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zakázky" sheetId="1" r:id="rId1"/>
    <sheet name="001 - km 181,202 - most  " sheetId="2" r:id="rId2"/>
    <sheet name="VRN01 - SO 09-20-01 Želez..." sheetId="3" r:id="rId3"/>
    <sheet name="ZRN - SO 10-21-03 Železni..." sheetId="4" r:id="rId4"/>
    <sheet name="VRN - SO 10-21-03 Železni..." sheetId="5" r:id="rId5"/>
    <sheet name="001 - ZRN - km 186,944 - ..." sheetId="6" r:id="rId6"/>
    <sheet name="002 - ZRN - km 186,944 - ..." sheetId="7" r:id="rId7"/>
    <sheet name="VRN - SO 10-21-04 Železni..." sheetId="8" r:id="rId8"/>
  </sheets>
  <definedNames>
    <definedName name="_xlnm.Print_Area" localSheetId="0">'Rekapitulace zakázky'!$D$4:$AO$36,'Rekapitulace zakázky'!$C$42:$AQ$66</definedName>
    <definedName name="_xlnm.Print_Titles" localSheetId="0">'Rekapitulace zakázky'!$52:$52</definedName>
    <definedName name="_xlnm._FilterDatabase" localSheetId="1" hidden="1">'001 - km 181,202 - most  '!$C$102:$K$750</definedName>
    <definedName name="_xlnm.Print_Area" localSheetId="1">'001 - km 181,202 - most  '!$C$4:$J$43,'001 - km 181,202 - most  '!$C$49:$J$80,'001 - km 181,202 - most  '!$C$86:$K$750</definedName>
    <definedName name="_xlnm.Print_Titles" localSheetId="1">'001 - km 181,202 - most  '!$102:$102</definedName>
    <definedName name="_xlnm._FilterDatabase" localSheetId="2" hidden="1">'VRN01 - SO 09-20-01 Želez...'!$C$89:$K$112</definedName>
    <definedName name="_xlnm.Print_Area" localSheetId="2">'VRN01 - SO 09-20-01 Želez...'!$C$4:$J$41,'VRN01 - SO 09-20-01 Želez...'!$C$47:$J$69,'VRN01 - SO 09-20-01 Želez...'!$C$75:$K$112</definedName>
    <definedName name="_xlnm.Print_Titles" localSheetId="2">'VRN01 - SO 09-20-01 Želez...'!$89:$89</definedName>
    <definedName name="_xlnm._FilterDatabase" localSheetId="3" hidden="1">'ZRN - SO 10-21-03 Železni...'!$C$94:$K$471</definedName>
    <definedName name="_xlnm.Print_Area" localSheetId="3">'ZRN - SO 10-21-03 Železni...'!$C$4:$J$41,'ZRN - SO 10-21-03 Železni...'!$C$47:$J$74,'ZRN - SO 10-21-03 Železni...'!$C$80:$K$471</definedName>
    <definedName name="_xlnm.Print_Titles" localSheetId="3">'ZRN - SO 10-21-03 Železni...'!$94:$94</definedName>
    <definedName name="_xlnm._FilterDatabase" localSheetId="4" hidden="1">'VRN - SO 10-21-03 Železni...'!$C$88:$K$105</definedName>
    <definedName name="_xlnm.Print_Area" localSheetId="4">'VRN - SO 10-21-03 Železni...'!$C$4:$J$41,'VRN - SO 10-21-03 Železni...'!$C$47:$J$68,'VRN - SO 10-21-03 Železni...'!$C$74:$K$105</definedName>
    <definedName name="_xlnm.Print_Titles" localSheetId="4">'VRN - SO 10-21-03 Železni...'!$88:$88</definedName>
    <definedName name="_xlnm._FilterDatabase" localSheetId="5" hidden="1">'001 - ZRN - km 186,944 - ...'!$C$89:$K$239</definedName>
    <definedName name="_xlnm.Print_Area" localSheetId="5">'001 - ZRN - km 186,944 - ...'!$C$4:$J$41,'001 - ZRN - km 186,944 - ...'!$C$47:$J$69,'001 - ZRN - km 186,944 - ...'!$C$75:$K$239</definedName>
    <definedName name="_xlnm.Print_Titles" localSheetId="5">'001 - ZRN - km 186,944 - ...'!$89:$89</definedName>
    <definedName name="_xlnm._FilterDatabase" localSheetId="6" hidden="1">'002 - ZRN - km 186,944 - ...'!$C$87:$K$183</definedName>
    <definedName name="_xlnm.Print_Area" localSheetId="6">'002 - ZRN - km 186,944 - ...'!$C$4:$J$41,'002 - ZRN - km 186,944 - ...'!$C$47:$J$67,'002 - ZRN - km 186,944 - ...'!$C$73:$K$183</definedName>
    <definedName name="_xlnm.Print_Titles" localSheetId="6">'002 - ZRN - km 186,944 - ...'!$87:$87</definedName>
    <definedName name="_xlnm._FilterDatabase" localSheetId="7" hidden="1">'VRN - SO 10-21-04 Železni...'!$C$88:$K$107</definedName>
    <definedName name="_xlnm.Print_Area" localSheetId="7">'VRN - SO 10-21-04 Železni...'!$C$4:$J$41,'VRN - SO 10-21-04 Železni...'!$C$47:$J$68,'VRN - SO 10-21-04 Železni...'!$C$74:$K$107</definedName>
    <definedName name="_xlnm.Print_Titles" localSheetId="7">'VRN - SO 10-21-04 Železni...'!$88:$88</definedName>
  </definedNames>
  <calcPr/>
</workbook>
</file>

<file path=xl/calcChain.xml><?xml version="1.0" encoding="utf-8"?>
<calcChain xmlns="http://schemas.openxmlformats.org/spreadsheetml/2006/main">
  <c i="8" r="J39"/>
  <c r="J38"/>
  <c i="1" r="AY65"/>
  <c i="8" r="J37"/>
  <c i="1" r="AX65"/>
  <c i="8" r="BI103"/>
  <c r="BH103"/>
  <c r="BG103"/>
  <c r="BF103"/>
  <c r="T103"/>
  <c r="T102"/>
  <c r="R103"/>
  <c r="R102"/>
  <c r="P103"/>
  <c r="P102"/>
  <c r="BK103"/>
  <c r="BK102"/>
  <c r="J102"/>
  <c r="J103"/>
  <c r="BE103"/>
  <c r="J67"/>
  <c r="BI99"/>
  <c r="BH99"/>
  <c r="BG99"/>
  <c r="BF99"/>
  <c r="T99"/>
  <c r="T98"/>
  <c r="R99"/>
  <c r="R98"/>
  <c r="P99"/>
  <c r="P98"/>
  <c r="BK99"/>
  <c r="BK98"/>
  <c r="J98"/>
  <c r="J99"/>
  <c r="BE99"/>
  <c r="J66"/>
  <c r="BI95"/>
  <c r="BH95"/>
  <c r="BG95"/>
  <c r="BF95"/>
  <c r="T95"/>
  <c r="R95"/>
  <c r="P95"/>
  <c r="BK95"/>
  <c r="J95"/>
  <c r="BE95"/>
  <c r="BI92"/>
  <c r="F39"/>
  <c i="1" r="BD65"/>
  <c i="8" r="BH92"/>
  <c r="F38"/>
  <c i="1" r="BC65"/>
  <c i="8" r="BG92"/>
  <c r="F37"/>
  <c i="1" r="BB65"/>
  <c i="8" r="BF92"/>
  <c r="J36"/>
  <c i="1" r="AW65"/>
  <c i="8" r="F36"/>
  <c i="1" r="BA65"/>
  <c i="8" r="T92"/>
  <c r="T91"/>
  <c r="T90"/>
  <c r="T89"/>
  <c r="R92"/>
  <c r="R91"/>
  <c r="R90"/>
  <c r="R89"/>
  <c r="P92"/>
  <c r="P91"/>
  <c r="P90"/>
  <c r="P89"/>
  <c i="1" r="AU65"/>
  <c i="8" r="BK92"/>
  <c r="BK91"/>
  <c r="J91"/>
  <c r="BK90"/>
  <c r="J90"/>
  <c r="BK89"/>
  <c r="J89"/>
  <c r="J63"/>
  <c r="J32"/>
  <c i="1" r="AG65"/>
  <c i="8" r="J92"/>
  <c r="BE92"/>
  <c r="J35"/>
  <c i="1" r="AV65"/>
  <c i="8" r="F35"/>
  <c i="1" r="AZ65"/>
  <c i="8" r="J65"/>
  <c r="J64"/>
  <c r="J86"/>
  <c r="J85"/>
  <c r="F85"/>
  <c r="F83"/>
  <c r="E81"/>
  <c r="J59"/>
  <c r="J58"/>
  <c r="F58"/>
  <c r="F56"/>
  <c r="E54"/>
  <c r="J41"/>
  <c r="J20"/>
  <c r="E20"/>
  <c r="F86"/>
  <c r="F59"/>
  <c r="J19"/>
  <c r="J14"/>
  <c r="J83"/>
  <c r="J56"/>
  <c r="E7"/>
  <c r="E77"/>
  <c r="E50"/>
  <c i="7" r="J39"/>
  <c r="J38"/>
  <c i="1" r="AY64"/>
  <c i="7" r="J37"/>
  <c i="1" r="AX64"/>
  <c i="7" r="BI181"/>
  <c r="BH181"/>
  <c r="BG181"/>
  <c r="BF181"/>
  <c r="T181"/>
  <c r="R181"/>
  <c r="P181"/>
  <c r="BK181"/>
  <c r="J181"/>
  <c r="BE181"/>
  <c r="BI176"/>
  <c r="BH176"/>
  <c r="BG176"/>
  <c r="BF176"/>
  <c r="T176"/>
  <c r="R176"/>
  <c r="P176"/>
  <c r="BK176"/>
  <c r="J176"/>
  <c r="BE176"/>
  <c r="BI174"/>
  <c r="BH174"/>
  <c r="BG174"/>
  <c r="BF174"/>
  <c r="T174"/>
  <c r="R174"/>
  <c r="P174"/>
  <c r="BK174"/>
  <c r="J174"/>
  <c r="BE174"/>
  <c r="BI171"/>
  <c r="BH171"/>
  <c r="BG171"/>
  <c r="BF171"/>
  <c r="T171"/>
  <c r="T170"/>
  <c r="R171"/>
  <c r="R170"/>
  <c r="P171"/>
  <c r="P170"/>
  <c r="BK171"/>
  <c r="BK170"/>
  <c r="J170"/>
  <c r="J171"/>
  <c r="BE171"/>
  <c r="J66"/>
  <c r="BI166"/>
  <c r="BH166"/>
  <c r="BG166"/>
  <c r="BF166"/>
  <c r="T166"/>
  <c r="R166"/>
  <c r="P166"/>
  <c r="BK166"/>
  <c r="J166"/>
  <c r="BE166"/>
  <c r="BI163"/>
  <c r="BH163"/>
  <c r="BG163"/>
  <c r="BF163"/>
  <c r="T163"/>
  <c r="R163"/>
  <c r="P163"/>
  <c r="BK163"/>
  <c r="J163"/>
  <c r="BE163"/>
  <c r="BI156"/>
  <c r="BH156"/>
  <c r="BG156"/>
  <c r="BF156"/>
  <c r="T156"/>
  <c r="R156"/>
  <c r="P156"/>
  <c r="BK156"/>
  <c r="J156"/>
  <c r="BE156"/>
  <c r="BI152"/>
  <c r="BH152"/>
  <c r="BG152"/>
  <c r="BF152"/>
  <c r="T152"/>
  <c r="R152"/>
  <c r="P152"/>
  <c r="BK152"/>
  <c r="J152"/>
  <c r="BE152"/>
  <c r="BI146"/>
  <c r="BH146"/>
  <c r="BG146"/>
  <c r="BF146"/>
  <c r="T146"/>
  <c r="R146"/>
  <c r="P146"/>
  <c r="BK146"/>
  <c r="J146"/>
  <c r="BE146"/>
  <c r="BI138"/>
  <c r="BH138"/>
  <c r="BG138"/>
  <c r="BF138"/>
  <c r="T138"/>
  <c r="R138"/>
  <c r="P138"/>
  <c r="BK138"/>
  <c r="J138"/>
  <c r="BE138"/>
  <c r="BI132"/>
  <c r="BH132"/>
  <c r="BG132"/>
  <c r="BF132"/>
  <c r="T132"/>
  <c r="R132"/>
  <c r="P132"/>
  <c r="BK132"/>
  <c r="J132"/>
  <c r="BE132"/>
  <c r="BI129"/>
  <c r="BH129"/>
  <c r="BG129"/>
  <c r="BF129"/>
  <c r="T129"/>
  <c r="R129"/>
  <c r="P129"/>
  <c r="BK129"/>
  <c r="J129"/>
  <c r="BE129"/>
  <c r="BI127"/>
  <c r="BH127"/>
  <c r="BG127"/>
  <c r="BF127"/>
  <c r="T127"/>
  <c r="R127"/>
  <c r="P127"/>
  <c r="BK127"/>
  <c r="J127"/>
  <c r="BE127"/>
  <c r="BI124"/>
  <c r="BH124"/>
  <c r="BG124"/>
  <c r="BF124"/>
  <c r="T124"/>
  <c r="R124"/>
  <c r="P124"/>
  <c r="BK124"/>
  <c r="J124"/>
  <c r="BE124"/>
  <c r="BI120"/>
  <c r="BH120"/>
  <c r="BG120"/>
  <c r="BF120"/>
  <c r="T120"/>
  <c r="R120"/>
  <c r="P120"/>
  <c r="BK120"/>
  <c r="J120"/>
  <c r="BE120"/>
  <c r="BI115"/>
  <c r="BH115"/>
  <c r="BG115"/>
  <c r="BF115"/>
  <c r="T115"/>
  <c r="R115"/>
  <c r="P115"/>
  <c r="BK115"/>
  <c r="J115"/>
  <c r="BE115"/>
  <c r="BI111"/>
  <c r="BH111"/>
  <c r="BG111"/>
  <c r="BF111"/>
  <c r="T111"/>
  <c r="R111"/>
  <c r="P111"/>
  <c r="BK111"/>
  <c r="J111"/>
  <c r="BE111"/>
  <c r="BI109"/>
  <c r="BH109"/>
  <c r="BG109"/>
  <c r="BF109"/>
  <c r="T109"/>
  <c r="R109"/>
  <c r="P109"/>
  <c r="BK109"/>
  <c r="J109"/>
  <c r="BE109"/>
  <c r="BI105"/>
  <c r="BH105"/>
  <c r="BG105"/>
  <c r="BF105"/>
  <c r="T105"/>
  <c r="R105"/>
  <c r="P105"/>
  <c r="BK105"/>
  <c r="J105"/>
  <c r="BE105"/>
  <c r="BI100"/>
  <c r="BH100"/>
  <c r="BG100"/>
  <c r="BF100"/>
  <c r="T100"/>
  <c r="R100"/>
  <c r="P100"/>
  <c r="BK100"/>
  <c r="J100"/>
  <c r="BE100"/>
  <c r="BI97"/>
  <c r="BH97"/>
  <c r="BG97"/>
  <c r="BF97"/>
  <c r="T97"/>
  <c r="R97"/>
  <c r="P97"/>
  <c r="BK97"/>
  <c r="J97"/>
  <c r="BE97"/>
  <c r="BI94"/>
  <c r="BH94"/>
  <c r="BG94"/>
  <c r="BF94"/>
  <c r="T94"/>
  <c r="R94"/>
  <c r="P94"/>
  <c r="BK94"/>
  <c r="J94"/>
  <c r="BE94"/>
  <c r="BI91"/>
  <c r="F39"/>
  <c i="1" r="BD64"/>
  <c i="7" r="BH91"/>
  <c r="F38"/>
  <c i="1" r="BC64"/>
  <c i="7" r="BG91"/>
  <c r="F37"/>
  <c i="1" r="BB64"/>
  <c i="7" r="BF91"/>
  <c r="J36"/>
  <c i="1" r="AW64"/>
  <c i="7" r="F36"/>
  <c i="1" r="BA64"/>
  <c i="7" r="T91"/>
  <c r="T90"/>
  <c r="T89"/>
  <c r="T88"/>
  <c r="R91"/>
  <c r="R90"/>
  <c r="R89"/>
  <c r="R88"/>
  <c r="P91"/>
  <c r="P90"/>
  <c r="P89"/>
  <c r="P88"/>
  <c i="1" r="AU64"/>
  <c i="7" r="BK91"/>
  <c r="BK90"/>
  <c r="J90"/>
  <c r="BK89"/>
  <c r="J89"/>
  <c r="BK88"/>
  <c r="J88"/>
  <c r="J63"/>
  <c r="J32"/>
  <c i="1" r="AG64"/>
  <c i="7" r="J91"/>
  <c r="BE91"/>
  <c r="J35"/>
  <c i="1" r="AV64"/>
  <c i="7" r="F35"/>
  <c i="1" r="AZ64"/>
  <c i="7" r="J65"/>
  <c r="J64"/>
  <c r="J85"/>
  <c r="J84"/>
  <c r="F84"/>
  <c r="F82"/>
  <c r="E80"/>
  <c r="J59"/>
  <c r="J58"/>
  <c r="F58"/>
  <c r="F56"/>
  <c r="E54"/>
  <c r="J41"/>
  <c r="J20"/>
  <c r="E20"/>
  <c r="F85"/>
  <c r="F59"/>
  <c r="J19"/>
  <c r="J14"/>
  <c r="J82"/>
  <c r="J56"/>
  <c r="E7"/>
  <c r="E76"/>
  <c r="E50"/>
  <c i="6" r="J39"/>
  <c r="J38"/>
  <c i="1" r="AY63"/>
  <c i="6" r="J37"/>
  <c i="1" r="AX63"/>
  <c i="6" r="BI237"/>
  <c r="BH237"/>
  <c r="BG237"/>
  <c r="BF237"/>
  <c r="T237"/>
  <c r="T236"/>
  <c r="R237"/>
  <c r="R236"/>
  <c r="P237"/>
  <c r="P236"/>
  <c r="BK237"/>
  <c r="BK236"/>
  <c r="J236"/>
  <c r="J237"/>
  <c r="BE237"/>
  <c r="J68"/>
  <c r="BI234"/>
  <c r="BH234"/>
  <c r="BG234"/>
  <c r="BF234"/>
  <c r="T234"/>
  <c r="R234"/>
  <c r="P234"/>
  <c r="BK234"/>
  <c r="J234"/>
  <c r="BE234"/>
  <c r="BI232"/>
  <c r="BH232"/>
  <c r="BG232"/>
  <c r="BF232"/>
  <c r="T232"/>
  <c r="R232"/>
  <c r="P232"/>
  <c r="BK232"/>
  <c r="J232"/>
  <c r="BE232"/>
  <c r="BI225"/>
  <c r="BH225"/>
  <c r="BG225"/>
  <c r="BF225"/>
  <c r="T225"/>
  <c r="R225"/>
  <c r="P225"/>
  <c r="BK225"/>
  <c r="J225"/>
  <c r="BE225"/>
  <c r="BI222"/>
  <c r="BH222"/>
  <c r="BG222"/>
  <c r="BF222"/>
  <c r="T222"/>
  <c r="R222"/>
  <c r="P222"/>
  <c r="BK222"/>
  <c r="J222"/>
  <c r="BE222"/>
  <c r="BI218"/>
  <c r="BH218"/>
  <c r="BG218"/>
  <c r="BF218"/>
  <c r="T218"/>
  <c r="R218"/>
  <c r="P218"/>
  <c r="BK218"/>
  <c r="J218"/>
  <c r="BE218"/>
  <c r="BI215"/>
  <c r="BH215"/>
  <c r="BG215"/>
  <c r="BF215"/>
  <c r="T215"/>
  <c r="T214"/>
  <c r="R215"/>
  <c r="R214"/>
  <c r="P215"/>
  <c r="P214"/>
  <c r="BK215"/>
  <c r="BK214"/>
  <c r="J214"/>
  <c r="J215"/>
  <c r="BE215"/>
  <c r="J67"/>
  <c r="BI209"/>
  <c r="BH209"/>
  <c r="BG209"/>
  <c r="BF209"/>
  <c r="T209"/>
  <c r="R209"/>
  <c r="P209"/>
  <c r="BK209"/>
  <c r="J209"/>
  <c r="BE209"/>
  <c r="BI201"/>
  <c r="BH201"/>
  <c r="BG201"/>
  <c r="BF201"/>
  <c r="T201"/>
  <c r="R201"/>
  <c r="P201"/>
  <c r="BK201"/>
  <c r="J201"/>
  <c r="BE201"/>
  <c r="BI196"/>
  <c r="BH196"/>
  <c r="BG196"/>
  <c r="BF196"/>
  <c r="T196"/>
  <c r="R196"/>
  <c r="P196"/>
  <c r="BK196"/>
  <c r="J196"/>
  <c r="BE196"/>
  <c r="BI191"/>
  <c r="BH191"/>
  <c r="BG191"/>
  <c r="BF191"/>
  <c r="T191"/>
  <c r="R191"/>
  <c r="P191"/>
  <c r="BK191"/>
  <c r="J191"/>
  <c r="BE191"/>
  <c r="BI186"/>
  <c r="BH186"/>
  <c r="BG186"/>
  <c r="BF186"/>
  <c r="T186"/>
  <c r="T185"/>
  <c r="R186"/>
  <c r="R185"/>
  <c r="P186"/>
  <c r="P185"/>
  <c r="BK186"/>
  <c r="BK185"/>
  <c r="J185"/>
  <c r="J186"/>
  <c r="BE186"/>
  <c r="J66"/>
  <c r="BI182"/>
  <c r="BH182"/>
  <c r="BG182"/>
  <c r="BF182"/>
  <c r="T182"/>
  <c r="R182"/>
  <c r="P182"/>
  <c r="BK182"/>
  <c r="J182"/>
  <c r="BE182"/>
  <c r="BI179"/>
  <c r="BH179"/>
  <c r="BG179"/>
  <c r="BF179"/>
  <c r="T179"/>
  <c r="R179"/>
  <c r="P179"/>
  <c r="BK179"/>
  <c r="J179"/>
  <c r="BE179"/>
  <c r="BI174"/>
  <c r="BH174"/>
  <c r="BG174"/>
  <c r="BF174"/>
  <c r="T174"/>
  <c r="R174"/>
  <c r="P174"/>
  <c r="BK174"/>
  <c r="J174"/>
  <c r="BE174"/>
  <c r="BI171"/>
  <c r="BH171"/>
  <c r="BG171"/>
  <c r="BF171"/>
  <c r="T171"/>
  <c r="R171"/>
  <c r="P171"/>
  <c r="BK171"/>
  <c r="J171"/>
  <c r="BE171"/>
  <c r="BI161"/>
  <c r="BH161"/>
  <c r="BG161"/>
  <c r="BF161"/>
  <c r="T161"/>
  <c r="R161"/>
  <c r="P161"/>
  <c r="BK161"/>
  <c r="J161"/>
  <c r="BE161"/>
  <c r="BI157"/>
  <c r="BH157"/>
  <c r="BG157"/>
  <c r="BF157"/>
  <c r="T157"/>
  <c r="R157"/>
  <c r="P157"/>
  <c r="BK157"/>
  <c r="J157"/>
  <c r="BE157"/>
  <c r="BI152"/>
  <c r="BH152"/>
  <c r="BG152"/>
  <c r="BF152"/>
  <c r="T152"/>
  <c r="R152"/>
  <c r="P152"/>
  <c r="BK152"/>
  <c r="J152"/>
  <c r="BE152"/>
  <c r="BI148"/>
  <c r="BH148"/>
  <c r="BG148"/>
  <c r="BF148"/>
  <c r="T148"/>
  <c r="R148"/>
  <c r="P148"/>
  <c r="BK148"/>
  <c r="J148"/>
  <c r="BE148"/>
  <c r="BI144"/>
  <c r="BH144"/>
  <c r="BG144"/>
  <c r="BF144"/>
  <c r="T144"/>
  <c r="R144"/>
  <c r="P144"/>
  <c r="BK144"/>
  <c r="J144"/>
  <c r="BE144"/>
  <c r="BI138"/>
  <c r="BH138"/>
  <c r="BG138"/>
  <c r="BF138"/>
  <c r="T138"/>
  <c r="R138"/>
  <c r="P138"/>
  <c r="BK138"/>
  <c r="J138"/>
  <c r="BE138"/>
  <c r="BI129"/>
  <c r="BH129"/>
  <c r="BG129"/>
  <c r="BF129"/>
  <c r="T129"/>
  <c r="R129"/>
  <c r="P129"/>
  <c r="BK129"/>
  <c r="J129"/>
  <c r="BE129"/>
  <c r="BI126"/>
  <c r="BH126"/>
  <c r="BG126"/>
  <c r="BF126"/>
  <c r="T126"/>
  <c r="R126"/>
  <c r="P126"/>
  <c r="BK126"/>
  <c r="J126"/>
  <c r="BE126"/>
  <c r="BI124"/>
  <c r="BH124"/>
  <c r="BG124"/>
  <c r="BF124"/>
  <c r="T124"/>
  <c r="R124"/>
  <c r="P124"/>
  <c r="BK124"/>
  <c r="J124"/>
  <c r="BE124"/>
  <c r="BI114"/>
  <c r="BH114"/>
  <c r="BG114"/>
  <c r="BF114"/>
  <c r="T114"/>
  <c r="R114"/>
  <c r="P114"/>
  <c r="BK114"/>
  <c r="J114"/>
  <c r="BE114"/>
  <c r="BI109"/>
  <c r="BH109"/>
  <c r="BG109"/>
  <c r="BF109"/>
  <c r="T109"/>
  <c r="R109"/>
  <c r="P109"/>
  <c r="BK109"/>
  <c r="J109"/>
  <c r="BE109"/>
  <c r="BI100"/>
  <c r="BH100"/>
  <c r="BG100"/>
  <c r="BF100"/>
  <c r="T100"/>
  <c r="R100"/>
  <c r="P100"/>
  <c r="BK100"/>
  <c r="J100"/>
  <c r="BE100"/>
  <c r="BI97"/>
  <c r="BH97"/>
  <c r="BG97"/>
  <c r="BF97"/>
  <c r="T97"/>
  <c r="R97"/>
  <c r="P97"/>
  <c r="BK97"/>
  <c r="J97"/>
  <c r="BE97"/>
  <c r="BI93"/>
  <c r="F39"/>
  <c i="1" r="BD63"/>
  <c i="6" r="BH93"/>
  <c r="F38"/>
  <c i="1" r="BC63"/>
  <c i="6" r="BG93"/>
  <c r="F37"/>
  <c i="1" r="BB63"/>
  <c i="6" r="BF93"/>
  <c r="J36"/>
  <c i="1" r="AW63"/>
  <c i="6" r="F36"/>
  <c i="1" r="BA63"/>
  <c i="6" r="T93"/>
  <c r="T92"/>
  <c r="T91"/>
  <c r="T90"/>
  <c r="R93"/>
  <c r="R92"/>
  <c r="R91"/>
  <c r="R90"/>
  <c r="P93"/>
  <c r="P92"/>
  <c r="P91"/>
  <c r="P90"/>
  <c i="1" r="AU63"/>
  <c i="6" r="BK93"/>
  <c r="BK92"/>
  <c r="J92"/>
  <c r="BK91"/>
  <c r="J91"/>
  <c r="BK90"/>
  <c r="J90"/>
  <c r="J63"/>
  <c r="J32"/>
  <c i="1" r="AG63"/>
  <c i="6" r="J93"/>
  <c r="BE93"/>
  <c r="J35"/>
  <c i="1" r="AV63"/>
  <c i="6" r="F35"/>
  <c i="1" r="AZ63"/>
  <c i="6" r="J65"/>
  <c r="J64"/>
  <c r="J87"/>
  <c r="J86"/>
  <c r="F86"/>
  <c r="F84"/>
  <c r="E82"/>
  <c r="J59"/>
  <c r="J58"/>
  <c r="F58"/>
  <c r="F56"/>
  <c r="E54"/>
  <c r="J41"/>
  <c r="J20"/>
  <c r="E20"/>
  <c r="F87"/>
  <c r="F59"/>
  <c r="J19"/>
  <c r="J14"/>
  <c r="J84"/>
  <c r="J56"/>
  <c r="E7"/>
  <c r="E78"/>
  <c r="E50"/>
  <c i="5" r="J39"/>
  <c r="J38"/>
  <c i="1" r="AY61"/>
  <c i="5" r="J37"/>
  <c i="1" r="AX61"/>
  <c i="5" r="BI103"/>
  <c r="BH103"/>
  <c r="BG103"/>
  <c r="BF103"/>
  <c r="T103"/>
  <c r="T102"/>
  <c r="R103"/>
  <c r="R102"/>
  <c r="P103"/>
  <c r="P102"/>
  <c r="BK103"/>
  <c r="BK102"/>
  <c r="J102"/>
  <c r="J103"/>
  <c r="BE103"/>
  <c r="J67"/>
  <c r="BI99"/>
  <c r="BH99"/>
  <c r="BG99"/>
  <c r="BF99"/>
  <c r="T99"/>
  <c r="T98"/>
  <c r="R99"/>
  <c r="R98"/>
  <c r="P99"/>
  <c r="P98"/>
  <c r="BK99"/>
  <c r="BK98"/>
  <c r="J98"/>
  <c r="J99"/>
  <c r="BE99"/>
  <c r="J66"/>
  <c r="BI95"/>
  <c r="BH95"/>
  <c r="BG95"/>
  <c r="BF95"/>
  <c r="T95"/>
  <c r="R95"/>
  <c r="P95"/>
  <c r="BK95"/>
  <c r="J95"/>
  <c r="BE95"/>
  <c r="BI92"/>
  <c r="F39"/>
  <c i="1" r="BD61"/>
  <c i="5" r="BH92"/>
  <c r="F38"/>
  <c i="1" r="BC61"/>
  <c i="5" r="BG92"/>
  <c r="F37"/>
  <c i="1" r="BB61"/>
  <c i="5" r="BF92"/>
  <c r="J36"/>
  <c i="1" r="AW61"/>
  <c i="5" r="F36"/>
  <c i="1" r="BA61"/>
  <c i="5" r="T92"/>
  <c r="T91"/>
  <c r="T90"/>
  <c r="T89"/>
  <c r="R92"/>
  <c r="R91"/>
  <c r="R90"/>
  <c r="R89"/>
  <c r="P92"/>
  <c r="P91"/>
  <c r="P90"/>
  <c r="P89"/>
  <c i="1" r="AU61"/>
  <c i="5" r="BK92"/>
  <c r="BK91"/>
  <c r="J91"/>
  <c r="BK90"/>
  <c r="J90"/>
  <c r="BK89"/>
  <c r="J89"/>
  <c r="J63"/>
  <c r="J32"/>
  <c i="1" r="AG61"/>
  <c i="5" r="J92"/>
  <c r="BE92"/>
  <c r="J35"/>
  <c i="1" r="AV61"/>
  <c i="5" r="F35"/>
  <c i="1" r="AZ61"/>
  <c i="5" r="J65"/>
  <c r="J64"/>
  <c r="J86"/>
  <c r="J85"/>
  <c r="F85"/>
  <c r="F83"/>
  <c r="E81"/>
  <c r="J59"/>
  <c r="J58"/>
  <c r="F58"/>
  <c r="F56"/>
  <c r="E54"/>
  <c r="J41"/>
  <c r="J20"/>
  <c r="E20"/>
  <c r="F86"/>
  <c r="F59"/>
  <c r="J19"/>
  <c r="J14"/>
  <c r="J83"/>
  <c r="J56"/>
  <c r="E7"/>
  <c r="E77"/>
  <c r="E50"/>
  <c i="4" r="J39"/>
  <c r="J38"/>
  <c i="1" r="AY60"/>
  <c i="4" r="J37"/>
  <c i="1" r="AX60"/>
  <c i="4" r="BI469"/>
  <c r="BH469"/>
  <c r="BG469"/>
  <c r="BF469"/>
  <c r="T469"/>
  <c r="R469"/>
  <c r="P469"/>
  <c r="BK469"/>
  <c r="J469"/>
  <c r="BE469"/>
  <c r="BI465"/>
  <c r="BH465"/>
  <c r="BG465"/>
  <c r="BF465"/>
  <c r="T465"/>
  <c r="R465"/>
  <c r="P465"/>
  <c r="BK465"/>
  <c r="J465"/>
  <c r="BE465"/>
  <c r="BI460"/>
  <c r="BH460"/>
  <c r="BG460"/>
  <c r="BF460"/>
  <c r="T460"/>
  <c r="R460"/>
  <c r="P460"/>
  <c r="BK460"/>
  <c r="J460"/>
  <c r="BE460"/>
  <c r="BI456"/>
  <c r="BH456"/>
  <c r="BG456"/>
  <c r="BF456"/>
  <c r="T456"/>
  <c r="R456"/>
  <c r="P456"/>
  <c r="BK456"/>
  <c r="J456"/>
  <c r="BE456"/>
  <c r="BI445"/>
  <c r="BH445"/>
  <c r="BG445"/>
  <c r="BF445"/>
  <c r="T445"/>
  <c r="T444"/>
  <c r="T443"/>
  <c r="R445"/>
  <c r="R444"/>
  <c r="R443"/>
  <c r="P445"/>
  <c r="P444"/>
  <c r="P443"/>
  <c r="BK445"/>
  <c r="BK444"/>
  <c r="J444"/>
  <c r="BK443"/>
  <c r="J443"/>
  <c r="J445"/>
  <c r="BE445"/>
  <c r="J73"/>
  <c r="J72"/>
  <c r="BI439"/>
  <c r="BH439"/>
  <c r="BG439"/>
  <c r="BF439"/>
  <c r="T439"/>
  <c r="T438"/>
  <c r="R439"/>
  <c r="R438"/>
  <c r="P439"/>
  <c r="P438"/>
  <c r="BK439"/>
  <c r="BK438"/>
  <c r="J438"/>
  <c r="J439"/>
  <c r="BE439"/>
  <c r="J71"/>
  <c r="BI428"/>
  <c r="BH428"/>
  <c r="BG428"/>
  <c r="BF428"/>
  <c r="T428"/>
  <c r="R428"/>
  <c r="P428"/>
  <c r="BK428"/>
  <c r="J428"/>
  <c r="BE428"/>
  <c r="BI425"/>
  <c r="BH425"/>
  <c r="BG425"/>
  <c r="BF425"/>
  <c r="T425"/>
  <c r="R425"/>
  <c r="P425"/>
  <c r="BK425"/>
  <c r="J425"/>
  <c r="BE425"/>
  <c r="BI420"/>
  <c r="BH420"/>
  <c r="BG420"/>
  <c r="BF420"/>
  <c r="T420"/>
  <c r="R420"/>
  <c r="P420"/>
  <c r="BK420"/>
  <c r="J420"/>
  <c r="BE420"/>
  <c r="BI416"/>
  <c r="BH416"/>
  <c r="BG416"/>
  <c r="BF416"/>
  <c r="T416"/>
  <c r="R416"/>
  <c r="P416"/>
  <c r="BK416"/>
  <c r="J416"/>
  <c r="BE416"/>
  <c r="BI413"/>
  <c r="BH413"/>
  <c r="BG413"/>
  <c r="BF413"/>
  <c r="T413"/>
  <c r="R413"/>
  <c r="P413"/>
  <c r="BK413"/>
  <c r="J413"/>
  <c r="BE413"/>
  <c r="BI410"/>
  <c r="BH410"/>
  <c r="BG410"/>
  <c r="BF410"/>
  <c r="T410"/>
  <c r="T409"/>
  <c r="R410"/>
  <c r="R409"/>
  <c r="P410"/>
  <c r="P409"/>
  <c r="BK410"/>
  <c r="BK409"/>
  <c r="J409"/>
  <c r="J410"/>
  <c r="BE410"/>
  <c r="J70"/>
  <c r="BI403"/>
  <c r="BH403"/>
  <c r="BG403"/>
  <c r="BF403"/>
  <c r="T403"/>
  <c r="R403"/>
  <c r="P403"/>
  <c r="BK403"/>
  <c r="J403"/>
  <c r="BE403"/>
  <c r="BI394"/>
  <c r="BH394"/>
  <c r="BG394"/>
  <c r="BF394"/>
  <c r="T394"/>
  <c r="R394"/>
  <c r="P394"/>
  <c r="BK394"/>
  <c r="J394"/>
  <c r="BE394"/>
  <c r="BI388"/>
  <c r="BH388"/>
  <c r="BG388"/>
  <c r="BF388"/>
  <c r="T388"/>
  <c r="R388"/>
  <c r="P388"/>
  <c r="BK388"/>
  <c r="J388"/>
  <c r="BE388"/>
  <c r="BI382"/>
  <c r="BH382"/>
  <c r="BG382"/>
  <c r="BF382"/>
  <c r="T382"/>
  <c r="R382"/>
  <c r="P382"/>
  <c r="BK382"/>
  <c r="J382"/>
  <c r="BE382"/>
  <c r="BI376"/>
  <c r="BH376"/>
  <c r="BG376"/>
  <c r="BF376"/>
  <c r="T376"/>
  <c r="R376"/>
  <c r="P376"/>
  <c r="BK376"/>
  <c r="J376"/>
  <c r="BE376"/>
  <c r="BI373"/>
  <c r="BH373"/>
  <c r="BG373"/>
  <c r="BF373"/>
  <c r="T373"/>
  <c r="R373"/>
  <c r="P373"/>
  <c r="BK373"/>
  <c r="J373"/>
  <c r="BE373"/>
  <c r="BI370"/>
  <c r="BH370"/>
  <c r="BG370"/>
  <c r="BF370"/>
  <c r="T370"/>
  <c r="T369"/>
  <c r="R370"/>
  <c r="R369"/>
  <c r="P370"/>
  <c r="P369"/>
  <c r="BK370"/>
  <c r="BK369"/>
  <c r="J369"/>
  <c r="J370"/>
  <c r="BE370"/>
  <c r="J69"/>
  <c r="BI357"/>
  <c r="BH357"/>
  <c r="BG357"/>
  <c r="BF357"/>
  <c r="T357"/>
  <c r="R357"/>
  <c r="P357"/>
  <c r="BK357"/>
  <c r="J357"/>
  <c r="BE357"/>
  <c r="BI347"/>
  <c r="BH347"/>
  <c r="BG347"/>
  <c r="BF347"/>
  <c r="T347"/>
  <c r="R347"/>
  <c r="P347"/>
  <c r="BK347"/>
  <c r="J347"/>
  <c r="BE347"/>
  <c r="BI339"/>
  <c r="BH339"/>
  <c r="BG339"/>
  <c r="BF339"/>
  <c r="T339"/>
  <c r="R339"/>
  <c r="P339"/>
  <c r="BK339"/>
  <c r="J339"/>
  <c r="BE339"/>
  <c r="BI333"/>
  <c r="BH333"/>
  <c r="BG333"/>
  <c r="BF333"/>
  <c r="T333"/>
  <c r="T332"/>
  <c r="R333"/>
  <c r="R332"/>
  <c r="P333"/>
  <c r="P332"/>
  <c r="BK333"/>
  <c r="BK332"/>
  <c r="J332"/>
  <c r="J333"/>
  <c r="BE333"/>
  <c r="J68"/>
  <c r="BI329"/>
  <c r="BH329"/>
  <c r="BG329"/>
  <c r="BF329"/>
  <c r="T329"/>
  <c r="R329"/>
  <c r="P329"/>
  <c r="BK329"/>
  <c r="J329"/>
  <c r="BE329"/>
  <c r="BI326"/>
  <c r="BH326"/>
  <c r="BG326"/>
  <c r="BF326"/>
  <c r="T326"/>
  <c r="R326"/>
  <c r="P326"/>
  <c r="BK326"/>
  <c r="J326"/>
  <c r="BE326"/>
  <c r="BI323"/>
  <c r="BH323"/>
  <c r="BG323"/>
  <c r="BF323"/>
  <c r="T323"/>
  <c r="R323"/>
  <c r="P323"/>
  <c r="BK323"/>
  <c r="J323"/>
  <c r="BE323"/>
  <c r="BI320"/>
  <c r="BH320"/>
  <c r="BG320"/>
  <c r="BF320"/>
  <c r="T320"/>
  <c r="R320"/>
  <c r="P320"/>
  <c r="BK320"/>
  <c r="J320"/>
  <c r="BE320"/>
  <c r="BI317"/>
  <c r="BH317"/>
  <c r="BG317"/>
  <c r="BF317"/>
  <c r="T317"/>
  <c r="R317"/>
  <c r="P317"/>
  <c r="BK317"/>
  <c r="J317"/>
  <c r="BE317"/>
  <c r="BI310"/>
  <c r="BH310"/>
  <c r="BG310"/>
  <c r="BF310"/>
  <c r="T310"/>
  <c r="R310"/>
  <c r="P310"/>
  <c r="BK310"/>
  <c r="J310"/>
  <c r="BE310"/>
  <c r="BI307"/>
  <c r="BH307"/>
  <c r="BG307"/>
  <c r="BF307"/>
  <c r="T307"/>
  <c r="R307"/>
  <c r="P307"/>
  <c r="BK307"/>
  <c r="J307"/>
  <c r="BE307"/>
  <c r="BI298"/>
  <c r="BH298"/>
  <c r="BG298"/>
  <c r="BF298"/>
  <c r="T298"/>
  <c r="R298"/>
  <c r="P298"/>
  <c r="BK298"/>
  <c r="J298"/>
  <c r="BE298"/>
  <c r="BI293"/>
  <c r="BH293"/>
  <c r="BG293"/>
  <c r="BF293"/>
  <c r="T293"/>
  <c r="T292"/>
  <c r="R293"/>
  <c r="R292"/>
  <c r="P293"/>
  <c r="P292"/>
  <c r="BK293"/>
  <c r="BK292"/>
  <c r="J292"/>
  <c r="J293"/>
  <c r="BE293"/>
  <c r="J67"/>
  <c r="BI289"/>
  <c r="BH289"/>
  <c r="BG289"/>
  <c r="BF289"/>
  <c r="T289"/>
  <c r="R289"/>
  <c r="P289"/>
  <c r="BK289"/>
  <c r="J289"/>
  <c r="BE289"/>
  <c r="BI282"/>
  <c r="BH282"/>
  <c r="BG282"/>
  <c r="BF282"/>
  <c r="T282"/>
  <c r="R282"/>
  <c r="P282"/>
  <c r="BK282"/>
  <c r="J282"/>
  <c r="BE282"/>
  <c r="BI275"/>
  <c r="BH275"/>
  <c r="BG275"/>
  <c r="BF275"/>
  <c r="T275"/>
  <c r="R275"/>
  <c r="P275"/>
  <c r="BK275"/>
  <c r="J275"/>
  <c r="BE275"/>
  <c r="BI269"/>
  <c r="BH269"/>
  <c r="BG269"/>
  <c r="BF269"/>
  <c r="T269"/>
  <c r="R269"/>
  <c r="P269"/>
  <c r="BK269"/>
  <c r="J269"/>
  <c r="BE269"/>
  <c r="BI263"/>
  <c r="BH263"/>
  <c r="BG263"/>
  <c r="BF263"/>
  <c r="T263"/>
  <c r="R263"/>
  <c r="P263"/>
  <c r="BK263"/>
  <c r="J263"/>
  <c r="BE263"/>
  <c r="BI260"/>
  <c r="BH260"/>
  <c r="BG260"/>
  <c r="BF260"/>
  <c r="T260"/>
  <c r="R260"/>
  <c r="P260"/>
  <c r="BK260"/>
  <c r="J260"/>
  <c r="BE260"/>
  <c r="BI254"/>
  <c r="BH254"/>
  <c r="BG254"/>
  <c r="BF254"/>
  <c r="T254"/>
  <c r="R254"/>
  <c r="P254"/>
  <c r="BK254"/>
  <c r="J254"/>
  <c r="BE254"/>
  <c r="BI246"/>
  <c r="BH246"/>
  <c r="BG246"/>
  <c r="BF246"/>
  <c r="T246"/>
  <c r="T245"/>
  <c r="R246"/>
  <c r="R245"/>
  <c r="P246"/>
  <c r="P245"/>
  <c r="BK246"/>
  <c r="BK245"/>
  <c r="J245"/>
  <c r="J246"/>
  <c r="BE246"/>
  <c r="J66"/>
  <c r="BI238"/>
  <c r="BH238"/>
  <c r="BG238"/>
  <c r="BF238"/>
  <c r="T238"/>
  <c r="R238"/>
  <c r="P238"/>
  <c r="BK238"/>
  <c r="J238"/>
  <c r="BE238"/>
  <c r="BI235"/>
  <c r="BH235"/>
  <c r="BG235"/>
  <c r="BF235"/>
  <c r="T235"/>
  <c r="R235"/>
  <c r="P235"/>
  <c r="BK235"/>
  <c r="J235"/>
  <c r="BE235"/>
  <c r="BI228"/>
  <c r="BH228"/>
  <c r="BG228"/>
  <c r="BF228"/>
  <c r="T228"/>
  <c r="R228"/>
  <c r="P228"/>
  <c r="BK228"/>
  <c r="J228"/>
  <c r="BE228"/>
  <c r="BI223"/>
  <c r="BH223"/>
  <c r="BG223"/>
  <c r="BF223"/>
  <c r="T223"/>
  <c r="R223"/>
  <c r="P223"/>
  <c r="BK223"/>
  <c r="J223"/>
  <c r="BE223"/>
  <c r="BI217"/>
  <c r="BH217"/>
  <c r="BG217"/>
  <c r="BF217"/>
  <c r="T217"/>
  <c r="R217"/>
  <c r="P217"/>
  <c r="BK217"/>
  <c r="J217"/>
  <c r="BE217"/>
  <c r="BI210"/>
  <c r="BH210"/>
  <c r="BG210"/>
  <c r="BF210"/>
  <c r="T210"/>
  <c r="R210"/>
  <c r="P210"/>
  <c r="BK210"/>
  <c r="J210"/>
  <c r="BE210"/>
  <c r="BI195"/>
  <c r="BH195"/>
  <c r="BG195"/>
  <c r="BF195"/>
  <c r="T195"/>
  <c r="R195"/>
  <c r="P195"/>
  <c r="BK195"/>
  <c r="J195"/>
  <c r="BE195"/>
  <c r="BI190"/>
  <c r="BH190"/>
  <c r="BG190"/>
  <c r="BF190"/>
  <c r="T190"/>
  <c r="R190"/>
  <c r="P190"/>
  <c r="BK190"/>
  <c r="J190"/>
  <c r="BE190"/>
  <c r="BI185"/>
  <c r="BH185"/>
  <c r="BG185"/>
  <c r="BF185"/>
  <c r="T185"/>
  <c r="R185"/>
  <c r="P185"/>
  <c r="BK185"/>
  <c r="J185"/>
  <c r="BE185"/>
  <c r="BI182"/>
  <c r="BH182"/>
  <c r="BG182"/>
  <c r="BF182"/>
  <c r="T182"/>
  <c r="R182"/>
  <c r="P182"/>
  <c r="BK182"/>
  <c r="J182"/>
  <c r="BE182"/>
  <c r="BI177"/>
  <c r="BH177"/>
  <c r="BG177"/>
  <c r="BF177"/>
  <c r="T177"/>
  <c r="R177"/>
  <c r="P177"/>
  <c r="BK177"/>
  <c r="J177"/>
  <c r="BE177"/>
  <c r="BI172"/>
  <c r="BH172"/>
  <c r="BG172"/>
  <c r="BF172"/>
  <c r="T172"/>
  <c r="R172"/>
  <c r="P172"/>
  <c r="BK172"/>
  <c r="J172"/>
  <c r="BE172"/>
  <c r="BI167"/>
  <c r="BH167"/>
  <c r="BG167"/>
  <c r="BF167"/>
  <c r="T167"/>
  <c r="R167"/>
  <c r="P167"/>
  <c r="BK167"/>
  <c r="J167"/>
  <c r="BE167"/>
  <c r="BI158"/>
  <c r="BH158"/>
  <c r="BG158"/>
  <c r="BF158"/>
  <c r="T158"/>
  <c r="R158"/>
  <c r="P158"/>
  <c r="BK158"/>
  <c r="J158"/>
  <c r="BE158"/>
  <c r="BI153"/>
  <c r="BH153"/>
  <c r="BG153"/>
  <c r="BF153"/>
  <c r="T153"/>
  <c r="R153"/>
  <c r="P153"/>
  <c r="BK153"/>
  <c r="J153"/>
  <c r="BE153"/>
  <c r="BI149"/>
  <c r="BH149"/>
  <c r="BG149"/>
  <c r="BF149"/>
  <c r="T149"/>
  <c r="R149"/>
  <c r="P149"/>
  <c r="BK149"/>
  <c r="J149"/>
  <c r="BE149"/>
  <c r="BI146"/>
  <c r="BH146"/>
  <c r="BG146"/>
  <c r="BF146"/>
  <c r="T146"/>
  <c r="R146"/>
  <c r="P146"/>
  <c r="BK146"/>
  <c r="J146"/>
  <c r="BE146"/>
  <c r="BI140"/>
  <c r="BH140"/>
  <c r="BG140"/>
  <c r="BF140"/>
  <c r="T140"/>
  <c r="R140"/>
  <c r="P140"/>
  <c r="BK140"/>
  <c r="J140"/>
  <c r="BE140"/>
  <c r="BI129"/>
  <c r="BH129"/>
  <c r="BG129"/>
  <c r="BF129"/>
  <c r="T129"/>
  <c r="R129"/>
  <c r="P129"/>
  <c r="BK129"/>
  <c r="J129"/>
  <c r="BE129"/>
  <c r="BI121"/>
  <c r="BH121"/>
  <c r="BG121"/>
  <c r="BF121"/>
  <c r="T121"/>
  <c r="R121"/>
  <c r="P121"/>
  <c r="BK121"/>
  <c r="J121"/>
  <c r="BE121"/>
  <c r="BI115"/>
  <c r="BH115"/>
  <c r="BG115"/>
  <c r="BF115"/>
  <c r="T115"/>
  <c r="R115"/>
  <c r="P115"/>
  <c r="BK115"/>
  <c r="J115"/>
  <c r="BE115"/>
  <c r="BI108"/>
  <c r="BH108"/>
  <c r="BG108"/>
  <c r="BF108"/>
  <c r="T108"/>
  <c r="R108"/>
  <c r="P108"/>
  <c r="BK108"/>
  <c r="J108"/>
  <c r="BE108"/>
  <c r="BI104"/>
  <c r="BH104"/>
  <c r="BG104"/>
  <c r="BF104"/>
  <c r="T104"/>
  <c r="R104"/>
  <c r="P104"/>
  <c r="BK104"/>
  <c r="J104"/>
  <c r="BE104"/>
  <c r="BI98"/>
  <c r="F39"/>
  <c i="1" r="BD60"/>
  <c i="4" r="BH98"/>
  <c r="F38"/>
  <c i="1" r="BC60"/>
  <c i="4" r="BG98"/>
  <c r="F37"/>
  <c i="1" r="BB60"/>
  <c i="4" r="BF98"/>
  <c r="J36"/>
  <c i="1" r="AW60"/>
  <c i="4" r="F36"/>
  <c i="1" r="BA60"/>
  <c i="4" r="T98"/>
  <c r="T97"/>
  <c r="T96"/>
  <c r="T95"/>
  <c r="R98"/>
  <c r="R97"/>
  <c r="R96"/>
  <c r="R95"/>
  <c r="P98"/>
  <c r="P97"/>
  <c r="P96"/>
  <c r="P95"/>
  <c i="1" r="AU60"/>
  <c i="4" r="BK98"/>
  <c r="BK97"/>
  <c r="J97"/>
  <c r="BK96"/>
  <c r="J96"/>
  <c r="BK95"/>
  <c r="J95"/>
  <c r="J63"/>
  <c r="J32"/>
  <c i="1" r="AG60"/>
  <c i="4" r="J98"/>
  <c r="BE98"/>
  <c r="J35"/>
  <c i="1" r="AV60"/>
  <c i="4" r="F35"/>
  <c i="1" r="AZ60"/>
  <c i="4" r="J65"/>
  <c r="J64"/>
  <c r="J92"/>
  <c r="J91"/>
  <c r="F91"/>
  <c r="F89"/>
  <c r="E87"/>
  <c r="J59"/>
  <c r="J58"/>
  <c r="F58"/>
  <c r="F56"/>
  <c r="E54"/>
  <c r="J41"/>
  <c r="J20"/>
  <c r="E20"/>
  <c r="F92"/>
  <c r="F59"/>
  <c r="J19"/>
  <c r="J14"/>
  <c r="J89"/>
  <c r="J56"/>
  <c r="E7"/>
  <c r="E83"/>
  <c r="E50"/>
  <c i="3" r="J39"/>
  <c r="J38"/>
  <c i="1" r="AY58"/>
  <c i="3" r="J37"/>
  <c i="1" r="AX58"/>
  <c i="3" r="BI108"/>
  <c r="BH108"/>
  <c r="BG108"/>
  <c r="BF108"/>
  <c r="T108"/>
  <c r="T107"/>
  <c r="R108"/>
  <c r="R107"/>
  <c r="P108"/>
  <c r="P107"/>
  <c r="BK108"/>
  <c r="BK107"/>
  <c r="J107"/>
  <c r="J108"/>
  <c r="BE108"/>
  <c r="J68"/>
  <c r="BI104"/>
  <c r="BH104"/>
  <c r="BG104"/>
  <c r="BF104"/>
  <c r="T104"/>
  <c r="T103"/>
  <c r="R104"/>
  <c r="R103"/>
  <c r="P104"/>
  <c r="P103"/>
  <c r="BK104"/>
  <c r="BK103"/>
  <c r="J103"/>
  <c r="J104"/>
  <c r="BE104"/>
  <c r="J67"/>
  <c r="BI100"/>
  <c r="BH100"/>
  <c r="BG100"/>
  <c r="BF100"/>
  <c r="T100"/>
  <c r="T99"/>
  <c r="R100"/>
  <c r="R99"/>
  <c r="P100"/>
  <c r="P99"/>
  <c r="BK100"/>
  <c r="BK99"/>
  <c r="J99"/>
  <c r="J100"/>
  <c r="BE100"/>
  <c r="J66"/>
  <c r="BI96"/>
  <c r="BH96"/>
  <c r="BG96"/>
  <c r="BF96"/>
  <c r="T96"/>
  <c r="R96"/>
  <c r="P96"/>
  <c r="BK96"/>
  <c r="J96"/>
  <c r="BE96"/>
  <c r="BI93"/>
  <c r="F39"/>
  <c i="1" r="BD58"/>
  <c i="3" r="BH93"/>
  <c r="F38"/>
  <c i="1" r="BC58"/>
  <c i="3" r="BG93"/>
  <c r="F37"/>
  <c i="1" r="BB58"/>
  <c i="3" r="BF93"/>
  <c r="J36"/>
  <c i="1" r="AW58"/>
  <c i="3" r="F36"/>
  <c i="1" r="BA58"/>
  <c i="3" r="T93"/>
  <c r="T92"/>
  <c r="T91"/>
  <c r="T90"/>
  <c r="R93"/>
  <c r="R92"/>
  <c r="R91"/>
  <c r="R90"/>
  <c r="P93"/>
  <c r="P92"/>
  <c r="P91"/>
  <c r="P90"/>
  <c i="1" r="AU58"/>
  <c i="3" r="BK93"/>
  <c r="BK92"/>
  <c r="J92"/>
  <c r="BK91"/>
  <c r="J91"/>
  <c r="BK90"/>
  <c r="J90"/>
  <c r="J63"/>
  <c r="J32"/>
  <c i="1" r="AG58"/>
  <c i="3" r="J93"/>
  <c r="BE93"/>
  <c r="J35"/>
  <c i="1" r="AV58"/>
  <c i="3" r="F35"/>
  <c i="1" r="AZ58"/>
  <c i="3" r="J65"/>
  <c r="J64"/>
  <c r="J87"/>
  <c r="J86"/>
  <c r="F86"/>
  <c r="F84"/>
  <c r="E82"/>
  <c r="J59"/>
  <c r="J58"/>
  <c r="F58"/>
  <c r="F56"/>
  <c r="E54"/>
  <c r="J41"/>
  <c r="J20"/>
  <c r="E20"/>
  <c r="F87"/>
  <c r="F59"/>
  <c r="J19"/>
  <c r="J14"/>
  <c r="J84"/>
  <c r="J56"/>
  <c r="E7"/>
  <c r="E78"/>
  <c r="E50"/>
  <c i="2" r="J41"/>
  <c r="J40"/>
  <c i="1" r="AY57"/>
  <c i="2" r="J39"/>
  <c i="1" r="AX57"/>
  <c i="2" r="BI739"/>
  <c r="BH739"/>
  <c r="BG739"/>
  <c r="BF739"/>
  <c r="T739"/>
  <c r="R739"/>
  <c r="P739"/>
  <c r="BK739"/>
  <c r="J739"/>
  <c r="BE739"/>
  <c r="BI732"/>
  <c r="BH732"/>
  <c r="BG732"/>
  <c r="BF732"/>
  <c r="T732"/>
  <c r="T731"/>
  <c r="T730"/>
  <c r="R732"/>
  <c r="R731"/>
  <c r="R730"/>
  <c r="P732"/>
  <c r="P731"/>
  <c r="P730"/>
  <c r="BK732"/>
  <c r="BK731"/>
  <c r="J731"/>
  <c r="BK730"/>
  <c r="J730"/>
  <c r="J732"/>
  <c r="BE732"/>
  <c r="J79"/>
  <c r="J78"/>
  <c r="BI726"/>
  <c r="BH726"/>
  <c r="BG726"/>
  <c r="BF726"/>
  <c r="T726"/>
  <c r="T725"/>
  <c r="R726"/>
  <c r="R725"/>
  <c r="P726"/>
  <c r="P725"/>
  <c r="BK726"/>
  <c r="BK725"/>
  <c r="J725"/>
  <c r="J726"/>
  <c r="BE726"/>
  <c r="J77"/>
  <c r="BI722"/>
  <c r="BH722"/>
  <c r="BG722"/>
  <c r="BF722"/>
  <c r="T722"/>
  <c r="R722"/>
  <c r="P722"/>
  <c r="BK722"/>
  <c r="J722"/>
  <c r="BE722"/>
  <c r="BI710"/>
  <c r="BH710"/>
  <c r="BG710"/>
  <c r="BF710"/>
  <c r="T710"/>
  <c r="R710"/>
  <c r="P710"/>
  <c r="BK710"/>
  <c r="J710"/>
  <c r="BE710"/>
  <c r="BI708"/>
  <c r="BH708"/>
  <c r="BG708"/>
  <c r="BF708"/>
  <c r="T708"/>
  <c r="R708"/>
  <c r="P708"/>
  <c r="BK708"/>
  <c r="J708"/>
  <c r="BE708"/>
  <c r="BI703"/>
  <c r="BH703"/>
  <c r="BG703"/>
  <c r="BF703"/>
  <c r="T703"/>
  <c r="R703"/>
  <c r="P703"/>
  <c r="BK703"/>
  <c r="J703"/>
  <c r="BE703"/>
  <c r="BI699"/>
  <c r="BH699"/>
  <c r="BG699"/>
  <c r="BF699"/>
  <c r="T699"/>
  <c r="R699"/>
  <c r="P699"/>
  <c r="BK699"/>
  <c r="J699"/>
  <c r="BE699"/>
  <c r="BI694"/>
  <c r="BH694"/>
  <c r="BG694"/>
  <c r="BF694"/>
  <c r="T694"/>
  <c r="R694"/>
  <c r="P694"/>
  <c r="BK694"/>
  <c r="J694"/>
  <c r="BE694"/>
  <c r="BI689"/>
  <c r="BH689"/>
  <c r="BG689"/>
  <c r="BF689"/>
  <c r="T689"/>
  <c r="T688"/>
  <c r="R689"/>
  <c r="R688"/>
  <c r="P689"/>
  <c r="P688"/>
  <c r="BK689"/>
  <c r="BK688"/>
  <c r="J688"/>
  <c r="J689"/>
  <c r="BE689"/>
  <c r="J76"/>
  <c r="BI683"/>
  <c r="BH683"/>
  <c r="BG683"/>
  <c r="BF683"/>
  <c r="T683"/>
  <c r="R683"/>
  <c r="P683"/>
  <c r="BK683"/>
  <c r="J683"/>
  <c r="BE683"/>
  <c r="BI679"/>
  <c r="BH679"/>
  <c r="BG679"/>
  <c r="BF679"/>
  <c r="T679"/>
  <c r="R679"/>
  <c r="P679"/>
  <c r="BK679"/>
  <c r="J679"/>
  <c r="BE679"/>
  <c r="BI664"/>
  <c r="BH664"/>
  <c r="BG664"/>
  <c r="BF664"/>
  <c r="T664"/>
  <c r="R664"/>
  <c r="P664"/>
  <c r="BK664"/>
  <c r="J664"/>
  <c r="BE664"/>
  <c r="BI655"/>
  <c r="BH655"/>
  <c r="BG655"/>
  <c r="BF655"/>
  <c r="T655"/>
  <c r="R655"/>
  <c r="P655"/>
  <c r="BK655"/>
  <c r="J655"/>
  <c r="BE655"/>
  <c r="BI640"/>
  <c r="BH640"/>
  <c r="BG640"/>
  <c r="BF640"/>
  <c r="T640"/>
  <c r="R640"/>
  <c r="P640"/>
  <c r="BK640"/>
  <c r="J640"/>
  <c r="BE640"/>
  <c r="BI636"/>
  <c r="BH636"/>
  <c r="BG636"/>
  <c r="BF636"/>
  <c r="T636"/>
  <c r="R636"/>
  <c r="P636"/>
  <c r="BK636"/>
  <c r="J636"/>
  <c r="BE636"/>
  <c r="BI627"/>
  <c r="BH627"/>
  <c r="BG627"/>
  <c r="BF627"/>
  <c r="T627"/>
  <c r="R627"/>
  <c r="P627"/>
  <c r="BK627"/>
  <c r="J627"/>
  <c r="BE627"/>
  <c r="BI622"/>
  <c r="BH622"/>
  <c r="BG622"/>
  <c r="BF622"/>
  <c r="T622"/>
  <c r="R622"/>
  <c r="P622"/>
  <c r="BK622"/>
  <c r="J622"/>
  <c r="BE622"/>
  <c r="BI607"/>
  <c r="BH607"/>
  <c r="BG607"/>
  <c r="BF607"/>
  <c r="T607"/>
  <c r="R607"/>
  <c r="P607"/>
  <c r="BK607"/>
  <c r="J607"/>
  <c r="BE607"/>
  <c r="BI601"/>
  <c r="BH601"/>
  <c r="BG601"/>
  <c r="BF601"/>
  <c r="T601"/>
  <c r="R601"/>
  <c r="P601"/>
  <c r="BK601"/>
  <c r="J601"/>
  <c r="BE601"/>
  <c r="BI595"/>
  <c r="BH595"/>
  <c r="BG595"/>
  <c r="BF595"/>
  <c r="T595"/>
  <c r="R595"/>
  <c r="P595"/>
  <c r="BK595"/>
  <c r="J595"/>
  <c r="BE595"/>
  <c r="BI582"/>
  <c r="BH582"/>
  <c r="BG582"/>
  <c r="BF582"/>
  <c r="T582"/>
  <c r="R582"/>
  <c r="P582"/>
  <c r="BK582"/>
  <c r="J582"/>
  <c r="BE582"/>
  <c r="BI569"/>
  <c r="BH569"/>
  <c r="BG569"/>
  <c r="BF569"/>
  <c r="T569"/>
  <c r="R569"/>
  <c r="P569"/>
  <c r="BK569"/>
  <c r="J569"/>
  <c r="BE569"/>
  <c r="BI564"/>
  <c r="BH564"/>
  <c r="BG564"/>
  <c r="BF564"/>
  <c r="T564"/>
  <c r="R564"/>
  <c r="P564"/>
  <c r="BK564"/>
  <c r="J564"/>
  <c r="BE564"/>
  <c r="BI552"/>
  <c r="BH552"/>
  <c r="BG552"/>
  <c r="BF552"/>
  <c r="T552"/>
  <c r="R552"/>
  <c r="P552"/>
  <c r="BK552"/>
  <c r="J552"/>
  <c r="BE552"/>
  <c r="BI546"/>
  <c r="BH546"/>
  <c r="BG546"/>
  <c r="BF546"/>
  <c r="T546"/>
  <c r="R546"/>
  <c r="P546"/>
  <c r="BK546"/>
  <c r="J546"/>
  <c r="BE546"/>
  <c r="BI541"/>
  <c r="BH541"/>
  <c r="BG541"/>
  <c r="BF541"/>
  <c r="T541"/>
  <c r="R541"/>
  <c r="P541"/>
  <c r="BK541"/>
  <c r="J541"/>
  <c r="BE541"/>
  <c r="BI538"/>
  <c r="BH538"/>
  <c r="BG538"/>
  <c r="BF538"/>
  <c r="T538"/>
  <c r="R538"/>
  <c r="P538"/>
  <c r="BK538"/>
  <c r="J538"/>
  <c r="BE538"/>
  <c r="BI534"/>
  <c r="BH534"/>
  <c r="BG534"/>
  <c r="BF534"/>
  <c r="T534"/>
  <c r="R534"/>
  <c r="P534"/>
  <c r="BK534"/>
  <c r="J534"/>
  <c r="BE534"/>
  <c r="BI528"/>
  <c r="BH528"/>
  <c r="BG528"/>
  <c r="BF528"/>
  <c r="T528"/>
  <c r="R528"/>
  <c r="P528"/>
  <c r="BK528"/>
  <c r="J528"/>
  <c r="BE528"/>
  <c r="BI520"/>
  <c r="BH520"/>
  <c r="BG520"/>
  <c r="BF520"/>
  <c r="T520"/>
  <c r="R520"/>
  <c r="P520"/>
  <c r="BK520"/>
  <c r="J520"/>
  <c r="BE520"/>
  <c r="BI515"/>
  <c r="BH515"/>
  <c r="BG515"/>
  <c r="BF515"/>
  <c r="T515"/>
  <c r="R515"/>
  <c r="P515"/>
  <c r="BK515"/>
  <c r="J515"/>
  <c r="BE515"/>
  <c r="BI507"/>
  <c r="BH507"/>
  <c r="BG507"/>
  <c r="BF507"/>
  <c r="T507"/>
  <c r="R507"/>
  <c r="P507"/>
  <c r="BK507"/>
  <c r="J507"/>
  <c r="BE507"/>
  <c r="BI495"/>
  <c r="BH495"/>
  <c r="BG495"/>
  <c r="BF495"/>
  <c r="T495"/>
  <c r="R495"/>
  <c r="P495"/>
  <c r="BK495"/>
  <c r="J495"/>
  <c r="BE495"/>
  <c r="BI489"/>
  <c r="BH489"/>
  <c r="BG489"/>
  <c r="BF489"/>
  <c r="T489"/>
  <c r="R489"/>
  <c r="P489"/>
  <c r="BK489"/>
  <c r="J489"/>
  <c r="BE489"/>
  <c r="BI486"/>
  <c r="BH486"/>
  <c r="BG486"/>
  <c r="BF486"/>
  <c r="T486"/>
  <c r="R486"/>
  <c r="P486"/>
  <c r="BK486"/>
  <c r="J486"/>
  <c r="BE486"/>
  <c r="BI481"/>
  <c r="BH481"/>
  <c r="BG481"/>
  <c r="BF481"/>
  <c r="T481"/>
  <c r="R481"/>
  <c r="P481"/>
  <c r="BK481"/>
  <c r="J481"/>
  <c r="BE481"/>
  <c r="BI476"/>
  <c r="BH476"/>
  <c r="BG476"/>
  <c r="BF476"/>
  <c r="T476"/>
  <c r="R476"/>
  <c r="P476"/>
  <c r="BK476"/>
  <c r="J476"/>
  <c r="BE476"/>
  <c r="BI469"/>
  <c r="BH469"/>
  <c r="BG469"/>
  <c r="BF469"/>
  <c r="T469"/>
  <c r="R469"/>
  <c r="P469"/>
  <c r="BK469"/>
  <c r="J469"/>
  <c r="BE469"/>
  <c r="BI466"/>
  <c r="BH466"/>
  <c r="BG466"/>
  <c r="BF466"/>
  <c r="T466"/>
  <c r="R466"/>
  <c r="P466"/>
  <c r="BK466"/>
  <c r="J466"/>
  <c r="BE466"/>
  <c r="BI456"/>
  <c r="BH456"/>
  <c r="BG456"/>
  <c r="BF456"/>
  <c r="T456"/>
  <c r="R456"/>
  <c r="P456"/>
  <c r="BK456"/>
  <c r="J456"/>
  <c r="BE456"/>
  <c r="BI450"/>
  <c r="BH450"/>
  <c r="BG450"/>
  <c r="BF450"/>
  <c r="T450"/>
  <c r="R450"/>
  <c r="P450"/>
  <c r="BK450"/>
  <c r="J450"/>
  <c r="BE450"/>
  <c r="BI444"/>
  <c r="BH444"/>
  <c r="BG444"/>
  <c r="BF444"/>
  <c r="T444"/>
  <c r="T443"/>
  <c r="R444"/>
  <c r="R443"/>
  <c r="P444"/>
  <c r="P443"/>
  <c r="BK444"/>
  <c r="BK443"/>
  <c r="J443"/>
  <c r="J444"/>
  <c r="BE444"/>
  <c r="J75"/>
  <c r="BI440"/>
  <c r="BH440"/>
  <c r="BG440"/>
  <c r="BF440"/>
  <c r="T440"/>
  <c r="R440"/>
  <c r="P440"/>
  <c r="BK440"/>
  <c r="J440"/>
  <c r="BE440"/>
  <c r="BI425"/>
  <c r="BH425"/>
  <c r="BG425"/>
  <c r="BF425"/>
  <c r="T425"/>
  <c r="T424"/>
  <c r="R425"/>
  <c r="R424"/>
  <c r="P425"/>
  <c r="P424"/>
  <c r="BK425"/>
  <c r="BK424"/>
  <c r="J424"/>
  <c r="J425"/>
  <c r="BE425"/>
  <c r="J74"/>
  <c r="BI421"/>
  <c r="BH421"/>
  <c r="BG421"/>
  <c r="BF421"/>
  <c r="T421"/>
  <c r="R421"/>
  <c r="P421"/>
  <c r="BK421"/>
  <c r="J421"/>
  <c r="BE421"/>
  <c r="BI419"/>
  <c r="BH419"/>
  <c r="BG419"/>
  <c r="BF419"/>
  <c r="T419"/>
  <c r="R419"/>
  <c r="P419"/>
  <c r="BK419"/>
  <c r="J419"/>
  <c r="BE419"/>
  <c r="BI415"/>
  <c r="BH415"/>
  <c r="BG415"/>
  <c r="BF415"/>
  <c r="T415"/>
  <c r="T414"/>
  <c r="R415"/>
  <c r="R414"/>
  <c r="P415"/>
  <c r="P414"/>
  <c r="BK415"/>
  <c r="BK414"/>
  <c r="J414"/>
  <c r="J415"/>
  <c r="BE415"/>
  <c r="J73"/>
  <c r="BI408"/>
  <c r="BH408"/>
  <c r="BG408"/>
  <c r="BF408"/>
  <c r="T408"/>
  <c r="R408"/>
  <c r="P408"/>
  <c r="BK408"/>
  <c r="J408"/>
  <c r="BE408"/>
  <c r="BI394"/>
  <c r="BH394"/>
  <c r="BG394"/>
  <c r="BF394"/>
  <c r="T394"/>
  <c r="R394"/>
  <c r="P394"/>
  <c r="BK394"/>
  <c r="J394"/>
  <c r="BE394"/>
  <c r="BI391"/>
  <c r="BH391"/>
  <c r="BG391"/>
  <c r="BF391"/>
  <c r="T391"/>
  <c r="R391"/>
  <c r="P391"/>
  <c r="BK391"/>
  <c r="J391"/>
  <c r="BE391"/>
  <c r="BI387"/>
  <c r="BH387"/>
  <c r="BG387"/>
  <c r="BF387"/>
  <c r="T387"/>
  <c r="R387"/>
  <c r="P387"/>
  <c r="BK387"/>
  <c r="J387"/>
  <c r="BE387"/>
  <c r="BI382"/>
  <c r="BH382"/>
  <c r="BG382"/>
  <c r="BF382"/>
  <c r="T382"/>
  <c r="R382"/>
  <c r="P382"/>
  <c r="BK382"/>
  <c r="J382"/>
  <c r="BE382"/>
  <c r="BI378"/>
  <c r="BH378"/>
  <c r="BG378"/>
  <c r="BF378"/>
  <c r="T378"/>
  <c r="R378"/>
  <c r="P378"/>
  <c r="BK378"/>
  <c r="J378"/>
  <c r="BE378"/>
  <c r="BI372"/>
  <c r="BH372"/>
  <c r="BG372"/>
  <c r="BF372"/>
  <c r="T372"/>
  <c r="R372"/>
  <c r="P372"/>
  <c r="BK372"/>
  <c r="J372"/>
  <c r="BE372"/>
  <c r="BI368"/>
  <c r="BH368"/>
  <c r="BG368"/>
  <c r="BF368"/>
  <c r="T368"/>
  <c r="R368"/>
  <c r="P368"/>
  <c r="BK368"/>
  <c r="J368"/>
  <c r="BE368"/>
  <c r="BI360"/>
  <c r="BH360"/>
  <c r="BG360"/>
  <c r="BF360"/>
  <c r="T360"/>
  <c r="R360"/>
  <c r="P360"/>
  <c r="BK360"/>
  <c r="J360"/>
  <c r="BE360"/>
  <c r="BI353"/>
  <c r="BH353"/>
  <c r="BG353"/>
  <c r="BF353"/>
  <c r="T353"/>
  <c r="T352"/>
  <c r="R353"/>
  <c r="R352"/>
  <c r="P353"/>
  <c r="P352"/>
  <c r="BK353"/>
  <c r="BK352"/>
  <c r="J352"/>
  <c r="J353"/>
  <c r="BE353"/>
  <c r="J72"/>
  <c r="BI346"/>
  <c r="BH346"/>
  <c r="BG346"/>
  <c r="BF346"/>
  <c r="T346"/>
  <c r="R346"/>
  <c r="P346"/>
  <c r="BK346"/>
  <c r="J346"/>
  <c r="BE346"/>
  <c r="BI343"/>
  <c r="BH343"/>
  <c r="BG343"/>
  <c r="BF343"/>
  <c r="T343"/>
  <c r="R343"/>
  <c r="P343"/>
  <c r="BK343"/>
  <c r="J343"/>
  <c r="BE343"/>
  <c r="BI330"/>
  <c r="BH330"/>
  <c r="BG330"/>
  <c r="BF330"/>
  <c r="T330"/>
  <c r="R330"/>
  <c r="P330"/>
  <c r="BK330"/>
  <c r="J330"/>
  <c r="BE330"/>
  <c r="BI313"/>
  <c r="BH313"/>
  <c r="BG313"/>
  <c r="BF313"/>
  <c r="T313"/>
  <c r="T312"/>
  <c r="R313"/>
  <c r="R312"/>
  <c r="P313"/>
  <c r="P312"/>
  <c r="BK313"/>
  <c r="BK312"/>
  <c r="J312"/>
  <c r="J313"/>
  <c r="BE313"/>
  <c r="J71"/>
  <c r="BI302"/>
  <c r="BH302"/>
  <c r="BG302"/>
  <c r="BF302"/>
  <c r="T302"/>
  <c r="R302"/>
  <c r="P302"/>
  <c r="BK302"/>
  <c r="J302"/>
  <c r="BE302"/>
  <c r="BI298"/>
  <c r="BH298"/>
  <c r="BG298"/>
  <c r="BF298"/>
  <c r="T298"/>
  <c r="R298"/>
  <c r="P298"/>
  <c r="BK298"/>
  <c r="J298"/>
  <c r="BE298"/>
  <c r="BI293"/>
  <c r="BH293"/>
  <c r="BG293"/>
  <c r="BF293"/>
  <c r="T293"/>
  <c r="R293"/>
  <c r="P293"/>
  <c r="BK293"/>
  <c r="J293"/>
  <c r="BE293"/>
  <c r="BI289"/>
  <c r="BH289"/>
  <c r="BG289"/>
  <c r="BF289"/>
  <c r="T289"/>
  <c r="T288"/>
  <c r="R289"/>
  <c r="R288"/>
  <c r="P289"/>
  <c r="P288"/>
  <c r="BK289"/>
  <c r="BK288"/>
  <c r="J288"/>
  <c r="J289"/>
  <c r="BE289"/>
  <c r="J70"/>
  <c r="BI284"/>
  <c r="BH284"/>
  <c r="BG284"/>
  <c r="BF284"/>
  <c r="T284"/>
  <c r="R284"/>
  <c r="P284"/>
  <c r="BK284"/>
  <c r="J284"/>
  <c r="BE284"/>
  <c r="BI281"/>
  <c r="BH281"/>
  <c r="BG281"/>
  <c r="BF281"/>
  <c r="T281"/>
  <c r="R281"/>
  <c r="P281"/>
  <c r="BK281"/>
  <c r="J281"/>
  <c r="BE281"/>
  <c r="BI267"/>
  <c r="BH267"/>
  <c r="BG267"/>
  <c r="BF267"/>
  <c r="T267"/>
  <c r="R267"/>
  <c r="P267"/>
  <c r="BK267"/>
  <c r="J267"/>
  <c r="BE267"/>
  <c r="BI264"/>
  <c r="BH264"/>
  <c r="BG264"/>
  <c r="BF264"/>
  <c r="T264"/>
  <c r="R264"/>
  <c r="P264"/>
  <c r="BK264"/>
  <c r="J264"/>
  <c r="BE264"/>
  <c r="BI249"/>
  <c r="BH249"/>
  <c r="BG249"/>
  <c r="BF249"/>
  <c r="T249"/>
  <c r="R249"/>
  <c r="P249"/>
  <c r="BK249"/>
  <c r="J249"/>
  <c r="BE249"/>
  <c r="BI245"/>
  <c r="BH245"/>
  <c r="BG245"/>
  <c r="BF245"/>
  <c r="T245"/>
  <c r="R245"/>
  <c r="P245"/>
  <c r="BK245"/>
  <c r="J245"/>
  <c r="BE245"/>
  <c r="BI224"/>
  <c r="BH224"/>
  <c r="BG224"/>
  <c r="BF224"/>
  <c r="T224"/>
  <c r="R224"/>
  <c r="P224"/>
  <c r="BK224"/>
  <c r="J224"/>
  <c r="BE224"/>
  <c r="BI216"/>
  <c r="BH216"/>
  <c r="BG216"/>
  <c r="BF216"/>
  <c r="T216"/>
  <c r="R216"/>
  <c r="P216"/>
  <c r="BK216"/>
  <c r="J216"/>
  <c r="BE216"/>
  <c r="BI207"/>
  <c r="BH207"/>
  <c r="BG207"/>
  <c r="BF207"/>
  <c r="T207"/>
  <c r="R207"/>
  <c r="P207"/>
  <c r="BK207"/>
  <c r="J207"/>
  <c r="BE207"/>
  <c r="BI202"/>
  <c r="BH202"/>
  <c r="BG202"/>
  <c r="BF202"/>
  <c r="T202"/>
  <c r="R202"/>
  <c r="P202"/>
  <c r="BK202"/>
  <c r="J202"/>
  <c r="BE202"/>
  <c r="BI198"/>
  <c r="BH198"/>
  <c r="BG198"/>
  <c r="BF198"/>
  <c r="T198"/>
  <c r="R198"/>
  <c r="P198"/>
  <c r="BK198"/>
  <c r="J198"/>
  <c r="BE198"/>
  <c r="BI195"/>
  <c r="BH195"/>
  <c r="BG195"/>
  <c r="BF195"/>
  <c r="T195"/>
  <c r="R195"/>
  <c r="P195"/>
  <c r="BK195"/>
  <c r="J195"/>
  <c r="BE195"/>
  <c r="BI183"/>
  <c r="BH183"/>
  <c r="BG183"/>
  <c r="BF183"/>
  <c r="T183"/>
  <c r="R183"/>
  <c r="P183"/>
  <c r="BK183"/>
  <c r="J183"/>
  <c r="BE183"/>
  <c r="BI176"/>
  <c r="BH176"/>
  <c r="BG176"/>
  <c r="BF176"/>
  <c r="T176"/>
  <c r="R176"/>
  <c r="P176"/>
  <c r="BK176"/>
  <c r="J176"/>
  <c r="BE176"/>
  <c r="BI173"/>
  <c r="BH173"/>
  <c r="BG173"/>
  <c r="BF173"/>
  <c r="T173"/>
  <c r="R173"/>
  <c r="P173"/>
  <c r="BK173"/>
  <c r="J173"/>
  <c r="BE173"/>
  <c r="BI169"/>
  <c r="BH169"/>
  <c r="BG169"/>
  <c r="BF169"/>
  <c r="T169"/>
  <c r="R169"/>
  <c r="P169"/>
  <c r="BK169"/>
  <c r="J169"/>
  <c r="BE169"/>
  <c r="BI165"/>
  <c r="BH165"/>
  <c r="BG165"/>
  <c r="BF165"/>
  <c r="T165"/>
  <c r="R165"/>
  <c r="P165"/>
  <c r="BK165"/>
  <c r="J165"/>
  <c r="BE165"/>
  <c r="BI153"/>
  <c r="BH153"/>
  <c r="BG153"/>
  <c r="BF153"/>
  <c r="T153"/>
  <c r="R153"/>
  <c r="P153"/>
  <c r="BK153"/>
  <c r="J153"/>
  <c r="BE153"/>
  <c r="BI141"/>
  <c r="BH141"/>
  <c r="BG141"/>
  <c r="BF141"/>
  <c r="T141"/>
  <c r="R141"/>
  <c r="P141"/>
  <c r="BK141"/>
  <c r="J141"/>
  <c r="BE141"/>
  <c r="BI136"/>
  <c r="BH136"/>
  <c r="BG136"/>
  <c r="BF136"/>
  <c r="T136"/>
  <c r="R136"/>
  <c r="P136"/>
  <c r="BK136"/>
  <c r="J136"/>
  <c r="BE136"/>
  <c r="BI128"/>
  <c r="BH128"/>
  <c r="BG128"/>
  <c r="BF128"/>
  <c r="T128"/>
  <c r="R128"/>
  <c r="P128"/>
  <c r="BK128"/>
  <c r="J128"/>
  <c r="BE128"/>
  <c r="BI122"/>
  <c r="BH122"/>
  <c r="BG122"/>
  <c r="BF122"/>
  <c r="T122"/>
  <c r="R122"/>
  <c r="P122"/>
  <c r="BK122"/>
  <c r="J122"/>
  <c r="BE122"/>
  <c r="BI114"/>
  <c r="BH114"/>
  <c r="BG114"/>
  <c r="BF114"/>
  <c r="T114"/>
  <c r="R114"/>
  <c r="P114"/>
  <c r="BK114"/>
  <c r="J114"/>
  <c r="BE114"/>
  <c r="BI106"/>
  <c r="F41"/>
  <c i="1" r="BD57"/>
  <c i="2" r="BH106"/>
  <c r="F40"/>
  <c i="1" r="BC57"/>
  <c i="2" r="BG106"/>
  <c r="F39"/>
  <c i="1" r="BB57"/>
  <c i="2" r="BF106"/>
  <c r="J38"/>
  <c i="1" r="AW57"/>
  <c i="2" r="F38"/>
  <c i="1" r="BA57"/>
  <c i="2" r="T106"/>
  <c r="T105"/>
  <c r="T104"/>
  <c r="T103"/>
  <c r="R106"/>
  <c r="R105"/>
  <c r="R104"/>
  <c r="R103"/>
  <c r="P106"/>
  <c r="P105"/>
  <c r="P104"/>
  <c r="P103"/>
  <c i="1" r="AU57"/>
  <c i="2" r="BK106"/>
  <c r="BK105"/>
  <c r="J105"/>
  <c r="BK104"/>
  <c r="J104"/>
  <c r="BK103"/>
  <c r="J103"/>
  <c r="J67"/>
  <c r="J34"/>
  <c i="1" r="AG57"/>
  <c i="2" r="J106"/>
  <c r="BE106"/>
  <c r="J37"/>
  <c i="1" r="AV57"/>
  <c i="2" r="F37"/>
  <c i="1" r="AZ57"/>
  <c i="2" r="J69"/>
  <c r="J68"/>
  <c r="J100"/>
  <c r="J99"/>
  <c r="F99"/>
  <c r="F97"/>
  <c r="E95"/>
  <c r="J63"/>
  <c r="J62"/>
  <c r="F62"/>
  <c r="F60"/>
  <c r="E58"/>
  <c r="J43"/>
  <c r="J22"/>
  <c r="E22"/>
  <c r="F100"/>
  <c r="F63"/>
  <c r="J21"/>
  <c r="J16"/>
  <c r="J97"/>
  <c r="J60"/>
  <c r="E7"/>
  <c r="E89"/>
  <c r="E52"/>
  <c i="1" r="BD62"/>
  <c r="BC62"/>
  <c r="BB62"/>
  <c r="BA62"/>
  <c r="AZ62"/>
  <c r="AY62"/>
  <c r="AX62"/>
  <c r="AW62"/>
  <c r="AV62"/>
  <c r="AU62"/>
  <c r="AT62"/>
  <c r="AS62"/>
  <c r="AG62"/>
  <c r="BD59"/>
  <c r="BC59"/>
  <c r="BB59"/>
  <c r="BA59"/>
  <c r="AZ59"/>
  <c r="AY59"/>
  <c r="AX59"/>
  <c r="AW59"/>
  <c r="AV59"/>
  <c r="AU59"/>
  <c r="AT59"/>
  <c r="AS59"/>
  <c r="AG59"/>
  <c r="BD56"/>
  <c r="BC56"/>
  <c r="BB56"/>
  <c r="BA56"/>
  <c r="AZ56"/>
  <c r="AY56"/>
  <c r="AX56"/>
  <c r="AW56"/>
  <c r="AV56"/>
  <c r="AU56"/>
  <c r="AT56"/>
  <c r="AS56"/>
  <c r="AG56"/>
  <c r="BD55"/>
  <c r="BC55"/>
  <c r="BB55"/>
  <c r="BA55"/>
  <c r="AZ55"/>
  <c r="AY55"/>
  <c r="AX55"/>
  <c r="AW55"/>
  <c r="AV55"/>
  <c r="AU55"/>
  <c r="AT55"/>
  <c r="AS55"/>
  <c r="AG55"/>
  <c r="BD54"/>
  <c r="W33"/>
  <c r="BC54"/>
  <c r="W32"/>
  <c r="BB54"/>
  <c r="W31"/>
  <c r="BA54"/>
  <c r="W30"/>
  <c r="AZ54"/>
  <c r="W29"/>
  <c r="AY54"/>
  <c r="AX54"/>
  <c r="AW54"/>
  <c r="AK30"/>
  <c r="AV54"/>
  <c r="AK29"/>
  <c r="AU54"/>
  <c r="AT54"/>
  <c r="AS54"/>
  <c r="AG54"/>
  <c r="AK26"/>
  <c r="AT65"/>
  <c r="AN65"/>
  <c r="AT64"/>
  <c r="AN64"/>
  <c r="AT63"/>
  <c r="AN63"/>
  <c r="AN62"/>
  <c r="AT61"/>
  <c r="AN61"/>
  <c r="AT60"/>
  <c r="AN60"/>
  <c r="AN59"/>
  <c r="AT58"/>
  <c r="AN58"/>
  <c r="AT57"/>
  <c r="AN57"/>
  <c r="AN56"/>
  <c r="AN55"/>
  <c r="AN54"/>
  <c r="L50"/>
  <c r="AM50"/>
  <c r="AM49"/>
  <c r="L49"/>
  <c r="AM47"/>
  <c r="L47"/>
  <c r="L45"/>
  <c r="L44"/>
  <c r="AK35"/>
</calcChain>
</file>

<file path=xl/sharedStrings.xml><?xml version="1.0" encoding="utf-8"?>
<sst xmlns="http://schemas.openxmlformats.org/spreadsheetml/2006/main">
  <si>
    <t>Export Komplet</t>
  </si>
  <si>
    <t/>
  </si>
  <si>
    <t>2.0</t>
  </si>
  <si>
    <t>ZAMOK</t>
  </si>
  <si>
    <t>False</t>
  </si>
  <si>
    <t>{be67f987-2d8a-43fa-a72c-b899495e1fad}</t>
  </si>
  <si>
    <t>0,01</t>
  </si>
  <si>
    <t>21</t>
  </si>
  <si>
    <t>15</t>
  </si>
  <si>
    <t>REKAPITULACE ZAKÁZKY</t>
  </si>
  <si>
    <t xml:space="preserve">v ---  níže se nacházejí doplnkové a pomocné údaje k sestavám  --- v</t>
  </si>
  <si>
    <t>Návod na vyplnění</t>
  </si>
  <si>
    <t>0,001</t>
  </si>
  <si>
    <t>Kód:</t>
  </si>
  <si>
    <t>0502Z</t>
  </si>
  <si>
    <t xml:space="preserve">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</si>
  <si>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</si>
  <si>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Oprava MO Podbořany - Kaštice</t>
  </si>
  <si>
    <t>KSO:</t>
  </si>
  <si>
    <t>CC-CZ:</t>
  </si>
  <si>
    <t>Místo:</t>
  </si>
  <si>
    <t xml:space="preserve"> </t>
  </si>
  <si>
    <t>Datum:</t>
  </si>
  <si>
    <t>17. 4. 2019</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</si>
  <si>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</si>
  <si>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</si>
  <si>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</si>
  <si>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</si>
  <si>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</si>
  <si>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</si>
  <si>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</si>
  <si>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</si>
  <si>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</si>
  <si>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</si>
  <si>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</si>
  <si>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</si>
  <si>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</si>
  <si>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</si>
  <si>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</si>
  <si>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</si>
  <si>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</si>
  <si>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</si>
  <si>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</si>
  <si>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</si>
  <si>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</si>
  <si>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</si>
  <si>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</si>
  <si>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</si>
  <si>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</si>
  <si>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</si>
  <si>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</si>
  <si>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</si>
  <si>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</si>
  <si>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</si>
  <si>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</si>
  <si>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</si>
  <si>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</si>
  <si>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</si>
  <si>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</si>
  <si>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</si>
  <si>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</si>
  <si>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</si>
  <si>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</si>
  <si>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</si>
  <si>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</si>
  <si>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</si>
  <si>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</si>
  <si>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</si>
  <si>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</si>
  <si>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</si>
  <si>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</si>
  <si>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001</t>
  </si>
  <si>
    <t>SO 09-20-01 Železniční most v km 181,202</t>
  </si>
  <si>
    <t>STA</t>
  </si>
  <si>
    <t>1</t>
  </si>
  <si>
    <t>{26cfecb3-377b-4612-9ca3-83f8e3ba57a3}</t>
  </si>
  <si>
    <t>2</t>
  </si>
  <si>
    <t>ZRN</t>
  </si>
  <si>
    <t>Soupis</t>
  </si>
  <si>
    <t>{e0d824ec-485c-4861-92a2-b282fb473437}</t>
  </si>
  <si>
    <t>/</t>
  </si>
  <si>
    <t xml:space="preserve">km 181,202 - most  </t>
  </si>
  <si>
    <t>3</t>
  </si>
  <si>
    <t>{73f336de-864a-4748-b14a-76797cea7884}</t>
  </si>
  <si>
    <t>VRN01</t>
  </si>
  <si>
    <t>{e873ffcc-3049-4baa-8e6d-3b4f78be918c}</t>
  </si>
  <si>
    <t>002</t>
  </si>
  <si>
    <t>SO 10-21-03 Železniční propustek v km 186,459</t>
  </si>
  <si>
    <t>{e6d40386-a1bf-4650-8dae-70aa58017df2}</t>
  </si>
  <si>
    <t>{bf53bbee-92e3-46b1-932b-2cd2c170530f}</t>
  </si>
  <si>
    <t>VRN</t>
  </si>
  <si>
    <t>{955322c2-a178-4bda-973b-276209314cba}</t>
  </si>
  <si>
    <t>003</t>
  </si>
  <si>
    <t>SO 10-21-04 Železniční propustek v km 186,944</t>
  </si>
  <si>
    <t>{b1d53352-715b-4bea-8d97-af6571c37286}</t>
  </si>
  <si>
    <t xml:space="preserve">ZRN - km 186,944 - zrušení propustku </t>
  </si>
  <si>
    <t>{68128928-6ba8-4f35-8cd5-ec2b175dfdd9}</t>
  </si>
  <si>
    <t xml:space="preserve">ZRN - km 186,944 - svršek </t>
  </si>
  <si>
    <t>{f5ed35ed-a564-4620-baf1-a55ef3dd98fa}</t>
  </si>
  <si>
    <t>{378c4d26-1736-458a-b591-03fc630fa34f}</t>
  </si>
  <si>
    <t>KRYCÍ LIST SOUPISU PRACÍ</t>
  </si>
  <si>
    <t>Objekt:</t>
  </si>
  <si>
    <t>001 - SO 09-20-01 Železniční most v km 181,202</t>
  </si>
  <si>
    <t>Soupis:</t>
  </si>
  <si>
    <t>ZRN - SO 09-20-01 Železniční most v km 181,202</t>
  </si>
  <si>
    <t>Úroveň 3:</t>
  </si>
  <si>
    <t xml:space="preserve">001 - km 181,202 - most  </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</si>
  <si>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</si>
  <si>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</si>
  <si>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</si>
  <si>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</si>
  <si>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</si>
  <si>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</si>
  <si>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</si>
  <si>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</si>
  <si>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</si>
  <si>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</si>
  <si>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</si>
  <si>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</si>
  <si>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</si>
  <si>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</si>
  <si>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</si>
  <si>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</si>
  <si>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</si>
  <si>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</si>
  <si>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</si>
  <si>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</si>
  <si>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</si>
  <si>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</si>
  <si>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</si>
  <si>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</si>
  <si>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</si>
  <si>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</si>
  <si>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</si>
  <si>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</si>
  <si>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</si>
  <si>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</si>
  <si>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</si>
  <si>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</si>
  <si>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</si>
  <si>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</si>
  <si>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</si>
  <si>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111201101</t>
  </si>
  <si>
    <t>Odstranění křovin a stromů průměru kmene do 100 mm i s kořeny z celkové plochy do 1000 m2</t>
  </si>
  <si>
    <t>m2</t>
  </si>
  <si>
    <t>CS ÚRS 2019 01</t>
  </si>
  <si>
    <t>4</t>
  </si>
  <si>
    <t>-608013187</t>
  </si>
  <si>
    <t>PP</t>
  </si>
  <si>
    <t xml:space="preserve">Odstranění křovin a stromů s odstraněním kořenů  průměru kmene do 100 mm do sklonu terénu 1 : 5, při celkové ploše do 1 000 m2</t>
  </si>
  <si>
    <t>PSC</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</si>
  <si>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</si>
  <si>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VV</t>
  </si>
  <si>
    <t>cesta:</t>
  </si>
  <si>
    <t>120</t>
  </si>
  <si>
    <t>na mostě (není ve výškách) s odpočtem ve výškách:</t>
  </si>
  <si>
    <t>12*6*4-63</t>
  </si>
  <si>
    <t>Součet</t>
  </si>
  <si>
    <t>111251111</t>
  </si>
  <si>
    <t>Drcení ořezaných větví D do 100 mm s odvozem do 20 km</t>
  </si>
  <si>
    <t>m3</t>
  </si>
  <si>
    <t>1874603688</t>
  </si>
  <si>
    <t>Drcení ořezaných větví strojně - (štěpkování) o průměru větví do 100 mm</t>
  </si>
  <si>
    <t xml:space="preserve">Poznámka k souboru cen:_x000d_
1. V cenách jsou započteny i náklady na naložení na dopravní prostředek, odvoz dřevní drtě do 20 km a se složením. 2. V cenách nejsou započteny náklady na uložení drti na skládku. 3. Měří se objem nadrcené hmoty. </t>
  </si>
  <si>
    <t xml:space="preserve">most (288 m2): </t>
  </si>
  <si>
    <t>(225+63)*0,02</t>
  </si>
  <si>
    <t xml:space="preserve">cesta </t>
  </si>
  <si>
    <t>120*0,02</t>
  </si>
  <si>
    <t>113107312</t>
  </si>
  <si>
    <t>Odstranění podkladu z kameniva těženého tl 200 mm strojně pl do 50 m2</t>
  </si>
  <si>
    <t>-578101729</t>
  </si>
  <si>
    <t>Odstranění podkladů nebo krytů strojně plochy jednotlivě do 50 m2 s přemístěním hmot na skládku na vzdálenost do 3 m nebo s naložením na dopravní prostředek z kameniva těženého,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</si>
  <si>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</si>
  <si>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119001421</t>
  </si>
  <si>
    <t>Dočasné zajištění kabelů a kabelových tratí ze 3 volně ložených kabelů</t>
  </si>
  <si>
    <t>m</t>
  </si>
  <si>
    <t>220054344</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</si>
  <si>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</si>
  <si>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t>
  </si>
  <si>
    <t xml:space="preserve">ČD Telematika </t>
  </si>
  <si>
    <t>4*2</t>
  </si>
  <si>
    <t xml:space="preserve">SSZT SŽDC </t>
  </si>
  <si>
    <t>5</t>
  </si>
  <si>
    <t>121101102</t>
  </si>
  <si>
    <t>Sejmutí ornice s přemístěním na vzdálenost do 100 m</t>
  </si>
  <si>
    <t>1792357759</t>
  </si>
  <si>
    <t xml:space="preserve">Sejmutí ornice nebo lesní půdy  s vodorovným přemístěním na hromady v místě upotřebení nebo na dočasné či trvalé skládky se složením, na vzdálenost přes 50 do 100 m</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</si>
  <si>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</si>
  <si>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cesta</t>
  </si>
  <si>
    <t>120*0,15</t>
  </si>
  <si>
    <t>6</t>
  </si>
  <si>
    <t>121112111</t>
  </si>
  <si>
    <t>Sejmutí ornice tl vrstvy do 150 mm ručně s vodorovným přemístěním do 50 m</t>
  </si>
  <si>
    <t>-804161648</t>
  </si>
  <si>
    <t xml:space="preserve">Sejmutí ornice ručně  s vodorovným přemístěním do 50 m na dočasné či trvalé skládky nebo na hromady v místě upotřebení tloušťky vrstvy do 150 mm</t>
  </si>
  <si>
    <t xml:space="preserve">pod dlažby </t>
  </si>
  <si>
    <t xml:space="preserve">v pravo </t>
  </si>
  <si>
    <t>24,575*1,15*0,15</t>
  </si>
  <si>
    <t>10,14*1,15*0,15</t>
  </si>
  <si>
    <t>11,3*1,15*0,15</t>
  </si>
  <si>
    <t>vlevo</t>
  </si>
  <si>
    <t>26,2*1,15*0,15</t>
  </si>
  <si>
    <t>10,73*1,15*0,15</t>
  </si>
  <si>
    <t>14,75*1,15*0,15</t>
  </si>
  <si>
    <t>7</t>
  </si>
  <si>
    <t>122202501</t>
  </si>
  <si>
    <t>Odkopávky a prokopávky nezapažené pro spodní stavbu železnic do 100 m3 v hornině tř. 3</t>
  </si>
  <si>
    <t>584969630</t>
  </si>
  <si>
    <t>Odkopávky a prokopávky nezapažené pro spodní stavbu železnic strojně s přemístěním výkopku v příčných profilech do 15 m nebo s naložením na dopravní prostředek v hornině tř. 3 do 100 m3</t>
  </si>
  <si>
    <t xml:space="preserve">Poznámka k souboru cen:_x000d_
1. Ceny lze použít i pro vykopávky: a) příkopů pro železnice a to i tehdy, jsou-li vykopávky těchto příkopů samostatným objektem; b) v zemnících na suchu, jestliže tyto vykopávky souvisejí územně s odkopávkami nebo prokopávkami pro spodní stavbu železnic. Vykopávky v ostatních zemnících se oceňují podle kapitoly 3*2 Zemníky Všeobecných podmínek tohoto katalogu; c) při zahlubování železnice při mimoúrovňovém křížení a pro vykopávky pod mosty vybudovanými v předstihu, pokud vzdálenost vnějších hran mostu,měřená ve svislé rovině proložená podélnou osou procházející železnice, nepřesahuje 15 m. Je-li tato vzdálenost větší, oceňují se náklady na vykopávky pod mostem cenami do 100 m3 pro jakýkoliv objem vykopávky; d) sejmutí podorničí. 2. Odkopávky a prokopávky pro spodní stavbu železnic v roubených prostorech se oceňují podle čl. 3116 Všeobecných podmínek tohoto katalogu. 3. V cenách jsou započteny i náklady na vodorovné přemístění výkopku v příčných profilech i s přilehlými svahy a příkopy pro spodní stavbu železnic o šířce pláně spodku do 15 m. Vodorovné přemístění výkopku v příčných profilech při větší šířce pláně se oceňuje cenami 162 20-1102 Vodorovné přemístění výkopku z horniny 1 až 4 přes 20 do 50 m nebo 162 20-1152 Vodorovné přemístění výkopku z horniny 5 až 7 přes 20 do 50 m části A 01 tohoto katalogu. Vzdálenosti tohoto přemístění se nezahrnují do střední vzdálenosti vodorovného přemístění výkopku. 4. Je-li při odkopávce nebo prokopávce pro spodní stavbu železnic mezi výkopištěm a násypištěm v příčném profilu dopravní nebo jiný pruh, na němž podle projektu nemá být zemními pracemi rušen provoz, nepovažuje se vodorovné přemístění výkopku z výkopiště za vodorovné přemístění výkopku v příčném profilu, ať je šířka pláně spodku jakákoliv. Toto vodorovné přemístění se oceňuje podle čl. 3162 Všeobecných podmínek tohoto katalogu. 5. Odkopávky a prokopávky v hornině tř. 6 a 7 s požadavkem fragmentace se oceňují cenami 122 60-2211 až 122 60-2234. </t>
  </si>
  <si>
    <t>přezdívané části kamenné</t>
  </si>
  <si>
    <t xml:space="preserve">vpravo </t>
  </si>
  <si>
    <t>10,5*3*2</t>
  </si>
  <si>
    <t xml:space="preserve">vlevo </t>
  </si>
  <si>
    <t>9,52*3*2</t>
  </si>
  <si>
    <t xml:space="preserve">odpočet zídka </t>
  </si>
  <si>
    <t>2,74*3*2*-1</t>
  </si>
  <si>
    <t>3,0*3*2*-1</t>
  </si>
  <si>
    <t>8</t>
  </si>
  <si>
    <t>122202509</t>
  </si>
  <si>
    <t>Příplatek k odkopávkám pro spodní stavbu železnic v hornině tř. 3 za lepivost</t>
  </si>
  <si>
    <t>982224297</t>
  </si>
  <si>
    <t>Odkopávky a prokopávky nezapažené pro spodní stavbu železnic strojně s přemístěním výkopku v příčných profilech do 15 m nebo s naložením na dopravní prostředek v hornině tř. 3 Příplatek k cenám za lepivost horniny tř. 3</t>
  </si>
  <si>
    <t>85,680/2</t>
  </si>
  <si>
    <t>9</t>
  </si>
  <si>
    <t>130001101</t>
  </si>
  <si>
    <t>Příplatek za ztížení vykopávky v blízkosti podzemního vedení</t>
  </si>
  <si>
    <t>-532571204</t>
  </si>
  <si>
    <t xml:space="preserve">Příplatek k cenám hloubených vykopávek za ztížení vykopávky  v blízkosti podzemního vedení nebo výbušnin pro jakoukoliv třídu horniny</t>
  </si>
  <si>
    <t xml:space="preserve">Poznámka k souboru cen:_x000d_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</si>
  <si>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16*1*1</t>
  </si>
  <si>
    <t>10</t>
  </si>
  <si>
    <t>161101103</t>
  </si>
  <si>
    <t>Svislé přemístění výkopku z horniny tř. 1 až 4 hl výkopu do 6 m</t>
  </si>
  <si>
    <t>1071292840</t>
  </si>
  <si>
    <t xml:space="preserve">Svislé přemístění výkopku  bez naložení do dopravní nádoby avšak s vyprázdněním dopravní nádoby na hromadu nebo do dopravního prostředku z horniny tř. 1 až 4, při hloubce výkopu přes 4 do 6 m</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</si>
  <si>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</si>
  <si>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11</t>
  </si>
  <si>
    <t>162201102</t>
  </si>
  <si>
    <t>Vodorovné přemístění do 50 m výkopku/sypaniny z horniny tř. 1 až 4</t>
  </si>
  <si>
    <t>-2013957829</t>
  </si>
  <si>
    <t xml:space="preserve">Vodorovné přemístění výkopku nebo sypaniny po suchu  na obvyklém dopravním prostředku, bez naložení výkopku, avšak se složením bez rozhrnutí z horniny tř. 1 až 4 na vzdálenost přes 20 do 50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</si>
  <si>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</si>
  <si>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 xml:space="preserve">ornice zpět </t>
  </si>
  <si>
    <t>12</t>
  </si>
  <si>
    <t>162201201</t>
  </si>
  <si>
    <t>Vodorovné přemístění do 10 m nošením výkopku z horniny tř. 1 až 4</t>
  </si>
  <si>
    <t>-626585610</t>
  </si>
  <si>
    <t>Vodorovné přemístění výkopku nebo sypaniny nošením s vyprázdněním nádoby na hromady nebo do dopravního prostředku na vzdálenost do 10 m z horniny tř. 1 až 4</t>
  </si>
  <si>
    <t>ornice zpět</t>
  </si>
  <si>
    <t>13</t>
  </si>
  <si>
    <t>162201209</t>
  </si>
  <si>
    <t>Příplatek k vodorovnému přemístění nošením ZKD 10 m nošení výkopku z horniny tř. 1 až 4</t>
  </si>
  <si>
    <t>-982240589</t>
  </si>
  <si>
    <t>Vodorovné přemístění výkopku nebo sypaniny nošením s vyprázdněním nádoby na hromady nebo do dopravního prostředku na vzdálenost do 10 m z horniny Příplatek k ceně za každých dalších 10 m</t>
  </si>
  <si>
    <t>16,852*4</t>
  </si>
  <si>
    <t>14</t>
  </si>
  <si>
    <t>162701105</t>
  </si>
  <si>
    <t>Vodorovné přemístění do 10000 m výkopku/sypaniny z horniny tř. 1 až 4</t>
  </si>
  <si>
    <t>1571847266</t>
  </si>
  <si>
    <t xml:space="preserve">Vodorovné přemístění výkopku nebo sypaniny po suchu  na obvyklém dopravním prostředku, bez naložení výkopku, avšak se složením bez rozhrnutí z horniny tř. 1 až 4 na vzdálenost přes 9 000 do 10 000 m</t>
  </si>
  <si>
    <t>85,680</t>
  </si>
  <si>
    <t>162701109</t>
  </si>
  <si>
    <t>Příplatek k vodorovnému přemístění výkopku/sypaniny z horniny tř. 1 až 4 ZKD 1000 m přes 10000 m</t>
  </si>
  <si>
    <t>-1478348104</t>
  </si>
  <si>
    <t xml:space="preserve">Vodorovné přemístění výkopku nebo sypaniny po suchu  na obvyklém dopravním prostředku, bez naložení výkopku, avšak se složením bez rozhrnutí z horniny tř. 1 až 4 na vzdálenost Příplatek k ceně za každých dalších i započatých 1 000 m</t>
  </si>
  <si>
    <t>P</t>
  </si>
  <si>
    <t>Poznámka k položce:_x000d_
např. Ekostavby Žatec, 14 km</t>
  </si>
  <si>
    <t>85,680*4</t>
  </si>
  <si>
    <t>16</t>
  </si>
  <si>
    <t>167101101</t>
  </si>
  <si>
    <t>Nakládání výkopku z hornin tř. 1 až 4 do 100 m3</t>
  </si>
  <si>
    <t>368793769</t>
  </si>
  <si>
    <t xml:space="preserve">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</si>
  <si>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</si>
  <si>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ornice</t>
  </si>
  <si>
    <t>18</t>
  </si>
  <si>
    <t>16,852</t>
  </si>
  <si>
    <t xml:space="preserve">zemina z přezdívaných částí </t>
  </si>
  <si>
    <t>17</t>
  </si>
  <si>
    <t>171111111</t>
  </si>
  <si>
    <t>Hutnění zeminy pro spodní stavbu železnic tl do 20 cm</t>
  </si>
  <si>
    <t>1798894898</t>
  </si>
  <si>
    <t>Hutnění zeminy pro spodní stavbu železnic tloušťky vrstvy do 20 cm</t>
  </si>
  <si>
    <t xml:space="preserve">přezdívané části </t>
  </si>
  <si>
    <t>vpravo</t>
  </si>
  <si>
    <t>4,2*3*2</t>
  </si>
  <si>
    <t>3,65*3*2</t>
  </si>
  <si>
    <t>171151101</t>
  </si>
  <si>
    <t>Hutnění boků násypů pro jakýkoliv sklon a míru zhutnění svahu</t>
  </si>
  <si>
    <t>389690467</t>
  </si>
  <si>
    <t xml:space="preserve">Hutnění boků násypů z hornin soudržných a sypkých  pro jakýkoliv sklon, délku a míru zhutnění svahu</t>
  </si>
  <si>
    <t>24,575*1,15</t>
  </si>
  <si>
    <t>10,14*1,15</t>
  </si>
  <si>
    <t>11,3*1,15</t>
  </si>
  <si>
    <t>26,2*1,15</t>
  </si>
  <si>
    <t>10,73*1,15</t>
  </si>
  <si>
    <t>14,75*1,15</t>
  </si>
  <si>
    <t>Mezisoučet</t>
  </si>
  <si>
    <t xml:space="preserve">ve výbězích </t>
  </si>
  <si>
    <t>1,215*3*2</t>
  </si>
  <si>
    <t>3,765*3*2</t>
  </si>
  <si>
    <t>0,56*3*2</t>
  </si>
  <si>
    <t>3,4*3*2</t>
  </si>
  <si>
    <t>19</t>
  </si>
  <si>
    <t>171201211</t>
  </si>
  <si>
    <t>Poplatek za uložení stavebního odpadu - zeminy a kameniva na skládce</t>
  </si>
  <si>
    <t>t</t>
  </si>
  <si>
    <t>1623525460</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</si>
  <si>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</si>
  <si>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</si>
  <si>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102,532*2</t>
  </si>
  <si>
    <t>20</t>
  </si>
  <si>
    <t>174111311</t>
  </si>
  <si>
    <t>Zásyp sypaninou se zhutněním přes 3 m3 pro spodní stavbu železnic</t>
  </si>
  <si>
    <t>-456213773</t>
  </si>
  <si>
    <t>Zásyp sypaninou pro spodní stavbu železnic objemu přes 3 m3 se zhutněním</t>
  </si>
  <si>
    <t xml:space="preserve">Poznámka k souboru cen:_x000d_
1. Ceny jsou určeny pro pro jakoukoliv míru zhutnění. 2. Míru zhutnění předepisuje projekt. </t>
  </si>
  <si>
    <t>podsyp</t>
  </si>
  <si>
    <t>0,52*3*2*2</t>
  </si>
  <si>
    <t>M</t>
  </si>
  <si>
    <t>58331200</t>
  </si>
  <si>
    <t>štěrkopísek netříděný zásypový</t>
  </si>
  <si>
    <t>-203969016</t>
  </si>
  <si>
    <t>91,920*1,6</t>
  </si>
  <si>
    <t>22</t>
  </si>
  <si>
    <t>181411122</t>
  </si>
  <si>
    <t>Založení lučního trávníku výsevem plochy do 1000 m2 ve svahu do 1:2</t>
  </si>
  <si>
    <t>-239227237</t>
  </si>
  <si>
    <t>Založení trávníku na půdě předem připravené plochy do 1000 m2 výsevem včetně utažení lučního na svahu přes 1:5 do 1:2</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</si>
  <si>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</si>
  <si>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23</t>
  </si>
  <si>
    <t>005724740</t>
  </si>
  <si>
    <t>osivo směs travní krajinná-svahová</t>
  </si>
  <si>
    <t>kg</t>
  </si>
  <si>
    <t>1874582235</t>
  </si>
  <si>
    <t>232,350*0,03</t>
  </si>
  <si>
    <t>24</t>
  </si>
  <si>
    <t>182301122</t>
  </si>
  <si>
    <t>Rozprostření ornice pl do 500 m2 ve svahu přes 1:5 tl vrstvy do 150 mm</t>
  </si>
  <si>
    <t>-2011424189</t>
  </si>
  <si>
    <t>Rozprostření a urovnání ornice ve svahu sklonu přes 1:5 při souvislé ploše do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</si>
  <si>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</si>
  <si>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232,350</t>
  </si>
  <si>
    <t xml:space="preserve"> Zakládání</t>
  </si>
  <si>
    <t>25</t>
  </si>
  <si>
    <t>224111114</t>
  </si>
  <si>
    <t>Vrty maloprofilové D do 56 mm úklon do 45° hl do 25 m hor. III a IV</t>
  </si>
  <si>
    <t>1104927417</t>
  </si>
  <si>
    <t>Maloprofilové vrty průběžným sacím vrtáním průměru do 56 mm do úklonu 45° v hl 0 až 25 m v hornině tř. III a IV</t>
  </si>
  <si>
    <t xml:space="preserve">dle výkresu č. 6 </t>
  </si>
  <si>
    <t>401,8</t>
  </si>
  <si>
    <t>26</t>
  </si>
  <si>
    <t>271532213</t>
  </si>
  <si>
    <t>Podsyp pod základové konstrukce se zhutněním z hrubého kameniva frakce 8 až 16 mm</t>
  </si>
  <si>
    <t>1968790080</t>
  </si>
  <si>
    <t>Podsyp pod základové konstrukce se zhutněním a urovnáním povrchu z kameniva hrubého, frakce 8 - 16 mm</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</si>
  <si>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</si>
  <si>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pod přezdívané části</t>
  </si>
  <si>
    <t>0,52*2,15*4</t>
  </si>
  <si>
    <t>27</t>
  </si>
  <si>
    <t>281601111</t>
  </si>
  <si>
    <t>Injektování vrtů nízkotlaké vzestupné s jednoduchým obturátorem tlakem do 0,6 MPa</t>
  </si>
  <si>
    <t>hod</t>
  </si>
  <si>
    <t>-534223305</t>
  </si>
  <si>
    <t xml:space="preserve">Injektování  s jednoduchým obturátorem nebo bez obturátoru vzestupné, tlakem do 0,60 MPa</t>
  </si>
  <si>
    <t xml:space="preserve">Poznámka k souboru cen:_x000d_
1. Ceny nelze použít pro injektování: a) mikropilot a kotev; toto injektování se oceňuje cenami souboru cen 28. 60-21 Injektování povrchové s dvojitým obturátorem mikropilot nebo kotev, b) aktivovanou maltou; toto injektování se oceňuje cenami souboru cen 28. 60-41 Injektování aktivovanými směsmi, c) vysokotlaké s dvojitým obturátorem; toto injektování se oceňuje cenami souboru cen 282 60-31 Injektování vysokotlaké s dvojitým obturátorem, d) organickými pryskyřicemi neředitelnými vodou; toto injektování se oceňuje cenami souboru cen 282 60-51 Injektování povrchové vysokotlaké pryskyřicemi neředitelnými vodou, e) živicemi za tepla; toto injektování se oceňuje individuálně, f) tryskové; tato injektáž se oceňuje cenami souboru cen 282 61-21 Trysková injektáž vrtů vzestupná. 2. Ceny nelze použít pro vysokotlaké injektování injekční stanicí s automatickou registrací parametrů; toto injektování se oceňuje cenami souboru cen 282 60-31 Injektování vysokotlaké s dvojitým obturátorem. 3. Rozhodující pro volbu ceny podle výšky tlaku je maximální tlak na jednom vrtu. 4. Cena -1129 Příplatek za injektování organickými pryskyřicemi nelze použít pro vodní zkoušky vrtů. </t>
  </si>
  <si>
    <t>44,224*3,5</t>
  </si>
  <si>
    <t>28</t>
  </si>
  <si>
    <t>58521133-01</t>
  </si>
  <si>
    <t>Injektážní směs</t>
  </si>
  <si>
    <t>712858608</t>
  </si>
  <si>
    <t>odhad</t>
  </si>
  <si>
    <t>odhad mezerovitost 10%</t>
  </si>
  <si>
    <t>klenba opěry a jejich základy</t>
  </si>
  <si>
    <t>20,44*13,630*0,1</t>
  </si>
  <si>
    <t>křídla</t>
  </si>
  <si>
    <t>2,25*1,5*7*4*0,10</t>
  </si>
  <si>
    <t>7*4,5*((1,545+0,65)/2)*2*0,10</t>
  </si>
  <si>
    <t>Svislé a kompletní konstrukce</t>
  </si>
  <si>
    <t>29</t>
  </si>
  <si>
    <t>317321118</t>
  </si>
  <si>
    <t>Mostní římsy ze ŽB C 30/37</t>
  </si>
  <si>
    <t>-1816910008</t>
  </si>
  <si>
    <t xml:space="preserve">Římsy ze železového betonu  C 30/37</t>
  </si>
  <si>
    <t xml:space="preserve">Poznámka k souboru cen:_x000d_
1. V cenách jsou započteny náklady na: a) kontrolu výztuže a bednění s potřebným krytím výztuže, b) uhlazení horního povrchu římsy, ošetření čerstvě uloženého betonu požadované certifikované kvality. 2. Soubor cen nelze použít pro římsy, které jsou betonovány jako součást desky mostovky. </t>
  </si>
  <si>
    <t>dle výkresu č. 5</t>
  </si>
  <si>
    <t xml:space="preserve">pručelí vlevo </t>
  </si>
  <si>
    <t>1,5</t>
  </si>
  <si>
    <t>pručelí v pravo</t>
  </si>
  <si>
    <t>1,48</t>
  </si>
  <si>
    <t xml:space="preserve">křídlo O01 vpravo </t>
  </si>
  <si>
    <t>1,45</t>
  </si>
  <si>
    <t xml:space="preserve">křídlo O01 vlevo </t>
  </si>
  <si>
    <t>1,3</t>
  </si>
  <si>
    <t xml:space="preserve">křídlo O02 vpravo </t>
  </si>
  <si>
    <t>1,55</t>
  </si>
  <si>
    <t xml:space="preserve">křídlo O02 vlevo </t>
  </si>
  <si>
    <t>1,35</t>
  </si>
  <si>
    <t>30</t>
  </si>
  <si>
    <t>317353121</t>
  </si>
  <si>
    <t>Bednění mostních říms všech tvarů - zřízení</t>
  </si>
  <si>
    <t>1553499195</t>
  </si>
  <si>
    <t xml:space="preserve">Bednění mostní římsy  zřízení všech tvarů</t>
  </si>
  <si>
    <t xml:space="preserve">Poznámka k souboru cen:_x000d_
1. Cenu -3121 lze použít pro klasické pohledové bednění všech tvarů z palubek a hranolů osazených na konzolách nebo na podporách vyložení římsy. 2. Cenu -3122 lze použít pro bednění konstantního tvaru zhotovené pojízdné formy přesunovaného k betonáži po jednotlivých záběrech 25 m. 3. Náklady na drobný spotřební materiál (např. hřebíky, latě, lavičáky) jsou započteny v režijních nákladech. 4. V ceně -3121 jsou započteny náklady na založení, sestavení a osazení bednění římsy, nástřik bednění odformovacím prostředkem a opotřebení pohledového bednění podle počtu užití. 5. V ceně -3122 jsou započteny náklady na osazení římsového vozíku a jeho měsíční nájemné vztažené k ploše bednění. 6. V cenách -3221 a -3222 jsou započteny náklady na odbednění a očištění bednění. 7. V ceně -3311 jsou započteny náklady na vložení matrice architektonického designu v pohledové ploše s nalepením vložky na podklad z jakéhokoliv bednění a výměnu opotřebeného designu matrice podle počtu užití. 8. Ceny obsahují i materiál distančních tělísek výztuže, ale vlastní ukládka tělísek je zahrnuta v souboru cen 317 36-11 Výztuž ztužujících věnců kleneb nebo ukončujících říms. 9. V cenách nejsou započteny náklady na: a) první montáž a poslední demontáž transportních dílců římsového vozíku, tyto se oceňují souborem cen 948 41-1 . Podpěrné skruže a podpěry dočasné kovové, b) výplně dilatačních spár včetně bednění čel dilatační spáry, tyto se oceňují souborem cen 931 99-41 Těsnění spáry betonové konstrukce pásy, profily, tmely, c) nátěr pečetící styčné plochy boku nosné konstrukce a římsy, tyto se oceňují souborem cen 628 61-11.. Nátěr mostních betonových konstrukcí epoxidový, d) podpěrné konstrukce pod bedněním říms, tyto práce se oceňují souborem cen 946 23-11 Zavěšené lešení pod bednění mostních říms. </t>
  </si>
  <si>
    <t xml:space="preserve">římsy nad pručelým a na přezdívaných částech </t>
  </si>
  <si>
    <t>(0,317+0,25+0,1)*12*2</t>
  </si>
  <si>
    <t>0,44*0,317*2*2</t>
  </si>
  <si>
    <t xml:space="preserve">na křídlech </t>
  </si>
  <si>
    <t>(0,1+0,310+0,28)*7,8</t>
  </si>
  <si>
    <t>(0,1+0,310+0,28)*(7,65+0,270)</t>
  </si>
  <si>
    <t>(0,1+0,310+0,28)*(7,5+0,38)</t>
  </si>
  <si>
    <t>0,728*0,31*2*4</t>
  </si>
  <si>
    <t>31</t>
  </si>
  <si>
    <t>317353221</t>
  </si>
  <si>
    <t>Bednění mostních říms všech tvarů - odstranění</t>
  </si>
  <si>
    <t>-882381586</t>
  </si>
  <si>
    <t xml:space="preserve">Bednění mostní římsy  odstranění všech tvarů</t>
  </si>
  <si>
    <t>32</t>
  </si>
  <si>
    <t>317361116</t>
  </si>
  <si>
    <t>Výztuž mostních říms z betonářské oceli 10 505</t>
  </si>
  <si>
    <t>-460002844</t>
  </si>
  <si>
    <t xml:space="preserve">Výztuž mostních železobetonových říms  z betonářské oceli 10 505 (R) nebo BSt 500</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</si>
  <si>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 2. Boční třmínky výztuže ke kotvení výztuže římsy osazené v nosné konstrukci se oceňují souborem cen 421 36-1 . Výztuž deskových konstrukcí. 3. V cenách nejsou započteny náklady na osazení kotevních stoliček, tyto se oceňují souborem cen 936 17- . 1 Osazení kovových doplňků mostního vybavení jednotlivě. 4. V cenách jsou započteny i náklady na osazení distančních tělísek pro předepsané krytí výztuže. Materiál těchto tělísek je započten v cenách bednění římsy. </t>
  </si>
  <si>
    <t>viz příloha č. 5</t>
  </si>
  <si>
    <t>1079,422/1000</t>
  </si>
  <si>
    <t>Vodorovné konstrukce</t>
  </si>
  <si>
    <t>33</t>
  </si>
  <si>
    <t>429172112</t>
  </si>
  <si>
    <t>Výroba ocelových prvků pro opravu mostů šroubovaných nebo svařovaných přes 100 kg</t>
  </si>
  <si>
    <t>-253583142</t>
  </si>
  <si>
    <t>Oprava ocelových prvků mostních konstrukcí ztužidel, sedel pro centrické uložení mostnic, stoliček, diagonál, svislic, styčníkových plechů, chodníkových konzol, podlahových nosníků, kabelových žlabů a ostatních drobných prvků výroba šroubovaných nebo svařovaných, hmotnosti přes 100 kg</t>
  </si>
  <si>
    <t xml:space="preserve">Poznámka k souboru cen:_x000d_
1. V cenách výroby prvků 429 17-21 jsou započteny i náklady na rozměření, nařezání, příp. spojení dílů a vyvrtání otvorů. 2. V cenách výroby prvků 429 17-21 nejsou započteny náklady na dodávku materiálu prvků a spojovacího materiálu; tyto náklady se oceňují jako specifikace u cen montáže. 3. V cenách montáže prvků 429 17-22 jsou započteny i náklady na zdvihací zařízení při osazení prvku do mostní konstrukce. 4. V cenách montáže prvků 429 17-22 nejsou započteny náklady na: a) dodávku kotevního materiálu; tyto náklady se oceňují ve specifikaci, b) u vyráběných prvků na dodávku materiálu prvků a spojovacího materiálu; tyto náklady se oceňují ve specifikaci, c) u nakupovaných prvků na dodávku hotových nakupovaných výrobků; tyto náklady se oceňují ve specifikaci. 5. Demontáž prvků se oceňuje cenami souboru cen 963 07-11 části B01 tohoto katalogu. </t>
  </si>
  <si>
    <t xml:space="preserve">úhelníky do opěr proti nárazu </t>
  </si>
  <si>
    <t>1,750*12,2*2</t>
  </si>
  <si>
    <t>1,65*12,2*2</t>
  </si>
  <si>
    <t>34</t>
  </si>
  <si>
    <t>429172212</t>
  </si>
  <si>
    <t>Montáž ocelových prvků pro opravu mostů šroubovaných nebo svařovaných přes 100 kg</t>
  </si>
  <si>
    <t>800078215</t>
  </si>
  <si>
    <t>Oprava ocelových prvků mostních konstrukcí ztužidel, sedel pro centrické uložení mostnic, stoliček, diagonál, svislic, styčníkových plechů, chodníkových konzol, podlahových nosníků, kabelových žlabů a ostatních drobných prvků montáž šroubovaných nebo svařovaných, hmotnosti přes 100 kg</t>
  </si>
  <si>
    <t xml:space="preserve">osazení do chemické malty </t>
  </si>
  <si>
    <t>35</t>
  </si>
  <si>
    <t>13010440</t>
  </si>
  <si>
    <t>úhelník ocelový rovnostranný jakost 11 375 100x100x8mm</t>
  </si>
  <si>
    <t>177892135</t>
  </si>
  <si>
    <t>Poznámka k položce:_x000d_
Hmotnost: 12,18 kg/m</t>
  </si>
  <si>
    <t>82,960/1000</t>
  </si>
  <si>
    <t>36</t>
  </si>
  <si>
    <t>451475111</t>
  </si>
  <si>
    <t>Podkladní vrstva plastbetonová samonivelační první vrstva tl 10 mm</t>
  </si>
  <si>
    <t>925938089</t>
  </si>
  <si>
    <t xml:space="preserve">Podkladní vrstva plastbetonová  samonivelační, tloušťky do 10 mm první vrstva</t>
  </si>
  <si>
    <t xml:space="preserve">Poznámka k souboru cen:_x000d_
1. V cenách jsou započteny náklady na: a) dávkovou výrobu plastbetonu na stavbě, manipulaci ručně v úrovni konstrukce pro drenážní plastbetony nebo jeřábem pro uložení na úložné bloky ložiska pilířů, b) rozprostření samonivelačního plastbetonu pro ložiska, tixotropního pro patní sloupky snímatelného zábradlí a svodidel nebo drenážního plastbetonu v místě vsaku odvodňovací trubky, případně odvodňovací drážky podél obrubníku mostní římsy, urovnání povrchu plastbetonu v požadované konečné tloušťce. 2. V cenách nejsou započteny náklady na úpravu úložné plochy. </t>
  </si>
  <si>
    <t>Poznámka k položce:_x000d_
polymermalta pod kotevní desky zábradlí</t>
  </si>
  <si>
    <t>pro osazení zábradlí na římsách:</t>
  </si>
  <si>
    <t>2*(5+4)*0,3*0,2</t>
  </si>
  <si>
    <t>37</t>
  </si>
  <si>
    <t>451475112</t>
  </si>
  <si>
    <t>Podkladní vrstva plastbetonová samonivelační každá další vrstva tl 10 mm</t>
  </si>
  <si>
    <t>-939469726</t>
  </si>
  <si>
    <t xml:space="preserve">Podkladní vrstva plastbetonová  samonivelační, tloušťky do 10 mm každá další vrstva</t>
  </si>
  <si>
    <t>38</t>
  </si>
  <si>
    <t>451475121</t>
  </si>
  <si>
    <t>1351180663</t>
  </si>
  <si>
    <t>0,2*0,24*10</t>
  </si>
  <si>
    <t>39</t>
  </si>
  <si>
    <t>451475122</t>
  </si>
  <si>
    <t>-297271633</t>
  </si>
  <si>
    <t>0,48</t>
  </si>
  <si>
    <t>40</t>
  </si>
  <si>
    <t>451577877</t>
  </si>
  <si>
    <t>Podklad nebo lože pod dlažbu vodorovný nebo do sklonu 1:5 ze štěrkopísku tl do 100 mm</t>
  </si>
  <si>
    <t>-1143793266</t>
  </si>
  <si>
    <t xml:space="preserve">Podklad nebo lože pod dlažbu (přídlažbu)  v ploše vodorovné nebo ve sklonu do 1:5, tloušťky od 30 do 100 mm ze štěrkopísku</t>
  </si>
  <si>
    <t xml:space="preserve">Poznámka k souboru cen:_x000d_
1. Ceny lze použít i pro podklad nebo lože pod dlažby silničních příkopů a kuželů. 2. Ceny nelze použít pro: a) lože rigolů dlážděných, které je započteno v 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 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 </t>
  </si>
  <si>
    <t>41</t>
  </si>
  <si>
    <t>465513156</t>
  </si>
  <si>
    <t>Dlažba svahu u opěr z upraveného lomového žulového kamene tl 200 mm do lože C 25/30 pl do 10 m2</t>
  </si>
  <si>
    <t>158157102</t>
  </si>
  <si>
    <t xml:space="preserve">Dlažba svahu u mostních opěr z upraveného lomového žulového kamene  s vyspárováním maltou MC 25, šíře spáry 15 mm do betonového lože C 25/30 tloušťky 200 mm, plochy do 10 m2</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</si>
  <si>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 2. V cenách nejsou započteny náklady na podkladní vrstvy ze štěrkopísku, tyto se oceňují souborem cen 451 57- . 1 Podkladní a výplňová vrstva z kameniva. </t>
  </si>
  <si>
    <t>Poznámka k položce:_x000d_
C20/25n XF3</t>
  </si>
  <si>
    <t>42</t>
  </si>
  <si>
    <t>273361412</t>
  </si>
  <si>
    <t>Výztuž základových desek ze svařovaných sítí do 6 kg/m2</t>
  </si>
  <si>
    <t>420305675</t>
  </si>
  <si>
    <t>Výztuž základových konstrukcí desek ze svařovaných sítí, hmotnosti přes 3,5 do 6 kg/m2</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</si>
  <si>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 2. V cenách jsou započteny i náklady na osazení distančních tělísek pro předepsané krytí výztuže. Materiál těchto tělísek je zahrnut v cenách bednění základů. </t>
  </si>
  <si>
    <t>výztuž dlažby</t>
  </si>
  <si>
    <t>112,350*1,3*4,44/1000</t>
  </si>
  <si>
    <t>Komunikace pozemní</t>
  </si>
  <si>
    <t>43</t>
  </si>
  <si>
    <t>564851111</t>
  </si>
  <si>
    <t>Podklad ze štěrkodrtě ŠD tl 150 mm</t>
  </si>
  <si>
    <t>1198891527</t>
  </si>
  <si>
    <t xml:space="preserve">Podklad ze štěrkodrti ŠD  s rozprostřením a zhutněním, po zhutnění tl. 150 mm</t>
  </si>
  <si>
    <t>44</t>
  </si>
  <si>
    <t>564911511</t>
  </si>
  <si>
    <t>Podklad z R-materiálu tl 50 mm</t>
  </si>
  <si>
    <t>-1683940869</t>
  </si>
  <si>
    <t>Podklad nebo podsyp z R-materiálu s rozprostřením a zhutněním, po zhutnění tl. 50 mm</t>
  </si>
  <si>
    <t>45</t>
  </si>
  <si>
    <t>58341341</t>
  </si>
  <si>
    <t>kamenivo drcené drobné frakce 0/4</t>
  </si>
  <si>
    <t>1247102872</t>
  </si>
  <si>
    <t>120*0,05*1,5</t>
  </si>
  <si>
    <t>Úpravy povrchů, podlahy a osazování výplní</t>
  </si>
  <si>
    <t>46</t>
  </si>
  <si>
    <t>628613233</t>
  </si>
  <si>
    <t>Protikorozní ochrana OK mostu III. tř.- základní a podkladní epoxidový, vrchní PU nátěr s metalizací</t>
  </si>
  <si>
    <t>615230926</t>
  </si>
  <si>
    <t>Protikorozní ochrana ocelových mostních konstrukcí včetně otryskání povrchu základní a podkladní epoxidový a vrchní polyuretanový nátěr s metalizací III. třídy</t>
  </si>
  <si>
    <t xml:space="preserve">Poznámka k souboru cen:_x000d_
1. V cenách jsou započteny i náklady na dodávku písku při tryskání. 2. V cenách -3231 až - 3234 nejsou započteny náklady na dodávku zinku pro žárové stříkání; tyto náklady se oceňují ve specifikaci. Orientační spotřeba zinku: a) tř. I - 2,200 kg/m2, b) tř. II - 1,872 kg/m2, c) tř. III - 1,517 kg/m2, d) tř. IV - 1,284 kg/m2. 3. Rozdělení ocelových konstrukcí do tříd je uvedeno v příloze č. 3 Všeobecných podmínek katalogu 800-789 Povrchové úpravy ocelových konstrukcí a technologických zařízení. </t>
  </si>
  <si>
    <t>Poznámka k položce:_x000d_
Zábradlí bude zinkováno ponorem</t>
  </si>
  <si>
    <t>"Zábradlí</t>
  </si>
  <si>
    <t>"70x70x6</t>
  </si>
  <si>
    <t>(11,950+4*1,06*2)*6*0,274</t>
  </si>
  <si>
    <t>"80x80x8</t>
  </si>
  <si>
    <t>1,06*10*0,314</t>
  </si>
  <si>
    <t>"patní desky</t>
  </si>
  <si>
    <t>(2*(5+4))*((2*0,2*0,3)+(2*0,016*0,3)+(2*0,016*0,2))</t>
  </si>
  <si>
    <t>1,750*2*0,391</t>
  </si>
  <si>
    <t>1,65*2*0,391</t>
  </si>
  <si>
    <t>47</t>
  </si>
  <si>
    <t>15625101</t>
  </si>
  <si>
    <t>drát metalizační Zn D 3mm</t>
  </si>
  <si>
    <t>-2056394840</t>
  </si>
  <si>
    <t>42,022*1,517</t>
  </si>
  <si>
    <t>Ostatní konstrukce a práce-bourání</t>
  </si>
  <si>
    <t>48</t>
  </si>
  <si>
    <t>317661142</t>
  </si>
  <si>
    <t>Výplň spár monolitické římsy tmelem polyuretanovým šířky spáry do 40 mm</t>
  </si>
  <si>
    <t>-1517630701</t>
  </si>
  <si>
    <t xml:space="preserve">Výplň spár monolitické římsy tmelem  polyuretanovým, spára šířky přes 15 do 40 mm</t>
  </si>
  <si>
    <t xml:space="preserve">Poznámka k souboru cen:_x000d_
1. V cenách jsou započteny i náklady na bednící lišty do bednění monolitické konstrukce římsy, vyčištění spáry, penetraci spáry slučitelnou s tmelem, vlastní tmelení spáry pistolí kartuše a uhlazení povrchu tmelu, u dilatačních spár předtěsnění spáry. </t>
  </si>
  <si>
    <t>"římsy a přechody</t>
  </si>
  <si>
    <t>(0,317+0,44+0,25+0,1)*4</t>
  </si>
  <si>
    <t>49</t>
  </si>
  <si>
    <t>911121311</t>
  </si>
  <si>
    <t>Montáž ocelového zábradli při opravách mostů</t>
  </si>
  <si>
    <t>1896335672</t>
  </si>
  <si>
    <t>Oprava ocelového zábradlí svařovaného nebo šroubovaného montáž</t>
  </si>
  <si>
    <t xml:space="preserve">Poznámka k souboru cen:_x000d_
1. V ceně výroby -1211 jsou započteny i náklady na spojovací materiál. 2. V ceně výroby -1211 nejsou započteny náklady na dodávku materiálu pro výrobu zábradlí; tyto náklady se oceňují jako specifikace u cen montáže. 3. V ceně montáže -1311 jsou započteny i náklady upevnění zábradlí ke konstrukci mostu - vyvrtání otvorů, montáž a dodávku šroubů včetně chemických kotev. 4. V ceně montáže -1311 nejsou započteny náklady na dodávku materiálu, které se oceňují ve specifikaci: a) u vyráběného zábradlí jako dodávka materiálu pro výrobu, b) u nakupovaného zábradlí jako dodávka hotového nakupovaného výrobku. 5. Demontáž ocelového zábradlí se oceňuje cenou 966 07-5141 části B01 tohoto katalogu. </t>
  </si>
  <si>
    <t xml:space="preserve">Poznámka k položce:_x000d_
Včetně vyvrtání otvorů a včetně dodání chemických kotev a spojovacího materiálu (bez dodání kotevního šroubu). </t>
  </si>
  <si>
    <t>montáž stavajícího zábradlí:</t>
  </si>
  <si>
    <t>11,95*2</t>
  </si>
  <si>
    <t>50</t>
  </si>
  <si>
    <t>911122111</t>
  </si>
  <si>
    <t>Výroba dílů ocelového zábradlí do 50 kg při opravách mostů</t>
  </si>
  <si>
    <t>833591022</t>
  </si>
  <si>
    <t>Oprava částí ocelového zábradlí mostů svařovaného nebo šroubovaného výroba dílů hmotnosti do 50 kg</t>
  </si>
  <si>
    <t xml:space="preserve">Poznámka k souboru cen:_x000d_
1. V cenách výroby 911 12-21 nejsou započteny náklady na dodávku materiálu pro výrobu dílů zábradlí; tyto náklady se oceňují jako specifikace u cen montáže. 2. V cenách montáže 911 12-22 jsou započteny i náklady na spojení dílů, jejich vyrovnání a upevnění k nosné konstrukci včetně spojovacího a kotevního materiálu. 3. V cenách montáže 911 12-22 nejsou započteny náklady na dodávku materiálu, které se oceňují ve specifikaci: a) u vyráběných dílu jako dodávka materiálu pro výrobu dílů, b) u nakupovaných dílů jako dodávka hotového nakupovaného výrobku. 4. Demontáž částí ocelového zábradlí se oceňuje cenami souboru cen 966 07-52 části B01 tohoto katalogu. </t>
  </si>
  <si>
    <t>Doplněné 4 sloupky zábradlí na každé straně:</t>
  </si>
  <si>
    <t>4*1,06*9,63</t>
  </si>
  <si>
    <t>Nové patní desky ke stávajícím sloupkům zábradlí viz výkres č.7 (do výkr. doplnit přidané sloupky):</t>
  </si>
  <si>
    <t>60,30</t>
  </si>
  <si>
    <t>kotevní desky zábradlí 240*200*16mm pro 4 přidané sloupky zábradlí:</t>
  </si>
  <si>
    <t>24,12</t>
  </si>
  <si>
    <t>51</t>
  </si>
  <si>
    <t>911122211</t>
  </si>
  <si>
    <t>Montáž dílů ocelového zábradlí do 50 kg při opravách mostů</t>
  </si>
  <si>
    <t>2002042988</t>
  </si>
  <si>
    <t>Oprava částí ocelového zábradlí mostů svařovaného nebo šroubovaného montáž dílů hmotnosti do 50 kg</t>
  </si>
  <si>
    <t>52</t>
  </si>
  <si>
    <t>136112380-01</t>
  </si>
  <si>
    <t>plech tlustý hladký jakost S 235 JR, 16x2000x3000 mm</t>
  </si>
  <si>
    <t>-1796665813</t>
  </si>
  <si>
    <t xml:space="preserve">plechy tlusté hladké - tabule jakost oceli S 235JR  (11 375.1) 15  x 2000 x 3000 mm</t>
  </si>
  <si>
    <t>pro kotevní desky zábradlí 200*300*16mm:</t>
  </si>
  <si>
    <t>60,3/1000</t>
  </si>
  <si>
    <t>pro kotevní desky zábradlí 240*200*16mm pro 4 přidané sloupky zábradlí:</t>
  </si>
  <si>
    <t>24,12/1000</t>
  </si>
  <si>
    <t>53</t>
  </si>
  <si>
    <t>13010434</t>
  </si>
  <si>
    <t>úhelník ocelový rovnostranný jakost 11 375 80x80x8mm</t>
  </si>
  <si>
    <t>269654326</t>
  </si>
  <si>
    <t>Poznámka k položce:_x000d_
Hmotnost: 9,63 kg/m</t>
  </si>
  <si>
    <t>pro doplnění 4 sloupků zábradlí na každé straně:</t>
  </si>
  <si>
    <t>4*1,06*9,63/1000</t>
  </si>
  <si>
    <t>54</t>
  </si>
  <si>
    <t>931992121</t>
  </si>
  <si>
    <t>Výplň dilatačních spár z extrudovaného polystyrénu tl 20 mm</t>
  </si>
  <si>
    <t>369133270</t>
  </si>
  <si>
    <t xml:space="preserve">Výplň dilatačních spár z polystyrenu  extrudovaného, tloušťky 20 mm</t>
  </si>
  <si>
    <t xml:space="preserve">Poznámka k souboru cen:_x000d_
1. V cenách jsou započteny náklady na řezání desek z polystyrenu na požadovaný rozměr a uložení do bednění dilatační spáry s nutným zajištěním před betonáží. 2. V cenách nejsou započteny náklady bednění čela dilatační spáry a vložení lišt zkosení dilatační spáry, tmelení dilatační spáry s předtěsněním, tyto se oceňují souborem cen 931 99-41 Těsnění spáry betonové konstrukce pásy, profily a tmely. </t>
  </si>
  <si>
    <t xml:space="preserve">římsy </t>
  </si>
  <si>
    <t>0,317*0,44*4</t>
  </si>
  <si>
    <t>55</t>
  </si>
  <si>
    <t>936942211</t>
  </si>
  <si>
    <t>Zhotovení tabulky s letopočtem opravy mostu vložením šablony do bednění</t>
  </si>
  <si>
    <t>kus</t>
  </si>
  <si>
    <t>-1249359159</t>
  </si>
  <si>
    <t>Zhotovení tabulky s letopočtem opravy nebo větší údržby vložením šablony do bednění</t>
  </si>
  <si>
    <t>Poznámka k položce:_x000d_
Včetně zhotovení 1x základního PKO nátěru výztuže u vlysu s letopočtem s ručním očištěním kartáčem</t>
  </si>
  <si>
    <t>56</t>
  </si>
  <si>
    <t>938121111</t>
  </si>
  <si>
    <t>Odstranění náletových křovin, dřevin a travnatého porostu ve výškách v okolí říms a křídel</t>
  </si>
  <si>
    <t>-990112533</t>
  </si>
  <si>
    <t>Odstraňování náletových křovin, dřevin a travnatého porostu ve výškách v okolí mostních říms a křídel</t>
  </si>
  <si>
    <t>hned podél říms průčelí a křídel, likvidace v pol. č.2:</t>
  </si>
  <si>
    <t>2*12*1</t>
  </si>
  <si>
    <t>4*(6,5*1,5)*1</t>
  </si>
  <si>
    <t>57</t>
  </si>
  <si>
    <t>938131111</t>
  </si>
  <si>
    <t>Odstranění přebytečné zeminy (nánosů) u říms průčelního zdiva a křídel ručně</t>
  </si>
  <si>
    <t>-989511282</t>
  </si>
  <si>
    <t>58</t>
  </si>
  <si>
    <t>941111121</t>
  </si>
  <si>
    <t>Montáž lešení řadového trubkového lehkého s podlahami zatížení do 200 kg/m2 š do 1,2 m v do 10 m</t>
  </si>
  <si>
    <t>1562114097</t>
  </si>
  <si>
    <t xml:space="preserve">Montáž lešení řadového trubkového lehkého pracovního s podlahami  s provozním zatížením tř. 3 do 200 kg/m2 šířky tř. W09 přes 0,9 do 1,2 m, výšky do 10 m</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</si>
  <si>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</si>
  <si>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 xml:space="preserve">pručelí </t>
  </si>
  <si>
    <t>((7,550+4,87)/2)*4*2</t>
  </si>
  <si>
    <t xml:space="preserve">křídla </t>
  </si>
  <si>
    <t>((6,225*3,5)/2)*4</t>
  </si>
  <si>
    <t>59</t>
  </si>
  <si>
    <t>941111221</t>
  </si>
  <si>
    <t>Příplatek k lešení řadovému trubkovému lehkému s podlahami š 1,2 m v 10 m za první a ZKD den použití</t>
  </si>
  <si>
    <t>-604884071</t>
  </si>
  <si>
    <t xml:space="preserve">Montáž lešení řadového trubkového lehkého pracovního s podlahami  s provozním zatížením tř. 3 do 200 kg/m2 Příplatek za první a každý další den použití lešení k ceně -1121</t>
  </si>
  <si>
    <t>93,255*30</t>
  </si>
  <si>
    <t>60</t>
  </si>
  <si>
    <t>941111821</t>
  </si>
  <si>
    <t>Demontáž lešení řadového trubkového lehkého s podlahami zatížení do 200 kg/m2 š do 1,2 m v do 10 m</t>
  </si>
  <si>
    <t>634293251</t>
  </si>
  <si>
    <t xml:space="preserve">Demontáž lešení řadového trubkového lehkého pracovního s podlahami  s provozním zatížením tř. 3 do 200 kg/m2 šířky tř. W09 přes 0,9 do 1,2 m, výšky do 10 m</t>
  </si>
  <si>
    <t xml:space="preserve">Poznámka k souboru cen:_x000d_
1. Demontáž lešení řadového trubkového lehkého výšky přes 25 m se oceňuje individuálně. </t>
  </si>
  <si>
    <t>61</t>
  </si>
  <si>
    <t>943211111</t>
  </si>
  <si>
    <t>Montáž lešení prostorového rámového lehkého s podlahami zatížení do 200 kg/m2 v do 10 m</t>
  </si>
  <si>
    <t>-215562734</t>
  </si>
  <si>
    <t xml:space="preserve">Montáž lešení prostorového rámového lehkého pracovního s podlahami  s provozním zatížením tř. 3 do 200 kg/m2, výšky do 10 m</t>
  </si>
  <si>
    <t xml:space="preserve">Poznámka k souboru cen:_x000d_
1. Montáž lešení prostorového rámového lehkého výšky přes 25 m se oceňuje individuálně. </t>
  </si>
  <si>
    <t xml:space="preserve">klenba </t>
  </si>
  <si>
    <t>3,8*2,0*13,635</t>
  </si>
  <si>
    <t>62</t>
  </si>
  <si>
    <t>943211211</t>
  </si>
  <si>
    <t>Příplatek k lešení prostorovému rámovému lehkému s podlahami v do 10 m za první a ZKD den použití</t>
  </si>
  <si>
    <t>-996085596</t>
  </si>
  <si>
    <t xml:space="preserve">Montáž lešení prostorového rámového lehkého pracovního s podlahami  Příplatek za první a každý další den použití lešení k ceně -1111</t>
  </si>
  <si>
    <t>103,626*30</t>
  </si>
  <si>
    <t>63</t>
  </si>
  <si>
    <t>943211811</t>
  </si>
  <si>
    <t>Demontáž lešení prostorového rámového lehkého s podlahami zatížení do 200 kg/m2 v do 10 m</t>
  </si>
  <si>
    <t>-278054354</t>
  </si>
  <si>
    <t xml:space="preserve">Demontáž lešení prostorového rámového lehkého pracovního s podlahami  s provozním zatížením tř. 3 do 200 kg/m2, výšky do 10 m</t>
  </si>
  <si>
    <t xml:space="preserve">Poznámka k souboru cen:_x000d_
1. Demontáž lešení prostorového rámového lehkého výšky přes 25 m se oceňuje individuálně. </t>
  </si>
  <si>
    <t>64</t>
  </si>
  <si>
    <t>952904141</t>
  </si>
  <si>
    <t>Čištění mostních objektů - pročištění odvodňovačů ve zdivu</t>
  </si>
  <si>
    <t>1311977392</t>
  </si>
  <si>
    <t>Čištění mostních objektů pročištění odvodňovačů ve zdivu</t>
  </si>
  <si>
    <t xml:space="preserve">Poznámka k souboru cen:_x000d_
1. Množství měrných jednotek se určuje: a) u otvorů, vtoků a výtoků v m3 jejich objemu, b) u odvodňovačů v m jejich délky. </t>
  </si>
  <si>
    <t>7*1*2</t>
  </si>
  <si>
    <t>65</t>
  </si>
  <si>
    <t>953965132</t>
  </si>
  <si>
    <t>Kotevní šroub pro chemické kotvy M 16 dl 260 mm</t>
  </si>
  <si>
    <t>1772754305</t>
  </si>
  <si>
    <t xml:space="preserve">Kotvy chemické s vyvrtáním otvoru  kotevní šrouby pro chemické kotvy, velikost M 16, délka 260 mm</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</si>
  <si>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</si>
  <si>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Poznámka k položce:_x000d_
pro ukotvení patních desek zábradlí</t>
  </si>
  <si>
    <t>šrouby do patních desek zábradlí nerez kvality A4:</t>
  </si>
  <si>
    <t>5*4*2+4*4*2</t>
  </si>
  <si>
    <t>66</t>
  </si>
  <si>
    <t>963051111</t>
  </si>
  <si>
    <t>Bourání mostní nosné konstrukce z ŽB</t>
  </si>
  <si>
    <t>1282814673</t>
  </si>
  <si>
    <t>Bourání mostních konstrukcí nosných konstrukcí ze železového betonu</t>
  </si>
  <si>
    <t xml:space="preserve">Poznámka k souboru cen:_x000d_
1. Cena 05-1111 lze použít i pro bourání konstrukcí z 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 konstrukci nebo její části před bouráním. </t>
  </si>
  <si>
    <t xml:space="preserve">Bourání stávajících říms </t>
  </si>
  <si>
    <t>0,53*0,225*11,960</t>
  </si>
  <si>
    <t>0,53*0,225*11,700</t>
  </si>
  <si>
    <t xml:space="preserve">žlab </t>
  </si>
  <si>
    <t>0,5*0,1*11,960</t>
  </si>
  <si>
    <t>0,5*0,1*11,700</t>
  </si>
  <si>
    <t xml:space="preserve">římsy křídel </t>
  </si>
  <si>
    <t>1,45+1,3+1,55+1,35</t>
  </si>
  <si>
    <t>67</t>
  </si>
  <si>
    <t>966075141</t>
  </si>
  <si>
    <t>Odstranění kovového zábradlí vcelku</t>
  </si>
  <si>
    <t>-766594573</t>
  </si>
  <si>
    <t>Odstranění různých konstrukcí na mostech kovového zábradlí vcelku</t>
  </si>
  <si>
    <t xml:space="preserve">Poznámka k položce:_x000d_
bude dále využito_x000d_
</t>
  </si>
  <si>
    <t>11,7+11,960</t>
  </si>
  <si>
    <t>68</t>
  </si>
  <si>
    <t>985131111</t>
  </si>
  <si>
    <t>Očištění ploch stěn, rubu kleneb a podlah tlakovou vodou</t>
  </si>
  <si>
    <t>-833341351</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</si>
  <si>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</si>
  <si>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opěry</t>
  </si>
  <si>
    <t>1,75*13,650*2</t>
  </si>
  <si>
    <t>křídla - zprava</t>
  </si>
  <si>
    <t>7,24*5,865/2*2</t>
  </si>
  <si>
    <t xml:space="preserve">křídla zleva </t>
  </si>
  <si>
    <t>7,67*4,55/2*2</t>
  </si>
  <si>
    <t xml:space="preserve">pručelý </t>
  </si>
  <si>
    <t>18,4*2</t>
  </si>
  <si>
    <t>((0,840+0,53)/2)*1,750*4</t>
  </si>
  <si>
    <t>69</t>
  </si>
  <si>
    <t>985131221</t>
  </si>
  <si>
    <t>Očištění ploch stěn, rubu kleneb a podlah nesušeným křemičitým pískem (metodou torbo)</t>
  </si>
  <si>
    <t>277633407</t>
  </si>
  <si>
    <t>Očištění ploch stěn, rubu kleneb a podlah tryskání pískem nesušeným (torbo)</t>
  </si>
  <si>
    <t>pručelí</t>
  </si>
  <si>
    <t>70</t>
  </si>
  <si>
    <t>985132111</t>
  </si>
  <si>
    <t>Očištění ploch líce kleneb a podhledů tlakovou vodou</t>
  </si>
  <si>
    <t>-1972239194</t>
  </si>
  <si>
    <t>6,05*13,650</t>
  </si>
  <si>
    <t>71</t>
  </si>
  <si>
    <t>985132221</t>
  </si>
  <si>
    <t>Očištění ploch líce kleneb a podhledů nesušeným křemičitým pískem (metodou torbo)</t>
  </si>
  <si>
    <t>-1181405228</t>
  </si>
  <si>
    <t>Očištění ploch líce kleneb a podhledů tryskání pískem nesušeným (torbo)</t>
  </si>
  <si>
    <t>72</t>
  </si>
  <si>
    <t>985142212</t>
  </si>
  <si>
    <t>Vysekání spojovací hmoty ze spár zdiva hl přes 40 mm dl do 12 m/m2</t>
  </si>
  <si>
    <t>39045153</t>
  </si>
  <si>
    <t>Vysekání spojovací hmoty ze spár zdiva včetně vyčištění hloubky spáry přes 40 mm délky spáry na 1 m2 upravované plochy přes 6 do 12 m</t>
  </si>
  <si>
    <t xml:space="preserve">Poznámka k souboru cen:_x000d_
1. Ceny lze použít pro vysekání spojovací hmoty ze spár cihelného nebo kamenného zdiva. 2. Ceny se nepoužijí v případě, jestliže se provádí otlučení omítek oceňované cenami souboru cen 985 11-1 Otlučení a odsekání vrstev. 3. Délce spáry na 1 m2 upravované plochy odpovídají tyto počty kamenů: a) do 6 m - do 10 kusů na 1 m2, b) přes 6 do 12 m - přes 10 do 35 kusů na 1 m2, c) přes 12 m - přes 35 kusů na 1 m2. </t>
  </si>
  <si>
    <t>73</t>
  </si>
  <si>
    <t>985223210</t>
  </si>
  <si>
    <t>Přezdívání kamenného zdiva do aktivované malty do 1 m3</t>
  </si>
  <si>
    <t>-2019035971</t>
  </si>
  <si>
    <t>Přezdívání zdiva do aktivované malty kamenného, objemu do 1 m3</t>
  </si>
  <si>
    <t xml:space="preserve">Poznámka k souboru cen:_x000d_
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 </t>
  </si>
  <si>
    <t>v křídle na levá části odhad, původním kamenem:</t>
  </si>
  <si>
    <t>74</t>
  </si>
  <si>
    <t>985223212</t>
  </si>
  <si>
    <t>Přezdívání kamenného zdiva do aktivované malty přes 3 m3</t>
  </si>
  <si>
    <t>1983633019</t>
  </si>
  <si>
    <t>Přezdívání zdiva do aktivované malty kamenného, objemu přes 3 m3</t>
  </si>
  <si>
    <t xml:space="preserve">rozebrání a následné vyzdění přechodů </t>
  </si>
  <si>
    <t>1,75*((1,385+1,745)/2)*2,0*2</t>
  </si>
  <si>
    <t>1,75*((1,550+1,915)/2)*2,0*2</t>
  </si>
  <si>
    <t>75</t>
  </si>
  <si>
    <t>58380756</t>
  </si>
  <si>
    <t>kámen lomový soklový (1t=1,7m2)</t>
  </si>
  <si>
    <t>CS ÚRS 2018 01</t>
  </si>
  <si>
    <t>1300230417</t>
  </si>
  <si>
    <t xml:space="preserve">30% nového kamene </t>
  </si>
  <si>
    <t>23,083*2,7*0,3</t>
  </si>
  <si>
    <t>76</t>
  </si>
  <si>
    <t>985232112</t>
  </si>
  <si>
    <t>Hloubkové spárování zdiva aktivovanou maltou spára hl do 80 mm dl do 12 m/m2</t>
  </si>
  <si>
    <t>1364458308</t>
  </si>
  <si>
    <t>Hloubkové spárování zdiva hloubky přes 40 do 80 mm aktivovanou maltou délky spáry na 1 m2 upravované plochy přes 6 do 12 m</t>
  </si>
  <si>
    <t xml:space="preserve">Poznámka k souboru cen:_x000d_
1. Ceny jsou určeny pro spárování cihelného nebo kamenného zdiva. 2. V cenách jsou započteny i náklady na: a) dodání potřebných hmot, b) vypáchnutí spár vodou před spárováním a očištění okolního zdiva po spárování. 3. V cenách nejsou započteny náklady na: a) vysekání a vyčištění spár; tyto práce se oceňují cenami souboru cen 985 14-2 Vysekání spojovací hmoty ze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 </t>
  </si>
  <si>
    <t>77</t>
  </si>
  <si>
    <t>985231112</t>
  </si>
  <si>
    <t>Spárování zdiva aktivovanou maltou spára hl do 40 mm dl do 12 m/m2</t>
  </si>
  <si>
    <t>987244296</t>
  </si>
  <si>
    <t>Spárování zdiva hloubky do 40 mm aktivovanou maltou délky spáry na 1 m2 upravované plochy přes 6 do 12 m</t>
  </si>
  <si>
    <t xml:space="preserve">Poznámka k souboru cen:_x000d_
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 </t>
  </si>
  <si>
    <t>1,745*2*2</t>
  </si>
  <si>
    <t>1,915*2*2</t>
  </si>
  <si>
    <t>přezděná místa křídel</t>
  </si>
  <si>
    <t>2,0</t>
  </si>
  <si>
    <t>78</t>
  </si>
  <si>
    <t>985233121</t>
  </si>
  <si>
    <t>Úprava spár po spárování zdiva uhlazením spára dl do 12 m/m2</t>
  </si>
  <si>
    <t>-694847962</t>
  </si>
  <si>
    <t>Úprava spár po spárování zdiva kamenného nebo cihelného délky spáry na 1 m2 upravované plochy přes 6 do 12 m uhlazením</t>
  </si>
  <si>
    <t xml:space="preserve">Poznámka k souboru cen:_x000d_
1. Délce spáry na 1 m2 upravované plochy odpovídají tyto počty kamenů: a) do 6 m - do10 kusů na 1 m2, b) přes 6 do 12 m - přes 10 do 35 kusů na 1 m2, c) přes 12 m - přes 35 kusů na 1 m2. </t>
  </si>
  <si>
    <t>79</t>
  </si>
  <si>
    <t>985331213</t>
  </si>
  <si>
    <t>Dodatečné vlepování betonářské výztuže D 12 mm do chemické malty včetně vyvrtání otvoru</t>
  </si>
  <si>
    <t>-307398857</t>
  </si>
  <si>
    <t>Dodatečné vlepování betonářské výztuže včetně vyvrtání a vyčištění otvoru chemickou maltou průměr výztuže 12 mm</t>
  </si>
  <si>
    <t xml:space="preserve">Poznámka k souboru cen:_x000d_
1. Množství měrných jednotek se určuje v m délky vyvrtaného otvoru pro zasunutí výztuže. 2. V cenách jsou započteny i náklady na: a) rozměření, vrtání a spotřebu vrtáků, b) vyčištění otvoru, vyplnění otvorů maltou včetně dodání materiálu, c) zasunutí betonářské výztuže do otvoru vyplněného maltou. 3. V cenách nejsou započteny náklady na dodání betonářské výztuže. </t>
  </si>
  <si>
    <t>190*0,4</t>
  </si>
  <si>
    <t>80</t>
  </si>
  <si>
    <t>985331215</t>
  </si>
  <si>
    <t>Dodatečné vlepování betonářské výztuže D 16 mm do chemické malty včetně vyvrtání otvoru</t>
  </si>
  <si>
    <t>1494268143</t>
  </si>
  <si>
    <t>Dodatečné vlepování betonářské výztuže včetně vyvrtání a vyčištění otvoru chemickou maltou průměr výztuže 16 mm</t>
  </si>
  <si>
    <t>78*0,4</t>
  </si>
  <si>
    <t>997</t>
  </si>
  <si>
    <t>Přesun sutě</t>
  </si>
  <si>
    <t>81</t>
  </si>
  <si>
    <t>997013801</t>
  </si>
  <si>
    <t>Poplatek za uložení na skládce (skládkovné) stavebního odpadu betonového kód odpadu 170 101</t>
  </si>
  <si>
    <t>-1040772264</t>
  </si>
  <si>
    <t>Poplatek za uložení stavebního odpadu na skládce (skládkovné) z prostého betonu zatříděného do Katalogu odpadů pod kódem 170 101</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</si>
  <si>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</si>
  <si>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z čištění spar zdiva:</t>
  </si>
  <si>
    <t>19,422</t>
  </si>
  <si>
    <t>82</t>
  </si>
  <si>
    <t>997013841</t>
  </si>
  <si>
    <t>Poplatek za uložení na skládce (skládkovné) odpadu po otryskávání kód odpadu 120 117</t>
  </si>
  <si>
    <t>645360370</t>
  </si>
  <si>
    <t>Poplatek za uložení stavebního odpadu na skládce (skládkovné) odpadního materiálu po otryskávání bez obsahu nebezpečných látek zatříděného do Katalogu odpadů pod kódem 120 117</t>
  </si>
  <si>
    <t>z otryskání zdiva:</t>
  </si>
  <si>
    <t>0,834+0,418</t>
  </si>
  <si>
    <t>83</t>
  </si>
  <si>
    <t>997211511</t>
  </si>
  <si>
    <t>Vodorovná doprava suti po suchu na vzdálenost do 1 km</t>
  </si>
  <si>
    <t>208272089</t>
  </si>
  <si>
    <t xml:space="preserve">Vodorovná doprava suti nebo vybouraných hmot  suti se složením a hrubým urovnáním, na vzdálenost do 1 km</t>
  </si>
  <si>
    <t xml:space="preserve">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 </t>
  </si>
  <si>
    <t>19,422+1,252+86,346+23,170</t>
  </si>
  <si>
    <t>84</t>
  </si>
  <si>
    <t>997211519</t>
  </si>
  <si>
    <t>Příplatek ZKD 1 km u vodorovné dopravy suti</t>
  </si>
  <si>
    <t>-1256493056</t>
  </si>
  <si>
    <t xml:space="preserve">Vodorovná doprava suti nebo vybouraných hmot  suti se složením a hrubým urovnáním, na vzdálenost Příplatek k ceně za každý další i započatý 1 km přes 1 km</t>
  </si>
  <si>
    <t>130,190*13</t>
  </si>
  <si>
    <t>85</t>
  </si>
  <si>
    <t>997211611</t>
  </si>
  <si>
    <t>Nakládání suti na dopravní prostředky pro vodorovnou dopravu</t>
  </si>
  <si>
    <t>-275580907</t>
  </si>
  <si>
    <t xml:space="preserve">Nakládání suti nebo vybouraných hmot  na dopravní prostředky pro vodorovnou dopravu suti</t>
  </si>
  <si>
    <t>86</t>
  </si>
  <si>
    <t>997223855</t>
  </si>
  <si>
    <t>Poplatek za uložení na skládce (skládkovné) zeminy a kameniva kód odpadu 170 504</t>
  </si>
  <si>
    <t>1064106322</t>
  </si>
  <si>
    <t>z podkladu pod cestou:</t>
  </si>
  <si>
    <t>ze zeminy pod dlažby:</t>
  </si>
  <si>
    <t>30,334</t>
  </si>
  <si>
    <t>z přezdívání zdiva:</t>
  </si>
  <si>
    <t>0,3*57,708</t>
  </si>
  <si>
    <t>z vývrtů:</t>
  </si>
  <si>
    <t>401,8*0,00246*2,7+0,031</t>
  </si>
  <si>
    <t>87</t>
  </si>
  <si>
    <t>997013802</t>
  </si>
  <si>
    <t>Poplatek za uložení na skládce (skládkovné) stavebního odpadu železobetonového kód odpadu 170 101</t>
  </si>
  <si>
    <t>-902555373</t>
  </si>
  <si>
    <t>Poplatek za uložení stavebního odpadu na skládce (skládkovné) z armovaného betonu zatříděného do Katalogu odpadů pod kódem 170 101</t>
  </si>
  <si>
    <t>998</t>
  </si>
  <si>
    <t>Přesun hmot</t>
  </si>
  <si>
    <t>88</t>
  </si>
  <si>
    <t>998212111</t>
  </si>
  <si>
    <t>Přesun hmot pro mosty zděné, monolitické betonové nebo ocelové v do 20 m</t>
  </si>
  <si>
    <t>797679090</t>
  </si>
  <si>
    <t xml:space="preserve">Přesun hmot pro mosty zděné, betonové monolitické, spřažené ocelobetonové nebo kovové  vodorovná dopravní vzdálenost do 100 m výška mostu do 20 m</t>
  </si>
  <si>
    <t xml:space="preserve">Poznámka k souboru cen:_x000d_
1. Ceny nelze použít pro oceňování přesunu hmot ocelových mostních konstrukcí oceňovaných cenami katalogů montážních prací; tento přesun se oceňuje individuálně. 2. Přesun betonu do mostní konstrukce je zahrnut v cenách betonáže, které obsahují i ukládku betonu do konstrukce (čerpadlem betonu nebo jeřábem s kontejnerem). U betonů je proto uvedena nulová hmotnost, tzn. že hmotnost betonů nevstupuje do výpočtu přesunu hmot. </t>
  </si>
  <si>
    <t>Poznámka k položce:_x000d_
dobrý přístup k mostu</t>
  </si>
  <si>
    <t>PSV</t>
  </si>
  <si>
    <t>Práce a dodávky PSV</t>
  </si>
  <si>
    <t>783</t>
  </si>
  <si>
    <t>Dokončovací práce - nátěry</t>
  </si>
  <si>
    <t>89</t>
  </si>
  <si>
    <t>783009421</t>
  </si>
  <si>
    <t>Bezpečnostní šrafování stěnových nebo podlahových hran</t>
  </si>
  <si>
    <t>-2002465244</t>
  </si>
  <si>
    <t>Bezpečnostní šrafování rohových hran stěnových nebo podlahových</t>
  </si>
  <si>
    <t xml:space="preserve">Poznámka k souboru cen:_x000d_
1. Cenu -9421 lze použít pro nátěr schodišťových apod. hran, kdy celková šířka natírané plochy nepřesáhne 100 mm. </t>
  </si>
  <si>
    <t>1,750*2*0,391/2</t>
  </si>
  <si>
    <t>1,65*2*0,391/2</t>
  </si>
  <si>
    <t>90</t>
  </si>
  <si>
    <t>783826655</t>
  </si>
  <si>
    <t>Hydrofobizační transparentní silikonový nátěr lícového zdiva</t>
  </si>
  <si>
    <t>-97429096</t>
  </si>
  <si>
    <t>Hydrofobizační nátěr omítek silikonový, transparentní, povrchů hladkých lícového zdiva</t>
  </si>
  <si>
    <t>VRN01 - SO 09-20-01 Železniční most v km 181,202</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</si>
  <si>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</si>
  <si>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</si>
  <si>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</si>
  <si>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</si>
  <si>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</si>
  <si>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Vedlejší rozpočtové náklady</t>
  </si>
  <si>
    <t>VRN1</t>
  </si>
  <si>
    <t>Průzkumné, geodetické a projektové práce</t>
  </si>
  <si>
    <t>012002000</t>
  </si>
  <si>
    <t>Geodetické práce</t>
  </si>
  <si>
    <t>kpl</t>
  </si>
  <si>
    <t>1024</t>
  </si>
  <si>
    <t>937940791</t>
  </si>
  <si>
    <t>Poznámka k položce:_x000d_
Vytyčení dotčených inženýrských sítí včetně zajištění dohledu správce sítí při provádění stavebních prací v blízkosti sítí.</t>
  </si>
  <si>
    <t>013002000</t>
  </si>
  <si>
    <t>Projektové práce</t>
  </si>
  <si>
    <t>-623491945</t>
  </si>
  <si>
    <t>Poznámka k položce:_x000d_
zpracování dokumentace skutečného provedení stavby - 2x (v trvalém tisku i digitálně) s využitím železničního bodového pole a po projednání a schválení SŽG.</t>
  </si>
  <si>
    <t>VRN3</t>
  </si>
  <si>
    <t>Zařízení staveniště</t>
  </si>
  <si>
    <t>030001000</t>
  </si>
  <si>
    <t>-761045588</t>
  </si>
  <si>
    <t>Poznámka k položce:_x000d_
dodávky vody a energie, příjezdové komunikace včetně příp. omezení provozu a dopravního značení, příp. pronájmy pozemků, střežení pracoviště, uvedení pozemků do původního stavu, včetně přípravy a likvidace staveniště. Dobrý přístup k objektu.</t>
  </si>
  <si>
    <t>VRN4</t>
  </si>
  <si>
    <t>Inženýrská činnost</t>
  </si>
  <si>
    <t>043114000</t>
  </si>
  <si>
    <t>Zkoušky tlakové</t>
  </si>
  <si>
    <t>1209196380</t>
  </si>
  <si>
    <t>Poznámka k položce:_x000d_
vodní tlaková zkouška zdiva před injektáží a po injektáži</t>
  </si>
  <si>
    <t>VRN7</t>
  </si>
  <si>
    <t>Provozní vlivy</t>
  </si>
  <si>
    <t>072002000</t>
  </si>
  <si>
    <t>Silniční provoz</t>
  </si>
  <si>
    <t>1018716516</t>
  </si>
  <si>
    <t xml:space="preserve">Poznámka k položce:_x000d_
omezení dopravy pod mostem na místní komunikaci dle DIO v PS, včetně projednání se zažádáním o zvláštní užívání komunikace a zajištění dopravního značení._x000d_
</t>
  </si>
  <si>
    <t>uzavírka silnice:</t>
  </si>
  <si>
    <t>002 - SO 10-21-03 Železniční propustek v km 186,459</t>
  </si>
  <si>
    <t>ZRN - SO 10-21-03 Železniční propustek v km 186,459</t>
  </si>
  <si>
    <t xml:space="preserve">    2 - Zakládání</t>
  </si>
  <si>
    <t xml:space="preserve">    9 - Ostatní konstrukce a práce, bourání</t>
  </si>
  <si>
    <t xml:space="preserve">    711 - Izolace proti vodě, vlhkosti a plynům</t>
  </si>
  <si>
    <t>-1005273796</t>
  </si>
  <si>
    <t>(1,435+2,02+0,4)*16</t>
  </si>
  <si>
    <t>10*9</t>
  </si>
  <si>
    <t>-684620761</t>
  </si>
  <si>
    <t>151,680*0,01</t>
  </si>
  <si>
    <t>115001103</t>
  </si>
  <si>
    <t>Převedení vody potrubím DN do 250</t>
  </si>
  <si>
    <t>2000690303</t>
  </si>
  <si>
    <t>Převedení vody potrubím průměru DN přes 150 do 250</t>
  </si>
  <si>
    <t xml:space="preserve">Poznámka k souboru cen:_x000d_
1. Ceny lze použít na převedení vody na vzdálenost větší než 20 m, tedy za každý další metr přes 20 m. 2. Ceny lze použít i pro převedení vody žlaby; přitom lze použít ceny : a) 1101 pro žlaby rozvinutého obvodu do 0,30 m, b) 1102 pro žlaby rozvinutého obvodu do 0,50 m, c) 1103 pro žlaby rozvinutého obvodu do 0,80 m, d) 1104 pro žlaby rozvinutého obvodu do 1,00 m, e) 1105 pro žlaby rozvinutého obvodu do 2,00 m, f) 1106 pro žlaby rozvinutého obvodu do 3,00 m. 3. Ceny lze použít i pro ocenění výtlačného potrubí. 4. Ceny lze použít jen pro převedení vody, získané čerpáním při provádění stavebních prací. 5. V ceně jsou započteny i náklady na: a) montáž a demontáž potrubí nebo žlabu, těsnění po dobu provozu a opotřebení hmot, b) podpěrné konstrukce dřevěné. 6. V ceně nejsou započteny náklady na nutné zemní práce; tyto se oceňují příslušnými cenami souborů cen této části. </t>
  </si>
  <si>
    <t>Poznámka k položce:_x000d_
včetně příp. čerpání vody</t>
  </si>
  <si>
    <t>propustek</t>
  </si>
  <si>
    <t>1736597074</t>
  </si>
  <si>
    <t xml:space="preserve">ČD-telematika vpravo </t>
  </si>
  <si>
    <t>121101101</t>
  </si>
  <si>
    <t>Sejmutí ornice s přemístěním na vzdálenost do 50 m</t>
  </si>
  <si>
    <t>1267826158</t>
  </si>
  <si>
    <t xml:space="preserve">Sejmutí ornice nebo lesní půdy  s vodorovným přemístěním na hromady v místě upotřebení nebo na dočasné či trvalé skládky se složením, na vzdálenost do 50 m</t>
  </si>
  <si>
    <t xml:space="preserve">odkopávka na výtoku </t>
  </si>
  <si>
    <t>1,5*9*0,15</t>
  </si>
  <si>
    <t>2,435*0,15*9</t>
  </si>
  <si>
    <t>2,45*0,15*9</t>
  </si>
  <si>
    <t>122201101</t>
  </si>
  <si>
    <t>Odkopávky a prokopávky nezapažené v hornině tř. 3 objem do 100 m3</t>
  </si>
  <si>
    <t>-1848572797</t>
  </si>
  <si>
    <t xml:space="preserve">Odkopávky a prokopávky nezapažené  s přehozením výkopku na vzdálenost do 3 m nebo s naložením na dopravní prostředek v hornině tř. 3 do 100 m3</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</si>
  <si>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</si>
  <si>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 xml:space="preserve">pročištění příkopů k propustku </t>
  </si>
  <si>
    <t>(1,435+2,020)*0,3*19</t>
  </si>
  <si>
    <t>0,4*0,4*19</t>
  </si>
  <si>
    <t>1,5*1,6*9</t>
  </si>
  <si>
    <t>2,435*(1,6/2)*9</t>
  </si>
  <si>
    <t>2,45*(1,6/2)*9</t>
  </si>
  <si>
    <t>122202502</t>
  </si>
  <si>
    <t>Odkopávky a prokopávky nezapažené pro spodní stavbu železnic do 1000 m3 v hornině tř. 3</t>
  </si>
  <si>
    <t>758633179</t>
  </si>
  <si>
    <t>Odkopávky a prokopávky nezapažené pro spodní stavbu železnic strojně s přemístěním výkopku v příčných profilech do 15 m nebo s naložením na dopravní prostředek v hornině tř. 3 přes 100 do 1 000 m3</t>
  </si>
  <si>
    <t xml:space="preserve">Výkop pro nový propustek </t>
  </si>
  <si>
    <t>23,18*11,630</t>
  </si>
  <si>
    <t>122202508</t>
  </si>
  <si>
    <t>Příplatek k odkopávkám pro spodní stavbu železnic v hornině tř. 3 za ztížení při rekonstrukci</t>
  </si>
  <si>
    <t>-493958153</t>
  </si>
  <si>
    <t>Odkopávky a prokopávky nezapažené pro spodní stavbu železnic strojně s přemístěním výkopku v příčných profilech do 15 m nebo s naložením na dopravní prostředek v hornině tř. 3 Příplatek k cenám za ztížení při rekonstrukcích</t>
  </si>
  <si>
    <t>626657709</t>
  </si>
  <si>
    <t>269,583/2</t>
  </si>
  <si>
    <t>539865392</t>
  </si>
  <si>
    <t>ČD Telematika</t>
  </si>
  <si>
    <t>-537549505</t>
  </si>
  <si>
    <t xml:space="preserve">dovoz ornice </t>
  </si>
  <si>
    <t>568014305</t>
  </si>
  <si>
    <t>79,506+269,583</t>
  </si>
  <si>
    <t>-1460899295</t>
  </si>
  <si>
    <t>Poznámka k položce:_x000d_
např. Ekostavby Žatec, 12 km</t>
  </si>
  <si>
    <t>349,089*2</t>
  </si>
  <si>
    <t>-755204513</t>
  </si>
  <si>
    <t xml:space="preserve">ornice </t>
  </si>
  <si>
    <t>8,620</t>
  </si>
  <si>
    <t>171103101</t>
  </si>
  <si>
    <t>Zemní hrázky melioračních kanálů z horniny tř. 1 až 4</t>
  </si>
  <si>
    <t>-339140148</t>
  </si>
  <si>
    <t xml:space="preserve">Zemní hrázky přívodních a odpadních melioračních kanálů  zhutňované po vrstvách tloušťky 200 mm, s přemístěním sypaniny do 20 m nebo s jejím přehozením do 3 m z hornin tř. 1 až 4</t>
  </si>
  <si>
    <t xml:space="preserve">Poznámka k souboru cen:_x000d_
1. V ceně nejsou započteny náklady na úpravy pláně na koruně hrázek a na svahování na bocích hrázek; tyto zemní práce se oceňují cenami souborů cen 181 *0-11 Úprava pláně vyrovnáním výškových rozdílů a 182 . 0-11 Svahování trvalých svahů do projektovaných profilů, části A 01 tohoto katalogu. 2. Přemístění sypaniny na vzdálenost přes 20 m se oceňuje cenami souboru cen 162 . 0-1 . Vodorovné přemístění výkopku části A01 tohoto katalogu, přičemž vzdálenost 20 m uvedená v popisu souboru cen se neodečítá. </t>
  </si>
  <si>
    <t>-670596469</t>
  </si>
  <si>
    <t>pod desku</t>
  </si>
  <si>
    <t>3*11,630</t>
  </si>
  <si>
    <t>-890778130</t>
  </si>
  <si>
    <t>830256202</t>
  </si>
  <si>
    <t xml:space="preserve">zpětné zásypy rámu a stávajícího propustku </t>
  </si>
  <si>
    <t>5,25*11,630</t>
  </si>
  <si>
    <t>4,35*11,630</t>
  </si>
  <si>
    <t xml:space="preserve">ochrana nad propustkem </t>
  </si>
  <si>
    <t>0,16*9,0</t>
  </si>
  <si>
    <t>zasyp po vybourání propustku zleva</t>
  </si>
  <si>
    <t>1,7*4</t>
  </si>
  <si>
    <t>zásyp koryta zpravo</t>
  </si>
  <si>
    <t>0,91*8</t>
  </si>
  <si>
    <t>583312010</t>
  </si>
  <si>
    <t>-1367739346</t>
  </si>
  <si>
    <t>1,7*4*1,8</t>
  </si>
  <si>
    <t>0,91*8*1,8</t>
  </si>
  <si>
    <t>58344171</t>
  </si>
  <si>
    <t>štěrkodrť frakce 0/32</t>
  </si>
  <si>
    <t>223841284</t>
  </si>
  <si>
    <t>127,169*1,8</t>
  </si>
  <si>
    <t>25,344*-1</t>
  </si>
  <si>
    <t>2,592*-1</t>
  </si>
  <si>
    <t>58343930</t>
  </si>
  <si>
    <t>kamenivo drcené hrubé frakce 16-32</t>
  </si>
  <si>
    <t>1370713610</t>
  </si>
  <si>
    <t>0,16*9,0*1,8</t>
  </si>
  <si>
    <t>1208179445</t>
  </si>
  <si>
    <t>1,5*9</t>
  </si>
  <si>
    <t>2,435*9</t>
  </si>
  <si>
    <t>2,45*9</t>
  </si>
  <si>
    <t>1721274110</t>
  </si>
  <si>
    <t>57,465*0,03</t>
  </si>
  <si>
    <t>-935706315</t>
  </si>
  <si>
    <t>Zakládání</t>
  </si>
  <si>
    <t>273321117</t>
  </si>
  <si>
    <t>Základové desky mostních konstrukcí ze ŽB C 25/30</t>
  </si>
  <si>
    <t>-1344815672</t>
  </si>
  <si>
    <t>Základové konstrukce z betonu železového desky ve výkopu nebo na hlavách pilot C 25/30</t>
  </si>
  <si>
    <t xml:space="preserve">Poznámka k souboru cen:_x000d_
1. V cenách jsou započteny i náklady na: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 b) kontrolu uložení výztuže s předepsaným krytím, c) ošetření a ochranu čerstvě uloženého betonu. 2. V cenách nejsou započteny náklady na podkladní vrstvu základu, tyto se oceňují souborem cen 451 3-511 Podkladní nebo vyrovnávací vrstva z betonu prostého. </t>
  </si>
  <si>
    <t xml:space="preserve">deska pod prefa rámy </t>
  </si>
  <si>
    <t>7,85</t>
  </si>
  <si>
    <t>odpočet prahy</t>
  </si>
  <si>
    <t>0,45*0,4*2,4*-2</t>
  </si>
  <si>
    <t>273354111</t>
  </si>
  <si>
    <t>Bednění základových desek - zřízení</t>
  </si>
  <si>
    <t>-1431000563</t>
  </si>
  <si>
    <t>Bednění základových konstrukcí desek zřízení</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</si>
  <si>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 2. Drobný spotřební materiál (např. hřebíky, vruty, materiál pro vyplnění kuželových otvorů v základu po spínacích tyčích bednění) je započten v režijních nákladech. 3. V ceně -4211 je započteno odbednění a očištění bednění. 4. V cenách nejsou obsaženy náklady na bednění vložky nebo výplně pracovních a dilatačních spár základu. </t>
  </si>
  <si>
    <t xml:space="preserve">"pod rámy a votkovou jímku </t>
  </si>
  <si>
    <t>0,25*10,830*2</t>
  </si>
  <si>
    <t>273354211</t>
  </si>
  <si>
    <t>Bednění základových desek - odstranění</t>
  </si>
  <si>
    <t>123606379</t>
  </si>
  <si>
    <t>Bednění základových konstrukcí desek odstranění bednění</t>
  </si>
  <si>
    <t>273361116</t>
  </si>
  <si>
    <t>Výztuž základových desek z betonářské oceli 10 505</t>
  </si>
  <si>
    <t>-2094393519</t>
  </si>
  <si>
    <t>Výztuž základových konstrukcí desek z betonářské oceli 10 505 (R) nebo BSt 500</t>
  </si>
  <si>
    <t>z výkresu č. 8</t>
  </si>
  <si>
    <t>(236,732-120)/1000</t>
  </si>
  <si>
    <t>-1211497994</t>
  </si>
  <si>
    <t>dle tabulky výztuže výkres č. 8</t>
  </si>
  <si>
    <t>616,2/1000</t>
  </si>
  <si>
    <t>274321117</t>
  </si>
  <si>
    <t>Základové pasy, prahy, věnce a ostruhy mostních konstrukcí ze ŽB C 25/30</t>
  </si>
  <si>
    <t>-710974466</t>
  </si>
  <si>
    <t>Základové konstrukce z betonu železového pásy, prahy, věnce a ostruhy ve výkopu nebo na hlavách pilot C 25/30</t>
  </si>
  <si>
    <t xml:space="preserve">na vtoku i výtoku </t>
  </si>
  <si>
    <t>prahy</t>
  </si>
  <si>
    <t>0,45*0,4*2,4*2</t>
  </si>
  <si>
    <t>274354111</t>
  </si>
  <si>
    <t>Bednění základových pasů - zřízení</t>
  </si>
  <si>
    <t>437662508</t>
  </si>
  <si>
    <t>Bednění základových konstrukcí pasů, prahů, věnců a ostruh zřízení</t>
  </si>
  <si>
    <t>"na výtoku pod lůžkem</t>
  </si>
  <si>
    <t>0,45*2,4*2*2</t>
  </si>
  <si>
    <t>0,45*0,42*2*2</t>
  </si>
  <si>
    <t>274354211</t>
  </si>
  <si>
    <t>Bednění základových pasů - odstranění</t>
  </si>
  <si>
    <t>-363279477</t>
  </si>
  <si>
    <t>Bednění základových konstrukcí pasů, prahů, věnců a ostruh odstranění bednění</t>
  </si>
  <si>
    <t>255648605</t>
  </si>
  <si>
    <t>dle výkresu č. 7</t>
  </si>
  <si>
    <t>0,95</t>
  </si>
  <si>
    <t>1760438259</t>
  </si>
  <si>
    <t xml:space="preserve">rovná římsa </t>
  </si>
  <si>
    <t>(0,06+0,1+0,3+0,220)*2,4*2</t>
  </si>
  <si>
    <t xml:space="preserve">šikmá římsa </t>
  </si>
  <si>
    <t>(0,06+0,1+0,3+0,220)*0,889*2*2</t>
  </si>
  <si>
    <t>0,4*0,31*4*2</t>
  </si>
  <si>
    <t>1473807001</t>
  </si>
  <si>
    <t>-1955511290</t>
  </si>
  <si>
    <t>dle tabulky výkresu č. 8</t>
  </si>
  <si>
    <t>(53,040+16,8+14,080)*0,888/1000</t>
  </si>
  <si>
    <t>(39,2+33,3)*0,617/1000</t>
  </si>
  <si>
    <t>389121112</t>
  </si>
  <si>
    <t>Osazení dílců rámové konstrukce propustků a podchodů hmotnosti do 10 t</t>
  </si>
  <si>
    <t>-1002687581</t>
  </si>
  <si>
    <t xml:space="preserve">Osazení dílců rámové konstrukce propustků a podchodů  hmotnosti jednotlivě přes 5 do 10 t</t>
  </si>
  <si>
    <t xml:space="preserve">Poznámka k souboru cen:_x000d_
1. Osazení plastových a ocelových propustků je oceněno v katalogu 822-1 Komunikace pozemní a letiště. 2. V cenách jsou započteny i náklady na rozměření a vytýčení obrysu rámové konstrukce přesýpaných mostních objektů, uložení dílců na základovou desku jeřábem s rektifikací dílce a montážní spojení do doby zmonolitnění. 3. V cenách nejsou započteny náklady na: a) dílce rámové konstrukce otevřeného nebo uzavřeného profilu, tyto se oceňují ve specifikaci, b) vnitrostaveništní přesuny dílců, tyto se oceňují souborem cen 992 11-4 . Vodorovné přemístění mostních dílců, c) výztuž doplňkovou spár, výztuž se oceňuje souborem cen 389 36-10 Doplňující výztuž prefabrikovaných konstrukcí, d) betonáž základové desky, tyto se oceňují souborem cen 421 32-11 Mostní železobetonové nosné konstrukce deskové nebo klenbové, trámové, ostatní, e) bednění a betonáž spár dílců, tyto se oceňují souborem cen 389 38-11 Doplňková betonáž malého rozsahu včetně bednění, f) izolaci spár vnějších, izolace se oceňuje souborem cen 931 99-41 Těsnění spáry pásy, profily a tmely, g) hydraulické zasouvání osazeného otevřeného rámu po kolejnici do konečné pozice v otevřené stavební jámě, které je nutno ocenit dle nákladů nutných na požadovanou technologii. </t>
  </si>
  <si>
    <t>593R00005</t>
  </si>
  <si>
    <t xml:space="preserve">propust rámová koncová šikmá SV 1500/1000mm dl 1490 mm </t>
  </si>
  <si>
    <t>-2088613303</t>
  </si>
  <si>
    <t>propusť rámová RŽP-T</t>
  </si>
  <si>
    <t xml:space="preserve">Poznámka k položce:_x000d_
prafabrikát  dle TZ schválený pro SŽDC včetně dopravy na stavbu</t>
  </si>
  <si>
    <t>593R00007</t>
  </si>
  <si>
    <t xml:space="preserve">propust rámová koncová šikmá SV 1500/1000mm dl 1640 mm </t>
  </si>
  <si>
    <t>856534100</t>
  </si>
  <si>
    <t>593R00004</t>
  </si>
  <si>
    <t xml:space="preserve">propust rámová SV 1500/1000mm dl. 1000 mm </t>
  </si>
  <si>
    <t>1516797424</t>
  </si>
  <si>
    <t>593R00006</t>
  </si>
  <si>
    <t>propust rámová SV 1500/1000mm dl. 1500 mm</t>
  </si>
  <si>
    <t>-181421057</t>
  </si>
  <si>
    <t xml:space="preserve">Poznámka k položce:_x000d_
prafabrikát  dle TZ schválený pro SŽDC včetně dopravy na stavbu a seříznutí</t>
  </si>
  <si>
    <t>456837987</t>
  </si>
  <si>
    <t>do betonu pod dlažby</t>
  </si>
  <si>
    <t>37,658*1,33*4,444/1000</t>
  </si>
  <si>
    <t>451315114</t>
  </si>
  <si>
    <t>Podkladní nebo výplňová vrstva z betonu C 12/15 tl do 100 mm</t>
  </si>
  <si>
    <t>-1070880848</t>
  </si>
  <si>
    <t xml:space="preserve">Podkladní a výplňové vrstvy z betonu prostého  tloušťky do 100 mm, z betonu C 12/15</t>
  </si>
  <si>
    <t xml:space="preserve">Poznámka k souboru cen:_x000d_
1. Cenu lze použít pro podkladní vrstvu z prostého betonu pod základové konstrukce. 2. Příplatek řeší náklady na vícepráce při ruční ukládce pro sklon podkladní vrstvy ve svahu (skluzy u opěry). 3. V cenách jsou započteny náklady na vlastní betonáž, rozhrnutí a případně hutnění betonu požadované konzistence, uhlazení horního povrchu podkladní vrstvy, ošetření a ochranu čerstvě uloženého betonu. 4. V 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 kameniva, c) zhotovení bednění vrtací šablony pilot nebo odbourání hlav pilot ze železobetonu u základu založeného na pilotách. </t>
  </si>
  <si>
    <t xml:space="preserve">pod NK </t>
  </si>
  <si>
    <t>2,6*10,830</t>
  </si>
  <si>
    <t xml:space="preserve">pod prahy </t>
  </si>
  <si>
    <t>0,4*2,4*2</t>
  </si>
  <si>
    <t>-820956594</t>
  </si>
  <si>
    <t xml:space="preserve">na výtoku </t>
  </si>
  <si>
    <t>8,67*1,25</t>
  </si>
  <si>
    <t xml:space="preserve">na vtoku </t>
  </si>
  <si>
    <t>7,5*1,25</t>
  </si>
  <si>
    <t>v propustku</t>
  </si>
  <si>
    <t>1,5*11,630</t>
  </si>
  <si>
    <t>465513157</t>
  </si>
  <si>
    <t>Dlažba svahu u opěr z upraveného lomového žulového kamene tl 200 mm do lože C 25/30 pl přes 10 m2</t>
  </si>
  <si>
    <t>378695538</t>
  </si>
  <si>
    <t xml:space="preserve">Dlažba svahu u mostních opěr z upraveného lomového žulového kamene  s vyspárováním maltou MC 25, šíře spáry 15 mm do betonového lože C 25/30 tloušťky 200 mm, plochy přes 10 m2</t>
  </si>
  <si>
    <t>včetně prahů</t>
  </si>
  <si>
    <t>Ostatní konstrukce a práce, bourání</t>
  </si>
  <si>
    <t>1425960938</t>
  </si>
  <si>
    <t>938902113</t>
  </si>
  <si>
    <t>Čištění příkopů komunikací příkopovým rypadlem objem nánosu do 0,5 m3/m</t>
  </si>
  <si>
    <t>381232083</t>
  </si>
  <si>
    <t>Profilace a čištění příkopů komunikací příkopovým rypadlem s odstraněním travnatého porostu nebo nánosu, s úpravou dna a svahů do předepsaného profilu a s naložením na dopravní prostředek nebo s přemístěním na hromady na vzdálenost do 20 m nezpevněných nebo zpevněných objemu nánosu přes 0,30 do 0,50 m3/m</t>
  </si>
  <si>
    <t xml:space="preserve">Poznámka k souboru cen:_x000d_
1. Ceny nelze použít pro čištění příkopů zakrytých; toto čištění se oceňuje individuálně. 2. Pro volbu ceny se objem nánosu na 1 m délky příkopu určí jako podíl celkového množství nánosu všech příkopů objektu a jejich celkové délky. 3. V cenách nejsou započteny náklady na vodorovnou dopravu odstraněného materiálu, která se oceňuje cenami souboru cen 997 22-15 Vodorovná doprava suti. </t>
  </si>
  <si>
    <t>952904122</t>
  </si>
  <si>
    <t>Čištění mostních objektů - ruční odstranění nánosů z otvorů v přes 1,5 m</t>
  </si>
  <si>
    <t>468569023</t>
  </si>
  <si>
    <t>Čištění mostních objektů odstranění nánosů z otvorů ručně, světlé výšky otvoru přes 1,5 m</t>
  </si>
  <si>
    <t>naptaveniny ve stávajícím propustku</t>
  </si>
  <si>
    <t>0,25*0,61*10,185</t>
  </si>
  <si>
    <t>952904131</t>
  </si>
  <si>
    <t>Čištění mostních objektů - propláchnutí odvodnění</t>
  </si>
  <si>
    <t>-665515210</t>
  </si>
  <si>
    <t>Čištění mostních objektů propláchnutí odvodnění</t>
  </si>
  <si>
    <t xml:space="preserve">stávající propustek </t>
  </si>
  <si>
    <t>10,185</t>
  </si>
  <si>
    <t>961021112</t>
  </si>
  <si>
    <t>Bourání mostních základů z kamene</t>
  </si>
  <si>
    <t>-650361935</t>
  </si>
  <si>
    <t>Bourání mostních konstrukcí základů z kamene nebo cihel</t>
  </si>
  <si>
    <t xml:space="preserve">na požadovanou úroveň opěry </t>
  </si>
  <si>
    <t>0,286*10,185*2</t>
  </si>
  <si>
    <t>963041211</t>
  </si>
  <si>
    <t>Bourání mostní nosné konstrukce z betonu prostého</t>
  </si>
  <si>
    <t>-428864982</t>
  </si>
  <si>
    <t>Bourání mostních konstrukcí nosných konstrukcí z prostého betonu</t>
  </si>
  <si>
    <t>čela</t>
  </si>
  <si>
    <t>2,045*1,3*0,72</t>
  </si>
  <si>
    <t>1,78*1,3*0,72</t>
  </si>
  <si>
    <t>úložné prahy</t>
  </si>
  <si>
    <t>0,14*10,185*2</t>
  </si>
  <si>
    <t>1562605623</t>
  </si>
  <si>
    <t xml:space="preserve">NK - zabetonované kolejnice </t>
  </si>
  <si>
    <t>0,25*10,185</t>
  </si>
  <si>
    <t>1884075738</t>
  </si>
  <si>
    <t>-284408193</t>
  </si>
  <si>
    <t>492864693</t>
  </si>
  <si>
    <t>14,150+6,110+23,769</t>
  </si>
  <si>
    <t>486600449</t>
  </si>
  <si>
    <t>44,029*11</t>
  </si>
  <si>
    <t>-2014647029</t>
  </si>
  <si>
    <t>997221855</t>
  </si>
  <si>
    <t>-1528856723</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</si>
  <si>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</si>
  <si>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z čištění příkopů:</t>
  </si>
  <si>
    <t>6,156</t>
  </si>
  <si>
    <t>z čištění propustku:</t>
  </si>
  <si>
    <t>1,553*2</t>
  </si>
  <si>
    <t>z bourání:</t>
  </si>
  <si>
    <t>14,507</t>
  </si>
  <si>
    <t>998214111</t>
  </si>
  <si>
    <t>Přesun hmot pro mosty montované z dílců ŽB nebo předpjatých v do 20 m</t>
  </si>
  <si>
    <t>-172659404</t>
  </si>
  <si>
    <t xml:space="preserve">Přesun hmot pro mosty montované z dílců železobetonových nebo předpjatých  vodorovná dopravní vzdálenost do 100 m výška mostu do 20 m</t>
  </si>
  <si>
    <t xml:space="preserve">Poznámka k souboru cen:_x000d_
1. Počet měrných jednotek se stanoví jako součet všech hmotností na objektu, včetně hmotnosti prefabrikátů oceňovaných ve specifikaci, přestože se jejich vodorovné přemístění oceňuje samostatně cenami souboru cen 922 11-4 . Vodorovné přemístění mostních dílců. </t>
  </si>
  <si>
    <t>Poznámka k položce:_x000d_
Dobrý přístup k objektu, u přejezdu P 1714 v km 186,463</t>
  </si>
  <si>
    <t>711</t>
  </si>
  <si>
    <t>Izolace proti vodě, vlhkosti a plynům</t>
  </si>
  <si>
    <t>711112001</t>
  </si>
  <si>
    <t>Provedení izolace proti zemní vlhkosti svislé za studena nátěrem penetračním</t>
  </si>
  <si>
    <t>-901405003</t>
  </si>
  <si>
    <t xml:space="preserve">Provedení izolace proti zemní vlhkosti natěradly a tmely za studena  na ploše svislé S nátěrem penetračním</t>
  </si>
  <si>
    <t xml:space="preserve">Poznámka k souboru cen:_x000d_
1. Izolace plochy jednotlivě do 10 m2 se oceňují skladebně cenou příslušné izolace a cenou 711 19-9095 Příplatek za plochu do 10 m2. </t>
  </si>
  <si>
    <t>"rámy</t>
  </si>
  <si>
    <t>2,0*9,010</t>
  </si>
  <si>
    <t>1,4*11,630*2</t>
  </si>
  <si>
    <t>deska</t>
  </si>
  <si>
    <t>0,25*2,4*2</t>
  </si>
  <si>
    <t>0,25*11,630*2</t>
  </si>
  <si>
    <t>111631500</t>
  </si>
  <si>
    <t>lak penetrační asfaltový</t>
  </si>
  <si>
    <t>-2120836755</t>
  </si>
  <si>
    <t>Poznámka k položce:_x000d_
Spotřeba 0,3-0,4kg/m2</t>
  </si>
  <si>
    <t>63,414*0,35/1000</t>
  </si>
  <si>
    <t>711112011</t>
  </si>
  <si>
    <t>Provedení izolace proti zemní vlhkosti svislé za studena suspenzí asfaltovou</t>
  </si>
  <si>
    <t>-146935748</t>
  </si>
  <si>
    <t xml:space="preserve">Provedení izolace proti zemní vlhkosti natěradly a tmely za studena  na ploše svislé S nátěrem suspensí asfaltovou</t>
  </si>
  <si>
    <t>63,414*2</t>
  </si>
  <si>
    <t>111631780</t>
  </si>
  <si>
    <t>lak hydroizolační asfaltový pro izolaci trub</t>
  </si>
  <si>
    <t>-1267195665</t>
  </si>
  <si>
    <t>Poznámka k položce:_x000d_
Spotřeba: 0,3-0,5 kg/m2</t>
  </si>
  <si>
    <t>126,828*0,4/1000</t>
  </si>
  <si>
    <t>998711101</t>
  </si>
  <si>
    <t>Přesun hmot tonážní pro izolace proti vodě, vlhkosti a plynům v objektech výšky do 6 m</t>
  </si>
  <si>
    <t>-1466806065</t>
  </si>
  <si>
    <t xml:space="preserve">Přesun hmot pro izolace proti vodě, vlhkosti a plynům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</si>
  <si>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</si>
  <si>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VRN - SO 10-21-03 Železniční propustek v km 186,459</t>
  </si>
  <si>
    <t>-1123327474</t>
  </si>
  <si>
    <t>-616340380</t>
  </si>
  <si>
    <t>784631764</t>
  </si>
  <si>
    <t>Poznámka k položce:_x000d_
dodávky vody a energie, příjezdové komunikace včetně příp. omezení provozu a dopravního značení, příp. pronájmy pozemků, střežení pracoviště, uvedení pozemků do původního stavu, včetně přípravy a likvidace staveniště. Dobrý přístup k objektu, hned u přejezdu P 1714 v km 186,463.</t>
  </si>
  <si>
    <t>043134000</t>
  </si>
  <si>
    <t>Zkoušky zatěžovací</t>
  </si>
  <si>
    <t>126218854</t>
  </si>
  <si>
    <t>Poznámka k položce:_x000d_
Statická zatěžovací zkouška pláně</t>
  </si>
  <si>
    <t>003 - SO 10-21-04 Železniční propustek v km 186,944</t>
  </si>
  <si>
    <t xml:space="preserve">001 - ZRN - km 186,944 - zrušení propustku </t>
  </si>
  <si>
    <t>475999447</t>
  </si>
  <si>
    <t>6*2*2</t>
  </si>
  <si>
    <t>-1642048605</t>
  </si>
  <si>
    <t>24*0,01</t>
  </si>
  <si>
    <t>-872656702</t>
  </si>
  <si>
    <t>SEE SŽDC – mezi kolejemi č. 1 a 2</t>
  </si>
  <si>
    <t>SEE SŽDC – po levé straně trati</t>
  </si>
  <si>
    <t>ČD Telematika – po levé straně trati</t>
  </si>
  <si>
    <t>-857147705</t>
  </si>
  <si>
    <t xml:space="preserve">odkop před zásypem na vtoku i výtoku </t>
  </si>
  <si>
    <t>6*2*2*0,15</t>
  </si>
  <si>
    <t>-557345967</t>
  </si>
  <si>
    <t xml:space="preserve">odkop pro zrušení propustku </t>
  </si>
  <si>
    <t>((4,835+3,630)/2)*0,6*25,60</t>
  </si>
  <si>
    <t xml:space="preserve">odpočet bourání </t>
  </si>
  <si>
    <t>(0,56-0,225)*25,580*2*-1</t>
  </si>
  <si>
    <t>0,125*24,7</t>
  </si>
  <si>
    <t>-248993404</t>
  </si>
  <si>
    <t>45359553</t>
  </si>
  <si>
    <t>50,960/2</t>
  </si>
  <si>
    <t>-1804033182</t>
  </si>
  <si>
    <t>6*1*1</t>
  </si>
  <si>
    <t>635443327</t>
  </si>
  <si>
    <t>-889931829</t>
  </si>
  <si>
    <t>50,960</t>
  </si>
  <si>
    <t>997711839</t>
  </si>
  <si>
    <t>50,960*2</t>
  </si>
  <si>
    <t>-1509302551</t>
  </si>
  <si>
    <t>3,6</t>
  </si>
  <si>
    <t>-156927974</t>
  </si>
  <si>
    <t>970776150</t>
  </si>
  <si>
    <t xml:space="preserve">zpětné zásypy po ubourání propustku </t>
  </si>
  <si>
    <t xml:space="preserve">zasyp propustku </t>
  </si>
  <si>
    <t xml:space="preserve">vtok a výtok </t>
  </si>
  <si>
    <t>2,130*1,050*6</t>
  </si>
  <si>
    <t>((4,835+3,630)/2)*0,4*6</t>
  </si>
  <si>
    <t>1,5*0,95*5</t>
  </si>
  <si>
    <t>-1956453715</t>
  </si>
  <si>
    <t>95,713*1,8</t>
  </si>
  <si>
    <t>-438522445</t>
  </si>
  <si>
    <t xml:space="preserve">osetí ornice </t>
  </si>
  <si>
    <t>173520000</t>
  </si>
  <si>
    <t>24*0,03</t>
  </si>
  <si>
    <t>-122922726</t>
  </si>
  <si>
    <t>-1348408060</t>
  </si>
  <si>
    <t>0,25*0,63*25,6</t>
  </si>
  <si>
    <t>1733220985</t>
  </si>
  <si>
    <t>25,580</t>
  </si>
  <si>
    <t>-1999604029</t>
  </si>
  <si>
    <t>(0,56-0,225)*25,580*2</t>
  </si>
  <si>
    <t>-309633933</t>
  </si>
  <si>
    <t>0,99*0,9*2,475</t>
  </si>
  <si>
    <t>0,99*0,9*2,9</t>
  </si>
  <si>
    <t>-417171892</t>
  </si>
  <si>
    <t>0,22*24,7</t>
  </si>
  <si>
    <t>113618814</t>
  </si>
  <si>
    <t>50,740+13,042+17,329</t>
  </si>
  <si>
    <t>-1078193199</t>
  </si>
  <si>
    <t>81,111*11</t>
  </si>
  <si>
    <t>-672552946</t>
  </si>
  <si>
    <t>-86117281</t>
  </si>
  <si>
    <t>4,032*2</t>
  </si>
  <si>
    <t>42,676</t>
  </si>
  <si>
    <t>361794575</t>
  </si>
  <si>
    <t>1706307201</t>
  </si>
  <si>
    <t>998241012</t>
  </si>
  <si>
    <t>Přesun hmot pro železniční spodek drah kolejových o sklonu přes 0,8 do 1,5 %</t>
  </si>
  <si>
    <t>-835587144</t>
  </si>
  <si>
    <t xml:space="preserve">Přesun hmot pro železniční spodek drah kolejových  jakéhokoliv rozsahu dopravní vzdálenost do 5 000 m, o sklonu trati přes 8 do 15 promile</t>
  </si>
  <si>
    <t>Poznámka k položce:_x000d_
Dobrý přístup k objektu, v žst. Kaštice</t>
  </si>
  <si>
    <t xml:space="preserve">002 - ZRN - km 186,944 - svršek </t>
  </si>
  <si>
    <t>OST - Ostatní</t>
  </si>
  <si>
    <t>5905015010</t>
  </si>
  <si>
    <t>Oprava stezky ručně s odstraněním drnu a nánosu do 10 cm</t>
  </si>
  <si>
    <t>Sborník UOŽI 01 2019</t>
  </si>
  <si>
    <t>-1895608854</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</si>
  <si>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</si>
  <si>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0,5*7*5</t>
  </si>
  <si>
    <t>5905025010</t>
  </si>
  <si>
    <t>Doplnění stezky štěrkodrtí ojediněle ručně</t>
  </si>
  <si>
    <t>-964424699</t>
  </si>
  <si>
    <t>Doplnění stezky štěrkodrtí ojediněle ručně. Poznámka: 1. V cenách jsou započteny náklady na doplnění kameniva stezky ojediněle ručně z vozíku nebo souvisle mechanizací z vozíků nebo železničních vozů. 2. V cenách nejsou obsaženy náklady na dodávku kameniva.</t>
  </si>
  <si>
    <t>17,5*0,1</t>
  </si>
  <si>
    <t>5955101025</t>
  </si>
  <si>
    <t>Kamenivo drcené drť frakce 4/8</t>
  </si>
  <si>
    <t>-1873668770</t>
  </si>
  <si>
    <t>1,750*1,6</t>
  </si>
  <si>
    <t>5905055010</t>
  </si>
  <si>
    <t>Odstranění stávajícího kolejového lože odtěžením v koleji</t>
  </si>
  <si>
    <t>932467010</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</si>
  <si>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</si>
  <si>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na propustku v dl. 7 m</t>
  </si>
  <si>
    <t>24,6*0,21*7</t>
  </si>
  <si>
    <t>5905060010</t>
  </si>
  <si>
    <t>Zřízení nového kolejového lože v koleji</t>
  </si>
  <si>
    <t>-1924440932</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</si>
  <si>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kolejnice.3. Položka se použije v případech nově zřizované koleje nebo výhybky.</t>
  </si>
  <si>
    <t>21,58*0,5*7</t>
  </si>
  <si>
    <t>5905105030</t>
  </si>
  <si>
    <t>Doplnění KL kamenivem souvisle strojně v koleji</t>
  </si>
  <si>
    <t>-1702975333</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</si>
  <si>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</si>
  <si>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5905105040</t>
  </si>
  <si>
    <t>Doplnění KL kamenivem souvisle strojně ve výhybce</t>
  </si>
  <si>
    <t>1771302064</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</si>
  <si>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t>
  </si>
  <si>
    <t>1/2vozu SA</t>
  </si>
  <si>
    <t>35/2</t>
  </si>
  <si>
    <t>5955101000</t>
  </si>
  <si>
    <t>Kamenivo drcené štěrk frakce 31,5/63 třídy BI</t>
  </si>
  <si>
    <t>-889534904</t>
  </si>
  <si>
    <t>75,530*1,5</t>
  </si>
  <si>
    <t>35*1,5</t>
  </si>
  <si>
    <t>5906005040</t>
  </si>
  <si>
    <t>Ruční výměna pražce v KL otevřeném pražec dřevěný výhybkový délky přes 3 do 4 m</t>
  </si>
  <si>
    <t>-1978923575</t>
  </si>
  <si>
    <t>Ruční výměna pražce v KL otevřeném pražec dřevěný výhybkový délky přes 3 do 4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</si>
  <si>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položce:_x000d_
Pražec=kus</t>
  </si>
  <si>
    <t>5906130380</t>
  </si>
  <si>
    <t>Montáž kolejového roštu v ose koleje pražce betonové vystrojené tv. S49 rozdělení "c"</t>
  </si>
  <si>
    <t>km</t>
  </si>
  <si>
    <t>1941871020</t>
  </si>
  <si>
    <t>Montáž kolejového roštu v ose koleje pražce betonové vystrojené tv. S49 rozdělení "c". Poznámka: 1. V cenách jsou započteny náklady na vrtání pražců dřevěných nevystrojených, manipulaci a montáž KR. 2. V cenách nejsou obsaženy náklady na dodávku materiálu</t>
  </si>
  <si>
    <t>7,0/1000*3</t>
  </si>
  <si>
    <t>5957101050</t>
  </si>
  <si>
    <t>Kolejnice třídy R260 tv. 49 E1 délky 25,000 m</t>
  </si>
  <si>
    <t>-547580073</t>
  </si>
  <si>
    <t>5906140190</t>
  </si>
  <si>
    <t>Demontáž kolejového roštu koleje v ose koleje pražce betonové tv. S49 rozdělení "c"</t>
  </si>
  <si>
    <t>1072854060</t>
  </si>
  <si>
    <t>Demontáž kolejového roštu koleje v ose koleje pražce betonové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</si>
  <si>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3*7/1000</t>
  </si>
  <si>
    <t>5907025185</t>
  </si>
  <si>
    <t>Výměna kolejnicových pásů současně s výměnou kompletů tv. S49 rozdělení "c"</t>
  </si>
  <si>
    <t>-2028663099</t>
  </si>
  <si>
    <t>Výměna kolejnicových pásů současně s výměnou kompletů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</si>
  <si>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položce:_x000d_
Metr kolejnice=m</t>
  </si>
  <si>
    <t>ve výhybce</t>
  </si>
  <si>
    <t>7*4</t>
  </si>
  <si>
    <t>5907050020</t>
  </si>
  <si>
    <t>Dělení kolejnic řezáním nebo rozbroušením tv. S49</t>
  </si>
  <si>
    <t>-1116650133</t>
  </si>
  <si>
    <t>Dělení kolejnic řezáním nebo rozbroušením tv. S49. Poznámka: 1. V cenách jsou započteny náklady na manipulaci podložení, označení a provedení řezu kolejnice.</t>
  </si>
  <si>
    <t>Poznámka k položce:_x000d_
Řez=kus</t>
  </si>
  <si>
    <t xml:space="preserve">výhybka </t>
  </si>
  <si>
    <t>kolej č. 1,2,4</t>
  </si>
  <si>
    <t>6*2</t>
  </si>
  <si>
    <t>5909032020</t>
  </si>
  <si>
    <t>Přesná úprava GPK koleje směrové a výškové uspořádání pražce betonové</t>
  </si>
  <si>
    <t>1393926000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</si>
  <si>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</si>
  <si>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Poznámka k položce:_x000d_
Kilometr koleje=km</t>
  </si>
  <si>
    <t>Denní výkon stroje 1,6 km nutno ASP výhybková</t>
  </si>
  <si>
    <t>1,6</t>
  </si>
  <si>
    <t>5909042010</t>
  </si>
  <si>
    <t>Přesná úprava GPK výhybky směrové a výškové uspořádání pražce dřevěné nebo ocelové</t>
  </si>
  <si>
    <t>1645633533</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</si>
  <si>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</si>
  <si>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Poznámka k položce:_x000d_
Rozvinutá délka výhybky=m</t>
  </si>
  <si>
    <t>5910020030</t>
  </si>
  <si>
    <t>Svařování kolejnic termitem plný předehřev standardní spára svar sériový tv. S49</t>
  </si>
  <si>
    <t>svar</t>
  </si>
  <si>
    <t>-1620944098</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</si>
  <si>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</si>
  <si>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</si>
  <si>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t>
  </si>
  <si>
    <t>-452539965</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</si>
  <si>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t>
  </si>
  <si>
    <t>6+4</t>
  </si>
  <si>
    <t>5910040010</t>
  </si>
  <si>
    <t>Umožnění volné dilatace kolejnice demontáž upevňovadel bez osazení kluzných podložek rozdělení pražců "c"</t>
  </si>
  <si>
    <t>1111380384</t>
  </si>
  <si>
    <t>Umožnění volné dilatace kolejnice demontáž upevňovadel bez osazení kluzných podložek rozdělení pražců "c". Poznámka: 1. V cenách jsou započteny náklady na uvolnění, demontáž a rovnoměrné prodloužení nebo zkrácení kolejnice, vyznačení značek a vedení dokum</t>
  </si>
  <si>
    <t>10*125*2</t>
  </si>
  <si>
    <t>OST</t>
  </si>
  <si>
    <t>Ostatní</t>
  </si>
  <si>
    <t>9902100200</t>
  </si>
  <si>
    <t xml:space="preserve">Doprava dodávek zhotovitele, dodávek objednatele nebo výzisku mechanizací přes 3,5 t sypanin  do 20 km</t>
  </si>
  <si>
    <t>512</t>
  </si>
  <si>
    <t>-93723135</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</si>
  <si>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</si>
  <si>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36,162*1,8</t>
  </si>
  <si>
    <t>9902100300</t>
  </si>
  <si>
    <t xml:space="preserve">Doprava dodávek zhotovitele, dodávek objednatele nebo výzisku mechanizací přes 3,5 t sypanin  do 30 km</t>
  </si>
  <si>
    <t>443297675</t>
  </si>
  <si>
    <t>Doprava dodávek zhotovitele, dodávek objednatele nebo výzisku mechanizací přes 3,5 t sypanin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</si>
  <si>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9903200100</t>
  </si>
  <si>
    <t>Přeprava mechanizace na místo prováděných prací o hmotnosti přes 12 t přes 50 do 100 km</t>
  </si>
  <si>
    <t>980648145</t>
  </si>
  <si>
    <t>Přeprava mechanizace na místo prováděných prací o hmotnosti přes 12 t přes 50 do 100 km Poznámka: Ceny jsou určeny pro dopravu mechanizmů na místo prováděných prací po silnici i po kolejích.V ceně jsou započteny i náklady na zpáteční cestu dopravního prostředku. Měrnou jednotkou je kus přepravovaného stroje.</t>
  </si>
  <si>
    <t xml:space="preserve">ASP </t>
  </si>
  <si>
    <t>9909000700</t>
  </si>
  <si>
    <t>Poplatek za recyklaci kameniva</t>
  </si>
  <si>
    <t>-1291233408</t>
  </si>
  <si>
    <t>Poplatek za recyklaci kameniva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</si>
  <si>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VRN - SO 10-21-04 Železniční propustek v km 186,944</t>
  </si>
  <si>
    <t>858223592</t>
  </si>
  <si>
    <t>1036596922</t>
  </si>
  <si>
    <t>1953650906</t>
  </si>
  <si>
    <t>Poznámka k položce:_x000d_
dodávky vody a energie, příjezdové komunikace včetně příp. omezení provozu a dopravního značení, příp. pronájmy pozemků, střežení pracoviště, uvedení pozemků do původního stavu včetně přípravy a likvidace staveniště. Dobrý přístup k objektu, v žst. Kaštice.</t>
  </si>
  <si>
    <t>1797626206</t>
  </si>
  <si>
    <t>provést pod každou kolejí:</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</si>
</sst>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8"/>
      <color rgb="FF969696"/>
      <name val="Arial CE"/>
    </font>
    <font>
      <b/>
      <sz val="11"/>
      <name val="Arial CE"/>
    </font>
    <font>
      <b/>
      <sz val="12"/>
      <name val="Arial CE"/>
    </font>
    <font>
      <sz val="11"/>
      <name val="Arial CE"/>
    </font>
    <font>
      <sz val="10"/>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0"/>
      <color rgb="FF969696"/>
      <name val="Arial CE"/>
    </font>
    <font>
      <sz val="18"/>
      <color theme="10"/>
      <name val="Wingdings 2"/>
    </font>
    <font>
      <b/>
      <sz val="12"/>
      <color rgb="FF800000"/>
      <name val="Arial CE"/>
    </font>
    <font>
      <sz val="8"/>
      <color rgb="FF960000"/>
      <name val="Arial CE"/>
    </font>
    <font>
      <sz val="7"/>
      <color rgb="FF969696"/>
      <name val="Arial CE"/>
    </font>
    <font>
      <sz val="7"/>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9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7"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3" fillId="3" borderId="7" xfId="0" applyFont="1" applyFill="1" applyBorder="1" applyAlignment="1" applyProtection="1">
      <alignment horizontal="lef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3" xfId="0" applyFont="1" applyBorder="1" applyAlignment="1">
      <alignment vertical="center"/>
    </xf>
    <xf numFmtId="0" fontId="19"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4"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4" fillId="0" borderId="0" xfId="0" applyFont="1" applyAlignment="1">
      <alignment horizontal="left" vertical="center"/>
    </xf>
    <xf numFmtId="0" fontId="5" fillId="0" borderId="3" xfId="0" applyFont="1" applyBorder="1" applyAlignment="1" applyProtection="1">
      <alignment vertical="center"/>
    </xf>
    <xf numFmtId="0" fontId="7" fillId="0" borderId="0" xfId="0" applyFont="1" applyAlignment="1" applyProtection="1">
      <alignment vertical="center"/>
    </xf>
    <xf numFmtId="0" fontId="28" fillId="0" borderId="0" xfId="0" applyFont="1" applyAlignment="1" applyProtection="1">
      <alignment horizontal="left" vertical="center" wrapText="1"/>
    </xf>
    <xf numFmtId="4" fontId="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3" fillId="0" borderId="0" xfId="0" applyNumberFormat="1" applyFont="1" applyAlignment="1" applyProtection="1"/>
    <xf numFmtId="166" fontId="32" fillId="0" borderId="12" xfId="0" applyNumberFormat="1" applyFont="1" applyBorder="1" applyAlignment="1" applyProtection="1"/>
    <xf numFmtId="166" fontId="32" fillId="0" borderId="13" xfId="0" applyNumberFormat="1" applyFont="1" applyBorder="1" applyAlignment="1" applyProtection="1"/>
    <xf numFmtId="4" fontId="19"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4" xfId="0" applyFont="1" applyBorder="1" applyAlignment="1" applyProtection="1">
      <alignment vertical="center"/>
    </xf>
    <xf numFmtId="0" fontId="35"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6"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6" t="s">
        <v>0</v>
      </c>
      <c r="AZ1" s="16" t="s">
        <v>1</v>
      </c>
      <c r="BA1" s="16" t="s">
        <v>2</v>
      </c>
      <c r="BB1" s="16" t="s">
        <v>3</v>
      </c>
      <c r="BT1" s="16" t="s">
        <v>4</v>
      </c>
      <c r="BU1" s="16" t="s">
        <v>4</v>
      </c>
      <c r="BV1" s="16" t="s">
        <v>5</v>
      </c>
    </row>
    <row r="2" ht="36.96" customHeight="1">
      <c r="AR2"/>
      <c r="BS2" s="17" t="s">
        <v>6</v>
      </c>
      <c r="BT2" s="17" t="s">
        <v>7</v>
      </c>
    </row>
    <row r="3"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ht="18.48" customHeight="1">
      <c r="B11" s="21"/>
      <c r="C11" s="22"/>
      <c r="D11" s="22"/>
      <c r="E11" s="27" t="s">
        <v>21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26</v>
      </c>
      <c r="AL11" s="22"/>
      <c r="AM11" s="22"/>
      <c r="AN11" s="27" t="s">
        <v>1</v>
      </c>
      <c r="AO11" s="22"/>
      <c r="AP11" s="22"/>
      <c r="AQ11" s="22"/>
      <c r="AR11" s="20"/>
      <c r="BE11" s="31"/>
      <c r="BS11" s="17" t="s">
        <v>6</v>
      </c>
    </row>
    <row r="12"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ht="12" customHeight="1">
      <c r="B13" s="21"/>
      <c r="C13" s="22"/>
      <c r="D13" s="32" t="s">
        <v>27</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28</v>
      </c>
      <c r="AO13" s="22"/>
      <c r="AP13" s="22"/>
      <c r="AQ13" s="22"/>
      <c r="AR13" s="20"/>
      <c r="BE13" s="31"/>
      <c r="BS13" s="17" t="s">
        <v>6</v>
      </c>
    </row>
    <row r="14">
      <c r="B14" s="21"/>
      <c r="C14" s="22"/>
      <c r="D14" s="22"/>
      <c r="E14" s="34" t="s">
        <v>28</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26</v>
      </c>
      <c r="AL14" s="22"/>
      <c r="AM14" s="22"/>
      <c r="AN14" s="34" t="s">
        <v>28</v>
      </c>
      <c r="AO14" s="22"/>
      <c r="AP14" s="22"/>
      <c r="AQ14" s="22"/>
      <c r="AR14" s="20"/>
      <c r="BE14" s="31"/>
      <c r="BS14" s="17" t="s">
        <v>6</v>
      </c>
    </row>
    <row r="15"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ht="12" customHeight="1">
      <c r="B16" s="21"/>
      <c r="C16" s="22"/>
      <c r="D16" s="32" t="s">
        <v>29</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ht="18.48"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26</v>
      </c>
      <c r="AL17" s="22"/>
      <c r="AM17" s="22"/>
      <c r="AN17" s="27" t="s">
        <v>1</v>
      </c>
      <c r="AO17" s="22"/>
      <c r="AP17" s="22"/>
      <c r="AQ17" s="22"/>
      <c r="AR17" s="20"/>
      <c r="BE17" s="31"/>
      <c r="BS17" s="17" t="s">
        <v>30</v>
      </c>
    </row>
    <row r="18"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ht="12" customHeight="1">
      <c r="B19" s="21"/>
      <c r="C19" s="22"/>
      <c r="D19" s="32" t="s">
        <v>31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ht="18.48" customHeight="1">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26</v>
      </c>
      <c r="AL20" s="22"/>
      <c r="AM20" s="22"/>
      <c r="AN20" s="27" t="s">
        <v>1</v>
      </c>
      <c r="AO20" s="22"/>
      <c r="AP20" s="22"/>
      <c r="AQ20" s="22"/>
      <c r="AR20" s="20"/>
      <c r="BE20" s="31"/>
      <c r="BS20" s="17" t="s">
        <v>30</v>
      </c>
    </row>
    <row r="2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ht="12" customHeight="1">
      <c r="B22" s="21"/>
      <c r="C22" s="22"/>
      <c r="D22" s="32" t="s">
        <v>32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1" customFormat="1" ht="25.92" customHeight="1">
      <c r="B26" s="38"/>
      <c r="C26" s="39"/>
      <c r="D26" s="40" t="s">
        <v>33</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1"/>
    </row>
    <row r="27" s="1" customFormat="1" ht="6.96" customHeight="1">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1"/>
    </row>
    <row r="28" s="1" customFormat="1">
      <c r="B28" s="38"/>
      <c r="C28" s="39"/>
      <c r="D28" s="39"/>
      <c r="E28" s="39"/>
      <c r="F28" s="39"/>
      <c r="G28" s="39"/>
      <c r="H28" s="39"/>
      <c r="I28" s="39"/>
      <c r="J28" s="39"/>
      <c r="K28" s="39"/>
      <c r="L28" s="44" t="s">
        <v>34</v>
      </c>
      <c r="M28" s="44"/>
      <c r="N28" s="44"/>
      <c r="O28" s="44"/>
      <c r="P28" s="44"/>
      <c r="Q28" s="39"/>
      <c r="R28" s="39"/>
      <c r="S28" s="39"/>
      <c r="T28" s="39"/>
      <c r="U28" s="39"/>
      <c r="V28" s="39"/>
      <c r="W28" s="44" t="s">
        <v>35</v>
      </c>
      <c r="X28" s="44"/>
      <c r="Y28" s="44"/>
      <c r="Z28" s="44"/>
      <c r="AA28" s="44"/>
      <c r="AB28" s="44"/>
      <c r="AC28" s="44"/>
      <c r="AD28" s="44"/>
      <c r="AE28" s="44"/>
      <c r="AF28" s="39"/>
      <c r="AG28" s="39"/>
      <c r="AH28" s="39"/>
      <c r="AI28" s="39"/>
      <c r="AJ28" s="39"/>
      <c r="AK28" s="44" t="s">
        <v>36</v>
      </c>
      <c r="AL28" s="44"/>
      <c r="AM28" s="44"/>
      <c r="AN28" s="44"/>
      <c r="AO28" s="44"/>
      <c r="AP28" s="39"/>
      <c r="AQ28" s="39"/>
      <c r="AR28" s="43"/>
      <c r="BE28" s="31"/>
    </row>
    <row r="29" s="2" customFormat="1" ht="14.4" customHeight="1">
      <c r="B29" s="45"/>
      <c r="C29" s="46"/>
      <c r="D29" s="32" t="s">
        <v>37</v>
      </c>
      <c r="E29" s="46"/>
      <c r="F29" s="32" t="s">
        <v>38</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31"/>
    </row>
    <row r="30" s="2" customFormat="1" ht="14.4" customHeight="1">
      <c r="B30" s="45"/>
      <c r="C30" s="46"/>
      <c r="D30" s="46"/>
      <c r="E30" s="46"/>
      <c r="F30" s="32" t="s">
        <v>39</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31"/>
    </row>
    <row r="31" hidden="1" s="2" customFormat="1" ht="14.4" customHeight="1">
      <c r="B31" s="45"/>
      <c r="C31" s="46"/>
      <c r="D31" s="46"/>
      <c r="E31" s="46"/>
      <c r="F31" s="32" t="s">
        <v>40</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31"/>
    </row>
    <row r="32" hidden="1" s="2" customFormat="1" ht="14.4" customHeight="1">
      <c r="B32" s="45"/>
      <c r="C32" s="46"/>
      <c r="D32" s="46"/>
      <c r="E32" s="46"/>
      <c r="F32" s="32" t="s">
        <v>41</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31"/>
    </row>
    <row r="33" hidden="1" s="2" customFormat="1" ht="14.4" customHeight="1">
      <c r="B33" s="45"/>
      <c r="C33" s="46"/>
      <c r="D33" s="46"/>
      <c r="E33" s="46"/>
      <c r="F33" s="32" t="s">
        <v>42</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c r="BE33" s="31"/>
    </row>
    <row r="34" s="1" customFormat="1" ht="6.96" customHeight="1">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1"/>
    </row>
    <row r="35" s="1" customFormat="1" ht="25.92" customHeight="1">
      <c r="B35" s="38"/>
      <c r="C35" s="50"/>
      <c r="D35" s="51" t="s">
        <v>43</v>
      </c>
      <c r="E35" s="52"/>
      <c r="F35" s="52"/>
      <c r="G35" s="52"/>
      <c r="H35" s="52"/>
      <c r="I35" s="52"/>
      <c r="J35" s="52"/>
      <c r="K35" s="52"/>
      <c r="L35" s="52"/>
      <c r="M35" s="52"/>
      <c r="N35" s="52"/>
      <c r="O35" s="52"/>
      <c r="P35" s="52"/>
      <c r="Q35" s="52"/>
      <c r="R35" s="52"/>
      <c r="S35" s="52"/>
      <c r="T35" s="53" t="s">
        <v>44</v>
      </c>
      <c r="U35" s="52"/>
      <c r="V35" s="52"/>
      <c r="W35" s="52"/>
      <c r="X35" s="54" t="s">
        <v>45</v>
      </c>
      <c r="Y35" s="52"/>
      <c r="Z35" s="52"/>
      <c r="AA35" s="52"/>
      <c r="AB35" s="52"/>
      <c r="AC35" s="52"/>
      <c r="AD35" s="52"/>
      <c r="AE35" s="52"/>
      <c r="AF35" s="52"/>
      <c r="AG35" s="52"/>
      <c r="AH35" s="52"/>
      <c r="AI35" s="52"/>
      <c r="AJ35" s="52"/>
      <c r="AK35" s="55">
        <f>SUM(AK26:AK33)</f>
        <v>0</v>
      </c>
      <c r="AL35" s="52"/>
      <c r="AM35" s="52"/>
      <c r="AN35" s="52"/>
      <c r="AO35" s="56"/>
      <c r="AP35" s="50"/>
      <c r="AQ35" s="50"/>
      <c r="AR35" s="43"/>
    </row>
    <row r="36" s="1" customFormat="1" ht="6.96"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row>
    <row r="37" s="1" customFormat="1" ht="6.96" customHeight="1">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3"/>
    </row>
    <row r="41" s="1" customFormat="1" ht="6.96" customHeight="1">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3"/>
    </row>
    <row r="42" s="1" customFormat="1" ht="24.96" customHeight="1">
      <c r="B42" s="38"/>
      <c r="C42" s="23" t="s">
        <v>46</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row>
    <row r="43" s="1" customFormat="1" ht="6.96" customHeight="1">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row>
    <row r="44" s="1" customFormat="1" ht="12" customHeight="1">
      <c r="B44" s="38"/>
      <c r="C44" s="32" t="s">
        <v>13</v>
      </c>
      <c r="D44" s="39"/>
      <c r="E44" s="39"/>
      <c r="F44" s="39"/>
      <c r="G44" s="39"/>
      <c r="H44" s="39"/>
      <c r="I44" s="39"/>
      <c r="J44" s="39"/>
      <c r="K44" s="39"/>
      <c r="L44" s="39" t="str">
        <f>K5</f>
        <v>0502Z</v>
      </c>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43"/>
    </row>
    <row r="45" s="3" customFormat="1" ht="36.96" customHeight="1">
      <c r="B45" s="61"/>
      <c r="C45" s="62" t="s">
        <v>16</v>
      </c>
      <c r="D45" s="63"/>
      <c r="E45" s="63"/>
      <c r="F45" s="63"/>
      <c r="G45" s="63"/>
      <c r="H45" s="63"/>
      <c r="I45" s="63"/>
      <c r="J45" s="63"/>
      <c r="K45" s="63"/>
      <c r="L45" s="64" t="str">
        <f>K6</f>
        <v>Oprava MO Podbořany - Kaštice</v>
      </c>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5"/>
    </row>
    <row r="46" s="1" customFormat="1" ht="6.96" customHeight="1">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row>
    <row r="47" s="1" customFormat="1" ht="12" customHeight="1">
      <c r="B47" s="38"/>
      <c r="C47" s="32" t="s">
        <v>20</v>
      </c>
      <c r="D47" s="39"/>
      <c r="E47" s="39"/>
      <c r="F47" s="39"/>
      <c r="G47" s="39"/>
      <c r="H47" s="39"/>
      <c r="I47" s="39"/>
      <c r="J47" s="39"/>
      <c r="K47" s="39"/>
      <c r="L47" s="66" t="str">
        <f>IF(K8="","",K8)</f>
        <v xml:space="preserve"> </v>
      </c>
      <c r="M47" s="39"/>
      <c r="N47" s="39"/>
      <c r="O47" s="39"/>
      <c r="P47" s="39"/>
      <c r="Q47" s="39"/>
      <c r="R47" s="39"/>
      <c r="S47" s="39"/>
      <c r="T47" s="39"/>
      <c r="U47" s="39"/>
      <c r="V47" s="39"/>
      <c r="W47" s="39"/>
      <c r="X47" s="39"/>
      <c r="Y47" s="39"/>
      <c r="Z47" s="39"/>
      <c r="AA47" s="39"/>
      <c r="AB47" s="39"/>
      <c r="AC47" s="39"/>
      <c r="AD47" s="39"/>
      <c r="AE47" s="39"/>
      <c r="AF47" s="39"/>
      <c r="AG47" s="39"/>
      <c r="AH47" s="39"/>
      <c r="AI47" s="32" t="s">
        <v>22</v>
      </c>
      <c r="AJ47" s="39"/>
      <c r="AK47" s="39"/>
      <c r="AL47" s="39"/>
      <c r="AM47" s="67" t="str">
        <f>IF(AN8= "","",AN8)</f>
        <v>17. 4. 2019</v>
      </c>
      <c r="AN47" s="67"/>
      <c r="AO47" s="39"/>
      <c r="AP47" s="39"/>
      <c r="AQ47" s="39"/>
      <c r="AR47" s="43"/>
    </row>
    <row r="48" s="1" customFormat="1" ht="6.96" customHeight="1">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row>
    <row r="49" s="1" customFormat="1" ht="13.65" customHeight="1">
      <c r="B49" s="38"/>
      <c r="C49" s="32" t="s">
        <v>24</v>
      </c>
      <c r="D49" s="39"/>
      <c r="E49" s="39"/>
      <c r="F49" s="39"/>
      <c r="G49" s="39"/>
      <c r="H49" s="39"/>
      <c r="I49" s="39"/>
      <c r="J49" s="39"/>
      <c r="K49" s="39"/>
      <c r="L49" s="39" t="str">
        <f>IF(E11= "","",E11)</f>
        <v xml:space="preserve"> </v>
      </c>
      <c r="M49" s="39"/>
      <c r="N49" s="39"/>
      <c r="O49" s="39"/>
      <c r="P49" s="39"/>
      <c r="Q49" s="39"/>
      <c r="R49" s="39"/>
      <c r="S49" s="39"/>
      <c r="T49" s="39"/>
      <c r="U49" s="39"/>
      <c r="V49" s="39"/>
      <c r="W49" s="39"/>
      <c r="X49" s="39"/>
      <c r="Y49" s="39"/>
      <c r="Z49" s="39"/>
      <c r="AA49" s="39"/>
      <c r="AB49" s="39"/>
      <c r="AC49" s="39"/>
      <c r="AD49" s="39"/>
      <c r="AE49" s="39"/>
      <c r="AF49" s="39"/>
      <c r="AG49" s="39"/>
      <c r="AH49" s="39"/>
      <c r="AI49" s="32" t="s">
        <v>29</v>
      </c>
      <c r="AJ49" s="39"/>
      <c r="AK49" s="39"/>
      <c r="AL49" s="39"/>
      <c r="AM49" s="68" t="str">
        <f>IF(E17="","",E17)</f>
        <v xml:space="preserve"> </v>
      </c>
      <c r="AN49" s="39"/>
      <c r="AO49" s="39"/>
      <c r="AP49" s="39"/>
      <c r="AQ49" s="39"/>
      <c r="AR49" s="43"/>
      <c r="AS49" s="69" t="s">
        <v>47</v>
      </c>
      <c r="AT49" s="70"/>
      <c r="AU49" s="71"/>
      <c r="AV49" s="71"/>
      <c r="AW49" s="71"/>
      <c r="AX49" s="71"/>
      <c r="AY49" s="71"/>
      <c r="AZ49" s="71"/>
      <c r="BA49" s="71"/>
      <c r="BB49" s="71"/>
      <c r="BC49" s="71"/>
      <c r="BD49" s="72"/>
    </row>
    <row r="50" s="1" customFormat="1" ht="13.65" customHeight="1">
      <c r="B50" s="38"/>
      <c r="C50" s="32" t="s">
        <v>27</v>
      </c>
      <c r="D50" s="39"/>
      <c r="E50" s="39"/>
      <c r="F50" s="39"/>
      <c r="G50" s="39"/>
      <c r="H50" s="39"/>
      <c r="I50" s="39"/>
      <c r="J50" s="39"/>
      <c r="K50" s="39"/>
      <c r="L50" s="39"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2" t="s">
        <v>31</v>
      </c>
      <c r="AJ50" s="39"/>
      <c r="AK50" s="39"/>
      <c r="AL50" s="39"/>
      <c r="AM50" s="68" t="str">
        <f>IF(E20="","",E20)</f>
        <v xml:space="preserve"> </v>
      </c>
      <c r="AN50" s="39"/>
      <c r="AO50" s="39"/>
      <c r="AP50" s="39"/>
      <c r="AQ50" s="39"/>
      <c r="AR50" s="43"/>
      <c r="AS50" s="73"/>
      <c r="AT50" s="74"/>
      <c r="AU50" s="75"/>
      <c r="AV50" s="75"/>
      <c r="AW50" s="75"/>
      <c r="AX50" s="75"/>
      <c r="AY50" s="75"/>
      <c r="AZ50" s="75"/>
      <c r="BA50" s="75"/>
      <c r="BB50" s="75"/>
      <c r="BC50" s="75"/>
      <c r="BD50" s="76"/>
    </row>
    <row r="51" s="1" customFormat="1" ht="10.8" customHeight="1">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77"/>
      <c r="AT51" s="78"/>
      <c r="AU51" s="79"/>
      <c r="AV51" s="79"/>
      <c r="AW51" s="79"/>
      <c r="AX51" s="79"/>
      <c r="AY51" s="79"/>
      <c r="AZ51" s="79"/>
      <c r="BA51" s="79"/>
      <c r="BB51" s="79"/>
      <c r="BC51" s="79"/>
      <c r="BD51" s="80"/>
    </row>
    <row r="52" s="1" customFormat="1" ht="29.28" customHeight="1">
      <c r="B52" s="38"/>
      <c r="C52" s="81" t="s">
        <v>48</v>
      </c>
      <c r="D52" s="82"/>
      <c r="E52" s="82"/>
      <c r="F52" s="82"/>
      <c r="G52" s="82"/>
      <c r="H52" s="83"/>
      <c r="I52" s="84" t="s">
        <v>49</v>
      </c>
      <c r="J52" s="82"/>
      <c r="K52" s="82"/>
      <c r="L52" s="82"/>
      <c r="M52" s="82"/>
      <c r="N52" s="82"/>
      <c r="O52" s="82"/>
      <c r="P52" s="82"/>
      <c r="Q52" s="82"/>
      <c r="R52" s="82"/>
      <c r="S52" s="82"/>
      <c r="T52" s="82"/>
      <c r="U52" s="82"/>
      <c r="V52" s="82"/>
      <c r="W52" s="82"/>
      <c r="X52" s="82"/>
      <c r="Y52" s="82"/>
      <c r="Z52" s="82"/>
      <c r="AA52" s="82"/>
      <c r="AB52" s="82"/>
      <c r="AC52" s="82"/>
      <c r="AD52" s="82"/>
      <c r="AE52" s="82"/>
      <c r="AF52" s="82"/>
      <c r="AG52" s="85" t="s">
        <v>50</v>
      </c>
      <c r="AH52" s="82"/>
      <c r="AI52" s="82"/>
      <c r="AJ52" s="82"/>
      <c r="AK52" s="82"/>
      <c r="AL52" s="82"/>
      <c r="AM52" s="82"/>
      <c r="AN52" s="84" t="s">
        <v>51</v>
      </c>
      <c r="AO52" s="82"/>
      <c r="AP52" s="86"/>
      <c r="AQ52" s="87" t="s">
        <v>52</v>
      </c>
      <c r="AR52" s="43"/>
      <c r="AS52" s="88" t="s">
        <v>53</v>
      </c>
      <c r="AT52" s="89" t="s">
        <v>54</v>
      </c>
      <c r="AU52" s="89" t="s">
        <v>55</v>
      </c>
      <c r="AV52" s="89" t="s">
        <v>56</v>
      </c>
      <c r="AW52" s="89" t="s">
        <v>57</v>
      </c>
      <c r="AX52" s="89" t="s">
        <v>58</v>
      </c>
      <c r="AY52" s="89" t="s">
        <v>59</v>
      </c>
      <c r="AZ52" s="89" t="s">
        <v>60</v>
      </c>
      <c r="BA52" s="89" t="s">
        <v>61</v>
      </c>
      <c r="BB52" s="89" t="s">
        <v>62</v>
      </c>
      <c r="BC52" s="89" t="s">
        <v>63</v>
      </c>
      <c r="BD52" s="90" t="s">
        <v>64</v>
      </c>
    </row>
    <row r="53" s="1" customFormat="1" ht="10.8" customHeight="1">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1"/>
      <c r="AT53" s="92"/>
      <c r="AU53" s="92"/>
      <c r="AV53" s="92"/>
      <c r="AW53" s="92"/>
      <c r="AX53" s="92"/>
      <c r="AY53" s="92"/>
      <c r="AZ53" s="92"/>
      <c r="BA53" s="92"/>
      <c r="BB53" s="92"/>
      <c r="BC53" s="92"/>
      <c r="BD53" s="93"/>
    </row>
    <row r="54" s="4" customFormat="1" ht="32.4" customHeight="1">
      <c r="B54" s="94"/>
      <c r="C54" s="95" t="s">
        <v>65</v>
      </c>
      <c r="D54" s="96"/>
      <c r="E54" s="96"/>
      <c r="F54" s="96"/>
      <c r="G54" s="96"/>
      <c r="H54" s="96"/>
      <c r="I54" s="96"/>
      <c r="J54" s="96"/>
      <c r="K54" s="96"/>
      <c r="L54" s="96"/>
      <c r="M54" s="96"/>
      <c r="N54" s="96"/>
      <c r="O54" s="96"/>
      <c r="P54" s="96"/>
      <c r="Q54" s="96"/>
      <c r="R54" s="96"/>
      <c r="S54" s="96"/>
      <c r="T54" s="96"/>
      <c r="U54" s="96"/>
      <c r="V54" s="96"/>
      <c r="W54" s="96"/>
      <c r="X54" s="96"/>
      <c r="Y54" s="96"/>
      <c r="Z54" s="96"/>
      <c r="AA54" s="96"/>
      <c r="AB54" s="96"/>
      <c r="AC54" s="96"/>
      <c r="AD54" s="96"/>
      <c r="AE54" s="96"/>
      <c r="AF54" s="96"/>
      <c r="AG54" s="97">
        <f>ROUND(AG55+AG59+AG62,2)</f>
        <v>0</v>
      </c>
      <c r="AH54" s="97"/>
      <c r="AI54" s="97"/>
      <c r="AJ54" s="97"/>
      <c r="AK54" s="97"/>
      <c r="AL54" s="97"/>
      <c r="AM54" s="97"/>
      <c r="AN54" s="98">
        <f>SUM(AG54,AT54)</f>
        <v>0</v>
      </c>
      <c r="AO54" s="98"/>
      <c r="AP54" s="98"/>
      <c r="AQ54" s="99" t="s">
        <v>1</v>
      </c>
      <c r="AR54" s="100"/>
      <c r="AS54" s="101">
        <f>ROUND(AS55+AS59+AS62,2)</f>
        <v>0</v>
      </c>
      <c r="AT54" s="102">
        <f>ROUND(SUM(AV54:AW54),2)</f>
        <v>0</v>
      </c>
      <c r="AU54" s="103">
        <f>ROUND(AU55+AU59+AU62,5)</f>
        <v>0</v>
      </c>
      <c r="AV54" s="102">
        <f>ROUND(AZ54*L29,2)</f>
        <v>0</v>
      </c>
      <c r="AW54" s="102">
        <f>ROUND(BA54*L30,2)</f>
        <v>0</v>
      </c>
      <c r="AX54" s="102">
        <f>ROUND(BB54*L29,2)</f>
        <v>0</v>
      </c>
      <c r="AY54" s="102">
        <f>ROUND(BC54*L30,2)</f>
        <v>0</v>
      </c>
      <c r="AZ54" s="102">
        <f>ROUND(AZ55+AZ59+AZ62,2)</f>
        <v>0</v>
      </c>
      <c r="BA54" s="102">
        <f>ROUND(BA55+BA59+BA62,2)</f>
        <v>0</v>
      </c>
      <c r="BB54" s="102">
        <f>ROUND(BB55+BB59+BB62,2)</f>
        <v>0</v>
      </c>
      <c r="BC54" s="102">
        <f>ROUND(BC55+BC59+BC62,2)</f>
        <v>0</v>
      </c>
      <c r="BD54" s="104">
        <f>ROUND(BD55+BD59+BD62,2)</f>
        <v>0</v>
      </c>
      <c r="BS54" s="105" t="s">
        <v>66</v>
      </c>
      <c r="BT54" s="105" t="s">
        <v>67</v>
      </c>
      <c r="BU54" s="106" t="s">
        <v>68</v>
      </c>
      <c r="BV54" s="105" t="s">
        <v>69</v>
      </c>
      <c r="BW54" s="105" t="s">
        <v>5</v>
      </c>
      <c r="BX54" s="105" t="s">
        <v>70</v>
      </c>
      <c r="CL54" s="105" t="s">
        <v>1</v>
      </c>
    </row>
    <row r="55" s="5" customFormat="1" ht="27" customHeight="1">
      <c r="B55" s="107"/>
      <c r="C55" s="108"/>
      <c r="D55" s="109" t="s">
        <v>71</v>
      </c>
      <c r="E55" s="109"/>
      <c r="F55" s="109"/>
      <c r="G55" s="109"/>
      <c r="H55" s="109"/>
      <c r="I55" s="110"/>
      <c r="J55" s="109" t="s">
        <v>72</v>
      </c>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11">
        <f>ROUND(AG56+AG58,2)</f>
        <v>0</v>
      </c>
      <c r="AH55" s="110"/>
      <c r="AI55" s="110"/>
      <c r="AJ55" s="110"/>
      <c r="AK55" s="110"/>
      <c r="AL55" s="110"/>
      <c r="AM55" s="110"/>
      <c r="AN55" s="112">
        <f>SUM(AG55,AT55)</f>
        <v>0</v>
      </c>
      <c r="AO55" s="110"/>
      <c r="AP55" s="110"/>
      <c r="AQ55" s="113" t="s">
        <v>73</v>
      </c>
      <c r="AR55" s="114"/>
      <c r="AS55" s="115">
        <f>ROUND(AS56+AS58,2)</f>
        <v>0</v>
      </c>
      <c r="AT55" s="116">
        <f>ROUND(SUM(AV55:AW55),2)</f>
        <v>0</v>
      </c>
      <c r="AU55" s="117">
        <f>ROUND(AU56+AU58,5)</f>
        <v>0</v>
      </c>
      <c r="AV55" s="116">
        <f>ROUND(AZ55*L29,2)</f>
        <v>0</v>
      </c>
      <c r="AW55" s="116">
        <f>ROUND(BA55*L30,2)</f>
        <v>0</v>
      </c>
      <c r="AX55" s="116">
        <f>ROUND(BB55*L29,2)</f>
        <v>0</v>
      </c>
      <c r="AY55" s="116">
        <f>ROUND(BC55*L30,2)</f>
        <v>0</v>
      </c>
      <c r="AZ55" s="116">
        <f>ROUND(AZ56+AZ58,2)</f>
        <v>0</v>
      </c>
      <c r="BA55" s="116">
        <f>ROUND(BA56+BA58,2)</f>
        <v>0</v>
      </c>
      <c r="BB55" s="116">
        <f>ROUND(BB56+BB58,2)</f>
        <v>0</v>
      </c>
      <c r="BC55" s="116">
        <f>ROUND(BC56+BC58,2)</f>
        <v>0</v>
      </c>
      <c r="BD55" s="118">
        <f>ROUND(BD56+BD58,2)</f>
        <v>0</v>
      </c>
      <c r="BS55" s="119" t="s">
        <v>66</v>
      </c>
      <c r="BT55" s="119" t="s">
        <v>74</v>
      </c>
      <c r="BU55" s="119" t="s">
        <v>68</v>
      </c>
      <c r="BV55" s="119" t="s">
        <v>69</v>
      </c>
      <c r="BW55" s="119" t="s">
        <v>75</v>
      </c>
      <c r="BX55" s="119" t="s">
        <v>5</v>
      </c>
      <c r="CL55" s="119" t="s">
        <v>1</v>
      </c>
      <c r="CM55" s="119" t="s">
        <v>76</v>
      </c>
    </row>
    <row r="56" s="6" customFormat="1" ht="25.5" customHeight="1">
      <c r="B56" s="120"/>
      <c r="C56" s="121"/>
      <c r="D56" s="121"/>
      <c r="E56" s="122" t="s">
        <v>77</v>
      </c>
      <c r="F56" s="122"/>
      <c r="G56" s="122"/>
      <c r="H56" s="122"/>
      <c r="I56" s="122"/>
      <c r="J56" s="121"/>
      <c r="K56" s="122" t="s">
        <v>72</v>
      </c>
      <c r="L56" s="122"/>
      <c r="M56" s="122"/>
      <c r="N56" s="122"/>
      <c r="O56" s="122"/>
      <c r="P56" s="122"/>
      <c r="Q56" s="122"/>
      <c r="R56" s="122"/>
      <c r="S56" s="122"/>
      <c r="T56" s="122"/>
      <c r="U56" s="122"/>
      <c r="V56" s="122"/>
      <c r="W56" s="122"/>
      <c r="X56" s="122"/>
      <c r="Y56" s="122"/>
      <c r="Z56" s="122"/>
      <c r="AA56" s="122"/>
      <c r="AB56" s="122"/>
      <c r="AC56" s="122"/>
      <c r="AD56" s="122"/>
      <c r="AE56" s="122"/>
      <c r="AF56" s="122"/>
      <c r="AG56" s="123">
        <f>ROUND(AG57,2)</f>
        <v>0</v>
      </c>
      <c r="AH56" s="121"/>
      <c r="AI56" s="121"/>
      <c r="AJ56" s="121"/>
      <c r="AK56" s="121"/>
      <c r="AL56" s="121"/>
      <c r="AM56" s="121"/>
      <c r="AN56" s="124">
        <f>SUM(AG56,AT56)</f>
        <v>0</v>
      </c>
      <c r="AO56" s="121"/>
      <c r="AP56" s="121"/>
      <c r="AQ56" s="125" t="s">
        <v>78</v>
      </c>
      <c r="AR56" s="126"/>
      <c r="AS56" s="127">
        <f>ROUND(AS57,2)</f>
        <v>0</v>
      </c>
      <c r="AT56" s="128">
        <f>ROUND(SUM(AV56:AW56),2)</f>
        <v>0</v>
      </c>
      <c r="AU56" s="129">
        <f>ROUND(AU57,5)</f>
        <v>0</v>
      </c>
      <c r="AV56" s="128">
        <f>ROUND(AZ56*L29,2)</f>
        <v>0</v>
      </c>
      <c r="AW56" s="128">
        <f>ROUND(BA56*L30,2)</f>
        <v>0</v>
      </c>
      <c r="AX56" s="128">
        <f>ROUND(BB56*L29,2)</f>
        <v>0</v>
      </c>
      <c r="AY56" s="128">
        <f>ROUND(BC56*L30,2)</f>
        <v>0</v>
      </c>
      <c r="AZ56" s="128">
        <f>ROUND(AZ57,2)</f>
        <v>0</v>
      </c>
      <c r="BA56" s="128">
        <f>ROUND(BA57,2)</f>
        <v>0</v>
      </c>
      <c r="BB56" s="128">
        <f>ROUND(BB57,2)</f>
        <v>0</v>
      </c>
      <c r="BC56" s="128">
        <f>ROUND(BC57,2)</f>
        <v>0</v>
      </c>
      <c r="BD56" s="130">
        <f>ROUND(BD57,2)</f>
        <v>0</v>
      </c>
      <c r="BS56" s="131" t="s">
        <v>66</v>
      </c>
      <c r="BT56" s="131" t="s">
        <v>76</v>
      </c>
      <c r="BU56" s="131" t="s">
        <v>68</v>
      </c>
      <c r="BV56" s="131" t="s">
        <v>69</v>
      </c>
      <c r="BW56" s="131" t="s">
        <v>79</v>
      </c>
      <c r="BX56" s="131" t="s">
        <v>75</v>
      </c>
      <c r="CL56" s="131" t="s">
        <v>1</v>
      </c>
    </row>
    <row r="57" s="6" customFormat="1" ht="16.5" customHeight="1">
      <c r="A57" s="132" t="s">
        <v>80</v>
      </c>
      <c r="B57" s="120"/>
      <c r="C57" s="121"/>
      <c r="D57" s="121"/>
      <c r="E57" s="121"/>
      <c r="F57" s="122" t="s">
        <v>71</v>
      </c>
      <c r="G57" s="122"/>
      <c r="H57" s="122"/>
      <c r="I57" s="122"/>
      <c r="J57" s="122"/>
      <c r="K57" s="121"/>
      <c r="L57" s="122" t="s">
        <v>81</v>
      </c>
      <c r="M57" s="122"/>
      <c r="N57" s="122"/>
      <c r="O57" s="122"/>
      <c r="P57" s="122"/>
      <c r="Q57" s="122"/>
      <c r="R57" s="122"/>
      <c r="S57" s="122"/>
      <c r="T57" s="122"/>
      <c r="U57" s="122"/>
      <c r="V57" s="122"/>
      <c r="W57" s="122"/>
      <c r="X57" s="122"/>
      <c r="Y57" s="122"/>
      <c r="Z57" s="122"/>
      <c r="AA57" s="122"/>
      <c r="AB57" s="122"/>
      <c r="AC57" s="122"/>
      <c r="AD57" s="122"/>
      <c r="AE57" s="122"/>
      <c r="AF57" s="122"/>
      <c r="AG57" s="124">
        <f>'001 - km 181,202 - most  '!J34</f>
        <v>0</v>
      </c>
      <c r="AH57" s="121"/>
      <c r="AI57" s="121"/>
      <c r="AJ57" s="121"/>
      <c r="AK57" s="121"/>
      <c r="AL57" s="121"/>
      <c r="AM57" s="121"/>
      <c r="AN57" s="124">
        <f>SUM(AG57,AT57)</f>
        <v>0</v>
      </c>
      <c r="AO57" s="121"/>
      <c r="AP57" s="121"/>
      <c r="AQ57" s="125" t="s">
        <v>78</v>
      </c>
      <c r="AR57" s="126"/>
      <c r="AS57" s="127">
        <v>0</v>
      </c>
      <c r="AT57" s="128">
        <f>ROUND(SUM(AV57:AW57),2)</f>
        <v>0</v>
      </c>
      <c r="AU57" s="129">
        <f>'001 - km 181,202 - most  '!P103</f>
        <v>0</v>
      </c>
      <c r="AV57" s="128">
        <f>'001 - km 181,202 - most  '!J37</f>
        <v>0</v>
      </c>
      <c r="AW57" s="128">
        <f>'001 - km 181,202 - most  '!J38</f>
        <v>0</v>
      </c>
      <c r="AX57" s="128">
        <f>'001 - km 181,202 - most  '!J39</f>
        <v>0</v>
      </c>
      <c r="AY57" s="128">
        <f>'001 - km 181,202 - most  '!J40</f>
        <v>0</v>
      </c>
      <c r="AZ57" s="128">
        <f>'001 - km 181,202 - most  '!F37</f>
        <v>0</v>
      </c>
      <c r="BA57" s="128">
        <f>'001 - km 181,202 - most  '!F38</f>
        <v>0</v>
      </c>
      <c r="BB57" s="128">
        <f>'001 - km 181,202 - most  '!F39</f>
        <v>0</v>
      </c>
      <c r="BC57" s="128">
        <f>'001 - km 181,202 - most  '!F40</f>
        <v>0</v>
      </c>
      <c r="BD57" s="130">
        <f>'001 - km 181,202 - most  '!F41</f>
        <v>0</v>
      </c>
      <c r="BT57" s="131" t="s">
        <v>82</v>
      </c>
      <c r="BV57" s="131" t="s">
        <v>69</v>
      </c>
      <c r="BW57" s="131" t="s">
        <v>83</v>
      </c>
      <c r="BX57" s="131" t="s">
        <v>79</v>
      </c>
      <c r="CL57" s="131" t="s">
        <v>1</v>
      </c>
    </row>
    <row r="58" s="6" customFormat="1" ht="25.5" customHeight="1">
      <c r="A58" s="132" t="s">
        <v>80</v>
      </c>
      <c r="B58" s="120"/>
      <c r="C58" s="121"/>
      <c r="D58" s="121"/>
      <c r="E58" s="122" t="s">
        <v>84</v>
      </c>
      <c r="F58" s="122"/>
      <c r="G58" s="122"/>
      <c r="H58" s="122"/>
      <c r="I58" s="122"/>
      <c r="J58" s="121"/>
      <c r="K58" s="122" t="s">
        <v>72</v>
      </c>
      <c r="L58" s="122"/>
      <c r="M58" s="122"/>
      <c r="N58" s="122"/>
      <c r="O58" s="122"/>
      <c r="P58" s="122"/>
      <c r="Q58" s="122"/>
      <c r="R58" s="122"/>
      <c r="S58" s="122"/>
      <c r="T58" s="122"/>
      <c r="U58" s="122"/>
      <c r="V58" s="122"/>
      <c r="W58" s="122"/>
      <c r="X58" s="122"/>
      <c r="Y58" s="122"/>
      <c r="Z58" s="122"/>
      <c r="AA58" s="122"/>
      <c r="AB58" s="122"/>
      <c r="AC58" s="122"/>
      <c r="AD58" s="122"/>
      <c r="AE58" s="122"/>
      <c r="AF58" s="122"/>
      <c r="AG58" s="124">
        <f>'VRN01 - SO 09-20-01 Želez...'!J32</f>
        <v>0</v>
      </c>
      <c r="AH58" s="121"/>
      <c r="AI58" s="121"/>
      <c r="AJ58" s="121"/>
      <c r="AK58" s="121"/>
      <c r="AL58" s="121"/>
      <c r="AM58" s="121"/>
      <c r="AN58" s="124">
        <f>SUM(AG58,AT58)</f>
        <v>0</v>
      </c>
      <c r="AO58" s="121"/>
      <c r="AP58" s="121"/>
      <c r="AQ58" s="125" t="s">
        <v>78</v>
      </c>
      <c r="AR58" s="126"/>
      <c r="AS58" s="127">
        <v>0</v>
      </c>
      <c r="AT58" s="128">
        <f>ROUND(SUM(AV58:AW58),2)</f>
        <v>0</v>
      </c>
      <c r="AU58" s="129">
        <f>'VRN01 - SO 09-20-01 Želez...'!P90</f>
        <v>0</v>
      </c>
      <c r="AV58" s="128">
        <f>'VRN01 - SO 09-20-01 Želez...'!J35</f>
        <v>0</v>
      </c>
      <c r="AW58" s="128">
        <f>'VRN01 - SO 09-20-01 Želez...'!J36</f>
        <v>0</v>
      </c>
      <c r="AX58" s="128">
        <f>'VRN01 - SO 09-20-01 Želez...'!J37</f>
        <v>0</v>
      </c>
      <c r="AY58" s="128">
        <f>'VRN01 - SO 09-20-01 Želez...'!J38</f>
        <v>0</v>
      </c>
      <c r="AZ58" s="128">
        <f>'VRN01 - SO 09-20-01 Želez...'!F35</f>
        <v>0</v>
      </c>
      <c r="BA58" s="128">
        <f>'VRN01 - SO 09-20-01 Želez...'!F36</f>
        <v>0</v>
      </c>
      <c r="BB58" s="128">
        <f>'VRN01 - SO 09-20-01 Želez...'!F37</f>
        <v>0</v>
      </c>
      <c r="BC58" s="128">
        <f>'VRN01 - SO 09-20-01 Želez...'!F38</f>
        <v>0</v>
      </c>
      <c r="BD58" s="130">
        <f>'VRN01 - SO 09-20-01 Želez...'!F39</f>
        <v>0</v>
      </c>
      <c r="BT58" s="131" t="s">
        <v>76</v>
      </c>
      <c r="BV58" s="131" t="s">
        <v>69</v>
      </c>
      <c r="BW58" s="131" t="s">
        <v>85</v>
      </c>
      <c r="BX58" s="131" t="s">
        <v>75</v>
      </c>
      <c r="CL58" s="131" t="s">
        <v>1</v>
      </c>
    </row>
    <row r="59" s="5" customFormat="1" ht="27" customHeight="1">
      <c r="B59" s="107"/>
      <c r="C59" s="108"/>
      <c r="D59" s="109" t="s">
        <v>86</v>
      </c>
      <c r="E59" s="109"/>
      <c r="F59" s="109"/>
      <c r="G59" s="109"/>
      <c r="H59" s="109"/>
      <c r="I59" s="110"/>
      <c r="J59" s="109" t="s">
        <v>87</v>
      </c>
      <c r="K59" s="109"/>
      <c r="L59" s="109"/>
      <c r="M59" s="109"/>
      <c r="N59" s="109"/>
      <c r="O59" s="109"/>
      <c r="P59" s="109"/>
      <c r="Q59" s="109"/>
      <c r="R59" s="109"/>
      <c r="S59" s="109"/>
      <c r="T59" s="109"/>
      <c r="U59" s="109"/>
      <c r="V59" s="109"/>
      <c r="W59" s="109"/>
      <c r="X59" s="109"/>
      <c r="Y59" s="109"/>
      <c r="Z59" s="109"/>
      <c r="AA59" s="109"/>
      <c r="AB59" s="109"/>
      <c r="AC59" s="109"/>
      <c r="AD59" s="109"/>
      <c r="AE59" s="109"/>
      <c r="AF59" s="109"/>
      <c r="AG59" s="111">
        <f>ROUND(SUM(AG60:AG61),2)</f>
        <v>0</v>
      </c>
      <c r="AH59" s="110"/>
      <c r="AI59" s="110"/>
      <c r="AJ59" s="110"/>
      <c r="AK59" s="110"/>
      <c r="AL59" s="110"/>
      <c r="AM59" s="110"/>
      <c r="AN59" s="112">
        <f>SUM(AG59,AT59)</f>
        <v>0</v>
      </c>
      <c r="AO59" s="110"/>
      <c r="AP59" s="110"/>
      <c r="AQ59" s="113" t="s">
        <v>73</v>
      </c>
      <c r="AR59" s="114"/>
      <c r="AS59" s="115">
        <f>ROUND(SUM(AS60:AS61),2)</f>
        <v>0</v>
      </c>
      <c r="AT59" s="116">
        <f>ROUND(SUM(AV59:AW59),2)</f>
        <v>0</v>
      </c>
      <c r="AU59" s="117">
        <f>ROUND(SUM(AU60:AU61),5)</f>
        <v>0</v>
      </c>
      <c r="AV59" s="116">
        <f>ROUND(AZ59*L29,2)</f>
        <v>0</v>
      </c>
      <c r="AW59" s="116">
        <f>ROUND(BA59*L30,2)</f>
        <v>0</v>
      </c>
      <c r="AX59" s="116">
        <f>ROUND(BB59*L29,2)</f>
        <v>0</v>
      </c>
      <c r="AY59" s="116">
        <f>ROUND(BC59*L30,2)</f>
        <v>0</v>
      </c>
      <c r="AZ59" s="116">
        <f>ROUND(SUM(AZ60:AZ61),2)</f>
        <v>0</v>
      </c>
      <c r="BA59" s="116">
        <f>ROUND(SUM(BA60:BA61),2)</f>
        <v>0</v>
      </c>
      <c r="BB59" s="116">
        <f>ROUND(SUM(BB60:BB61),2)</f>
        <v>0</v>
      </c>
      <c r="BC59" s="116">
        <f>ROUND(SUM(BC60:BC61),2)</f>
        <v>0</v>
      </c>
      <c r="BD59" s="118">
        <f>ROUND(SUM(BD60:BD61),2)</f>
        <v>0</v>
      </c>
      <c r="BS59" s="119" t="s">
        <v>66</v>
      </c>
      <c r="BT59" s="119" t="s">
        <v>74</v>
      </c>
      <c r="BU59" s="119" t="s">
        <v>68</v>
      </c>
      <c r="BV59" s="119" t="s">
        <v>69</v>
      </c>
      <c r="BW59" s="119" t="s">
        <v>88</v>
      </c>
      <c r="BX59" s="119" t="s">
        <v>5</v>
      </c>
      <c r="CL59" s="119" t="s">
        <v>1</v>
      </c>
      <c r="CM59" s="119" t="s">
        <v>76</v>
      </c>
    </row>
    <row r="60" s="6" customFormat="1" ht="25.5" customHeight="1">
      <c r="A60" s="132" t="s">
        <v>80</v>
      </c>
      <c r="B60" s="120"/>
      <c r="C60" s="121"/>
      <c r="D60" s="121"/>
      <c r="E60" s="122" t="s">
        <v>77</v>
      </c>
      <c r="F60" s="122"/>
      <c r="G60" s="122"/>
      <c r="H60" s="122"/>
      <c r="I60" s="122"/>
      <c r="J60" s="121"/>
      <c r="K60" s="122" t="s">
        <v>87</v>
      </c>
      <c r="L60" s="122"/>
      <c r="M60" s="122"/>
      <c r="N60" s="122"/>
      <c r="O60" s="122"/>
      <c r="P60" s="122"/>
      <c r="Q60" s="122"/>
      <c r="R60" s="122"/>
      <c r="S60" s="122"/>
      <c r="T60" s="122"/>
      <c r="U60" s="122"/>
      <c r="V60" s="122"/>
      <c r="W60" s="122"/>
      <c r="X60" s="122"/>
      <c r="Y60" s="122"/>
      <c r="Z60" s="122"/>
      <c r="AA60" s="122"/>
      <c r="AB60" s="122"/>
      <c r="AC60" s="122"/>
      <c r="AD60" s="122"/>
      <c r="AE60" s="122"/>
      <c r="AF60" s="122"/>
      <c r="AG60" s="124">
        <f>'ZRN - SO 10-21-03 Železni...'!J32</f>
        <v>0</v>
      </c>
      <c r="AH60" s="121"/>
      <c r="AI60" s="121"/>
      <c r="AJ60" s="121"/>
      <c r="AK60" s="121"/>
      <c r="AL60" s="121"/>
      <c r="AM60" s="121"/>
      <c r="AN60" s="124">
        <f>SUM(AG60,AT60)</f>
        <v>0</v>
      </c>
      <c r="AO60" s="121"/>
      <c r="AP60" s="121"/>
      <c r="AQ60" s="125" t="s">
        <v>78</v>
      </c>
      <c r="AR60" s="126"/>
      <c r="AS60" s="127">
        <v>0</v>
      </c>
      <c r="AT60" s="128">
        <f>ROUND(SUM(AV60:AW60),2)</f>
        <v>0</v>
      </c>
      <c r="AU60" s="129">
        <f>'ZRN - SO 10-21-03 Železni...'!P95</f>
        <v>0</v>
      </c>
      <c r="AV60" s="128">
        <f>'ZRN - SO 10-21-03 Železni...'!J35</f>
        <v>0</v>
      </c>
      <c r="AW60" s="128">
        <f>'ZRN - SO 10-21-03 Železni...'!J36</f>
        <v>0</v>
      </c>
      <c r="AX60" s="128">
        <f>'ZRN - SO 10-21-03 Železni...'!J37</f>
        <v>0</v>
      </c>
      <c r="AY60" s="128">
        <f>'ZRN - SO 10-21-03 Železni...'!J38</f>
        <v>0</v>
      </c>
      <c r="AZ60" s="128">
        <f>'ZRN - SO 10-21-03 Železni...'!F35</f>
        <v>0</v>
      </c>
      <c r="BA60" s="128">
        <f>'ZRN - SO 10-21-03 Železni...'!F36</f>
        <v>0</v>
      </c>
      <c r="BB60" s="128">
        <f>'ZRN - SO 10-21-03 Železni...'!F37</f>
        <v>0</v>
      </c>
      <c r="BC60" s="128">
        <f>'ZRN - SO 10-21-03 Železni...'!F38</f>
        <v>0</v>
      </c>
      <c r="BD60" s="130">
        <f>'ZRN - SO 10-21-03 Železni...'!F39</f>
        <v>0</v>
      </c>
      <c r="BT60" s="131" t="s">
        <v>76</v>
      </c>
      <c r="BV60" s="131" t="s">
        <v>69</v>
      </c>
      <c r="BW60" s="131" t="s">
        <v>89</v>
      </c>
      <c r="BX60" s="131" t="s">
        <v>88</v>
      </c>
      <c r="CL60" s="131" t="s">
        <v>1</v>
      </c>
    </row>
    <row r="61" s="6" customFormat="1" ht="25.5" customHeight="1">
      <c r="A61" s="132" t="s">
        <v>80</v>
      </c>
      <c r="B61" s="120"/>
      <c r="C61" s="121"/>
      <c r="D61" s="121"/>
      <c r="E61" s="122" t="s">
        <v>90</v>
      </c>
      <c r="F61" s="122"/>
      <c r="G61" s="122"/>
      <c r="H61" s="122"/>
      <c r="I61" s="122"/>
      <c r="J61" s="121"/>
      <c r="K61" s="122" t="s">
        <v>87</v>
      </c>
      <c r="L61" s="122"/>
      <c r="M61" s="122"/>
      <c r="N61" s="122"/>
      <c r="O61" s="122"/>
      <c r="P61" s="122"/>
      <c r="Q61" s="122"/>
      <c r="R61" s="122"/>
      <c r="S61" s="122"/>
      <c r="T61" s="122"/>
      <c r="U61" s="122"/>
      <c r="V61" s="122"/>
      <c r="W61" s="122"/>
      <c r="X61" s="122"/>
      <c r="Y61" s="122"/>
      <c r="Z61" s="122"/>
      <c r="AA61" s="122"/>
      <c r="AB61" s="122"/>
      <c r="AC61" s="122"/>
      <c r="AD61" s="122"/>
      <c r="AE61" s="122"/>
      <c r="AF61" s="122"/>
      <c r="AG61" s="124">
        <f>'VRN - SO 10-21-03 Železni...'!J32</f>
        <v>0</v>
      </c>
      <c r="AH61" s="121"/>
      <c r="AI61" s="121"/>
      <c r="AJ61" s="121"/>
      <c r="AK61" s="121"/>
      <c r="AL61" s="121"/>
      <c r="AM61" s="121"/>
      <c r="AN61" s="124">
        <f>SUM(AG61,AT61)</f>
        <v>0</v>
      </c>
      <c r="AO61" s="121"/>
      <c r="AP61" s="121"/>
      <c r="AQ61" s="125" t="s">
        <v>78</v>
      </c>
      <c r="AR61" s="126"/>
      <c r="AS61" s="127">
        <v>0</v>
      </c>
      <c r="AT61" s="128">
        <f>ROUND(SUM(AV61:AW61),2)</f>
        <v>0</v>
      </c>
      <c r="AU61" s="129">
        <f>'VRN - SO 10-21-03 Železni...'!P89</f>
        <v>0</v>
      </c>
      <c r="AV61" s="128">
        <f>'VRN - SO 10-21-03 Železni...'!J35</f>
        <v>0</v>
      </c>
      <c r="AW61" s="128">
        <f>'VRN - SO 10-21-03 Železni...'!J36</f>
        <v>0</v>
      </c>
      <c r="AX61" s="128">
        <f>'VRN - SO 10-21-03 Železni...'!J37</f>
        <v>0</v>
      </c>
      <c r="AY61" s="128">
        <f>'VRN - SO 10-21-03 Železni...'!J38</f>
        <v>0</v>
      </c>
      <c r="AZ61" s="128">
        <f>'VRN - SO 10-21-03 Železni...'!F35</f>
        <v>0</v>
      </c>
      <c r="BA61" s="128">
        <f>'VRN - SO 10-21-03 Železni...'!F36</f>
        <v>0</v>
      </c>
      <c r="BB61" s="128">
        <f>'VRN - SO 10-21-03 Železni...'!F37</f>
        <v>0</v>
      </c>
      <c r="BC61" s="128">
        <f>'VRN - SO 10-21-03 Železni...'!F38</f>
        <v>0</v>
      </c>
      <c r="BD61" s="130">
        <f>'VRN - SO 10-21-03 Železni...'!F39</f>
        <v>0</v>
      </c>
      <c r="BT61" s="131" t="s">
        <v>76</v>
      </c>
      <c r="BV61" s="131" t="s">
        <v>69</v>
      </c>
      <c r="BW61" s="131" t="s">
        <v>91</v>
      </c>
      <c r="BX61" s="131" t="s">
        <v>88</v>
      </c>
      <c r="CL61" s="131" t="s">
        <v>1</v>
      </c>
    </row>
    <row r="62" s="5" customFormat="1" ht="27" customHeight="1">
      <c r="B62" s="107"/>
      <c r="C62" s="108"/>
      <c r="D62" s="109" t="s">
        <v>92</v>
      </c>
      <c r="E62" s="109"/>
      <c r="F62" s="109"/>
      <c r="G62" s="109"/>
      <c r="H62" s="109"/>
      <c r="I62" s="110"/>
      <c r="J62" s="109" t="s">
        <v>93</v>
      </c>
      <c r="K62" s="109"/>
      <c r="L62" s="109"/>
      <c r="M62" s="109"/>
      <c r="N62" s="109"/>
      <c r="O62" s="109"/>
      <c r="P62" s="109"/>
      <c r="Q62" s="109"/>
      <c r="R62" s="109"/>
      <c r="S62" s="109"/>
      <c r="T62" s="109"/>
      <c r="U62" s="109"/>
      <c r="V62" s="109"/>
      <c r="W62" s="109"/>
      <c r="X62" s="109"/>
      <c r="Y62" s="109"/>
      <c r="Z62" s="109"/>
      <c r="AA62" s="109"/>
      <c r="AB62" s="109"/>
      <c r="AC62" s="109"/>
      <c r="AD62" s="109"/>
      <c r="AE62" s="109"/>
      <c r="AF62" s="109"/>
      <c r="AG62" s="111">
        <f>ROUND(SUM(AG63:AG65),2)</f>
        <v>0</v>
      </c>
      <c r="AH62" s="110"/>
      <c r="AI62" s="110"/>
      <c r="AJ62" s="110"/>
      <c r="AK62" s="110"/>
      <c r="AL62" s="110"/>
      <c r="AM62" s="110"/>
      <c r="AN62" s="112">
        <f>SUM(AG62,AT62)</f>
        <v>0</v>
      </c>
      <c r="AO62" s="110"/>
      <c r="AP62" s="110"/>
      <c r="AQ62" s="113" t="s">
        <v>73</v>
      </c>
      <c r="AR62" s="114"/>
      <c r="AS62" s="115">
        <f>ROUND(SUM(AS63:AS65),2)</f>
        <v>0</v>
      </c>
      <c r="AT62" s="116">
        <f>ROUND(SUM(AV62:AW62),2)</f>
        <v>0</v>
      </c>
      <c r="AU62" s="117">
        <f>ROUND(SUM(AU63:AU65),5)</f>
        <v>0</v>
      </c>
      <c r="AV62" s="116">
        <f>ROUND(AZ62*L29,2)</f>
        <v>0</v>
      </c>
      <c r="AW62" s="116">
        <f>ROUND(BA62*L30,2)</f>
        <v>0</v>
      </c>
      <c r="AX62" s="116">
        <f>ROUND(BB62*L29,2)</f>
        <v>0</v>
      </c>
      <c r="AY62" s="116">
        <f>ROUND(BC62*L30,2)</f>
        <v>0</v>
      </c>
      <c r="AZ62" s="116">
        <f>ROUND(SUM(AZ63:AZ65),2)</f>
        <v>0</v>
      </c>
      <c r="BA62" s="116">
        <f>ROUND(SUM(BA63:BA65),2)</f>
        <v>0</v>
      </c>
      <c r="BB62" s="116">
        <f>ROUND(SUM(BB63:BB65),2)</f>
        <v>0</v>
      </c>
      <c r="BC62" s="116">
        <f>ROUND(SUM(BC63:BC65),2)</f>
        <v>0</v>
      </c>
      <c r="BD62" s="118">
        <f>ROUND(SUM(BD63:BD65),2)</f>
        <v>0</v>
      </c>
      <c r="BS62" s="119" t="s">
        <v>66</v>
      </c>
      <c r="BT62" s="119" t="s">
        <v>74</v>
      </c>
      <c r="BU62" s="119" t="s">
        <v>68</v>
      </c>
      <c r="BV62" s="119" t="s">
        <v>69</v>
      </c>
      <c r="BW62" s="119" t="s">
        <v>94</v>
      </c>
      <c r="BX62" s="119" t="s">
        <v>5</v>
      </c>
      <c r="CL62" s="119" t="s">
        <v>1</v>
      </c>
      <c r="CM62" s="119" t="s">
        <v>76</v>
      </c>
    </row>
    <row r="63" s="6" customFormat="1" ht="16.5" customHeight="1">
      <c r="A63" s="132" t="s">
        <v>80</v>
      </c>
      <c r="B63" s="120"/>
      <c r="C63" s="121"/>
      <c r="D63" s="121"/>
      <c r="E63" s="122" t="s">
        <v>71</v>
      </c>
      <c r="F63" s="122"/>
      <c r="G63" s="122"/>
      <c r="H63" s="122"/>
      <c r="I63" s="122"/>
      <c r="J63" s="121"/>
      <c r="K63" s="122" t="s">
        <v>95</v>
      </c>
      <c r="L63" s="122"/>
      <c r="M63" s="122"/>
      <c r="N63" s="122"/>
      <c r="O63" s="122"/>
      <c r="P63" s="122"/>
      <c r="Q63" s="122"/>
      <c r="R63" s="122"/>
      <c r="S63" s="122"/>
      <c r="T63" s="122"/>
      <c r="U63" s="122"/>
      <c r="V63" s="122"/>
      <c r="W63" s="122"/>
      <c r="X63" s="122"/>
      <c r="Y63" s="122"/>
      <c r="Z63" s="122"/>
      <c r="AA63" s="122"/>
      <c r="AB63" s="122"/>
      <c r="AC63" s="122"/>
      <c r="AD63" s="122"/>
      <c r="AE63" s="122"/>
      <c r="AF63" s="122"/>
      <c r="AG63" s="124">
        <f>'001 - ZRN - km 186,944 - ...'!J32</f>
        <v>0</v>
      </c>
      <c r="AH63" s="121"/>
      <c r="AI63" s="121"/>
      <c r="AJ63" s="121"/>
      <c r="AK63" s="121"/>
      <c r="AL63" s="121"/>
      <c r="AM63" s="121"/>
      <c r="AN63" s="124">
        <f>SUM(AG63,AT63)</f>
        <v>0</v>
      </c>
      <c r="AO63" s="121"/>
      <c r="AP63" s="121"/>
      <c r="AQ63" s="125" t="s">
        <v>78</v>
      </c>
      <c r="AR63" s="126"/>
      <c r="AS63" s="127">
        <v>0</v>
      </c>
      <c r="AT63" s="128">
        <f>ROUND(SUM(AV63:AW63),2)</f>
        <v>0</v>
      </c>
      <c r="AU63" s="129">
        <f>'001 - ZRN - km 186,944 - ...'!P90</f>
        <v>0</v>
      </c>
      <c r="AV63" s="128">
        <f>'001 - ZRN - km 186,944 - ...'!J35</f>
        <v>0</v>
      </c>
      <c r="AW63" s="128">
        <f>'001 - ZRN - km 186,944 - ...'!J36</f>
        <v>0</v>
      </c>
      <c r="AX63" s="128">
        <f>'001 - ZRN - km 186,944 - ...'!J37</f>
        <v>0</v>
      </c>
      <c r="AY63" s="128">
        <f>'001 - ZRN - km 186,944 - ...'!J38</f>
        <v>0</v>
      </c>
      <c r="AZ63" s="128">
        <f>'001 - ZRN - km 186,944 - ...'!F35</f>
        <v>0</v>
      </c>
      <c r="BA63" s="128">
        <f>'001 - ZRN - km 186,944 - ...'!F36</f>
        <v>0</v>
      </c>
      <c r="BB63" s="128">
        <f>'001 - ZRN - km 186,944 - ...'!F37</f>
        <v>0</v>
      </c>
      <c r="BC63" s="128">
        <f>'001 - ZRN - km 186,944 - ...'!F38</f>
        <v>0</v>
      </c>
      <c r="BD63" s="130">
        <f>'001 - ZRN - km 186,944 - ...'!F39</f>
        <v>0</v>
      </c>
      <c r="BT63" s="131" t="s">
        <v>76</v>
      </c>
      <c r="BV63" s="131" t="s">
        <v>69</v>
      </c>
      <c r="BW63" s="131" t="s">
        <v>96</v>
      </c>
      <c r="BX63" s="131" t="s">
        <v>94</v>
      </c>
      <c r="CL63" s="131" t="s">
        <v>1</v>
      </c>
    </row>
    <row r="64" s="6" customFormat="1" ht="16.5" customHeight="1">
      <c r="A64" s="132" t="s">
        <v>80</v>
      </c>
      <c r="B64" s="120"/>
      <c r="C64" s="121"/>
      <c r="D64" s="121"/>
      <c r="E64" s="122" t="s">
        <v>86</v>
      </c>
      <c r="F64" s="122"/>
      <c r="G64" s="122"/>
      <c r="H64" s="122"/>
      <c r="I64" s="122"/>
      <c r="J64" s="121"/>
      <c r="K64" s="122" t="s">
        <v>97</v>
      </c>
      <c r="L64" s="122"/>
      <c r="M64" s="122"/>
      <c r="N64" s="122"/>
      <c r="O64" s="122"/>
      <c r="P64" s="122"/>
      <c r="Q64" s="122"/>
      <c r="R64" s="122"/>
      <c r="S64" s="122"/>
      <c r="T64" s="122"/>
      <c r="U64" s="122"/>
      <c r="V64" s="122"/>
      <c r="W64" s="122"/>
      <c r="X64" s="122"/>
      <c r="Y64" s="122"/>
      <c r="Z64" s="122"/>
      <c r="AA64" s="122"/>
      <c r="AB64" s="122"/>
      <c r="AC64" s="122"/>
      <c r="AD64" s="122"/>
      <c r="AE64" s="122"/>
      <c r="AF64" s="122"/>
      <c r="AG64" s="124">
        <f>'002 - ZRN - km 186,944 - ...'!J32</f>
        <v>0</v>
      </c>
      <c r="AH64" s="121"/>
      <c r="AI64" s="121"/>
      <c r="AJ64" s="121"/>
      <c r="AK64" s="121"/>
      <c r="AL64" s="121"/>
      <c r="AM64" s="121"/>
      <c r="AN64" s="124">
        <f>SUM(AG64,AT64)</f>
        <v>0</v>
      </c>
      <c r="AO64" s="121"/>
      <c r="AP64" s="121"/>
      <c r="AQ64" s="125" t="s">
        <v>78</v>
      </c>
      <c r="AR64" s="126"/>
      <c r="AS64" s="127">
        <v>0</v>
      </c>
      <c r="AT64" s="128">
        <f>ROUND(SUM(AV64:AW64),2)</f>
        <v>0</v>
      </c>
      <c r="AU64" s="129">
        <f>'002 - ZRN - km 186,944 - ...'!P88</f>
        <v>0</v>
      </c>
      <c r="AV64" s="128">
        <f>'002 - ZRN - km 186,944 - ...'!J35</f>
        <v>0</v>
      </c>
      <c r="AW64" s="128">
        <f>'002 - ZRN - km 186,944 - ...'!J36</f>
        <v>0</v>
      </c>
      <c r="AX64" s="128">
        <f>'002 - ZRN - km 186,944 - ...'!J37</f>
        <v>0</v>
      </c>
      <c r="AY64" s="128">
        <f>'002 - ZRN - km 186,944 - ...'!J38</f>
        <v>0</v>
      </c>
      <c r="AZ64" s="128">
        <f>'002 - ZRN - km 186,944 - ...'!F35</f>
        <v>0</v>
      </c>
      <c r="BA64" s="128">
        <f>'002 - ZRN - km 186,944 - ...'!F36</f>
        <v>0</v>
      </c>
      <c r="BB64" s="128">
        <f>'002 - ZRN - km 186,944 - ...'!F37</f>
        <v>0</v>
      </c>
      <c r="BC64" s="128">
        <f>'002 - ZRN - km 186,944 - ...'!F38</f>
        <v>0</v>
      </c>
      <c r="BD64" s="130">
        <f>'002 - ZRN - km 186,944 - ...'!F39</f>
        <v>0</v>
      </c>
      <c r="BT64" s="131" t="s">
        <v>76</v>
      </c>
      <c r="BV64" s="131" t="s">
        <v>69</v>
      </c>
      <c r="BW64" s="131" t="s">
        <v>98</v>
      </c>
      <c r="BX64" s="131" t="s">
        <v>94</v>
      </c>
      <c r="CL64" s="131" t="s">
        <v>1</v>
      </c>
    </row>
    <row r="65" s="6" customFormat="1" ht="25.5" customHeight="1">
      <c r="A65" s="132" t="s">
        <v>80</v>
      </c>
      <c r="B65" s="120"/>
      <c r="C65" s="121"/>
      <c r="D65" s="121"/>
      <c r="E65" s="122" t="s">
        <v>90</v>
      </c>
      <c r="F65" s="122"/>
      <c r="G65" s="122"/>
      <c r="H65" s="122"/>
      <c r="I65" s="122"/>
      <c r="J65" s="121"/>
      <c r="K65" s="122" t="s">
        <v>93</v>
      </c>
      <c r="L65" s="122"/>
      <c r="M65" s="122"/>
      <c r="N65" s="122"/>
      <c r="O65" s="122"/>
      <c r="P65" s="122"/>
      <c r="Q65" s="122"/>
      <c r="R65" s="122"/>
      <c r="S65" s="122"/>
      <c r="T65" s="122"/>
      <c r="U65" s="122"/>
      <c r="V65" s="122"/>
      <c r="W65" s="122"/>
      <c r="X65" s="122"/>
      <c r="Y65" s="122"/>
      <c r="Z65" s="122"/>
      <c r="AA65" s="122"/>
      <c r="AB65" s="122"/>
      <c r="AC65" s="122"/>
      <c r="AD65" s="122"/>
      <c r="AE65" s="122"/>
      <c r="AF65" s="122"/>
      <c r="AG65" s="124">
        <f>'VRN - SO 10-21-04 Železni...'!J32</f>
        <v>0</v>
      </c>
      <c r="AH65" s="121"/>
      <c r="AI65" s="121"/>
      <c r="AJ65" s="121"/>
      <c r="AK65" s="121"/>
      <c r="AL65" s="121"/>
      <c r="AM65" s="121"/>
      <c r="AN65" s="124">
        <f>SUM(AG65,AT65)</f>
        <v>0</v>
      </c>
      <c r="AO65" s="121"/>
      <c r="AP65" s="121"/>
      <c r="AQ65" s="125" t="s">
        <v>78</v>
      </c>
      <c r="AR65" s="126"/>
      <c r="AS65" s="133">
        <v>0</v>
      </c>
      <c r="AT65" s="134">
        <f>ROUND(SUM(AV65:AW65),2)</f>
        <v>0</v>
      </c>
      <c r="AU65" s="135">
        <f>'VRN - SO 10-21-04 Železni...'!P89</f>
        <v>0</v>
      </c>
      <c r="AV65" s="134">
        <f>'VRN - SO 10-21-04 Železni...'!J35</f>
        <v>0</v>
      </c>
      <c r="AW65" s="134">
        <f>'VRN - SO 10-21-04 Železni...'!J36</f>
        <v>0</v>
      </c>
      <c r="AX65" s="134">
        <f>'VRN - SO 10-21-04 Železni...'!J37</f>
        <v>0</v>
      </c>
      <c r="AY65" s="134">
        <f>'VRN - SO 10-21-04 Železni...'!J38</f>
        <v>0</v>
      </c>
      <c r="AZ65" s="134">
        <f>'VRN - SO 10-21-04 Železni...'!F35</f>
        <v>0</v>
      </c>
      <c r="BA65" s="134">
        <f>'VRN - SO 10-21-04 Železni...'!F36</f>
        <v>0</v>
      </c>
      <c r="BB65" s="134">
        <f>'VRN - SO 10-21-04 Železni...'!F37</f>
        <v>0</v>
      </c>
      <c r="BC65" s="134">
        <f>'VRN - SO 10-21-04 Železni...'!F38</f>
        <v>0</v>
      </c>
      <c r="BD65" s="136">
        <f>'VRN - SO 10-21-04 Železni...'!F39</f>
        <v>0</v>
      </c>
      <c r="BT65" s="131" t="s">
        <v>76</v>
      </c>
      <c r="BV65" s="131" t="s">
        <v>69</v>
      </c>
      <c r="BW65" s="131" t="s">
        <v>99</v>
      </c>
      <c r="BX65" s="131" t="s">
        <v>94</v>
      </c>
      <c r="CL65" s="131" t="s">
        <v>1</v>
      </c>
    </row>
    <row r="66" s="1" customFormat="1" ht="30" customHeight="1">
      <c r="B66" s="38"/>
      <c r="C66" s="39"/>
      <c r="D66" s="39"/>
      <c r="E66" s="39"/>
      <c r="F66" s="39"/>
      <c r="G66" s="39"/>
      <c r="H66" s="39"/>
      <c r="I66" s="39"/>
      <c r="J66" s="39"/>
      <c r="K66" s="39"/>
      <c r="L66" s="39"/>
      <c r="M66" s="39"/>
      <c r="N66" s="39"/>
      <c r="O66" s="39"/>
      <c r="P66" s="39"/>
      <c r="Q66" s="39"/>
      <c r="R66" s="39"/>
      <c r="S66" s="39"/>
      <c r="T66" s="39"/>
      <c r="U66" s="39"/>
      <c r="V66" s="39"/>
      <c r="W66" s="39"/>
      <c r="X66" s="39"/>
      <c r="Y66" s="39"/>
      <c r="Z66" s="39"/>
      <c r="AA66" s="39"/>
      <c r="AB66" s="39"/>
      <c r="AC66" s="39"/>
      <c r="AD66" s="39"/>
      <c r="AE66" s="39"/>
      <c r="AF66" s="39"/>
      <c r="AG66" s="39"/>
      <c r="AH66" s="39"/>
      <c r="AI66" s="39"/>
      <c r="AJ66" s="39"/>
      <c r="AK66" s="39"/>
      <c r="AL66" s="39"/>
      <c r="AM66" s="39"/>
      <c r="AN66" s="39"/>
      <c r="AO66" s="39"/>
      <c r="AP66" s="39"/>
      <c r="AQ66" s="39"/>
      <c r="AR66" s="43"/>
    </row>
    <row r="67" s="1" customFormat="1" ht="6.96" customHeight="1">
      <c r="B67" s="57"/>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58"/>
      <c r="AP67" s="58"/>
      <c r="AQ67" s="58"/>
      <c r="AR67" s="43"/>
    </row>
  </sheetData>
  <sheetProtection sheet="1" formatColumns="0" formatRows="0" objects="1" scenarios="1" spinCount="100000" saltValue="ft8GQc2N65nxIg9Lt1uvq8pOlCMafu5LvvMmVMqKckAHn8dq3xJIXMylQNnEKDAIQt/Vxyx//ZqNFyFpfJvIYQ==" hashValue="Ei+F7ONTG8QILfI/zL2nor1DUx4/RQTt6ETPpydlptyawgH1MkFM7InTKqungrFI2EMjW8/9vXreLnMn7d/P9g==" algorithmName="SHA-512" password="CC35"/>
  <mergeCells count="82">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61:AP61"/>
    <mergeCell ref="AN58:AP58"/>
    <mergeCell ref="AN59:AP59"/>
    <mergeCell ref="AN60:AP60"/>
    <mergeCell ref="AN62:AP62"/>
    <mergeCell ref="AN63:AP63"/>
    <mergeCell ref="AN64:AP64"/>
    <mergeCell ref="AN65:AP65"/>
    <mergeCell ref="D62:H62"/>
    <mergeCell ref="D55:H55"/>
    <mergeCell ref="E56:I56"/>
    <mergeCell ref="F57:J57"/>
    <mergeCell ref="E58:I58"/>
    <mergeCell ref="D59:H59"/>
    <mergeCell ref="E60:I60"/>
    <mergeCell ref="E61:I61"/>
    <mergeCell ref="E63:I63"/>
    <mergeCell ref="E64:I64"/>
    <mergeCell ref="E65:I65"/>
    <mergeCell ref="AG64:AM64"/>
    <mergeCell ref="AG63:AM63"/>
    <mergeCell ref="AG65:AM65"/>
    <mergeCell ref="C52:G52"/>
    <mergeCell ref="I52:AF52"/>
    <mergeCell ref="J55:AF55"/>
    <mergeCell ref="K56:AF56"/>
    <mergeCell ref="L57:AF57"/>
    <mergeCell ref="K58:AF58"/>
    <mergeCell ref="J59:AF59"/>
    <mergeCell ref="K60:AF60"/>
    <mergeCell ref="K61:AF61"/>
    <mergeCell ref="J62:AF62"/>
    <mergeCell ref="K63:AF63"/>
    <mergeCell ref="K64:AF64"/>
    <mergeCell ref="K65:AF65"/>
    <mergeCell ref="AN52:AP52"/>
    <mergeCell ref="AG52:AM52"/>
    <mergeCell ref="AN55:AP55"/>
    <mergeCell ref="AG55:AM55"/>
    <mergeCell ref="AN56:AP56"/>
    <mergeCell ref="AG56:AM56"/>
    <mergeCell ref="AN57:AP57"/>
    <mergeCell ref="AG57:AM57"/>
    <mergeCell ref="AG58:AM58"/>
    <mergeCell ref="AG59:AM59"/>
    <mergeCell ref="AG60:AM60"/>
    <mergeCell ref="AG61:AM61"/>
    <mergeCell ref="AG62:AM62"/>
    <mergeCell ref="AG54:AM54"/>
    <mergeCell ref="AN54:AP54"/>
  </mergeCells>
  <hyperlinks>
    <hyperlink ref="A57" location="'001 - km 181,202 - most  '!C2" display="/"/>
    <hyperlink ref="A58" location="'VRN01 - SO 09-20-01 Želez...'!C2" display="/"/>
    <hyperlink ref="A60" location="'ZRN - SO 10-21-03 Železni...'!C2" display="/"/>
    <hyperlink ref="A61" location="'VRN - SO 10-21-03 Železni...'!C2" display="/"/>
    <hyperlink ref="A63" location="'001 - ZRN - km 186,944 - ...'!C2" display="/"/>
    <hyperlink ref="A64" location="'002 - ZRN - km 186,944 - ...'!C2" display="/"/>
    <hyperlink ref="A65" location="'VRN - SO 10-21-04 Železni...'!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83</v>
      </c>
    </row>
    <row r="3" ht="6.96" customHeight="1">
      <c r="B3" s="138"/>
      <c r="C3" s="139"/>
      <c r="D3" s="139"/>
      <c r="E3" s="139"/>
      <c r="F3" s="139"/>
      <c r="G3" s="139"/>
      <c r="H3" s="139"/>
      <c r="I3" s="140"/>
      <c r="J3" s="139"/>
      <c r="K3" s="139"/>
      <c r="L3" s="20"/>
      <c r="AT3" s="17" t="s">
        <v>76</v>
      </c>
    </row>
    <row r="4" ht="24.96" customHeight="1">
      <c r="B4" s="20"/>
      <c r="D4" s="141" t="s">
        <v>100</v>
      </c>
      <c r="L4" s="20"/>
      <c r="M4" s="24" t="s">
        <v>10</v>
      </c>
      <c r="AT4" s="17" t="s">
        <v>4</v>
      </c>
    </row>
    <row r="5" ht="6.96" customHeight="1">
      <c r="B5" s="20"/>
      <c r="L5" s="20"/>
    </row>
    <row r="6" ht="12" customHeight="1">
      <c r="B6" s="20"/>
      <c r="D6" s="142" t="s">
        <v>16</v>
      </c>
      <c r="L6" s="20"/>
    </row>
    <row r="7" ht="16.5" customHeight="1">
      <c r="B7" s="20"/>
      <c r="E7" s="143" t="str">
        <f>'Rekapitulace zakázky'!K6</f>
        <v>Oprava MO Podbořany - Kaštice</v>
      </c>
      <c r="F7" s="142"/>
      <c r="G7" s="142"/>
      <c r="H7" s="142"/>
      <c r="L7" s="20"/>
    </row>
    <row r="8">
      <c r="B8" s="20"/>
      <c r="D8" s="142" t="s">
        <v>101</v>
      </c>
      <c r="L8" s="20"/>
    </row>
    <row r="9" ht="16.5" customHeight="1">
      <c r="B9" s="20"/>
      <c r="E9" s="143" t="s">
        <v>102</v>
      </c>
      <c r="L9" s="20"/>
    </row>
    <row r="10" ht="12" customHeight="1">
      <c r="B10" s="20"/>
      <c r="D10" s="142" t="s">
        <v>103</v>
      </c>
      <c r="L10" s="20"/>
    </row>
    <row r="11" s="1" customFormat="1" ht="16.5" customHeight="1">
      <c r="B11" s="43"/>
      <c r="E11" s="142" t="s">
        <v>104</v>
      </c>
      <c r="F11" s="1"/>
      <c r="G11" s="1"/>
      <c r="H11" s="1"/>
      <c r="I11" s="144"/>
      <c r="L11" s="43"/>
    </row>
    <row r="12" s="1" customFormat="1" ht="12" customHeight="1">
      <c r="B12" s="43"/>
      <c r="D12" s="142" t="s">
        <v>105</v>
      </c>
      <c r="I12" s="144"/>
      <c r="L12" s="43"/>
    </row>
    <row r="13" s="1" customFormat="1" ht="36.96" customHeight="1">
      <c r="B13" s="43"/>
      <c r="E13" s="145" t="s">
        <v>106</v>
      </c>
      <c r="F13" s="1"/>
      <c r="G13" s="1"/>
      <c r="H13" s="1"/>
      <c r="I13" s="144"/>
      <c r="L13" s="43"/>
    </row>
    <row r="14" s="1" customFormat="1">
      <c r="B14" s="43"/>
      <c r="I14" s="144"/>
      <c r="L14" s="43"/>
    </row>
    <row r="15" s="1" customFormat="1" ht="12" customHeight="1">
      <c r="B15" s="43"/>
      <c r="D15" s="142" t="s">
        <v>18</v>
      </c>
      <c r="F15" s="17" t="s">
        <v>1</v>
      </c>
      <c r="I15" s="146" t="s">
        <v>19</v>
      </c>
      <c r="J15" s="17" t="s">
        <v>1</v>
      </c>
      <c r="L15" s="43"/>
    </row>
    <row r="16" s="1" customFormat="1" ht="12" customHeight="1">
      <c r="B16" s="43"/>
      <c r="D16" s="142" t="s">
        <v>20</v>
      </c>
      <c r="F16" s="17" t="s">
        <v>21</v>
      </c>
      <c r="I16" s="146" t="s">
        <v>22</v>
      </c>
      <c r="J16" s="147" t="str">
        <f>'Rekapitulace zakázky'!AN8</f>
        <v>17. 4. 2019</v>
      </c>
      <c r="L16" s="43"/>
    </row>
    <row r="17" s="1" customFormat="1" ht="10.8" customHeight="1">
      <c r="B17" s="43"/>
      <c r="I17" s="144"/>
      <c r="L17" s="43"/>
    </row>
    <row r="18" s="1" customFormat="1" ht="12" customHeight="1">
      <c r="B18" s="43"/>
      <c r="D18" s="142" t="s">
        <v>24</v>
      </c>
      <c r="I18" s="146" t="s">
        <v>25</v>
      </c>
      <c r="J18" s="17" t="s">
        <v>1</v>
      </c>
      <c r="L18" s="43"/>
    </row>
    <row r="19" s="1" customFormat="1" ht="18" customHeight="1">
      <c r="B19" s="43"/>
      <c r="E19" s="17" t="s">
        <v>21</v>
      </c>
      <c r="I19" s="146" t="s">
        <v>26</v>
      </c>
      <c r="J19" s="17" t="s">
        <v>1</v>
      </c>
      <c r="L19" s="43"/>
    </row>
    <row r="20" s="1" customFormat="1" ht="6.96" customHeight="1">
      <c r="B20" s="43"/>
      <c r="I20" s="144"/>
      <c r="L20" s="43"/>
    </row>
    <row r="21" s="1" customFormat="1" ht="12" customHeight="1">
      <c r="B21" s="43"/>
      <c r="D21" s="142" t="s">
        <v>27</v>
      </c>
      <c r="I21" s="146" t="s">
        <v>25</v>
      </c>
      <c r="J21" s="33" t="str">
        <f>'Rekapitulace zakázky'!AN13</f>
        <v>Vyplň údaj</v>
      </c>
      <c r="L21" s="43"/>
    </row>
    <row r="22" s="1" customFormat="1" ht="18" customHeight="1">
      <c r="B22" s="43"/>
      <c r="E22" s="33" t="str">
        <f>'Rekapitulace zakázky'!E14</f>
        <v>Vyplň údaj</v>
      </c>
      <c r="F22" s="17"/>
      <c r="G22" s="17"/>
      <c r="H22" s="17"/>
      <c r="I22" s="146" t="s">
        <v>26</v>
      </c>
      <c r="J22" s="33" t="str">
        <f>'Rekapitulace zakázky'!AN14</f>
        <v>Vyplň údaj</v>
      </c>
      <c r="L22" s="43"/>
    </row>
    <row r="23" s="1" customFormat="1" ht="6.96" customHeight="1">
      <c r="B23" s="43"/>
      <c r="I23" s="144"/>
      <c r="L23" s="43"/>
    </row>
    <row r="24" s="1" customFormat="1" ht="12" customHeight="1">
      <c r="B24" s="43"/>
      <c r="D24" s="142" t="s">
        <v>29</v>
      </c>
      <c r="I24" s="146" t="s">
        <v>25</v>
      </c>
      <c r="J24" s="17" t="s">
        <v>1</v>
      </c>
      <c r="L24" s="43"/>
    </row>
    <row r="25" s="1" customFormat="1" ht="18" customHeight="1">
      <c r="B25" s="43"/>
      <c r="E25" s="17" t="s">
        <v>21</v>
      </c>
      <c r="I25" s="146" t="s">
        <v>26</v>
      </c>
      <c r="J25" s="17" t="s">
        <v>1</v>
      </c>
      <c r="L25" s="43"/>
    </row>
    <row r="26" s="1" customFormat="1" ht="6.96" customHeight="1">
      <c r="B26" s="43"/>
      <c r="I26" s="144"/>
      <c r="L26" s="43"/>
    </row>
    <row r="27" s="1" customFormat="1" ht="12" customHeight="1">
      <c r="B27" s="43"/>
      <c r="D27" s="142" t="s">
        <v>31</v>
      </c>
      <c r="I27" s="146" t="s">
        <v>25</v>
      </c>
      <c r="J27" s="17" t="s">
        <v>1</v>
      </c>
      <c r="L27" s="43"/>
    </row>
    <row r="28" s="1" customFormat="1" ht="18" customHeight="1">
      <c r="B28" s="43"/>
      <c r="E28" s="17" t="s">
        <v>21</v>
      </c>
      <c r="I28" s="146" t="s">
        <v>26</v>
      </c>
      <c r="J28" s="17" t="s">
        <v>1</v>
      </c>
      <c r="L28" s="43"/>
    </row>
    <row r="29" s="1" customFormat="1" ht="6.96" customHeight="1">
      <c r="B29" s="43"/>
      <c r="I29" s="144"/>
      <c r="L29" s="43"/>
    </row>
    <row r="30" s="1" customFormat="1" ht="12" customHeight="1">
      <c r="B30" s="43"/>
      <c r="D30" s="142" t="s">
        <v>32</v>
      </c>
      <c r="I30" s="144"/>
      <c r="L30" s="43"/>
    </row>
    <row r="31" s="7" customFormat="1" ht="16.5" customHeight="1">
      <c r="B31" s="148"/>
      <c r="E31" s="149" t="s">
        <v>1</v>
      </c>
      <c r="F31" s="149"/>
      <c r="G31" s="149"/>
      <c r="H31" s="149"/>
      <c r="I31" s="150"/>
      <c r="L31" s="148"/>
    </row>
    <row r="32" s="1" customFormat="1" ht="6.96" customHeight="1">
      <c r="B32" s="43"/>
      <c r="I32" s="144"/>
      <c r="L32" s="43"/>
    </row>
    <row r="33" s="1" customFormat="1" ht="6.96" customHeight="1">
      <c r="B33" s="43"/>
      <c r="D33" s="71"/>
      <c r="E33" s="71"/>
      <c r="F33" s="71"/>
      <c r="G33" s="71"/>
      <c r="H33" s="71"/>
      <c r="I33" s="151"/>
      <c r="J33" s="71"/>
      <c r="K33" s="71"/>
      <c r="L33" s="43"/>
    </row>
    <row r="34" s="1" customFormat="1" ht="25.44" customHeight="1">
      <c r="B34" s="43"/>
      <c r="D34" s="152" t="s">
        <v>33</v>
      </c>
      <c r="I34" s="144"/>
      <c r="J34" s="153">
        <f>ROUND(J103, 2)</f>
        <v>0</v>
      </c>
      <c r="L34" s="43"/>
    </row>
    <row r="35" s="1" customFormat="1" ht="6.96" customHeight="1">
      <c r="B35" s="43"/>
      <c r="D35" s="71"/>
      <c r="E35" s="71"/>
      <c r="F35" s="71"/>
      <c r="G35" s="71"/>
      <c r="H35" s="71"/>
      <c r="I35" s="151"/>
      <c r="J35" s="71"/>
      <c r="K35" s="71"/>
      <c r="L35" s="43"/>
    </row>
    <row r="36" s="1" customFormat="1" ht="14.4" customHeight="1">
      <c r="B36" s="43"/>
      <c r="F36" s="154" t="s">
        <v>35</v>
      </c>
      <c r="I36" s="155" t="s">
        <v>34</v>
      </c>
      <c r="J36" s="154" t="s">
        <v>36</v>
      </c>
      <c r="L36" s="43"/>
    </row>
    <row r="37" s="1" customFormat="1" ht="14.4" customHeight="1">
      <c r="B37" s="43"/>
      <c r="D37" s="142" t="s">
        <v>37</v>
      </c>
      <c r="E37" s="142" t="s">
        <v>38</v>
      </c>
      <c r="F37" s="156">
        <f>ROUND((SUM(BE103:BE750)),  2)</f>
        <v>0</v>
      </c>
      <c r="I37" s="157">
        <v>0.20999999999999999</v>
      </c>
      <c r="J37" s="156">
        <f>ROUND(((SUM(BE103:BE750))*I37),  2)</f>
        <v>0</v>
      </c>
      <c r="L37" s="43"/>
    </row>
    <row r="38" s="1" customFormat="1" ht="14.4" customHeight="1">
      <c r="B38" s="43"/>
      <c r="E38" s="142" t="s">
        <v>39</v>
      </c>
      <c r="F38" s="156">
        <f>ROUND((SUM(BF103:BF750)),  2)</f>
        <v>0</v>
      </c>
      <c r="I38" s="157">
        <v>0.14999999999999999</v>
      </c>
      <c r="J38" s="156">
        <f>ROUND(((SUM(BF103:BF750))*I38),  2)</f>
        <v>0</v>
      </c>
      <c r="L38" s="43"/>
    </row>
    <row r="39" hidden="1" s="1" customFormat="1" ht="14.4" customHeight="1">
      <c r="B39" s="43"/>
      <c r="E39" s="142" t="s">
        <v>40</v>
      </c>
      <c r="F39" s="156">
        <f>ROUND((SUM(BG103:BG750)),  2)</f>
        <v>0</v>
      </c>
      <c r="I39" s="157">
        <v>0.20999999999999999</v>
      </c>
      <c r="J39" s="156">
        <f>0</f>
        <v>0</v>
      </c>
      <c r="L39" s="43"/>
    </row>
    <row r="40" hidden="1" s="1" customFormat="1" ht="14.4" customHeight="1">
      <c r="B40" s="43"/>
      <c r="E40" s="142" t="s">
        <v>41</v>
      </c>
      <c r="F40" s="156">
        <f>ROUND((SUM(BH103:BH750)),  2)</f>
        <v>0</v>
      </c>
      <c r="I40" s="157">
        <v>0.14999999999999999</v>
      </c>
      <c r="J40" s="156">
        <f>0</f>
        <v>0</v>
      </c>
      <c r="L40" s="43"/>
    </row>
    <row r="41" hidden="1" s="1" customFormat="1" ht="14.4" customHeight="1">
      <c r="B41" s="43"/>
      <c r="E41" s="142" t="s">
        <v>42</v>
      </c>
      <c r="F41" s="156">
        <f>ROUND((SUM(BI103:BI750)),  2)</f>
        <v>0</v>
      </c>
      <c r="I41" s="157">
        <v>0</v>
      </c>
      <c r="J41" s="156">
        <f>0</f>
        <v>0</v>
      </c>
      <c r="L41" s="43"/>
    </row>
    <row r="42" s="1" customFormat="1" ht="6.96" customHeight="1">
      <c r="B42" s="43"/>
      <c r="I42" s="144"/>
      <c r="L42" s="43"/>
    </row>
    <row r="43" s="1" customFormat="1" ht="25.44" customHeight="1">
      <c r="B43" s="43"/>
      <c r="C43" s="158"/>
      <c r="D43" s="159" t="s">
        <v>43</v>
      </c>
      <c r="E43" s="160"/>
      <c r="F43" s="160"/>
      <c r="G43" s="161" t="s">
        <v>44</v>
      </c>
      <c r="H43" s="162" t="s">
        <v>45</v>
      </c>
      <c r="I43" s="163"/>
      <c r="J43" s="164">
        <f>SUM(J34:J41)</f>
        <v>0</v>
      </c>
      <c r="K43" s="165"/>
      <c r="L43" s="43"/>
    </row>
    <row r="44" s="1" customFormat="1" ht="14.4" customHeight="1">
      <c r="B44" s="166"/>
      <c r="C44" s="167"/>
      <c r="D44" s="167"/>
      <c r="E44" s="167"/>
      <c r="F44" s="167"/>
      <c r="G44" s="167"/>
      <c r="H44" s="167"/>
      <c r="I44" s="168"/>
      <c r="J44" s="167"/>
      <c r="K44" s="167"/>
      <c r="L44" s="43"/>
    </row>
    <row r="48" s="1" customFormat="1" ht="6.96" customHeight="1">
      <c r="B48" s="169"/>
      <c r="C48" s="170"/>
      <c r="D48" s="170"/>
      <c r="E48" s="170"/>
      <c r="F48" s="170"/>
      <c r="G48" s="170"/>
      <c r="H48" s="170"/>
      <c r="I48" s="171"/>
      <c r="J48" s="170"/>
      <c r="K48" s="170"/>
      <c r="L48" s="43"/>
    </row>
    <row r="49" s="1" customFormat="1" ht="24.96" customHeight="1">
      <c r="B49" s="38"/>
      <c r="C49" s="23" t="s">
        <v>107</v>
      </c>
      <c r="D49" s="39"/>
      <c r="E49" s="39"/>
      <c r="F49" s="39"/>
      <c r="G49" s="39"/>
      <c r="H49" s="39"/>
      <c r="I49" s="144"/>
      <c r="J49" s="39"/>
      <c r="K49" s="39"/>
      <c r="L49" s="43"/>
    </row>
    <row r="50" s="1" customFormat="1" ht="6.96" customHeight="1">
      <c r="B50" s="38"/>
      <c r="C50" s="39"/>
      <c r="D50" s="39"/>
      <c r="E50" s="39"/>
      <c r="F50" s="39"/>
      <c r="G50" s="39"/>
      <c r="H50" s="39"/>
      <c r="I50" s="144"/>
      <c r="J50" s="39"/>
      <c r="K50" s="39"/>
      <c r="L50" s="43"/>
    </row>
    <row r="51" s="1" customFormat="1" ht="12" customHeight="1">
      <c r="B51" s="38"/>
      <c r="C51" s="32" t="s">
        <v>16</v>
      </c>
      <c r="D51" s="39"/>
      <c r="E51" s="39"/>
      <c r="F51" s="39"/>
      <c r="G51" s="39"/>
      <c r="H51" s="39"/>
      <c r="I51" s="144"/>
      <c r="J51" s="39"/>
      <c r="K51" s="39"/>
      <c r="L51" s="43"/>
    </row>
    <row r="52" s="1" customFormat="1" ht="16.5" customHeight="1">
      <c r="B52" s="38"/>
      <c r="C52" s="39"/>
      <c r="D52" s="39"/>
      <c r="E52" s="172" t="str">
        <f>E7</f>
        <v>Oprava MO Podbořany - Kaštice</v>
      </c>
      <c r="F52" s="32"/>
      <c r="G52" s="32"/>
      <c r="H52" s="32"/>
      <c r="I52" s="144"/>
      <c r="J52" s="39"/>
      <c r="K52" s="39"/>
      <c r="L52" s="43"/>
    </row>
    <row r="53" ht="12" customHeight="1">
      <c r="B53" s="21"/>
      <c r="C53" s="32" t="s">
        <v>101</v>
      </c>
      <c r="D53" s="22"/>
      <c r="E53" s="22"/>
      <c r="F53" s="22"/>
      <c r="G53" s="22"/>
      <c r="H53" s="22"/>
      <c r="I53" s="137"/>
      <c r="J53" s="22"/>
      <c r="K53" s="22"/>
      <c r="L53" s="20"/>
    </row>
    <row r="54" ht="16.5" customHeight="1">
      <c r="B54" s="21"/>
      <c r="C54" s="22"/>
      <c r="D54" s="22"/>
      <c r="E54" s="172" t="s">
        <v>102</v>
      </c>
      <c r="F54" s="22"/>
      <c r="G54" s="22"/>
      <c r="H54" s="22"/>
      <c r="I54" s="137"/>
      <c r="J54" s="22"/>
      <c r="K54" s="22"/>
      <c r="L54" s="20"/>
    </row>
    <row r="55" ht="12" customHeight="1">
      <c r="B55" s="21"/>
      <c r="C55" s="32" t="s">
        <v>103</v>
      </c>
      <c r="D55" s="22"/>
      <c r="E55" s="22"/>
      <c r="F55" s="22"/>
      <c r="G55" s="22"/>
      <c r="H55" s="22"/>
      <c r="I55" s="137"/>
      <c r="J55" s="22"/>
      <c r="K55" s="22"/>
      <c r="L55" s="20"/>
    </row>
    <row r="56" s="1" customFormat="1" ht="16.5" customHeight="1">
      <c r="B56" s="38"/>
      <c r="C56" s="39"/>
      <c r="D56" s="39"/>
      <c r="E56" s="32" t="s">
        <v>104</v>
      </c>
      <c r="F56" s="39"/>
      <c r="G56" s="39"/>
      <c r="H56" s="39"/>
      <c r="I56" s="144"/>
      <c r="J56" s="39"/>
      <c r="K56" s="39"/>
      <c r="L56" s="43"/>
    </row>
    <row r="57" s="1" customFormat="1" ht="12" customHeight="1">
      <c r="B57" s="38"/>
      <c r="C57" s="32" t="s">
        <v>105</v>
      </c>
      <c r="D57" s="39"/>
      <c r="E57" s="39"/>
      <c r="F57" s="39"/>
      <c r="G57" s="39"/>
      <c r="H57" s="39"/>
      <c r="I57" s="144"/>
      <c r="J57" s="39"/>
      <c r="K57" s="39"/>
      <c r="L57" s="43"/>
    </row>
    <row r="58" s="1" customFormat="1" ht="16.5" customHeight="1">
      <c r="B58" s="38"/>
      <c r="C58" s="39"/>
      <c r="D58" s="39"/>
      <c r="E58" s="64" t="str">
        <f>E13</f>
        <v xml:space="preserve">001 - km 181,202 - most  </v>
      </c>
      <c r="F58" s="39"/>
      <c r="G58" s="39"/>
      <c r="H58" s="39"/>
      <c r="I58" s="144"/>
      <c r="J58" s="39"/>
      <c r="K58" s="39"/>
      <c r="L58" s="43"/>
    </row>
    <row r="59" s="1" customFormat="1" ht="6.96" customHeight="1">
      <c r="B59" s="38"/>
      <c r="C59" s="39"/>
      <c r="D59" s="39"/>
      <c r="E59" s="39"/>
      <c r="F59" s="39"/>
      <c r="G59" s="39"/>
      <c r="H59" s="39"/>
      <c r="I59" s="144"/>
      <c r="J59" s="39"/>
      <c r="K59" s="39"/>
      <c r="L59" s="43"/>
    </row>
    <row r="60" s="1" customFormat="1" ht="12" customHeight="1">
      <c r="B60" s="38"/>
      <c r="C60" s="32" t="s">
        <v>20</v>
      </c>
      <c r="D60" s="39"/>
      <c r="E60" s="39"/>
      <c r="F60" s="27" t="str">
        <f>F16</f>
        <v xml:space="preserve"> </v>
      </c>
      <c r="G60" s="39"/>
      <c r="H60" s="39"/>
      <c r="I60" s="146" t="s">
        <v>22</v>
      </c>
      <c r="J60" s="67" t="str">
        <f>IF(J16="","",J16)</f>
        <v>17. 4. 2019</v>
      </c>
      <c r="K60" s="39"/>
      <c r="L60" s="43"/>
    </row>
    <row r="61" s="1" customFormat="1" ht="6.96" customHeight="1">
      <c r="B61" s="38"/>
      <c r="C61" s="39"/>
      <c r="D61" s="39"/>
      <c r="E61" s="39"/>
      <c r="F61" s="39"/>
      <c r="G61" s="39"/>
      <c r="H61" s="39"/>
      <c r="I61" s="144"/>
      <c r="J61" s="39"/>
      <c r="K61" s="39"/>
      <c r="L61" s="43"/>
    </row>
    <row r="62" s="1" customFormat="1" ht="13.65" customHeight="1">
      <c r="B62" s="38"/>
      <c r="C62" s="32" t="s">
        <v>24</v>
      </c>
      <c r="D62" s="39"/>
      <c r="E62" s="39"/>
      <c r="F62" s="27" t="str">
        <f>E19</f>
        <v xml:space="preserve"> </v>
      </c>
      <c r="G62" s="39"/>
      <c r="H62" s="39"/>
      <c r="I62" s="146" t="s">
        <v>29</v>
      </c>
      <c r="J62" s="36" t="str">
        <f>E25</f>
        <v xml:space="preserve"> </v>
      </c>
      <c r="K62" s="39"/>
      <c r="L62" s="43"/>
    </row>
    <row r="63" s="1" customFormat="1" ht="13.65" customHeight="1">
      <c r="B63" s="38"/>
      <c r="C63" s="32" t="s">
        <v>27</v>
      </c>
      <c r="D63" s="39"/>
      <c r="E63" s="39"/>
      <c r="F63" s="27" t="str">
        <f>IF(E22="","",E22)</f>
        <v>Vyplň údaj</v>
      </c>
      <c r="G63" s="39"/>
      <c r="H63" s="39"/>
      <c r="I63" s="146" t="s">
        <v>31</v>
      </c>
      <c r="J63" s="36" t="str">
        <f>E28</f>
        <v xml:space="preserve"> </v>
      </c>
      <c r="K63" s="39"/>
      <c r="L63" s="43"/>
    </row>
    <row r="64" s="1" customFormat="1" ht="10.32" customHeight="1">
      <c r="B64" s="38"/>
      <c r="C64" s="39"/>
      <c r="D64" s="39"/>
      <c r="E64" s="39"/>
      <c r="F64" s="39"/>
      <c r="G64" s="39"/>
      <c r="H64" s="39"/>
      <c r="I64" s="144"/>
      <c r="J64" s="39"/>
      <c r="K64" s="39"/>
      <c r="L64" s="43"/>
    </row>
    <row r="65" s="1" customFormat="1" ht="29.28" customHeight="1">
      <c r="B65" s="38"/>
      <c r="C65" s="173" t="s">
        <v>108</v>
      </c>
      <c r="D65" s="174"/>
      <c r="E65" s="174"/>
      <c r="F65" s="174"/>
      <c r="G65" s="174"/>
      <c r="H65" s="174"/>
      <c r="I65" s="175"/>
      <c r="J65" s="176" t="s">
        <v>109</v>
      </c>
      <c r="K65" s="174"/>
      <c r="L65" s="43"/>
    </row>
    <row r="66" s="1" customFormat="1" ht="10.32" customHeight="1">
      <c r="B66" s="38"/>
      <c r="C66" s="39"/>
      <c r="D66" s="39"/>
      <c r="E66" s="39"/>
      <c r="F66" s="39"/>
      <c r="G66" s="39"/>
      <c r="H66" s="39"/>
      <c r="I66" s="144"/>
      <c r="J66" s="39"/>
      <c r="K66" s="39"/>
      <c r="L66" s="43"/>
    </row>
    <row r="67" s="1" customFormat="1" ht="22.8" customHeight="1">
      <c r="B67" s="38"/>
      <c r="C67" s="177" t="s">
        <v>110</v>
      </c>
      <c r="D67" s="39"/>
      <c r="E67" s="39"/>
      <c r="F67" s="39"/>
      <c r="G67" s="39"/>
      <c r="H67" s="39"/>
      <c r="I67" s="144"/>
      <c r="J67" s="98">
        <f>J103</f>
        <v>0</v>
      </c>
      <c r="K67" s="39"/>
      <c r="L67" s="43"/>
      <c r="AU67" s="17" t="s">
        <v>111</v>
      </c>
    </row>
    <row r="68" s="8" customFormat="1" ht="24.96" customHeight="1">
      <c r="B68" s="178"/>
      <c r="C68" s="179"/>
      <c r="D68" s="180" t="s">
        <v>112</v>
      </c>
      <c r="E68" s="181"/>
      <c r="F68" s="181"/>
      <c r="G68" s="181"/>
      <c r="H68" s="181"/>
      <c r="I68" s="182"/>
      <c r="J68" s="183">
        <f>J104</f>
        <v>0</v>
      </c>
      <c r="K68" s="179"/>
      <c r="L68" s="184"/>
    </row>
    <row r="69" s="9" customFormat="1" ht="19.92" customHeight="1">
      <c r="B69" s="185"/>
      <c r="C69" s="121"/>
      <c r="D69" s="186" t="s">
        <v>113</v>
      </c>
      <c r="E69" s="187"/>
      <c r="F69" s="187"/>
      <c r="G69" s="187"/>
      <c r="H69" s="187"/>
      <c r="I69" s="188"/>
      <c r="J69" s="189">
        <f>J105</f>
        <v>0</v>
      </c>
      <c r="K69" s="121"/>
      <c r="L69" s="190"/>
    </row>
    <row r="70" s="9" customFormat="1" ht="19.92" customHeight="1">
      <c r="B70" s="185"/>
      <c r="C70" s="121"/>
      <c r="D70" s="186" t="s">
        <v>114</v>
      </c>
      <c r="E70" s="187"/>
      <c r="F70" s="187"/>
      <c r="G70" s="187"/>
      <c r="H70" s="187"/>
      <c r="I70" s="188"/>
      <c r="J70" s="189">
        <f>J288</f>
        <v>0</v>
      </c>
      <c r="K70" s="121"/>
      <c r="L70" s="190"/>
    </row>
    <row r="71" s="9" customFormat="1" ht="19.92" customHeight="1">
      <c r="B71" s="185"/>
      <c r="C71" s="121"/>
      <c r="D71" s="186" t="s">
        <v>115</v>
      </c>
      <c r="E71" s="187"/>
      <c r="F71" s="187"/>
      <c r="G71" s="187"/>
      <c r="H71" s="187"/>
      <c r="I71" s="188"/>
      <c r="J71" s="189">
        <f>J312</f>
        <v>0</v>
      </c>
      <c r="K71" s="121"/>
      <c r="L71" s="190"/>
    </row>
    <row r="72" s="9" customFormat="1" ht="19.92" customHeight="1">
      <c r="B72" s="185"/>
      <c r="C72" s="121"/>
      <c r="D72" s="186" t="s">
        <v>116</v>
      </c>
      <c r="E72" s="187"/>
      <c r="F72" s="187"/>
      <c r="G72" s="187"/>
      <c r="H72" s="187"/>
      <c r="I72" s="188"/>
      <c r="J72" s="189">
        <f>J352</f>
        <v>0</v>
      </c>
      <c r="K72" s="121"/>
      <c r="L72" s="190"/>
    </row>
    <row r="73" s="9" customFormat="1" ht="19.92" customHeight="1">
      <c r="B73" s="185"/>
      <c r="C73" s="121"/>
      <c r="D73" s="186" t="s">
        <v>117</v>
      </c>
      <c r="E73" s="187"/>
      <c r="F73" s="187"/>
      <c r="G73" s="187"/>
      <c r="H73" s="187"/>
      <c r="I73" s="188"/>
      <c r="J73" s="189">
        <f>J414</f>
        <v>0</v>
      </c>
      <c r="K73" s="121"/>
      <c r="L73" s="190"/>
    </row>
    <row r="74" s="9" customFormat="1" ht="19.92" customHeight="1">
      <c r="B74" s="185"/>
      <c r="C74" s="121"/>
      <c r="D74" s="186" t="s">
        <v>118</v>
      </c>
      <c r="E74" s="187"/>
      <c r="F74" s="187"/>
      <c r="G74" s="187"/>
      <c r="H74" s="187"/>
      <c r="I74" s="188"/>
      <c r="J74" s="189">
        <f>J424</f>
        <v>0</v>
      </c>
      <c r="K74" s="121"/>
      <c r="L74" s="190"/>
    </row>
    <row r="75" s="9" customFormat="1" ht="19.92" customHeight="1">
      <c r="B75" s="185"/>
      <c r="C75" s="121"/>
      <c r="D75" s="186" t="s">
        <v>119</v>
      </c>
      <c r="E75" s="187"/>
      <c r="F75" s="187"/>
      <c r="G75" s="187"/>
      <c r="H75" s="187"/>
      <c r="I75" s="188"/>
      <c r="J75" s="189">
        <f>J443</f>
        <v>0</v>
      </c>
      <c r="K75" s="121"/>
      <c r="L75" s="190"/>
    </row>
    <row r="76" s="9" customFormat="1" ht="19.92" customHeight="1">
      <c r="B76" s="185"/>
      <c r="C76" s="121"/>
      <c r="D76" s="186" t="s">
        <v>120</v>
      </c>
      <c r="E76" s="187"/>
      <c r="F76" s="187"/>
      <c r="G76" s="187"/>
      <c r="H76" s="187"/>
      <c r="I76" s="188"/>
      <c r="J76" s="189">
        <f>J688</f>
        <v>0</v>
      </c>
      <c r="K76" s="121"/>
      <c r="L76" s="190"/>
    </row>
    <row r="77" s="9" customFormat="1" ht="19.92" customHeight="1">
      <c r="B77" s="185"/>
      <c r="C77" s="121"/>
      <c r="D77" s="186" t="s">
        <v>121</v>
      </c>
      <c r="E77" s="187"/>
      <c r="F77" s="187"/>
      <c r="G77" s="187"/>
      <c r="H77" s="187"/>
      <c r="I77" s="188"/>
      <c r="J77" s="189">
        <f>J725</f>
        <v>0</v>
      </c>
      <c r="K77" s="121"/>
      <c r="L77" s="190"/>
    </row>
    <row r="78" s="8" customFormat="1" ht="24.96" customHeight="1">
      <c r="B78" s="178"/>
      <c r="C78" s="179"/>
      <c r="D78" s="180" t="s">
        <v>122</v>
      </c>
      <c r="E78" s="181"/>
      <c r="F78" s="181"/>
      <c r="G78" s="181"/>
      <c r="H78" s="181"/>
      <c r="I78" s="182"/>
      <c r="J78" s="183">
        <f>J730</f>
        <v>0</v>
      </c>
      <c r="K78" s="179"/>
      <c r="L78" s="184"/>
    </row>
    <row r="79" s="9" customFormat="1" ht="19.92" customHeight="1">
      <c r="B79" s="185"/>
      <c r="C79" s="121"/>
      <c r="D79" s="186" t="s">
        <v>123</v>
      </c>
      <c r="E79" s="187"/>
      <c r="F79" s="187"/>
      <c r="G79" s="187"/>
      <c r="H79" s="187"/>
      <c r="I79" s="188"/>
      <c r="J79" s="189">
        <f>J731</f>
        <v>0</v>
      </c>
      <c r="K79" s="121"/>
      <c r="L79" s="190"/>
    </row>
    <row r="80" s="1" customFormat="1" ht="21.84" customHeight="1">
      <c r="B80" s="38"/>
      <c r="C80" s="39"/>
      <c r="D80" s="39"/>
      <c r="E80" s="39"/>
      <c r="F80" s="39"/>
      <c r="G80" s="39"/>
      <c r="H80" s="39"/>
      <c r="I80" s="144"/>
      <c r="J80" s="39"/>
      <c r="K80" s="39"/>
      <c r="L80" s="43"/>
    </row>
    <row r="81" s="1" customFormat="1" ht="6.96" customHeight="1">
      <c r="B81" s="57"/>
      <c r="C81" s="58"/>
      <c r="D81" s="58"/>
      <c r="E81" s="58"/>
      <c r="F81" s="58"/>
      <c r="G81" s="58"/>
      <c r="H81" s="58"/>
      <c r="I81" s="168"/>
      <c r="J81" s="58"/>
      <c r="K81" s="58"/>
      <c r="L81" s="43"/>
    </row>
    <row r="85" s="1" customFormat="1" ht="6.96" customHeight="1">
      <c r="B85" s="59"/>
      <c r="C85" s="60"/>
      <c r="D85" s="60"/>
      <c r="E85" s="60"/>
      <c r="F85" s="60"/>
      <c r="G85" s="60"/>
      <c r="H85" s="60"/>
      <c r="I85" s="171"/>
      <c r="J85" s="60"/>
      <c r="K85" s="60"/>
      <c r="L85" s="43"/>
    </row>
    <row r="86" s="1" customFormat="1" ht="24.96" customHeight="1">
      <c r="B86" s="38"/>
      <c r="C86" s="23" t="s">
        <v>124</v>
      </c>
      <c r="D86" s="39"/>
      <c r="E86" s="39"/>
      <c r="F86" s="39"/>
      <c r="G86" s="39"/>
      <c r="H86" s="39"/>
      <c r="I86" s="144"/>
      <c r="J86" s="39"/>
      <c r="K86" s="39"/>
      <c r="L86" s="43"/>
    </row>
    <row r="87" s="1" customFormat="1" ht="6.96" customHeight="1">
      <c r="B87" s="38"/>
      <c r="C87" s="39"/>
      <c r="D87" s="39"/>
      <c r="E87" s="39"/>
      <c r="F87" s="39"/>
      <c r="G87" s="39"/>
      <c r="H87" s="39"/>
      <c r="I87" s="144"/>
      <c r="J87" s="39"/>
      <c r="K87" s="39"/>
      <c r="L87" s="43"/>
    </row>
    <row r="88" s="1" customFormat="1" ht="12" customHeight="1">
      <c r="B88" s="38"/>
      <c r="C88" s="32" t="s">
        <v>16</v>
      </c>
      <c r="D88" s="39"/>
      <c r="E88" s="39"/>
      <c r="F88" s="39"/>
      <c r="G88" s="39"/>
      <c r="H88" s="39"/>
      <c r="I88" s="144"/>
      <c r="J88" s="39"/>
      <c r="K88" s="39"/>
      <c r="L88" s="43"/>
    </row>
    <row r="89" s="1" customFormat="1" ht="16.5" customHeight="1">
      <c r="B89" s="38"/>
      <c r="C89" s="39"/>
      <c r="D89" s="39"/>
      <c r="E89" s="172" t="str">
        <f>E7</f>
        <v>Oprava MO Podbořany - Kaštice</v>
      </c>
      <c r="F89" s="32"/>
      <c r="G89" s="32"/>
      <c r="H89" s="32"/>
      <c r="I89" s="144"/>
      <c r="J89" s="39"/>
      <c r="K89" s="39"/>
      <c r="L89" s="43"/>
    </row>
    <row r="90" ht="12" customHeight="1">
      <c r="B90" s="21"/>
      <c r="C90" s="32" t="s">
        <v>101</v>
      </c>
      <c r="D90" s="22"/>
      <c r="E90" s="22"/>
      <c r="F90" s="22"/>
      <c r="G90" s="22"/>
      <c r="H90" s="22"/>
      <c r="I90" s="137"/>
      <c r="J90" s="22"/>
      <c r="K90" s="22"/>
      <c r="L90" s="20"/>
    </row>
    <row r="91" ht="16.5" customHeight="1">
      <c r="B91" s="21"/>
      <c r="C91" s="22"/>
      <c r="D91" s="22"/>
      <c r="E91" s="172" t="s">
        <v>102</v>
      </c>
      <c r="F91" s="22"/>
      <c r="G91" s="22"/>
      <c r="H91" s="22"/>
      <c r="I91" s="137"/>
      <c r="J91" s="22"/>
      <c r="K91" s="22"/>
      <c r="L91" s="20"/>
    </row>
    <row r="92" ht="12" customHeight="1">
      <c r="B92" s="21"/>
      <c r="C92" s="32" t="s">
        <v>103</v>
      </c>
      <c r="D92" s="22"/>
      <c r="E92" s="22"/>
      <c r="F92" s="22"/>
      <c r="G92" s="22"/>
      <c r="H92" s="22"/>
      <c r="I92" s="137"/>
      <c r="J92" s="22"/>
      <c r="K92" s="22"/>
      <c r="L92" s="20"/>
    </row>
    <row r="93" s="1" customFormat="1" ht="16.5" customHeight="1">
      <c r="B93" s="38"/>
      <c r="C93" s="39"/>
      <c r="D93" s="39"/>
      <c r="E93" s="32" t="s">
        <v>104</v>
      </c>
      <c r="F93" s="39"/>
      <c r="G93" s="39"/>
      <c r="H93" s="39"/>
      <c r="I93" s="144"/>
      <c r="J93" s="39"/>
      <c r="K93" s="39"/>
      <c r="L93" s="43"/>
    </row>
    <row r="94" s="1" customFormat="1" ht="12" customHeight="1">
      <c r="B94" s="38"/>
      <c r="C94" s="32" t="s">
        <v>105</v>
      </c>
      <c r="D94" s="39"/>
      <c r="E94" s="39"/>
      <c r="F94" s="39"/>
      <c r="G94" s="39"/>
      <c r="H94" s="39"/>
      <c r="I94" s="144"/>
      <c r="J94" s="39"/>
      <c r="K94" s="39"/>
      <c r="L94" s="43"/>
    </row>
    <row r="95" s="1" customFormat="1" ht="16.5" customHeight="1">
      <c r="B95" s="38"/>
      <c r="C95" s="39"/>
      <c r="D95" s="39"/>
      <c r="E95" s="64" t="str">
        <f>E13</f>
        <v xml:space="preserve">001 - km 181,202 - most  </v>
      </c>
      <c r="F95" s="39"/>
      <c r="G95" s="39"/>
      <c r="H95" s="39"/>
      <c r="I95" s="144"/>
      <c r="J95" s="39"/>
      <c r="K95" s="39"/>
      <c r="L95" s="43"/>
    </row>
    <row r="96" s="1" customFormat="1" ht="6.96" customHeight="1">
      <c r="B96" s="38"/>
      <c r="C96" s="39"/>
      <c r="D96" s="39"/>
      <c r="E96" s="39"/>
      <c r="F96" s="39"/>
      <c r="G96" s="39"/>
      <c r="H96" s="39"/>
      <c r="I96" s="144"/>
      <c r="J96" s="39"/>
      <c r="K96" s="39"/>
      <c r="L96" s="43"/>
    </row>
    <row r="97" s="1" customFormat="1" ht="12" customHeight="1">
      <c r="B97" s="38"/>
      <c r="C97" s="32" t="s">
        <v>20</v>
      </c>
      <c r="D97" s="39"/>
      <c r="E97" s="39"/>
      <c r="F97" s="27" t="str">
        <f>F16</f>
        <v xml:space="preserve"> </v>
      </c>
      <c r="G97" s="39"/>
      <c r="H97" s="39"/>
      <c r="I97" s="146" t="s">
        <v>22</v>
      </c>
      <c r="J97" s="67" t="str">
        <f>IF(J16="","",J16)</f>
        <v>17. 4. 2019</v>
      </c>
      <c r="K97" s="39"/>
      <c r="L97" s="43"/>
    </row>
    <row r="98" s="1" customFormat="1" ht="6.96" customHeight="1">
      <c r="B98" s="38"/>
      <c r="C98" s="39"/>
      <c r="D98" s="39"/>
      <c r="E98" s="39"/>
      <c r="F98" s="39"/>
      <c r="G98" s="39"/>
      <c r="H98" s="39"/>
      <c r="I98" s="144"/>
      <c r="J98" s="39"/>
      <c r="K98" s="39"/>
      <c r="L98" s="43"/>
    </row>
    <row r="99" s="1" customFormat="1" ht="13.65" customHeight="1">
      <c r="B99" s="38"/>
      <c r="C99" s="32" t="s">
        <v>24</v>
      </c>
      <c r="D99" s="39"/>
      <c r="E99" s="39"/>
      <c r="F99" s="27" t="str">
        <f>E19</f>
        <v xml:space="preserve"> </v>
      </c>
      <c r="G99" s="39"/>
      <c r="H99" s="39"/>
      <c r="I99" s="146" t="s">
        <v>29</v>
      </c>
      <c r="J99" s="36" t="str">
        <f>E25</f>
        <v xml:space="preserve"> </v>
      </c>
      <c r="K99" s="39"/>
      <c r="L99" s="43"/>
    </row>
    <row r="100" s="1" customFormat="1" ht="13.65" customHeight="1">
      <c r="B100" s="38"/>
      <c r="C100" s="32" t="s">
        <v>27</v>
      </c>
      <c r="D100" s="39"/>
      <c r="E100" s="39"/>
      <c r="F100" s="27" t="str">
        <f>IF(E22="","",E22)</f>
        <v>Vyplň údaj</v>
      </c>
      <c r="G100" s="39"/>
      <c r="H100" s="39"/>
      <c r="I100" s="146" t="s">
        <v>31</v>
      </c>
      <c r="J100" s="36" t="str">
        <f>E28</f>
        <v xml:space="preserve"> </v>
      </c>
      <c r="K100" s="39"/>
      <c r="L100" s="43"/>
    </row>
    <row r="101" s="1" customFormat="1" ht="10.32" customHeight="1">
      <c r="B101" s="38"/>
      <c r="C101" s="39"/>
      <c r="D101" s="39"/>
      <c r="E101" s="39"/>
      <c r="F101" s="39"/>
      <c r="G101" s="39"/>
      <c r="H101" s="39"/>
      <c r="I101" s="144"/>
      <c r="J101" s="39"/>
      <c r="K101" s="39"/>
      <c r="L101" s="43"/>
    </row>
    <row r="102" s="10" customFormat="1" ht="29.28" customHeight="1">
      <c r="B102" s="191"/>
      <c r="C102" s="192" t="s">
        <v>125</v>
      </c>
      <c r="D102" s="193" t="s">
        <v>52</v>
      </c>
      <c r="E102" s="193" t="s">
        <v>48</v>
      </c>
      <c r="F102" s="193" t="s">
        <v>49</v>
      </c>
      <c r="G102" s="193" t="s">
        <v>126</v>
      </c>
      <c r="H102" s="193" t="s">
        <v>127</v>
      </c>
      <c r="I102" s="194" t="s">
        <v>128</v>
      </c>
      <c r="J102" s="193" t="s">
        <v>109</v>
      </c>
      <c r="K102" s="195" t="s">
        <v>129</v>
      </c>
      <c r="L102" s="196"/>
      <c r="M102" s="88" t="s">
        <v>1</v>
      </c>
      <c r="N102" s="89" t="s">
        <v>37</v>
      </c>
      <c r="O102" s="89" t="s">
        <v>130</v>
      </c>
      <c r="P102" s="89" t="s">
        <v>131</v>
      </c>
      <c r="Q102" s="89" t="s">
        <v>132</v>
      </c>
      <c r="R102" s="89" t="s">
        <v>133</v>
      </c>
      <c r="S102" s="89" t="s">
        <v>134</v>
      </c>
      <c r="T102" s="90" t="s">
        <v>135</v>
      </c>
    </row>
    <row r="103" s="1" customFormat="1" ht="22.8" customHeight="1">
      <c r="B103" s="38"/>
      <c r="C103" s="95" t="s">
        <v>136</v>
      </c>
      <c r="D103" s="39"/>
      <c r="E103" s="39"/>
      <c r="F103" s="39"/>
      <c r="G103" s="39"/>
      <c r="H103" s="39"/>
      <c r="I103" s="144"/>
      <c r="J103" s="197">
        <f>BK103</f>
        <v>0</v>
      </c>
      <c r="K103" s="39"/>
      <c r="L103" s="43"/>
      <c r="M103" s="91"/>
      <c r="N103" s="92"/>
      <c r="O103" s="92"/>
      <c r="P103" s="198">
        <f>P104+P730</f>
        <v>0</v>
      </c>
      <c r="Q103" s="92"/>
      <c r="R103" s="198">
        <f>R104+R730</f>
        <v>452.57280943620475</v>
      </c>
      <c r="S103" s="92"/>
      <c r="T103" s="199">
        <f>T104+T730</f>
        <v>174.02614350000002</v>
      </c>
      <c r="AT103" s="17" t="s">
        <v>66</v>
      </c>
      <c r="AU103" s="17" t="s">
        <v>111</v>
      </c>
      <c r="BK103" s="200">
        <f>BK104+BK730</f>
        <v>0</v>
      </c>
    </row>
    <row r="104" s="11" customFormat="1" ht="25.92" customHeight="1">
      <c r="B104" s="201"/>
      <c r="C104" s="202"/>
      <c r="D104" s="203" t="s">
        <v>66</v>
      </c>
      <c r="E104" s="204" t="s">
        <v>137</v>
      </c>
      <c r="F104" s="204" t="s">
        <v>138</v>
      </c>
      <c r="G104" s="202"/>
      <c r="H104" s="202"/>
      <c r="I104" s="205"/>
      <c r="J104" s="206">
        <f>BK104</f>
        <v>0</v>
      </c>
      <c r="K104" s="202"/>
      <c r="L104" s="207"/>
      <c r="M104" s="208"/>
      <c r="N104" s="209"/>
      <c r="O104" s="209"/>
      <c r="P104" s="210">
        <f>P105+P288+P312+P352+P414+P424+P443+P688+P725</f>
        <v>0</v>
      </c>
      <c r="Q104" s="209"/>
      <c r="R104" s="210">
        <f>R105+R288+R312+R352+R414+R424+R443+R688+R725</f>
        <v>452.53776740850475</v>
      </c>
      <c r="S104" s="209"/>
      <c r="T104" s="211">
        <f>T105+T288+T312+T352+T414+T424+T443+T688+T725</f>
        <v>174.02614350000002</v>
      </c>
      <c r="AR104" s="212" t="s">
        <v>74</v>
      </c>
      <c r="AT104" s="213" t="s">
        <v>66</v>
      </c>
      <c r="AU104" s="213" t="s">
        <v>67</v>
      </c>
      <c r="AY104" s="212" t="s">
        <v>139</v>
      </c>
      <c r="BK104" s="214">
        <f>BK105+BK288+BK312+BK352+BK414+BK424+BK443+BK688+BK725</f>
        <v>0</v>
      </c>
    </row>
    <row r="105" s="11" customFormat="1" ht="22.8" customHeight="1">
      <c r="B105" s="201"/>
      <c r="C105" s="202"/>
      <c r="D105" s="203" t="s">
        <v>66</v>
      </c>
      <c r="E105" s="215" t="s">
        <v>74</v>
      </c>
      <c r="F105" s="215" t="s">
        <v>140</v>
      </c>
      <c r="G105" s="202"/>
      <c r="H105" s="202"/>
      <c r="I105" s="205"/>
      <c r="J105" s="216">
        <f>BK105</f>
        <v>0</v>
      </c>
      <c r="K105" s="202"/>
      <c r="L105" s="207"/>
      <c r="M105" s="208"/>
      <c r="N105" s="209"/>
      <c r="O105" s="209"/>
      <c r="P105" s="210">
        <f>SUM(P106:P287)</f>
        <v>0</v>
      </c>
      <c r="Q105" s="209"/>
      <c r="R105" s="210">
        <f>SUM(R106:R287)</f>
        <v>147.66943979999999</v>
      </c>
      <c r="S105" s="209"/>
      <c r="T105" s="211">
        <f>SUM(T106:T287)</f>
        <v>36</v>
      </c>
      <c r="AR105" s="212" t="s">
        <v>74</v>
      </c>
      <c r="AT105" s="213" t="s">
        <v>66</v>
      </c>
      <c r="AU105" s="213" t="s">
        <v>74</v>
      </c>
      <c r="AY105" s="212" t="s">
        <v>139</v>
      </c>
      <c r="BK105" s="214">
        <f>SUM(BK106:BK287)</f>
        <v>0</v>
      </c>
    </row>
    <row r="106" s="1" customFormat="1" ht="16.5" customHeight="1">
      <c r="B106" s="38"/>
      <c r="C106" s="217" t="s">
        <v>74</v>
      </c>
      <c r="D106" s="217" t="s">
        <v>141</v>
      </c>
      <c r="E106" s="218" t="s">
        <v>142</v>
      </c>
      <c r="F106" s="219" t="s">
        <v>143</v>
      </c>
      <c r="G106" s="220" t="s">
        <v>144</v>
      </c>
      <c r="H106" s="221">
        <v>345</v>
      </c>
      <c r="I106" s="222"/>
      <c r="J106" s="223">
        <f>ROUND(I106*H106,2)</f>
        <v>0</v>
      </c>
      <c r="K106" s="219" t="s">
        <v>145</v>
      </c>
      <c r="L106" s="43"/>
      <c r="M106" s="224" t="s">
        <v>1</v>
      </c>
      <c r="N106" s="225" t="s">
        <v>38</v>
      </c>
      <c r="O106" s="79"/>
      <c r="P106" s="226">
        <f>O106*H106</f>
        <v>0</v>
      </c>
      <c r="Q106" s="226">
        <v>0</v>
      </c>
      <c r="R106" s="226">
        <f>Q106*H106</f>
        <v>0</v>
      </c>
      <c r="S106" s="226">
        <v>0</v>
      </c>
      <c r="T106" s="227">
        <f>S106*H106</f>
        <v>0</v>
      </c>
      <c r="AR106" s="17" t="s">
        <v>146</v>
      </c>
      <c r="AT106" s="17" t="s">
        <v>141</v>
      </c>
      <c r="AU106" s="17" t="s">
        <v>76</v>
      </c>
      <c r="AY106" s="17" t="s">
        <v>139</v>
      </c>
      <c r="BE106" s="228">
        <f>IF(N106="základní",J106,0)</f>
        <v>0</v>
      </c>
      <c r="BF106" s="228">
        <f>IF(N106="snížená",J106,0)</f>
        <v>0</v>
      </c>
      <c r="BG106" s="228">
        <f>IF(N106="zákl. přenesená",J106,0)</f>
        <v>0</v>
      </c>
      <c r="BH106" s="228">
        <f>IF(N106="sníž. přenesená",J106,0)</f>
        <v>0</v>
      </c>
      <c r="BI106" s="228">
        <f>IF(N106="nulová",J106,0)</f>
        <v>0</v>
      </c>
      <c r="BJ106" s="17" t="s">
        <v>74</v>
      </c>
      <c r="BK106" s="228">
        <f>ROUND(I106*H106,2)</f>
        <v>0</v>
      </c>
      <c r="BL106" s="17" t="s">
        <v>146</v>
      </c>
      <c r="BM106" s="17" t="s">
        <v>147</v>
      </c>
    </row>
    <row r="107" s="1" customFormat="1">
      <c r="B107" s="38"/>
      <c r="C107" s="39"/>
      <c r="D107" s="229" t="s">
        <v>148</v>
      </c>
      <c r="E107" s="39"/>
      <c r="F107" s="230" t="s">
        <v>149</v>
      </c>
      <c r="G107" s="39"/>
      <c r="H107" s="39"/>
      <c r="I107" s="144"/>
      <c r="J107" s="39"/>
      <c r="K107" s="39"/>
      <c r="L107" s="43"/>
      <c r="M107" s="231"/>
      <c r="N107" s="79"/>
      <c r="O107" s="79"/>
      <c r="P107" s="79"/>
      <c r="Q107" s="79"/>
      <c r="R107" s="79"/>
      <c r="S107" s="79"/>
      <c r="T107" s="80"/>
      <c r="AT107" s="17" t="s">
        <v>148</v>
      </c>
      <c r="AU107" s="17" t="s">
        <v>76</v>
      </c>
    </row>
    <row r="108" s="1" customFormat="1">
      <c r="B108" s="38"/>
      <c r="C108" s="39"/>
      <c r="D108" s="229" t="s">
        <v>150</v>
      </c>
      <c r="E108" s="39"/>
      <c r="F108" s="232" t="s">
        <v>151</v>
      </c>
      <c r="G108" s="39"/>
      <c r="H108" s="39"/>
      <c r="I108" s="144"/>
      <c r="J108" s="39"/>
      <c r="K108" s="39"/>
      <c r="L108" s="43"/>
      <c r="M108" s="231"/>
      <c r="N108" s="79"/>
      <c r="O108" s="79"/>
      <c r="P108" s="79"/>
      <c r="Q108" s="79"/>
      <c r="R108" s="79"/>
      <c r="S108" s="79"/>
      <c r="T108" s="80"/>
      <c r="AT108" s="17" t="s">
        <v>150</v>
      </c>
      <c r="AU108" s="17" t="s">
        <v>76</v>
      </c>
    </row>
    <row r="109" s="12" customFormat="1">
      <c r="B109" s="233"/>
      <c r="C109" s="234"/>
      <c r="D109" s="229" t="s">
        <v>152</v>
      </c>
      <c r="E109" s="235" t="s">
        <v>1</v>
      </c>
      <c r="F109" s="236" t="s">
        <v>153</v>
      </c>
      <c r="G109" s="234"/>
      <c r="H109" s="235" t="s">
        <v>1</v>
      </c>
      <c r="I109" s="237"/>
      <c r="J109" s="234"/>
      <c r="K109" s="234"/>
      <c r="L109" s="238"/>
      <c r="M109" s="239"/>
      <c r="N109" s="240"/>
      <c r="O109" s="240"/>
      <c r="P109" s="240"/>
      <c r="Q109" s="240"/>
      <c r="R109" s="240"/>
      <c r="S109" s="240"/>
      <c r="T109" s="241"/>
      <c r="AT109" s="242" t="s">
        <v>152</v>
      </c>
      <c r="AU109" s="242" t="s">
        <v>76</v>
      </c>
      <c r="AV109" s="12" t="s">
        <v>74</v>
      </c>
      <c r="AW109" s="12" t="s">
        <v>30</v>
      </c>
      <c r="AX109" s="12" t="s">
        <v>67</v>
      </c>
      <c r="AY109" s="242" t="s">
        <v>139</v>
      </c>
    </row>
    <row r="110" s="13" customFormat="1">
      <c r="B110" s="243"/>
      <c r="C110" s="244"/>
      <c r="D110" s="229" t="s">
        <v>152</v>
      </c>
      <c r="E110" s="245" t="s">
        <v>1</v>
      </c>
      <c r="F110" s="246" t="s">
        <v>154</v>
      </c>
      <c r="G110" s="244"/>
      <c r="H110" s="247">
        <v>120</v>
      </c>
      <c r="I110" s="248"/>
      <c r="J110" s="244"/>
      <c r="K110" s="244"/>
      <c r="L110" s="249"/>
      <c r="M110" s="250"/>
      <c r="N110" s="251"/>
      <c r="O110" s="251"/>
      <c r="P110" s="251"/>
      <c r="Q110" s="251"/>
      <c r="R110" s="251"/>
      <c r="S110" s="251"/>
      <c r="T110" s="252"/>
      <c r="AT110" s="253" t="s">
        <v>152</v>
      </c>
      <c r="AU110" s="253" t="s">
        <v>76</v>
      </c>
      <c r="AV110" s="13" t="s">
        <v>76</v>
      </c>
      <c r="AW110" s="13" t="s">
        <v>30</v>
      </c>
      <c r="AX110" s="13" t="s">
        <v>67</v>
      </c>
      <c r="AY110" s="253" t="s">
        <v>139</v>
      </c>
    </row>
    <row r="111" s="12" customFormat="1">
      <c r="B111" s="233"/>
      <c r="C111" s="234"/>
      <c r="D111" s="229" t="s">
        <v>152</v>
      </c>
      <c r="E111" s="235" t="s">
        <v>1</v>
      </c>
      <c r="F111" s="236" t="s">
        <v>155</v>
      </c>
      <c r="G111" s="234"/>
      <c r="H111" s="235" t="s">
        <v>1</v>
      </c>
      <c r="I111" s="237"/>
      <c r="J111" s="234"/>
      <c r="K111" s="234"/>
      <c r="L111" s="238"/>
      <c r="M111" s="239"/>
      <c r="N111" s="240"/>
      <c r="O111" s="240"/>
      <c r="P111" s="240"/>
      <c r="Q111" s="240"/>
      <c r="R111" s="240"/>
      <c r="S111" s="240"/>
      <c r="T111" s="241"/>
      <c r="AT111" s="242" t="s">
        <v>152</v>
      </c>
      <c r="AU111" s="242" t="s">
        <v>76</v>
      </c>
      <c r="AV111" s="12" t="s">
        <v>74</v>
      </c>
      <c r="AW111" s="12" t="s">
        <v>30</v>
      </c>
      <c r="AX111" s="12" t="s">
        <v>67</v>
      </c>
      <c r="AY111" s="242" t="s">
        <v>139</v>
      </c>
    </row>
    <row r="112" s="13" customFormat="1">
      <c r="B112" s="243"/>
      <c r="C112" s="244"/>
      <c r="D112" s="229" t="s">
        <v>152</v>
      </c>
      <c r="E112" s="245" t="s">
        <v>1</v>
      </c>
      <c r="F112" s="246" t="s">
        <v>156</v>
      </c>
      <c r="G112" s="244"/>
      <c r="H112" s="247">
        <v>225</v>
      </c>
      <c r="I112" s="248"/>
      <c r="J112" s="244"/>
      <c r="K112" s="244"/>
      <c r="L112" s="249"/>
      <c r="M112" s="250"/>
      <c r="N112" s="251"/>
      <c r="O112" s="251"/>
      <c r="P112" s="251"/>
      <c r="Q112" s="251"/>
      <c r="R112" s="251"/>
      <c r="S112" s="251"/>
      <c r="T112" s="252"/>
      <c r="AT112" s="253" t="s">
        <v>152</v>
      </c>
      <c r="AU112" s="253" t="s">
        <v>76</v>
      </c>
      <c r="AV112" s="13" t="s">
        <v>76</v>
      </c>
      <c r="AW112" s="13" t="s">
        <v>30</v>
      </c>
      <c r="AX112" s="13" t="s">
        <v>67</v>
      </c>
      <c r="AY112" s="253" t="s">
        <v>139</v>
      </c>
    </row>
    <row r="113" s="14" customFormat="1">
      <c r="B113" s="254"/>
      <c r="C113" s="255"/>
      <c r="D113" s="229" t="s">
        <v>152</v>
      </c>
      <c r="E113" s="256" t="s">
        <v>1</v>
      </c>
      <c r="F113" s="257" t="s">
        <v>157</v>
      </c>
      <c r="G113" s="255"/>
      <c r="H113" s="258">
        <v>345</v>
      </c>
      <c r="I113" s="259"/>
      <c r="J113" s="255"/>
      <c r="K113" s="255"/>
      <c r="L113" s="260"/>
      <c r="M113" s="261"/>
      <c r="N113" s="262"/>
      <c r="O113" s="262"/>
      <c r="P113" s="262"/>
      <c r="Q113" s="262"/>
      <c r="R113" s="262"/>
      <c r="S113" s="262"/>
      <c r="T113" s="263"/>
      <c r="AT113" s="264" t="s">
        <v>152</v>
      </c>
      <c r="AU113" s="264" t="s">
        <v>76</v>
      </c>
      <c r="AV113" s="14" t="s">
        <v>146</v>
      </c>
      <c r="AW113" s="14" t="s">
        <v>30</v>
      </c>
      <c r="AX113" s="14" t="s">
        <v>74</v>
      </c>
      <c r="AY113" s="264" t="s">
        <v>139</v>
      </c>
    </row>
    <row r="114" s="1" customFormat="1" ht="16.5" customHeight="1">
      <c r="B114" s="38"/>
      <c r="C114" s="217" t="s">
        <v>76</v>
      </c>
      <c r="D114" s="217" t="s">
        <v>141</v>
      </c>
      <c r="E114" s="218" t="s">
        <v>158</v>
      </c>
      <c r="F114" s="219" t="s">
        <v>159</v>
      </c>
      <c r="G114" s="220" t="s">
        <v>160</v>
      </c>
      <c r="H114" s="221">
        <v>8.1600000000000001</v>
      </c>
      <c r="I114" s="222"/>
      <c r="J114" s="223">
        <f>ROUND(I114*H114,2)</f>
        <v>0</v>
      </c>
      <c r="K114" s="219" t="s">
        <v>145</v>
      </c>
      <c r="L114" s="43"/>
      <c r="M114" s="224" t="s">
        <v>1</v>
      </c>
      <c r="N114" s="225" t="s">
        <v>38</v>
      </c>
      <c r="O114" s="79"/>
      <c r="P114" s="226">
        <f>O114*H114</f>
        <v>0</v>
      </c>
      <c r="Q114" s="226">
        <v>0</v>
      </c>
      <c r="R114" s="226">
        <f>Q114*H114</f>
        <v>0</v>
      </c>
      <c r="S114" s="226">
        <v>0</v>
      </c>
      <c r="T114" s="227">
        <f>S114*H114</f>
        <v>0</v>
      </c>
      <c r="AR114" s="17" t="s">
        <v>146</v>
      </c>
      <c r="AT114" s="17" t="s">
        <v>141</v>
      </c>
      <c r="AU114" s="17" t="s">
        <v>76</v>
      </c>
      <c r="AY114" s="17" t="s">
        <v>139</v>
      </c>
      <c r="BE114" s="228">
        <f>IF(N114="základní",J114,0)</f>
        <v>0</v>
      </c>
      <c r="BF114" s="228">
        <f>IF(N114="snížená",J114,0)</f>
        <v>0</v>
      </c>
      <c r="BG114" s="228">
        <f>IF(N114="zákl. přenesená",J114,0)</f>
        <v>0</v>
      </c>
      <c r="BH114" s="228">
        <f>IF(N114="sníž. přenesená",J114,0)</f>
        <v>0</v>
      </c>
      <c r="BI114" s="228">
        <f>IF(N114="nulová",J114,0)</f>
        <v>0</v>
      </c>
      <c r="BJ114" s="17" t="s">
        <v>74</v>
      </c>
      <c r="BK114" s="228">
        <f>ROUND(I114*H114,2)</f>
        <v>0</v>
      </c>
      <c r="BL114" s="17" t="s">
        <v>146</v>
      </c>
      <c r="BM114" s="17" t="s">
        <v>161</v>
      </c>
    </row>
    <row r="115" s="1" customFormat="1">
      <c r="B115" s="38"/>
      <c r="C115" s="39"/>
      <c r="D115" s="229" t="s">
        <v>148</v>
      </c>
      <c r="E115" s="39"/>
      <c r="F115" s="230" t="s">
        <v>162</v>
      </c>
      <c r="G115" s="39"/>
      <c r="H115" s="39"/>
      <c r="I115" s="144"/>
      <c r="J115" s="39"/>
      <c r="K115" s="39"/>
      <c r="L115" s="43"/>
      <c r="M115" s="231"/>
      <c r="N115" s="79"/>
      <c r="O115" s="79"/>
      <c r="P115" s="79"/>
      <c r="Q115" s="79"/>
      <c r="R115" s="79"/>
      <c r="S115" s="79"/>
      <c r="T115" s="80"/>
      <c r="AT115" s="17" t="s">
        <v>148</v>
      </c>
      <c r="AU115" s="17" t="s">
        <v>76</v>
      </c>
    </row>
    <row r="116" s="1" customFormat="1">
      <c r="B116" s="38"/>
      <c r="C116" s="39"/>
      <c r="D116" s="229" t="s">
        <v>150</v>
      </c>
      <c r="E116" s="39"/>
      <c r="F116" s="232" t="s">
        <v>163</v>
      </c>
      <c r="G116" s="39"/>
      <c r="H116" s="39"/>
      <c r="I116" s="144"/>
      <c r="J116" s="39"/>
      <c r="K116" s="39"/>
      <c r="L116" s="43"/>
      <c r="M116" s="231"/>
      <c r="N116" s="79"/>
      <c r="O116" s="79"/>
      <c r="P116" s="79"/>
      <c r="Q116" s="79"/>
      <c r="R116" s="79"/>
      <c r="S116" s="79"/>
      <c r="T116" s="80"/>
      <c r="AT116" s="17" t="s">
        <v>150</v>
      </c>
      <c r="AU116" s="17" t="s">
        <v>76</v>
      </c>
    </row>
    <row r="117" s="12" customFormat="1">
      <c r="B117" s="233"/>
      <c r="C117" s="234"/>
      <c r="D117" s="229" t="s">
        <v>152</v>
      </c>
      <c r="E117" s="235" t="s">
        <v>1</v>
      </c>
      <c r="F117" s="236" t="s">
        <v>164</v>
      </c>
      <c r="G117" s="234"/>
      <c r="H117" s="235" t="s">
        <v>1</v>
      </c>
      <c r="I117" s="237"/>
      <c r="J117" s="234"/>
      <c r="K117" s="234"/>
      <c r="L117" s="238"/>
      <c r="M117" s="239"/>
      <c r="N117" s="240"/>
      <c r="O117" s="240"/>
      <c r="P117" s="240"/>
      <c r="Q117" s="240"/>
      <c r="R117" s="240"/>
      <c r="S117" s="240"/>
      <c r="T117" s="241"/>
      <c r="AT117" s="242" t="s">
        <v>152</v>
      </c>
      <c r="AU117" s="242" t="s">
        <v>76</v>
      </c>
      <c r="AV117" s="12" t="s">
        <v>74</v>
      </c>
      <c r="AW117" s="12" t="s">
        <v>30</v>
      </c>
      <c r="AX117" s="12" t="s">
        <v>67</v>
      </c>
      <c r="AY117" s="242" t="s">
        <v>139</v>
      </c>
    </row>
    <row r="118" s="13" customFormat="1">
      <c r="B118" s="243"/>
      <c r="C118" s="244"/>
      <c r="D118" s="229" t="s">
        <v>152</v>
      </c>
      <c r="E118" s="245" t="s">
        <v>1</v>
      </c>
      <c r="F118" s="246" t="s">
        <v>165</v>
      </c>
      <c r="G118" s="244"/>
      <c r="H118" s="247">
        <v>5.7599999999999998</v>
      </c>
      <c r="I118" s="248"/>
      <c r="J118" s="244"/>
      <c r="K118" s="244"/>
      <c r="L118" s="249"/>
      <c r="M118" s="250"/>
      <c r="N118" s="251"/>
      <c r="O118" s="251"/>
      <c r="P118" s="251"/>
      <c r="Q118" s="251"/>
      <c r="R118" s="251"/>
      <c r="S118" s="251"/>
      <c r="T118" s="252"/>
      <c r="AT118" s="253" t="s">
        <v>152</v>
      </c>
      <c r="AU118" s="253" t="s">
        <v>76</v>
      </c>
      <c r="AV118" s="13" t="s">
        <v>76</v>
      </c>
      <c r="AW118" s="13" t="s">
        <v>30</v>
      </c>
      <c r="AX118" s="13" t="s">
        <v>67</v>
      </c>
      <c r="AY118" s="253" t="s">
        <v>139</v>
      </c>
    </row>
    <row r="119" s="12" customFormat="1">
      <c r="B119" s="233"/>
      <c r="C119" s="234"/>
      <c r="D119" s="229" t="s">
        <v>152</v>
      </c>
      <c r="E119" s="235" t="s">
        <v>1</v>
      </c>
      <c r="F119" s="236" t="s">
        <v>166</v>
      </c>
      <c r="G119" s="234"/>
      <c r="H119" s="235" t="s">
        <v>1</v>
      </c>
      <c r="I119" s="237"/>
      <c r="J119" s="234"/>
      <c r="K119" s="234"/>
      <c r="L119" s="238"/>
      <c r="M119" s="239"/>
      <c r="N119" s="240"/>
      <c r="O119" s="240"/>
      <c r="P119" s="240"/>
      <c r="Q119" s="240"/>
      <c r="R119" s="240"/>
      <c r="S119" s="240"/>
      <c r="T119" s="241"/>
      <c r="AT119" s="242" t="s">
        <v>152</v>
      </c>
      <c r="AU119" s="242" t="s">
        <v>76</v>
      </c>
      <c r="AV119" s="12" t="s">
        <v>74</v>
      </c>
      <c r="AW119" s="12" t="s">
        <v>30</v>
      </c>
      <c r="AX119" s="12" t="s">
        <v>67</v>
      </c>
      <c r="AY119" s="242" t="s">
        <v>139</v>
      </c>
    </row>
    <row r="120" s="13" customFormat="1">
      <c r="B120" s="243"/>
      <c r="C120" s="244"/>
      <c r="D120" s="229" t="s">
        <v>152</v>
      </c>
      <c r="E120" s="245" t="s">
        <v>1</v>
      </c>
      <c r="F120" s="246" t="s">
        <v>167</v>
      </c>
      <c r="G120" s="244"/>
      <c r="H120" s="247">
        <v>2.3999999999999999</v>
      </c>
      <c r="I120" s="248"/>
      <c r="J120" s="244"/>
      <c r="K120" s="244"/>
      <c r="L120" s="249"/>
      <c r="M120" s="250"/>
      <c r="N120" s="251"/>
      <c r="O120" s="251"/>
      <c r="P120" s="251"/>
      <c r="Q120" s="251"/>
      <c r="R120" s="251"/>
      <c r="S120" s="251"/>
      <c r="T120" s="252"/>
      <c r="AT120" s="253" t="s">
        <v>152</v>
      </c>
      <c r="AU120" s="253" t="s">
        <v>76</v>
      </c>
      <c r="AV120" s="13" t="s">
        <v>76</v>
      </c>
      <c r="AW120" s="13" t="s">
        <v>30</v>
      </c>
      <c r="AX120" s="13" t="s">
        <v>67</v>
      </c>
      <c r="AY120" s="253" t="s">
        <v>139</v>
      </c>
    </row>
    <row r="121" s="14" customFormat="1">
      <c r="B121" s="254"/>
      <c r="C121" s="255"/>
      <c r="D121" s="229" t="s">
        <v>152</v>
      </c>
      <c r="E121" s="256" t="s">
        <v>1</v>
      </c>
      <c r="F121" s="257" t="s">
        <v>157</v>
      </c>
      <c r="G121" s="255"/>
      <c r="H121" s="258">
        <v>8.1600000000000001</v>
      </c>
      <c r="I121" s="259"/>
      <c r="J121" s="255"/>
      <c r="K121" s="255"/>
      <c r="L121" s="260"/>
      <c r="M121" s="261"/>
      <c r="N121" s="262"/>
      <c r="O121" s="262"/>
      <c r="P121" s="262"/>
      <c r="Q121" s="262"/>
      <c r="R121" s="262"/>
      <c r="S121" s="262"/>
      <c r="T121" s="263"/>
      <c r="AT121" s="264" t="s">
        <v>152</v>
      </c>
      <c r="AU121" s="264" t="s">
        <v>76</v>
      </c>
      <c r="AV121" s="14" t="s">
        <v>146</v>
      </c>
      <c r="AW121" s="14" t="s">
        <v>30</v>
      </c>
      <c r="AX121" s="14" t="s">
        <v>74</v>
      </c>
      <c r="AY121" s="264" t="s">
        <v>139</v>
      </c>
    </row>
    <row r="122" s="1" customFormat="1" ht="16.5" customHeight="1">
      <c r="B122" s="38"/>
      <c r="C122" s="217" t="s">
        <v>82</v>
      </c>
      <c r="D122" s="217" t="s">
        <v>141</v>
      </c>
      <c r="E122" s="218" t="s">
        <v>168</v>
      </c>
      <c r="F122" s="219" t="s">
        <v>169</v>
      </c>
      <c r="G122" s="220" t="s">
        <v>144</v>
      </c>
      <c r="H122" s="221">
        <v>120</v>
      </c>
      <c r="I122" s="222"/>
      <c r="J122" s="223">
        <f>ROUND(I122*H122,2)</f>
        <v>0</v>
      </c>
      <c r="K122" s="219" t="s">
        <v>145</v>
      </c>
      <c r="L122" s="43"/>
      <c r="M122" s="224" t="s">
        <v>1</v>
      </c>
      <c r="N122" s="225" t="s">
        <v>38</v>
      </c>
      <c r="O122" s="79"/>
      <c r="P122" s="226">
        <f>O122*H122</f>
        <v>0</v>
      </c>
      <c r="Q122" s="226">
        <v>0</v>
      </c>
      <c r="R122" s="226">
        <f>Q122*H122</f>
        <v>0</v>
      </c>
      <c r="S122" s="226">
        <v>0.29999999999999999</v>
      </c>
      <c r="T122" s="227">
        <f>S122*H122</f>
        <v>36</v>
      </c>
      <c r="AR122" s="17" t="s">
        <v>146</v>
      </c>
      <c r="AT122" s="17" t="s">
        <v>141</v>
      </c>
      <c r="AU122" s="17" t="s">
        <v>76</v>
      </c>
      <c r="AY122" s="17" t="s">
        <v>139</v>
      </c>
      <c r="BE122" s="228">
        <f>IF(N122="základní",J122,0)</f>
        <v>0</v>
      </c>
      <c r="BF122" s="228">
        <f>IF(N122="snížená",J122,0)</f>
        <v>0</v>
      </c>
      <c r="BG122" s="228">
        <f>IF(N122="zákl. přenesená",J122,0)</f>
        <v>0</v>
      </c>
      <c r="BH122" s="228">
        <f>IF(N122="sníž. přenesená",J122,0)</f>
        <v>0</v>
      </c>
      <c r="BI122" s="228">
        <f>IF(N122="nulová",J122,0)</f>
        <v>0</v>
      </c>
      <c r="BJ122" s="17" t="s">
        <v>74</v>
      </c>
      <c r="BK122" s="228">
        <f>ROUND(I122*H122,2)</f>
        <v>0</v>
      </c>
      <c r="BL122" s="17" t="s">
        <v>146</v>
      </c>
      <c r="BM122" s="17" t="s">
        <v>170</v>
      </c>
    </row>
    <row r="123" s="1" customFormat="1">
      <c r="B123" s="38"/>
      <c r="C123" s="39"/>
      <c r="D123" s="229" t="s">
        <v>148</v>
      </c>
      <c r="E123" s="39"/>
      <c r="F123" s="230" t="s">
        <v>171</v>
      </c>
      <c r="G123" s="39"/>
      <c r="H123" s="39"/>
      <c r="I123" s="144"/>
      <c r="J123" s="39"/>
      <c r="K123" s="39"/>
      <c r="L123" s="43"/>
      <c r="M123" s="231"/>
      <c r="N123" s="79"/>
      <c r="O123" s="79"/>
      <c r="P123" s="79"/>
      <c r="Q123" s="79"/>
      <c r="R123" s="79"/>
      <c r="S123" s="79"/>
      <c r="T123" s="80"/>
      <c r="AT123" s="17" t="s">
        <v>148</v>
      </c>
      <c r="AU123" s="17" t="s">
        <v>76</v>
      </c>
    </row>
    <row r="124" s="1" customFormat="1">
      <c r="B124" s="38"/>
      <c r="C124" s="39"/>
      <c r="D124" s="229" t="s">
        <v>150</v>
      </c>
      <c r="E124" s="39"/>
      <c r="F124" s="232" t="s">
        <v>172</v>
      </c>
      <c r="G124" s="39"/>
      <c r="H124" s="39"/>
      <c r="I124" s="144"/>
      <c r="J124" s="39"/>
      <c r="K124" s="39"/>
      <c r="L124" s="43"/>
      <c r="M124" s="231"/>
      <c r="N124" s="79"/>
      <c r="O124" s="79"/>
      <c r="P124" s="79"/>
      <c r="Q124" s="79"/>
      <c r="R124" s="79"/>
      <c r="S124" s="79"/>
      <c r="T124" s="80"/>
      <c r="AT124" s="17" t="s">
        <v>150</v>
      </c>
      <c r="AU124" s="17" t="s">
        <v>76</v>
      </c>
    </row>
    <row r="125" s="12" customFormat="1">
      <c r="B125" s="233"/>
      <c r="C125" s="234"/>
      <c r="D125" s="229" t="s">
        <v>152</v>
      </c>
      <c r="E125" s="235" t="s">
        <v>1</v>
      </c>
      <c r="F125" s="236" t="s">
        <v>166</v>
      </c>
      <c r="G125" s="234"/>
      <c r="H125" s="235" t="s">
        <v>1</v>
      </c>
      <c r="I125" s="237"/>
      <c r="J125" s="234"/>
      <c r="K125" s="234"/>
      <c r="L125" s="238"/>
      <c r="M125" s="239"/>
      <c r="N125" s="240"/>
      <c r="O125" s="240"/>
      <c r="P125" s="240"/>
      <c r="Q125" s="240"/>
      <c r="R125" s="240"/>
      <c r="S125" s="240"/>
      <c r="T125" s="241"/>
      <c r="AT125" s="242" t="s">
        <v>152</v>
      </c>
      <c r="AU125" s="242" t="s">
        <v>76</v>
      </c>
      <c r="AV125" s="12" t="s">
        <v>74</v>
      </c>
      <c r="AW125" s="12" t="s">
        <v>30</v>
      </c>
      <c r="AX125" s="12" t="s">
        <v>67</v>
      </c>
      <c r="AY125" s="242" t="s">
        <v>139</v>
      </c>
    </row>
    <row r="126" s="13" customFormat="1">
      <c r="B126" s="243"/>
      <c r="C126" s="244"/>
      <c r="D126" s="229" t="s">
        <v>152</v>
      </c>
      <c r="E126" s="245" t="s">
        <v>1</v>
      </c>
      <c r="F126" s="246" t="s">
        <v>154</v>
      </c>
      <c r="G126" s="244"/>
      <c r="H126" s="247">
        <v>120</v>
      </c>
      <c r="I126" s="248"/>
      <c r="J126" s="244"/>
      <c r="K126" s="244"/>
      <c r="L126" s="249"/>
      <c r="M126" s="250"/>
      <c r="N126" s="251"/>
      <c r="O126" s="251"/>
      <c r="P126" s="251"/>
      <c r="Q126" s="251"/>
      <c r="R126" s="251"/>
      <c r="S126" s="251"/>
      <c r="T126" s="252"/>
      <c r="AT126" s="253" t="s">
        <v>152</v>
      </c>
      <c r="AU126" s="253" t="s">
        <v>76</v>
      </c>
      <c r="AV126" s="13" t="s">
        <v>76</v>
      </c>
      <c r="AW126" s="13" t="s">
        <v>30</v>
      </c>
      <c r="AX126" s="13" t="s">
        <v>67</v>
      </c>
      <c r="AY126" s="253" t="s">
        <v>139</v>
      </c>
    </row>
    <row r="127" s="14" customFormat="1">
      <c r="B127" s="254"/>
      <c r="C127" s="255"/>
      <c r="D127" s="229" t="s">
        <v>152</v>
      </c>
      <c r="E127" s="256" t="s">
        <v>1</v>
      </c>
      <c r="F127" s="257" t="s">
        <v>157</v>
      </c>
      <c r="G127" s="255"/>
      <c r="H127" s="258">
        <v>120</v>
      </c>
      <c r="I127" s="259"/>
      <c r="J127" s="255"/>
      <c r="K127" s="255"/>
      <c r="L127" s="260"/>
      <c r="M127" s="261"/>
      <c r="N127" s="262"/>
      <c r="O127" s="262"/>
      <c r="P127" s="262"/>
      <c r="Q127" s="262"/>
      <c r="R127" s="262"/>
      <c r="S127" s="262"/>
      <c r="T127" s="263"/>
      <c r="AT127" s="264" t="s">
        <v>152</v>
      </c>
      <c r="AU127" s="264" t="s">
        <v>76</v>
      </c>
      <c r="AV127" s="14" t="s">
        <v>146</v>
      </c>
      <c r="AW127" s="14" t="s">
        <v>30</v>
      </c>
      <c r="AX127" s="14" t="s">
        <v>74</v>
      </c>
      <c r="AY127" s="264" t="s">
        <v>139</v>
      </c>
    </row>
    <row r="128" s="1" customFormat="1" ht="16.5" customHeight="1">
      <c r="B128" s="38"/>
      <c r="C128" s="217" t="s">
        <v>146</v>
      </c>
      <c r="D128" s="217" t="s">
        <v>141</v>
      </c>
      <c r="E128" s="218" t="s">
        <v>173</v>
      </c>
      <c r="F128" s="219" t="s">
        <v>174</v>
      </c>
      <c r="G128" s="220" t="s">
        <v>175</v>
      </c>
      <c r="H128" s="221">
        <v>16</v>
      </c>
      <c r="I128" s="222"/>
      <c r="J128" s="223">
        <f>ROUND(I128*H128,2)</f>
        <v>0</v>
      </c>
      <c r="K128" s="219" t="s">
        <v>145</v>
      </c>
      <c r="L128" s="43"/>
      <c r="M128" s="224" t="s">
        <v>1</v>
      </c>
      <c r="N128" s="225" t="s">
        <v>38</v>
      </c>
      <c r="O128" s="79"/>
      <c r="P128" s="226">
        <f>O128*H128</f>
        <v>0</v>
      </c>
      <c r="Q128" s="226">
        <v>0.036904300000000001</v>
      </c>
      <c r="R128" s="226">
        <f>Q128*H128</f>
        <v>0.59046880000000002</v>
      </c>
      <c r="S128" s="226">
        <v>0</v>
      </c>
      <c r="T128" s="227">
        <f>S128*H128</f>
        <v>0</v>
      </c>
      <c r="AR128" s="17" t="s">
        <v>146</v>
      </c>
      <c r="AT128" s="17" t="s">
        <v>141</v>
      </c>
      <c r="AU128" s="17" t="s">
        <v>76</v>
      </c>
      <c r="AY128" s="17" t="s">
        <v>139</v>
      </c>
      <c r="BE128" s="228">
        <f>IF(N128="základní",J128,0)</f>
        <v>0</v>
      </c>
      <c r="BF128" s="228">
        <f>IF(N128="snížená",J128,0)</f>
        <v>0</v>
      </c>
      <c r="BG128" s="228">
        <f>IF(N128="zákl. přenesená",J128,0)</f>
        <v>0</v>
      </c>
      <c r="BH128" s="228">
        <f>IF(N128="sníž. přenesená",J128,0)</f>
        <v>0</v>
      </c>
      <c r="BI128" s="228">
        <f>IF(N128="nulová",J128,0)</f>
        <v>0</v>
      </c>
      <c r="BJ128" s="17" t="s">
        <v>74</v>
      </c>
      <c r="BK128" s="228">
        <f>ROUND(I128*H128,2)</f>
        <v>0</v>
      </c>
      <c r="BL128" s="17" t="s">
        <v>146</v>
      </c>
      <c r="BM128" s="17" t="s">
        <v>176</v>
      </c>
    </row>
    <row r="129" s="1" customFormat="1">
      <c r="B129" s="38"/>
      <c r="C129" s="39"/>
      <c r="D129" s="229" t="s">
        <v>148</v>
      </c>
      <c r="E129" s="39"/>
      <c r="F129" s="230" t="s">
        <v>177</v>
      </c>
      <c r="G129" s="39"/>
      <c r="H129" s="39"/>
      <c r="I129" s="144"/>
      <c r="J129" s="39"/>
      <c r="K129" s="39"/>
      <c r="L129" s="43"/>
      <c r="M129" s="231"/>
      <c r="N129" s="79"/>
      <c r="O129" s="79"/>
      <c r="P129" s="79"/>
      <c r="Q129" s="79"/>
      <c r="R129" s="79"/>
      <c r="S129" s="79"/>
      <c r="T129" s="80"/>
      <c r="AT129" s="17" t="s">
        <v>148</v>
      </c>
      <c r="AU129" s="17" t="s">
        <v>76</v>
      </c>
    </row>
    <row r="130" s="1" customFormat="1">
      <c r="B130" s="38"/>
      <c r="C130" s="39"/>
      <c r="D130" s="229" t="s">
        <v>150</v>
      </c>
      <c r="E130" s="39"/>
      <c r="F130" s="232" t="s">
        <v>178</v>
      </c>
      <c r="G130" s="39"/>
      <c r="H130" s="39"/>
      <c r="I130" s="144"/>
      <c r="J130" s="39"/>
      <c r="K130" s="39"/>
      <c r="L130" s="43"/>
      <c r="M130" s="231"/>
      <c r="N130" s="79"/>
      <c r="O130" s="79"/>
      <c r="P130" s="79"/>
      <c r="Q130" s="79"/>
      <c r="R130" s="79"/>
      <c r="S130" s="79"/>
      <c r="T130" s="80"/>
      <c r="AT130" s="17" t="s">
        <v>150</v>
      </c>
      <c r="AU130" s="17" t="s">
        <v>76</v>
      </c>
    </row>
    <row r="131" s="12" customFormat="1">
      <c r="B131" s="233"/>
      <c r="C131" s="234"/>
      <c r="D131" s="229" t="s">
        <v>152</v>
      </c>
      <c r="E131" s="235" t="s">
        <v>1</v>
      </c>
      <c r="F131" s="236" t="s">
        <v>179</v>
      </c>
      <c r="G131" s="234"/>
      <c r="H131" s="235" t="s">
        <v>1</v>
      </c>
      <c r="I131" s="237"/>
      <c r="J131" s="234"/>
      <c r="K131" s="234"/>
      <c r="L131" s="238"/>
      <c r="M131" s="239"/>
      <c r="N131" s="240"/>
      <c r="O131" s="240"/>
      <c r="P131" s="240"/>
      <c r="Q131" s="240"/>
      <c r="R131" s="240"/>
      <c r="S131" s="240"/>
      <c r="T131" s="241"/>
      <c r="AT131" s="242" t="s">
        <v>152</v>
      </c>
      <c r="AU131" s="242" t="s">
        <v>76</v>
      </c>
      <c r="AV131" s="12" t="s">
        <v>74</v>
      </c>
      <c r="AW131" s="12" t="s">
        <v>30</v>
      </c>
      <c r="AX131" s="12" t="s">
        <v>67</v>
      </c>
      <c r="AY131" s="242" t="s">
        <v>139</v>
      </c>
    </row>
    <row r="132" s="13" customFormat="1">
      <c r="B132" s="243"/>
      <c r="C132" s="244"/>
      <c r="D132" s="229" t="s">
        <v>152</v>
      </c>
      <c r="E132" s="245" t="s">
        <v>1</v>
      </c>
      <c r="F132" s="246" t="s">
        <v>180</v>
      </c>
      <c r="G132" s="244"/>
      <c r="H132" s="247">
        <v>8</v>
      </c>
      <c r="I132" s="248"/>
      <c r="J132" s="244"/>
      <c r="K132" s="244"/>
      <c r="L132" s="249"/>
      <c r="M132" s="250"/>
      <c r="N132" s="251"/>
      <c r="O132" s="251"/>
      <c r="P132" s="251"/>
      <c r="Q132" s="251"/>
      <c r="R132" s="251"/>
      <c r="S132" s="251"/>
      <c r="T132" s="252"/>
      <c r="AT132" s="253" t="s">
        <v>152</v>
      </c>
      <c r="AU132" s="253" t="s">
        <v>76</v>
      </c>
      <c r="AV132" s="13" t="s">
        <v>76</v>
      </c>
      <c r="AW132" s="13" t="s">
        <v>30</v>
      </c>
      <c r="AX132" s="13" t="s">
        <v>67</v>
      </c>
      <c r="AY132" s="253" t="s">
        <v>139</v>
      </c>
    </row>
    <row r="133" s="12" customFormat="1">
      <c r="B133" s="233"/>
      <c r="C133" s="234"/>
      <c r="D133" s="229" t="s">
        <v>152</v>
      </c>
      <c r="E133" s="235" t="s">
        <v>1</v>
      </c>
      <c r="F133" s="236" t="s">
        <v>181</v>
      </c>
      <c r="G133" s="234"/>
      <c r="H133" s="235" t="s">
        <v>1</v>
      </c>
      <c r="I133" s="237"/>
      <c r="J133" s="234"/>
      <c r="K133" s="234"/>
      <c r="L133" s="238"/>
      <c r="M133" s="239"/>
      <c r="N133" s="240"/>
      <c r="O133" s="240"/>
      <c r="P133" s="240"/>
      <c r="Q133" s="240"/>
      <c r="R133" s="240"/>
      <c r="S133" s="240"/>
      <c r="T133" s="241"/>
      <c r="AT133" s="242" t="s">
        <v>152</v>
      </c>
      <c r="AU133" s="242" t="s">
        <v>76</v>
      </c>
      <c r="AV133" s="12" t="s">
        <v>74</v>
      </c>
      <c r="AW133" s="12" t="s">
        <v>30</v>
      </c>
      <c r="AX133" s="12" t="s">
        <v>67</v>
      </c>
      <c r="AY133" s="242" t="s">
        <v>139</v>
      </c>
    </row>
    <row r="134" s="13" customFormat="1">
      <c r="B134" s="243"/>
      <c r="C134" s="244"/>
      <c r="D134" s="229" t="s">
        <v>152</v>
      </c>
      <c r="E134" s="245" t="s">
        <v>1</v>
      </c>
      <c r="F134" s="246" t="s">
        <v>180</v>
      </c>
      <c r="G134" s="244"/>
      <c r="H134" s="247">
        <v>8</v>
      </c>
      <c r="I134" s="248"/>
      <c r="J134" s="244"/>
      <c r="K134" s="244"/>
      <c r="L134" s="249"/>
      <c r="M134" s="250"/>
      <c r="N134" s="251"/>
      <c r="O134" s="251"/>
      <c r="P134" s="251"/>
      <c r="Q134" s="251"/>
      <c r="R134" s="251"/>
      <c r="S134" s="251"/>
      <c r="T134" s="252"/>
      <c r="AT134" s="253" t="s">
        <v>152</v>
      </c>
      <c r="AU134" s="253" t="s">
        <v>76</v>
      </c>
      <c r="AV134" s="13" t="s">
        <v>76</v>
      </c>
      <c r="AW134" s="13" t="s">
        <v>30</v>
      </c>
      <c r="AX134" s="13" t="s">
        <v>67</v>
      </c>
      <c r="AY134" s="253" t="s">
        <v>139</v>
      </c>
    </row>
    <row r="135" s="14" customFormat="1">
      <c r="B135" s="254"/>
      <c r="C135" s="255"/>
      <c r="D135" s="229" t="s">
        <v>152</v>
      </c>
      <c r="E135" s="256" t="s">
        <v>1</v>
      </c>
      <c r="F135" s="257" t="s">
        <v>157</v>
      </c>
      <c r="G135" s="255"/>
      <c r="H135" s="258">
        <v>16</v>
      </c>
      <c r="I135" s="259"/>
      <c r="J135" s="255"/>
      <c r="K135" s="255"/>
      <c r="L135" s="260"/>
      <c r="M135" s="261"/>
      <c r="N135" s="262"/>
      <c r="O135" s="262"/>
      <c r="P135" s="262"/>
      <c r="Q135" s="262"/>
      <c r="R135" s="262"/>
      <c r="S135" s="262"/>
      <c r="T135" s="263"/>
      <c r="AT135" s="264" t="s">
        <v>152</v>
      </c>
      <c r="AU135" s="264" t="s">
        <v>76</v>
      </c>
      <c r="AV135" s="14" t="s">
        <v>146</v>
      </c>
      <c r="AW135" s="14" t="s">
        <v>30</v>
      </c>
      <c r="AX135" s="14" t="s">
        <v>74</v>
      </c>
      <c r="AY135" s="264" t="s">
        <v>139</v>
      </c>
    </row>
    <row r="136" s="1" customFormat="1" ht="16.5" customHeight="1">
      <c r="B136" s="38"/>
      <c r="C136" s="217" t="s">
        <v>182</v>
      </c>
      <c r="D136" s="217" t="s">
        <v>141</v>
      </c>
      <c r="E136" s="218" t="s">
        <v>183</v>
      </c>
      <c r="F136" s="219" t="s">
        <v>184</v>
      </c>
      <c r="G136" s="220" t="s">
        <v>160</v>
      </c>
      <c r="H136" s="221">
        <v>18</v>
      </c>
      <c r="I136" s="222"/>
      <c r="J136" s="223">
        <f>ROUND(I136*H136,2)</f>
        <v>0</v>
      </c>
      <c r="K136" s="219" t="s">
        <v>145</v>
      </c>
      <c r="L136" s="43"/>
      <c r="M136" s="224" t="s">
        <v>1</v>
      </c>
      <c r="N136" s="225" t="s">
        <v>38</v>
      </c>
      <c r="O136" s="79"/>
      <c r="P136" s="226">
        <f>O136*H136</f>
        <v>0</v>
      </c>
      <c r="Q136" s="226">
        <v>0</v>
      </c>
      <c r="R136" s="226">
        <f>Q136*H136</f>
        <v>0</v>
      </c>
      <c r="S136" s="226">
        <v>0</v>
      </c>
      <c r="T136" s="227">
        <f>S136*H136</f>
        <v>0</v>
      </c>
      <c r="AR136" s="17" t="s">
        <v>146</v>
      </c>
      <c r="AT136" s="17" t="s">
        <v>141</v>
      </c>
      <c r="AU136" s="17" t="s">
        <v>76</v>
      </c>
      <c r="AY136" s="17" t="s">
        <v>139</v>
      </c>
      <c r="BE136" s="228">
        <f>IF(N136="základní",J136,0)</f>
        <v>0</v>
      </c>
      <c r="BF136" s="228">
        <f>IF(N136="snížená",J136,0)</f>
        <v>0</v>
      </c>
      <c r="BG136" s="228">
        <f>IF(N136="zákl. přenesená",J136,0)</f>
        <v>0</v>
      </c>
      <c r="BH136" s="228">
        <f>IF(N136="sníž. přenesená",J136,0)</f>
        <v>0</v>
      </c>
      <c r="BI136" s="228">
        <f>IF(N136="nulová",J136,0)</f>
        <v>0</v>
      </c>
      <c r="BJ136" s="17" t="s">
        <v>74</v>
      </c>
      <c r="BK136" s="228">
        <f>ROUND(I136*H136,2)</f>
        <v>0</v>
      </c>
      <c r="BL136" s="17" t="s">
        <v>146</v>
      </c>
      <c r="BM136" s="17" t="s">
        <v>185</v>
      </c>
    </row>
    <row r="137" s="1" customFormat="1">
      <c r="B137" s="38"/>
      <c r="C137" s="39"/>
      <c r="D137" s="229" t="s">
        <v>148</v>
      </c>
      <c r="E137" s="39"/>
      <c r="F137" s="230" t="s">
        <v>186</v>
      </c>
      <c r="G137" s="39"/>
      <c r="H137" s="39"/>
      <c r="I137" s="144"/>
      <c r="J137" s="39"/>
      <c r="K137" s="39"/>
      <c r="L137" s="43"/>
      <c r="M137" s="231"/>
      <c r="N137" s="79"/>
      <c r="O137" s="79"/>
      <c r="P137" s="79"/>
      <c r="Q137" s="79"/>
      <c r="R137" s="79"/>
      <c r="S137" s="79"/>
      <c r="T137" s="80"/>
      <c r="AT137" s="17" t="s">
        <v>148</v>
      </c>
      <c r="AU137" s="17" t="s">
        <v>76</v>
      </c>
    </row>
    <row r="138" s="1" customFormat="1">
      <c r="B138" s="38"/>
      <c r="C138" s="39"/>
      <c r="D138" s="229" t="s">
        <v>150</v>
      </c>
      <c r="E138" s="39"/>
      <c r="F138" s="232" t="s">
        <v>187</v>
      </c>
      <c r="G138" s="39"/>
      <c r="H138" s="39"/>
      <c r="I138" s="144"/>
      <c r="J138" s="39"/>
      <c r="K138" s="39"/>
      <c r="L138" s="43"/>
      <c r="M138" s="231"/>
      <c r="N138" s="79"/>
      <c r="O138" s="79"/>
      <c r="P138" s="79"/>
      <c r="Q138" s="79"/>
      <c r="R138" s="79"/>
      <c r="S138" s="79"/>
      <c r="T138" s="80"/>
      <c r="AT138" s="17" t="s">
        <v>150</v>
      </c>
      <c r="AU138" s="17" t="s">
        <v>76</v>
      </c>
    </row>
    <row r="139" s="12" customFormat="1">
      <c r="B139" s="233"/>
      <c r="C139" s="234"/>
      <c r="D139" s="229" t="s">
        <v>152</v>
      </c>
      <c r="E139" s="235" t="s">
        <v>1</v>
      </c>
      <c r="F139" s="236" t="s">
        <v>188</v>
      </c>
      <c r="G139" s="234"/>
      <c r="H139" s="235" t="s">
        <v>1</v>
      </c>
      <c r="I139" s="237"/>
      <c r="J139" s="234"/>
      <c r="K139" s="234"/>
      <c r="L139" s="238"/>
      <c r="M139" s="239"/>
      <c r="N139" s="240"/>
      <c r="O139" s="240"/>
      <c r="P139" s="240"/>
      <c r="Q139" s="240"/>
      <c r="R139" s="240"/>
      <c r="S139" s="240"/>
      <c r="T139" s="241"/>
      <c r="AT139" s="242" t="s">
        <v>152</v>
      </c>
      <c r="AU139" s="242" t="s">
        <v>76</v>
      </c>
      <c r="AV139" s="12" t="s">
        <v>74</v>
      </c>
      <c r="AW139" s="12" t="s">
        <v>30</v>
      </c>
      <c r="AX139" s="12" t="s">
        <v>67</v>
      </c>
      <c r="AY139" s="242" t="s">
        <v>139</v>
      </c>
    </row>
    <row r="140" s="13" customFormat="1">
      <c r="B140" s="243"/>
      <c r="C140" s="244"/>
      <c r="D140" s="229" t="s">
        <v>152</v>
      </c>
      <c r="E140" s="245" t="s">
        <v>1</v>
      </c>
      <c r="F140" s="246" t="s">
        <v>189</v>
      </c>
      <c r="G140" s="244"/>
      <c r="H140" s="247">
        <v>18</v>
      </c>
      <c r="I140" s="248"/>
      <c r="J140" s="244"/>
      <c r="K140" s="244"/>
      <c r="L140" s="249"/>
      <c r="M140" s="250"/>
      <c r="N140" s="251"/>
      <c r="O140" s="251"/>
      <c r="P140" s="251"/>
      <c r="Q140" s="251"/>
      <c r="R140" s="251"/>
      <c r="S140" s="251"/>
      <c r="T140" s="252"/>
      <c r="AT140" s="253" t="s">
        <v>152</v>
      </c>
      <c r="AU140" s="253" t="s">
        <v>76</v>
      </c>
      <c r="AV140" s="13" t="s">
        <v>76</v>
      </c>
      <c r="AW140" s="13" t="s">
        <v>30</v>
      </c>
      <c r="AX140" s="13" t="s">
        <v>74</v>
      </c>
      <c r="AY140" s="253" t="s">
        <v>139</v>
      </c>
    </row>
    <row r="141" s="1" customFormat="1" ht="16.5" customHeight="1">
      <c r="B141" s="38"/>
      <c r="C141" s="217" t="s">
        <v>190</v>
      </c>
      <c r="D141" s="217" t="s">
        <v>141</v>
      </c>
      <c r="E141" s="218" t="s">
        <v>191</v>
      </c>
      <c r="F141" s="219" t="s">
        <v>192</v>
      </c>
      <c r="G141" s="220" t="s">
        <v>160</v>
      </c>
      <c r="H141" s="221">
        <v>16.852</v>
      </c>
      <c r="I141" s="222"/>
      <c r="J141" s="223">
        <f>ROUND(I141*H141,2)</f>
        <v>0</v>
      </c>
      <c r="K141" s="219" t="s">
        <v>145</v>
      </c>
      <c r="L141" s="43"/>
      <c r="M141" s="224" t="s">
        <v>1</v>
      </c>
      <c r="N141" s="225" t="s">
        <v>38</v>
      </c>
      <c r="O141" s="79"/>
      <c r="P141" s="226">
        <f>O141*H141</f>
        <v>0</v>
      </c>
      <c r="Q141" s="226">
        <v>0</v>
      </c>
      <c r="R141" s="226">
        <f>Q141*H141</f>
        <v>0</v>
      </c>
      <c r="S141" s="226">
        <v>0</v>
      </c>
      <c r="T141" s="227">
        <f>S141*H141</f>
        <v>0</v>
      </c>
      <c r="AR141" s="17" t="s">
        <v>146</v>
      </c>
      <c r="AT141" s="17" t="s">
        <v>141</v>
      </c>
      <c r="AU141" s="17" t="s">
        <v>76</v>
      </c>
      <c r="AY141" s="17" t="s">
        <v>139</v>
      </c>
      <c r="BE141" s="228">
        <f>IF(N141="základní",J141,0)</f>
        <v>0</v>
      </c>
      <c r="BF141" s="228">
        <f>IF(N141="snížená",J141,0)</f>
        <v>0</v>
      </c>
      <c r="BG141" s="228">
        <f>IF(N141="zákl. přenesená",J141,0)</f>
        <v>0</v>
      </c>
      <c r="BH141" s="228">
        <f>IF(N141="sníž. přenesená",J141,0)</f>
        <v>0</v>
      </c>
      <c r="BI141" s="228">
        <f>IF(N141="nulová",J141,0)</f>
        <v>0</v>
      </c>
      <c r="BJ141" s="17" t="s">
        <v>74</v>
      </c>
      <c r="BK141" s="228">
        <f>ROUND(I141*H141,2)</f>
        <v>0</v>
      </c>
      <c r="BL141" s="17" t="s">
        <v>146</v>
      </c>
      <c r="BM141" s="17" t="s">
        <v>193</v>
      </c>
    </row>
    <row r="142" s="1" customFormat="1">
      <c r="B142" s="38"/>
      <c r="C142" s="39"/>
      <c r="D142" s="229" t="s">
        <v>148</v>
      </c>
      <c r="E142" s="39"/>
      <c r="F142" s="230" t="s">
        <v>194</v>
      </c>
      <c r="G142" s="39"/>
      <c r="H142" s="39"/>
      <c r="I142" s="144"/>
      <c r="J142" s="39"/>
      <c r="K142" s="39"/>
      <c r="L142" s="43"/>
      <c r="M142" s="231"/>
      <c r="N142" s="79"/>
      <c r="O142" s="79"/>
      <c r="P142" s="79"/>
      <c r="Q142" s="79"/>
      <c r="R142" s="79"/>
      <c r="S142" s="79"/>
      <c r="T142" s="80"/>
      <c r="AT142" s="17" t="s">
        <v>148</v>
      </c>
      <c r="AU142" s="17" t="s">
        <v>76</v>
      </c>
    </row>
    <row r="143" s="12" customFormat="1">
      <c r="B143" s="233"/>
      <c r="C143" s="234"/>
      <c r="D143" s="229" t="s">
        <v>152</v>
      </c>
      <c r="E143" s="235" t="s">
        <v>1</v>
      </c>
      <c r="F143" s="236" t="s">
        <v>195</v>
      </c>
      <c r="G143" s="234"/>
      <c r="H143" s="235" t="s">
        <v>1</v>
      </c>
      <c r="I143" s="237"/>
      <c r="J143" s="234"/>
      <c r="K143" s="234"/>
      <c r="L143" s="238"/>
      <c r="M143" s="239"/>
      <c r="N143" s="240"/>
      <c r="O143" s="240"/>
      <c r="P143" s="240"/>
      <c r="Q143" s="240"/>
      <c r="R143" s="240"/>
      <c r="S143" s="240"/>
      <c r="T143" s="241"/>
      <c r="AT143" s="242" t="s">
        <v>152</v>
      </c>
      <c r="AU143" s="242" t="s">
        <v>76</v>
      </c>
      <c r="AV143" s="12" t="s">
        <v>74</v>
      </c>
      <c r="AW143" s="12" t="s">
        <v>30</v>
      </c>
      <c r="AX143" s="12" t="s">
        <v>67</v>
      </c>
      <c r="AY143" s="242" t="s">
        <v>139</v>
      </c>
    </row>
    <row r="144" s="12" customFormat="1">
      <c r="B144" s="233"/>
      <c r="C144" s="234"/>
      <c r="D144" s="229" t="s">
        <v>152</v>
      </c>
      <c r="E144" s="235" t="s">
        <v>1</v>
      </c>
      <c r="F144" s="236" t="s">
        <v>196</v>
      </c>
      <c r="G144" s="234"/>
      <c r="H144" s="235" t="s">
        <v>1</v>
      </c>
      <c r="I144" s="237"/>
      <c r="J144" s="234"/>
      <c r="K144" s="234"/>
      <c r="L144" s="238"/>
      <c r="M144" s="239"/>
      <c r="N144" s="240"/>
      <c r="O144" s="240"/>
      <c r="P144" s="240"/>
      <c r="Q144" s="240"/>
      <c r="R144" s="240"/>
      <c r="S144" s="240"/>
      <c r="T144" s="241"/>
      <c r="AT144" s="242" t="s">
        <v>152</v>
      </c>
      <c r="AU144" s="242" t="s">
        <v>76</v>
      </c>
      <c r="AV144" s="12" t="s">
        <v>74</v>
      </c>
      <c r="AW144" s="12" t="s">
        <v>30</v>
      </c>
      <c r="AX144" s="12" t="s">
        <v>67</v>
      </c>
      <c r="AY144" s="242" t="s">
        <v>139</v>
      </c>
    </row>
    <row r="145" s="13" customFormat="1">
      <c r="B145" s="243"/>
      <c r="C145" s="244"/>
      <c r="D145" s="229" t="s">
        <v>152</v>
      </c>
      <c r="E145" s="245" t="s">
        <v>1</v>
      </c>
      <c r="F145" s="246" t="s">
        <v>197</v>
      </c>
      <c r="G145" s="244"/>
      <c r="H145" s="247">
        <v>4.2389999999999999</v>
      </c>
      <c r="I145" s="248"/>
      <c r="J145" s="244"/>
      <c r="K145" s="244"/>
      <c r="L145" s="249"/>
      <c r="M145" s="250"/>
      <c r="N145" s="251"/>
      <c r="O145" s="251"/>
      <c r="P145" s="251"/>
      <c r="Q145" s="251"/>
      <c r="R145" s="251"/>
      <c r="S145" s="251"/>
      <c r="T145" s="252"/>
      <c r="AT145" s="253" t="s">
        <v>152</v>
      </c>
      <c r="AU145" s="253" t="s">
        <v>76</v>
      </c>
      <c r="AV145" s="13" t="s">
        <v>76</v>
      </c>
      <c r="AW145" s="13" t="s">
        <v>30</v>
      </c>
      <c r="AX145" s="13" t="s">
        <v>67</v>
      </c>
      <c r="AY145" s="253" t="s">
        <v>139</v>
      </c>
    </row>
    <row r="146" s="13" customFormat="1">
      <c r="B146" s="243"/>
      <c r="C146" s="244"/>
      <c r="D146" s="229" t="s">
        <v>152</v>
      </c>
      <c r="E146" s="245" t="s">
        <v>1</v>
      </c>
      <c r="F146" s="246" t="s">
        <v>198</v>
      </c>
      <c r="G146" s="244"/>
      <c r="H146" s="247">
        <v>1.7490000000000001</v>
      </c>
      <c r="I146" s="248"/>
      <c r="J146" s="244"/>
      <c r="K146" s="244"/>
      <c r="L146" s="249"/>
      <c r="M146" s="250"/>
      <c r="N146" s="251"/>
      <c r="O146" s="251"/>
      <c r="P146" s="251"/>
      <c r="Q146" s="251"/>
      <c r="R146" s="251"/>
      <c r="S146" s="251"/>
      <c r="T146" s="252"/>
      <c r="AT146" s="253" t="s">
        <v>152</v>
      </c>
      <c r="AU146" s="253" t="s">
        <v>76</v>
      </c>
      <c r="AV146" s="13" t="s">
        <v>76</v>
      </c>
      <c r="AW146" s="13" t="s">
        <v>30</v>
      </c>
      <c r="AX146" s="13" t="s">
        <v>67</v>
      </c>
      <c r="AY146" s="253" t="s">
        <v>139</v>
      </c>
    </row>
    <row r="147" s="13" customFormat="1">
      <c r="B147" s="243"/>
      <c r="C147" s="244"/>
      <c r="D147" s="229" t="s">
        <v>152</v>
      </c>
      <c r="E147" s="245" t="s">
        <v>1</v>
      </c>
      <c r="F147" s="246" t="s">
        <v>199</v>
      </c>
      <c r="G147" s="244"/>
      <c r="H147" s="247">
        <v>1.9490000000000001</v>
      </c>
      <c r="I147" s="248"/>
      <c r="J147" s="244"/>
      <c r="K147" s="244"/>
      <c r="L147" s="249"/>
      <c r="M147" s="250"/>
      <c r="N147" s="251"/>
      <c r="O147" s="251"/>
      <c r="P147" s="251"/>
      <c r="Q147" s="251"/>
      <c r="R147" s="251"/>
      <c r="S147" s="251"/>
      <c r="T147" s="252"/>
      <c r="AT147" s="253" t="s">
        <v>152</v>
      </c>
      <c r="AU147" s="253" t="s">
        <v>76</v>
      </c>
      <c r="AV147" s="13" t="s">
        <v>76</v>
      </c>
      <c r="AW147" s="13" t="s">
        <v>30</v>
      </c>
      <c r="AX147" s="13" t="s">
        <v>67</v>
      </c>
      <c r="AY147" s="253" t="s">
        <v>139</v>
      </c>
    </row>
    <row r="148" s="12" customFormat="1">
      <c r="B148" s="233"/>
      <c r="C148" s="234"/>
      <c r="D148" s="229" t="s">
        <v>152</v>
      </c>
      <c r="E148" s="235" t="s">
        <v>1</v>
      </c>
      <c r="F148" s="236" t="s">
        <v>200</v>
      </c>
      <c r="G148" s="234"/>
      <c r="H148" s="235" t="s">
        <v>1</v>
      </c>
      <c r="I148" s="237"/>
      <c r="J148" s="234"/>
      <c r="K148" s="234"/>
      <c r="L148" s="238"/>
      <c r="M148" s="239"/>
      <c r="N148" s="240"/>
      <c r="O148" s="240"/>
      <c r="P148" s="240"/>
      <c r="Q148" s="240"/>
      <c r="R148" s="240"/>
      <c r="S148" s="240"/>
      <c r="T148" s="241"/>
      <c r="AT148" s="242" t="s">
        <v>152</v>
      </c>
      <c r="AU148" s="242" t="s">
        <v>76</v>
      </c>
      <c r="AV148" s="12" t="s">
        <v>74</v>
      </c>
      <c r="AW148" s="12" t="s">
        <v>30</v>
      </c>
      <c r="AX148" s="12" t="s">
        <v>67</v>
      </c>
      <c r="AY148" s="242" t="s">
        <v>139</v>
      </c>
    </row>
    <row r="149" s="13" customFormat="1">
      <c r="B149" s="243"/>
      <c r="C149" s="244"/>
      <c r="D149" s="229" t="s">
        <v>152</v>
      </c>
      <c r="E149" s="245" t="s">
        <v>1</v>
      </c>
      <c r="F149" s="246" t="s">
        <v>201</v>
      </c>
      <c r="G149" s="244"/>
      <c r="H149" s="247">
        <v>4.5199999999999996</v>
      </c>
      <c r="I149" s="248"/>
      <c r="J149" s="244"/>
      <c r="K149" s="244"/>
      <c r="L149" s="249"/>
      <c r="M149" s="250"/>
      <c r="N149" s="251"/>
      <c r="O149" s="251"/>
      <c r="P149" s="251"/>
      <c r="Q149" s="251"/>
      <c r="R149" s="251"/>
      <c r="S149" s="251"/>
      <c r="T149" s="252"/>
      <c r="AT149" s="253" t="s">
        <v>152</v>
      </c>
      <c r="AU149" s="253" t="s">
        <v>76</v>
      </c>
      <c r="AV149" s="13" t="s">
        <v>76</v>
      </c>
      <c r="AW149" s="13" t="s">
        <v>30</v>
      </c>
      <c r="AX149" s="13" t="s">
        <v>67</v>
      </c>
      <c r="AY149" s="253" t="s">
        <v>139</v>
      </c>
    </row>
    <row r="150" s="13" customFormat="1">
      <c r="B150" s="243"/>
      <c r="C150" s="244"/>
      <c r="D150" s="229" t="s">
        <v>152</v>
      </c>
      <c r="E150" s="245" t="s">
        <v>1</v>
      </c>
      <c r="F150" s="246" t="s">
        <v>202</v>
      </c>
      <c r="G150" s="244"/>
      <c r="H150" s="247">
        <v>1.851</v>
      </c>
      <c r="I150" s="248"/>
      <c r="J150" s="244"/>
      <c r="K150" s="244"/>
      <c r="L150" s="249"/>
      <c r="M150" s="250"/>
      <c r="N150" s="251"/>
      <c r="O150" s="251"/>
      <c r="P150" s="251"/>
      <c r="Q150" s="251"/>
      <c r="R150" s="251"/>
      <c r="S150" s="251"/>
      <c r="T150" s="252"/>
      <c r="AT150" s="253" t="s">
        <v>152</v>
      </c>
      <c r="AU150" s="253" t="s">
        <v>76</v>
      </c>
      <c r="AV150" s="13" t="s">
        <v>76</v>
      </c>
      <c r="AW150" s="13" t="s">
        <v>30</v>
      </c>
      <c r="AX150" s="13" t="s">
        <v>67</v>
      </c>
      <c r="AY150" s="253" t="s">
        <v>139</v>
      </c>
    </row>
    <row r="151" s="13" customFormat="1">
      <c r="B151" s="243"/>
      <c r="C151" s="244"/>
      <c r="D151" s="229" t="s">
        <v>152</v>
      </c>
      <c r="E151" s="245" t="s">
        <v>1</v>
      </c>
      <c r="F151" s="246" t="s">
        <v>203</v>
      </c>
      <c r="G151" s="244"/>
      <c r="H151" s="247">
        <v>2.544</v>
      </c>
      <c r="I151" s="248"/>
      <c r="J151" s="244"/>
      <c r="K151" s="244"/>
      <c r="L151" s="249"/>
      <c r="M151" s="250"/>
      <c r="N151" s="251"/>
      <c r="O151" s="251"/>
      <c r="P151" s="251"/>
      <c r="Q151" s="251"/>
      <c r="R151" s="251"/>
      <c r="S151" s="251"/>
      <c r="T151" s="252"/>
      <c r="AT151" s="253" t="s">
        <v>152</v>
      </c>
      <c r="AU151" s="253" t="s">
        <v>76</v>
      </c>
      <c r="AV151" s="13" t="s">
        <v>76</v>
      </c>
      <c r="AW151" s="13" t="s">
        <v>30</v>
      </c>
      <c r="AX151" s="13" t="s">
        <v>67</v>
      </c>
      <c r="AY151" s="253" t="s">
        <v>139</v>
      </c>
    </row>
    <row r="152" s="14" customFormat="1">
      <c r="B152" s="254"/>
      <c r="C152" s="255"/>
      <c r="D152" s="229" t="s">
        <v>152</v>
      </c>
      <c r="E152" s="256" t="s">
        <v>1</v>
      </c>
      <c r="F152" s="257" t="s">
        <v>157</v>
      </c>
      <c r="G152" s="255"/>
      <c r="H152" s="258">
        <v>16.852</v>
      </c>
      <c r="I152" s="259"/>
      <c r="J152" s="255"/>
      <c r="K152" s="255"/>
      <c r="L152" s="260"/>
      <c r="M152" s="261"/>
      <c r="N152" s="262"/>
      <c r="O152" s="262"/>
      <c r="P152" s="262"/>
      <c r="Q152" s="262"/>
      <c r="R152" s="262"/>
      <c r="S152" s="262"/>
      <c r="T152" s="263"/>
      <c r="AT152" s="264" t="s">
        <v>152</v>
      </c>
      <c r="AU152" s="264" t="s">
        <v>76</v>
      </c>
      <c r="AV152" s="14" t="s">
        <v>146</v>
      </c>
      <c r="AW152" s="14" t="s">
        <v>30</v>
      </c>
      <c r="AX152" s="14" t="s">
        <v>74</v>
      </c>
      <c r="AY152" s="264" t="s">
        <v>139</v>
      </c>
    </row>
    <row r="153" s="1" customFormat="1" ht="16.5" customHeight="1">
      <c r="B153" s="38"/>
      <c r="C153" s="217" t="s">
        <v>204</v>
      </c>
      <c r="D153" s="217" t="s">
        <v>141</v>
      </c>
      <c r="E153" s="218" t="s">
        <v>205</v>
      </c>
      <c r="F153" s="219" t="s">
        <v>206</v>
      </c>
      <c r="G153" s="220" t="s">
        <v>160</v>
      </c>
      <c r="H153" s="221">
        <v>85.680000000000007</v>
      </c>
      <c r="I153" s="222"/>
      <c r="J153" s="223">
        <f>ROUND(I153*H153,2)</f>
        <v>0</v>
      </c>
      <c r="K153" s="219" t="s">
        <v>145</v>
      </c>
      <c r="L153" s="43"/>
      <c r="M153" s="224" t="s">
        <v>1</v>
      </c>
      <c r="N153" s="225" t="s">
        <v>38</v>
      </c>
      <c r="O153" s="79"/>
      <c r="P153" s="226">
        <f>O153*H153</f>
        <v>0</v>
      </c>
      <c r="Q153" s="226">
        <v>0</v>
      </c>
      <c r="R153" s="226">
        <f>Q153*H153</f>
        <v>0</v>
      </c>
      <c r="S153" s="226">
        <v>0</v>
      </c>
      <c r="T153" s="227">
        <f>S153*H153</f>
        <v>0</v>
      </c>
      <c r="AR153" s="17" t="s">
        <v>146</v>
      </c>
      <c r="AT153" s="17" t="s">
        <v>141</v>
      </c>
      <c r="AU153" s="17" t="s">
        <v>76</v>
      </c>
      <c r="AY153" s="17" t="s">
        <v>139</v>
      </c>
      <c r="BE153" s="228">
        <f>IF(N153="základní",J153,0)</f>
        <v>0</v>
      </c>
      <c r="BF153" s="228">
        <f>IF(N153="snížená",J153,0)</f>
        <v>0</v>
      </c>
      <c r="BG153" s="228">
        <f>IF(N153="zákl. přenesená",J153,0)</f>
        <v>0</v>
      </c>
      <c r="BH153" s="228">
        <f>IF(N153="sníž. přenesená",J153,0)</f>
        <v>0</v>
      </c>
      <c r="BI153" s="228">
        <f>IF(N153="nulová",J153,0)</f>
        <v>0</v>
      </c>
      <c r="BJ153" s="17" t="s">
        <v>74</v>
      </c>
      <c r="BK153" s="228">
        <f>ROUND(I153*H153,2)</f>
        <v>0</v>
      </c>
      <c r="BL153" s="17" t="s">
        <v>146</v>
      </c>
      <c r="BM153" s="17" t="s">
        <v>207</v>
      </c>
    </row>
    <row r="154" s="1" customFormat="1">
      <c r="B154" s="38"/>
      <c r="C154" s="39"/>
      <c r="D154" s="229" t="s">
        <v>148</v>
      </c>
      <c r="E154" s="39"/>
      <c r="F154" s="230" t="s">
        <v>208</v>
      </c>
      <c r="G154" s="39"/>
      <c r="H154" s="39"/>
      <c r="I154" s="144"/>
      <c r="J154" s="39"/>
      <c r="K154" s="39"/>
      <c r="L154" s="43"/>
      <c r="M154" s="231"/>
      <c r="N154" s="79"/>
      <c r="O154" s="79"/>
      <c r="P154" s="79"/>
      <c r="Q154" s="79"/>
      <c r="R154" s="79"/>
      <c r="S154" s="79"/>
      <c r="T154" s="80"/>
      <c r="AT154" s="17" t="s">
        <v>148</v>
      </c>
      <c r="AU154" s="17" t="s">
        <v>76</v>
      </c>
    </row>
    <row r="155" s="1" customFormat="1">
      <c r="B155" s="38"/>
      <c r="C155" s="39"/>
      <c r="D155" s="229" t="s">
        <v>150</v>
      </c>
      <c r="E155" s="39"/>
      <c r="F155" s="232" t="s">
        <v>209</v>
      </c>
      <c r="G155" s="39"/>
      <c r="H155" s="39"/>
      <c r="I155" s="144"/>
      <c r="J155" s="39"/>
      <c r="K155" s="39"/>
      <c r="L155" s="43"/>
      <c r="M155" s="231"/>
      <c r="N155" s="79"/>
      <c r="O155" s="79"/>
      <c r="P155" s="79"/>
      <c r="Q155" s="79"/>
      <c r="R155" s="79"/>
      <c r="S155" s="79"/>
      <c r="T155" s="80"/>
      <c r="AT155" s="17" t="s">
        <v>150</v>
      </c>
      <c r="AU155" s="17" t="s">
        <v>76</v>
      </c>
    </row>
    <row r="156" s="12" customFormat="1">
      <c r="B156" s="233"/>
      <c r="C156" s="234"/>
      <c r="D156" s="229" t="s">
        <v>152</v>
      </c>
      <c r="E156" s="235" t="s">
        <v>1</v>
      </c>
      <c r="F156" s="236" t="s">
        <v>210</v>
      </c>
      <c r="G156" s="234"/>
      <c r="H156" s="235" t="s">
        <v>1</v>
      </c>
      <c r="I156" s="237"/>
      <c r="J156" s="234"/>
      <c r="K156" s="234"/>
      <c r="L156" s="238"/>
      <c r="M156" s="239"/>
      <c r="N156" s="240"/>
      <c r="O156" s="240"/>
      <c r="P156" s="240"/>
      <c r="Q156" s="240"/>
      <c r="R156" s="240"/>
      <c r="S156" s="240"/>
      <c r="T156" s="241"/>
      <c r="AT156" s="242" t="s">
        <v>152</v>
      </c>
      <c r="AU156" s="242" t="s">
        <v>76</v>
      </c>
      <c r="AV156" s="12" t="s">
        <v>74</v>
      </c>
      <c r="AW156" s="12" t="s">
        <v>30</v>
      </c>
      <c r="AX156" s="12" t="s">
        <v>67</v>
      </c>
      <c r="AY156" s="242" t="s">
        <v>139</v>
      </c>
    </row>
    <row r="157" s="12" customFormat="1">
      <c r="B157" s="233"/>
      <c r="C157" s="234"/>
      <c r="D157" s="229" t="s">
        <v>152</v>
      </c>
      <c r="E157" s="235" t="s">
        <v>1</v>
      </c>
      <c r="F157" s="236" t="s">
        <v>211</v>
      </c>
      <c r="G157" s="234"/>
      <c r="H157" s="235" t="s">
        <v>1</v>
      </c>
      <c r="I157" s="237"/>
      <c r="J157" s="234"/>
      <c r="K157" s="234"/>
      <c r="L157" s="238"/>
      <c r="M157" s="239"/>
      <c r="N157" s="240"/>
      <c r="O157" s="240"/>
      <c r="P157" s="240"/>
      <c r="Q157" s="240"/>
      <c r="R157" s="240"/>
      <c r="S157" s="240"/>
      <c r="T157" s="241"/>
      <c r="AT157" s="242" t="s">
        <v>152</v>
      </c>
      <c r="AU157" s="242" t="s">
        <v>76</v>
      </c>
      <c r="AV157" s="12" t="s">
        <v>74</v>
      </c>
      <c r="AW157" s="12" t="s">
        <v>30</v>
      </c>
      <c r="AX157" s="12" t="s">
        <v>67</v>
      </c>
      <c r="AY157" s="242" t="s">
        <v>139</v>
      </c>
    </row>
    <row r="158" s="13" customFormat="1">
      <c r="B158" s="243"/>
      <c r="C158" s="244"/>
      <c r="D158" s="229" t="s">
        <v>152</v>
      </c>
      <c r="E158" s="245" t="s">
        <v>1</v>
      </c>
      <c r="F158" s="246" t="s">
        <v>212</v>
      </c>
      <c r="G158" s="244"/>
      <c r="H158" s="247">
        <v>63</v>
      </c>
      <c r="I158" s="248"/>
      <c r="J158" s="244"/>
      <c r="K158" s="244"/>
      <c r="L158" s="249"/>
      <c r="M158" s="250"/>
      <c r="N158" s="251"/>
      <c r="O158" s="251"/>
      <c r="P158" s="251"/>
      <c r="Q158" s="251"/>
      <c r="R158" s="251"/>
      <c r="S158" s="251"/>
      <c r="T158" s="252"/>
      <c r="AT158" s="253" t="s">
        <v>152</v>
      </c>
      <c r="AU158" s="253" t="s">
        <v>76</v>
      </c>
      <c r="AV158" s="13" t="s">
        <v>76</v>
      </c>
      <c r="AW158" s="13" t="s">
        <v>30</v>
      </c>
      <c r="AX158" s="13" t="s">
        <v>67</v>
      </c>
      <c r="AY158" s="253" t="s">
        <v>139</v>
      </c>
    </row>
    <row r="159" s="12" customFormat="1">
      <c r="B159" s="233"/>
      <c r="C159" s="234"/>
      <c r="D159" s="229" t="s">
        <v>152</v>
      </c>
      <c r="E159" s="235" t="s">
        <v>1</v>
      </c>
      <c r="F159" s="236" t="s">
        <v>213</v>
      </c>
      <c r="G159" s="234"/>
      <c r="H159" s="235" t="s">
        <v>1</v>
      </c>
      <c r="I159" s="237"/>
      <c r="J159" s="234"/>
      <c r="K159" s="234"/>
      <c r="L159" s="238"/>
      <c r="M159" s="239"/>
      <c r="N159" s="240"/>
      <c r="O159" s="240"/>
      <c r="P159" s="240"/>
      <c r="Q159" s="240"/>
      <c r="R159" s="240"/>
      <c r="S159" s="240"/>
      <c r="T159" s="241"/>
      <c r="AT159" s="242" t="s">
        <v>152</v>
      </c>
      <c r="AU159" s="242" t="s">
        <v>76</v>
      </c>
      <c r="AV159" s="12" t="s">
        <v>74</v>
      </c>
      <c r="AW159" s="12" t="s">
        <v>30</v>
      </c>
      <c r="AX159" s="12" t="s">
        <v>67</v>
      </c>
      <c r="AY159" s="242" t="s">
        <v>139</v>
      </c>
    </row>
    <row r="160" s="13" customFormat="1">
      <c r="B160" s="243"/>
      <c r="C160" s="244"/>
      <c r="D160" s="229" t="s">
        <v>152</v>
      </c>
      <c r="E160" s="245" t="s">
        <v>1</v>
      </c>
      <c r="F160" s="246" t="s">
        <v>214</v>
      </c>
      <c r="G160" s="244"/>
      <c r="H160" s="247">
        <v>57.119999999999997</v>
      </c>
      <c r="I160" s="248"/>
      <c r="J160" s="244"/>
      <c r="K160" s="244"/>
      <c r="L160" s="249"/>
      <c r="M160" s="250"/>
      <c r="N160" s="251"/>
      <c r="O160" s="251"/>
      <c r="P160" s="251"/>
      <c r="Q160" s="251"/>
      <c r="R160" s="251"/>
      <c r="S160" s="251"/>
      <c r="T160" s="252"/>
      <c r="AT160" s="253" t="s">
        <v>152</v>
      </c>
      <c r="AU160" s="253" t="s">
        <v>76</v>
      </c>
      <c r="AV160" s="13" t="s">
        <v>76</v>
      </c>
      <c r="AW160" s="13" t="s">
        <v>30</v>
      </c>
      <c r="AX160" s="13" t="s">
        <v>67</v>
      </c>
      <c r="AY160" s="253" t="s">
        <v>139</v>
      </c>
    </row>
    <row r="161" s="12" customFormat="1">
      <c r="B161" s="233"/>
      <c r="C161" s="234"/>
      <c r="D161" s="229" t="s">
        <v>152</v>
      </c>
      <c r="E161" s="235" t="s">
        <v>1</v>
      </c>
      <c r="F161" s="236" t="s">
        <v>215</v>
      </c>
      <c r="G161" s="234"/>
      <c r="H161" s="235" t="s">
        <v>1</v>
      </c>
      <c r="I161" s="237"/>
      <c r="J161" s="234"/>
      <c r="K161" s="234"/>
      <c r="L161" s="238"/>
      <c r="M161" s="239"/>
      <c r="N161" s="240"/>
      <c r="O161" s="240"/>
      <c r="P161" s="240"/>
      <c r="Q161" s="240"/>
      <c r="R161" s="240"/>
      <c r="S161" s="240"/>
      <c r="T161" s="241"/>
      <c r="AT161" s="242" t="s">
        <v>152</v>
      </c>
      <c r="AU161" s="242" t="s">
        <v>76</v>
      </c>
      <c r="AV161" s="12" t="s">
        <v>74</v>
      </c>
      <c r="AW161" s="12" t="s">
        <v>30</v>
      </c>
      <c r="AX161" s="12" t="s">
        <v>67</v>
      </c>
      <c r="AY161" s="242" t="s">
        <v>139</v>
      </c>
    </row>
    <row r="162" s="13" customFormat="1">
      <c r="B162" s="243"/>
      <c r="C162" s="244"/>
      <c r="D162" s="229" t="s">
        <v>152</v>
      </c>
      <c r="E162" s="245" t="s">
        <v>1</v>
      </c>
      <c r="F162" s="246" t="s">
        <v>216</v>
      </c>
      <c r="G162" s="244"/>
      <c r="H162" s="247">
        <v>-16.440000000000001</v>
      </c>
      <c r="I162" s="248"/>
      <c r="J162" s="244"/>
      <c r="K162" s="244"/>
      <c r="L162" s="249"/>
      <c r="M162" s="250"/>
      <c r="N162" s="251"/>
      <c r="O162" s="251"/>
      <c r="P162" s="251"/>
      <c r="Q162" s="251"/>
      <c r="R162" s="251"/>
      <c r="S162" s="251"/>
      <c r="T162" s="252"/>
      <c r="AT162" s="253" t="s">
        <v>152</v>
      </c>
      <c r="AU162" s="253" t="s">
        <v>76</v>
      </c>
      <c r="AV162" s="13" t="s">
        <v>76</v>
      </c>
      <c r="AW162" s="13" t="s">
        <v>30</v>
      </c>
      <c r="AX162" s="13" t="s">
        <v>67</v>
      </c>
      <c r="AY162" s="253" t="s">
        <v>139</v>
      </c>
    </row>
    <row r="163" s="13" customFormat="1">
      <c r="B163" s="243"/>
      <c r="C163" s="244"/>
      <c r="D163" s="229" t="s">
        <v>152</v>
      </c>
      <c r="E163" s="245" t="s">
        <v>1</v>
      </c>
      <c r="F163" s="246" t="s">
        <v>217</v>
      </c>
      <c r="G163" s="244"/>
      <c r="H163" s="247">
        <v>-18</v>
      </c>
      <c r="I163" s="248"/>
      <c r="J163" s="244"/>
      <c r="K163" s="244"/>
      <c r="L163" s="249"/>
      <c r="M163" s="250"/>
      <c r="N163" s="251"/>
      <c r="O163" s="251"/>
      <c r="P163" s="251"/>
      <c r="Q163" s="251"/>
      <c r="R163" s="251"/>
      <c r="S163" s="251"/>
      <c r="T163" s="252"/>
      <c r="AT163" s="253" t="s">
        <v>152</v>
      </c>
      <c r="AU163" s="253" t="s">
        <v>76</v>
      </c>
      <c r="AV163" s="13" t="s">
        <v>76</v>
      </c>
      <c r="AW163" s="13" t="s">
        <v>30</v>
      </c>
      <c r="AX163" s="13" t="s">
        <v>67</v>
      </c>
      <c r="AY163" s="253" t="s">
        <v>139</v>
      </c>
    </row>
    <row r="164" s="14" customFormat="1">
      <c r="B164" s="254"/>
      <c r="C164" s="255"/>
      <c r="D164" s="229" t="s">
        <v>152</v>
      </c>
      <c r="E164" s="256" t="s">
        <v>1</v>
      </c>
      <c r="F164" s="257" t="s">
        <v>157</v>
      </c>
      <c r="G164" s="255"/>
      <c r="H164" s="258">
        <v>85.680000000000007</v>
      </c>
      <c r="I164" s="259"/>
      <c r="J164" s="255"/>
      <c r="K164" s="255"/>
      <c r="L164" s="260"/>
      <c r="M164" s="261"/>
      <c r="N164" s="262"/>
      <c r="O164" s="262"/>
      <c r="P164" s="262"/>
      <c r="Q164" s="262"/>
      <c r="R164" s="262"/>
      <c r="S164" s="262"/>
      <c r="T164" s="263"/>
      <c r="AT164" s="264" t="s">
        <v>152</v>
      </c>
      <c r="AU164" s="264" t="s">
        <v>76</v>
      </c>
      <c r="AV164" s="14" t="s">
        <v>146</v>
      </c>
      <c r="AW164" s="14" t="s">
        <v>30</v>
      </c>
      <c r="AX164" s="14" t="s">
        <v>74</v>
      </c>
      <c r="AY164" s="264" t="s">
        <v>139</v>
      </c>
    </row>
    <row r="165" s="1" customFormat="1" ht="16.5" customHeight="1">
      <c r="B165" s="38"/>
      <c r="C165" s="217" t="s">
        <v>218</v>
      </c>
      <c r="D165" s="217" t="s">
        <v>141</v>
      </c>
      <c r="E165" s="218" t="s">
        <v>219</v>
      </c>
      <c r="F165" s="219" t="s">
        <v>220</v>
      </c>
      <c r="G165" s="220" t="s">
        <v>160</v>
      </c>
      <c r="H165" s="221">
        <v>42.840000000000003</v>
      </c>
      <c r="I165" s="222"/>
      <c r="J165" s="223">
        <f>ROUND(I165*H165,2)</f>
        <v>0</v>
      </c>
      <c r="K165" s="219" t="s">
        <v>145</v>
      </c>
      <c r="L165" s="43"/>
      <c r="M165" s="224" t="s">
        <v>1</v>
      </c>
      <c r="N165" s="225" t="s">
        <v>38</v>
      </c>
      <c r="O165" s="79"/>
      <c r="P165" s="226">
        <f>O165*H165</f>
        <v>0</v>
      </c>
      <c r="Q165" s="226">
        <v>0</v>
      </c>
      <c r="R165" s="226">
        <f>Q165*H165</f>
        <v>0</v>
      </c>
      <c r="S165" s="226">
        <v>0</v>
      </c>
      <c r="T165" s="227">
        <f>S165*H165</f>
        <v>0</v>
      </c>
      <c r="AR165" s="17" t="s">
        <v>146</v>
      </c>
      <c r="AT165" s="17" t="s">
        <v>141</v>
      </c>
      <c r="AU165" s="17" t="s">
        <v>76</v>
      </c>
      <c r="AY165" s="17" t="s">
        <v>139</v>
      </c>
      <c r="BE165" s="228">
        <f>IF(N165="základní",J165,0)</f>
        <v>0</v>
      </c>
      <c r="BF165" s="228">
        <f>IF(N165="snížená",J165,0)</f>
        <v>0</v>
      </c>
      <c r="BG165" s="228">
        <f>IF(N165="zákl. přenesená",J165,0)</f>
        <v>0</v>
      </c>
      <c r="BH165" s="228">
        <f>IF(N165="sníž. přenesená",J165,0)</f>
        <v>0</v>
      </c>
      <c r="BI165" s="228">
        <f>IF(N165="nulová",J165,0)</f>
        <v>0</v>
      </c>
      <c r="BJ165" s="17" t="s">
        <v>74</v>
      </c>
      <c r="BK165" s="228">
        <f>ROUND(I165*H165,2)</f>
        <v>0</v>
      </c>
      <c r="BL165" s="17" t="s">
        <v>146</v>
      </c>
      <c r="BM165" s="17" t="s">
        <v>221</v>
      </c>
    </row>
    <row r="166" s="1" customFormat="1">
      <c r="B166" s="38"/>
      <c r="C166" s="39"/>
      <c r="D166" s="229" t="s">
        <v>148</v>
      </c>
      <c r="E166" s="39"/>
      <c r="F166" s="230" t="s">
        <v>222</v>
      </c>
      <c r="G166" s="39"/>
      <c r="H166" s="39"/>
      <c r="I166" s="144"/>
      <c r="J166" s="39"/>
      <c r="K166" s="39"/>
      <c r="L166" s="43"/>
      <c r="M166" s="231"/>
      <c r="N166" s="79"/>
      <c r="O166" s="79"/>
      <c r="P166" s="79"/>
      <c r="Q166" s="79"/>
      <c r="R166" s="79"/>
      <c r="S166" s="79"/>
      <c r="T166" s="80"/>
      <c r="AT166" s="17" t="s">
        <v>148</v>
      </c>
      <c r="AU166" s="17" t="s">
        <v>76</v>
      </c>
    </row>
    <row r="167" s="1" customFormat="1">
      <c r="B167" s="38"/>
      <c r="C167" s="39"/>
      <c r="D167" s="229" t="s">
        <v>150</v>
      </c>
      <c r="E167" s="39"/>
      <c r="F167" s="232" t="s">
        <v>209</v>
      </c>
      <c r="G167" s="39"/>
      <c r="H167" s="39"/>
      <c r="I167" s="144"/>
      <c r="J167" s="39"/>
      <c r="K167" s="39"/>
      <c r="L167" s="43"/>
      <c r="M167" s="231"/>
      <c r="N167" s="79"/>
      <c r="O167" s="79"/>
      <c r="P167" s="79"/>
      <c r="Q167" s="79"/>
      <c r="R167" s="79"/>
      <c r="S167" s="79"/>
      <c r="T167" s="80"/>
      <c r="AT167" s="17" t="s">
        <v>150</v>
      </c>
      <c r="AU167" s="17" t="s">
        <v>76</v>
      </c>
    </row>
    <row r="168" s="13" customFormat="1">
      <c r="B168" s="243"/>
      <c r="C168" s="244"/>
      <c r="D168" s="229" t="s">
        <v>152</v>
      </c>
      <c r="E168" s="245" t="s">
        <v>1</v>
      </c>
      <c r="F168" s="246" t="s">
        <v>223</v>
      </c>
      <c r="G168" s="244"/>
      <c r="H168" s="247">
        <v>42.840000000000003</v>
      </c>
      <c r="I168" s="248"/>
      <c r="J168" s="244"/>
      <c r="K168" s="244"/>
      <c r="L168" s="249"/>
      <c r="M168" s="250"/>
      <c r="N168" s="251"/>
      <c r="O168" s="251"/>
      <c r="P168" s="251"/>
      <c r="Q168" s="251"/>
      <c r="R168" s="251"/>
      <c r="S168" s="251"/>
      <c r="T168" s="252"/>
      <c r="AT168" s="253" t="s">
        <v>152</v>
      </c>
      <c r="AU168" s="253" t="s">
        <v>76</v>
      </c>
      <c r="AV168" s="13" t="s">
        <v>76</v>
      </c>
      <c r="AW168" s="13" t="s">
        <v>30</v>
      </c>
      <c r="AX168" s="13" t="s">
        <v>74</v>
      </c>
      <c r="AY168" s="253" t="s">
        <v>139</v>
      </c>
    </row>
    <row r="169" s="1" customFormat="1" ht="16.5" customHeight="1">
      <c r="B169" s="38"/>
      <c r="C169" s="217" t="s">
        <v>224</v>
      </c>
      <c r="D169" s="217" t="s">
        <v>141</v>
      </c>
      <c r="E169" s="218" t="s">
        <v>225</v>
      </c>
      <c r="F169" s="219" t="s">
        <v>226</v>
      </c>
      <c r="G169" s="220" t="s">
        <v>160</v>
      </c>
      <c r="H169" s="221">
        <v>16</v>
      </c>
      <c r="I169" s="222"/>
      <c r="J169" s="223">
        <f>ROUND(I169*H169,2)</f>
        <v>0</v>
      </c>
      <c r="K169" s="219" t="s">
        <v>145</v>
      </c>
      <c r="L169" s="43"/>
      <c r="M169" s="224" t="s">
        <v>1</v>
      </c>
      <c r="N169" s="225" t="s">
        <v>38</v>
      </c>
      <c r="O169" s="79"/>
      <c r="P169" s="226">
        <f>O169*H169</f>
        <v>0</v>
      </c>
      <c r="Q169" s="226">
        <v>0</v>
      </c>
      <c r="R169" s="226">
        <f>Q169*H169</f>
        <v>0</v>
      </c>
      <c r="S169" s="226">
        <v>0</v>
      </c>
      <c r="T169" s="227">
        <f>S169*H169</f>
        <v>0</v>
      </c>
      <c r="AR169" s="17" t="s">
        <v>146</v>
      </c>
      <c r="AT169" s="17" t="s">
        <v>141</v>
      </c>
      <c r="AU169" s="17" t="s">
        <v>76</v>
      </c>
      <c r="AY169" s="17" t="s">
        <v>139</v>
      </c>
      <c r="BE169" s="228">
        <f>IF(N169="základní",J169,0)</f>
        <v>0</v>
      </c>
      <c r="BF169" s="228">
        <f>IF(N169="snížená",J169,0)</f>
        <v>0</v>
      </c>
      <c r="BG169" s="228">
        <f>IF(N169="zákl. přenesená",J169,0)</f>
        <v>0</v>
      </c>
      <c r="BH169" s="228">
        <f>IF(N169="sníž. přenesená",J169,0)</f>
        <v>0</v>
      </c>
      <c r="BI169" s="228">
        <f>IF(N169="nulová",J169,0)</f>
        <v>0</v>
      </c>
      <c r="BJ169" s="17" t="s">
        <v>74</v>
      </c>
      <c r="BK169" s="228">
        <f>ROUND(I169*H169,2)</f>
        <v>0</v>
      </c>
      <c r="BL169" s="17" t="s">
        <v>146</v>
      </c>
      <c r="BM169" s="17" t="s">
        <v>227</v>
      </c>
    </row>
    <row r="170" s="1" customFormat="1">
      <c r="B170" s="38"/>
      <c r="C170" s="39"/>
      <c r="D170" s="229" t="s">
        <v>148</v>
      </c>
      <c r="E170" s="39"/>
      <c r="F170" s="230" t="s">
        <v>228</v>
      </c>
      <c r="G170" s="39"/>
      <c r="H170" s="39"/>
      <c r="I170" s="144"/>
      <c r="J170" s="39"/>
      <c r="K170" s="39"/>
      <c r="L170" s="43"/>
      <c r="M170" s="231"/>
      <c r="N170" s="79"/>
      <c r="O170" s="79"/>
      <c r="P170" s="79"/>
      <c r="Q170" s="79"/>
      <c r="R170" s="79"/>
      <c r="S170" s="79"/>
      <c r="T170" s="80"/>
      <c r="AT170" s="17" t="s">
        <v>148</v>
      </c>
      <c r="AU170" s="17" t="s">
        <v>76</v>
      </c>
    </row>
    <row r="171" s="1" customFormat="1">
      <c r="B171" s="38"/>
      <c r="C171" s="39"/>
      <c r="D171" s="229" t="s">
        <v>150</v>
      </c>
      <c r="E171" s="39"/>
      <c r="F171" s="232" t="s">
        <v>229</v>
      </c>
      <c r="G171" s="39"/>
      <c r="H171" s="39"/>
      <c r="I171" s="144"/>
      <c r="J171" s="39"/>
      <c r="K171" s="39"/>
      <c r="L171" s="43"/>
      <c r="M171" s="231"/>
      <c r="N171" s="79"/>
      <c r="O171" s="79"/>
      <c r="P171" s="79"/>
      <c r="Q171" s="79"/>
      <c r="R171" s="79"/>
      <c r="S171" s="79"/>
      <c r="T171" s="80"/>
      <c r="AT171" s="17" t="s">
        <v>150</v>
      </c>
      <c r="AU171" s="17" t="s">
        <v>76</v>
      </c>
    </row>
    <row r="172" s="13" customFormat="1">
      <c r="B172" s="243"/>
      <c r="C172" s="244"/>
      <c r="D172" s="229" t="s">
        <v>152</v>
      </c>
      <c r="E172" s="245" t="s">
        <v>1</v>
      </c>
      <c r="F172" s="246" t="s">
        <v>230</v>
      </c>
      <c r="G172" s="244"/>
      <c r="H172" s="247">
        <v>16</v>
      </c>
      <c r="I172" s="248"/>
      <c r="J172" s="244"/>
      <c r="K172" s="244"/>
      <c r="L172" s="249"/>
      <c r="M172" s="250"/>
      <c r="N172" s="251"/>
      <c r="O172" s="251"/>
      <c r="P172" s="251"/>
      <c r="Q172" s="251"/>
      <c r="R172" s="251"/>
      <c r="S172" s="251"/>
      <c r="T172" s="252"/>
      <c r="AT172" s="253" t="s">
        <v>152</v>
      </c>
      <c r="AU172" s="253" t="s">
        <v>76</v>
      </c>
      <c r="AV172" s="13" t="s">
        <v>76</v>
      </c>
      <c r="AW172" s="13" t="s">
        <v>30</v>
      </c>
      <c r="AX172" s="13" t="s">
        <v>74</v>
      </c>
      <c r="AY172" s="253" t="s">
        <v>139</v>
      </c>
    </row>
    <row r="173" s="1" customFormat="1" ht="16.5" customHeight="1">
      <c r="B173" s="38"/>
      <c r="C173" s="217" t="s">
        <v>231</v>
      </c>
      <c r="D173" s="217" t="s">
        <v>141</v>
      </c>
      <c r="E173" s="218" t="s">
        <v>232</v>
      </c>
      <c r="F173" s="219" t="s">
        <v>233</v>
      </c>
      <c r="G173" s="220" t="s">
        <v>160</v>
      </c>
      <c r="H173" s="221">
        <v>85.680000000000007</v>
      </c>
      <c r="I173" s="222"/>
      <c r="J173" s="223">
        <f>ROUND(I173*H173,2)</f>
        <v>0</v>
      </c>
      <c r="K173" s="219" t="s">
        <v>145</v>
      </c>
      <c r="L173" s="43"/>
      <c r="M173" s="224" t="s">
        <v>1</v>
      </c>
      <c r="N173" s="225" t="s">
        <v>38</v>
      </c>
      <c r="O173" s="79"/>
      <c r="P173" s="226">
        <f>O173*H173</f>
        <v>0</v>
      </c>
      <c r="Q173" s="226">
        <v>0</v>
      </c>
      <c r="R173" s="226">
        <f>Q173*H173</f>
        <v>0</v>
      </c>
      <c r="S173" s="226">
        <v>0</v>
      </c>
      <c r="T173" s="227">
        <f>S173*H173</f>
        <v>0</v>
      </c>
      <c r="AR173" s="17" t="s">
        <v>146</v>
      </c>
      <c r="AT173" s="17" t="s">
        <v>141</v>
      </c>
      <c r="AU173" s="17" t="s">
        <v>76</v>
      </c>
      <c r="AY173" s="17" t="s">
        <v>139</v>
      </c>
      <c r="BE173" s="228">
        <f>IF(N173="základní",J173,0)</f>
        <v>0</v>
      </c>
      <c r="BF173" s="228">
        <f>IF(N173="snížená",J173,0)</f>
        <v>0</v>
      </c>
      <c r="BG173" s="228">
        <f>IF(N173="zákl. přenesená",J173,0)</f>
        <v>0</v>
      </c>
      <c r="BH173" s="228">
        <f>IF(N173="sníž. přenesená",J173,0)</f>
        <v>0</v>
      </c>
      <c r="BI173" s="228">
        <f>IF(N173="nulová",J173,0)</f>
        <v>0</v>
      </c>
      <c r="BJ173" s="17" t="s">
        <v>74</v>
      </c>
      <c r="BK173" s="228">
        <f>ROUND(I173*H173,2)</f>
        <v>0</v>
      </c>
      <c r="BL173" s="17" t="s">
        <v>146</v>
      </c>
      <c r="BM173" s="17" t="s">
        <v>234</v>
      </c>
    </row>
    <row r="174" s="1" customFormat="1">
      <c r="B174" s="38"/>
      <c r="C174" s="39"/>
      <c r="D174" s="229" t="s">
        <v>148</v>
      </c>
      <c r="E174" s="39"/>
      <c r="F174" s="230" t="s">
        <v>235</v>
      </c>
      <c r="G174" s="39"/>
      <c r="H174" s="39"/>
      <c r="I174" s="144"/>
      <c r="J174" s="39"/>
      <c r="K174" s="39"/>
      <c r="L174" s="43"/>
      <c r="M174" s="231"/>
      <c r="N174" s="79"/>
      <c r="O174" s="79"/>
      <c r="P174" s="79"/>
      <c r="Q174" s="79"/>
      <c r="R174" s="79"/>
      <c r="S174" s="79"/>
      <c r="T174" s="80"/>
      <c r="AT174" s="17" t="s">
        <v>148</v>
      </c>
      <c r="AU174" s="17" t="s">
        <v>76</v>
      </c>
    </row>
    <row r="175" s="1" customFormat="1">
      <c r="B175" s="38"/>
      <c r="C175" s="39"/>
      <c r="D175" s="229" t="s">
        <v>150</v>
      </c>
      <c r="E175" s="39"/>
      <c r="F175" s="232" t="s">
        <v>236</v>
      </c>
      <c r="G175" s="39"/>
      <c r="H175" s="39"/>
      <c r="I175" s="144"/>
      <c r="J175" s="39"/>
      <c r="K175" s="39"/>
      <c r="L175" s="43"/>
      <c r="M175" s="231"/>
      <c r="N175" s="79"/>
      <c r="O175" s="79"/>
      <c r="P175" s="79"/>
      <c r="Q175" s="79"/>
      <c r="R175" s="79"/>
      <c r="S175" s="79"/>
      <c r="T175" s="80"/>
      <c r="AT175" s="17" t="s">
        <v>150</v>
      </c>
      <c r="AU175" s="17" t="s">
        <v>76</v>
      </c>
    </row>
    <row r="176" s="1" customFormat="1" ht="16.5" customHeight="1">
      <c r="B176" s="38"/>
      <c r="C176" s="217" t="s">
        <v>237</v>
      </c>
      <c r="D176" s="217" t="s">
        <v>141</v>
      </c>
      <c r="E176" s="218" t="s">
        <v>238</v>
      </c>
      <c r="F176" s="219" t="s">
        <v>239</v>
      </c>
      <c r="G176" s="220" t="s">
        <v>160</v>
      </c>
      <c r="H176" s="221">
        <v>18</v>
      </c>
      <c r="I176" s="222"/>
      <c r="J176" s="223">
        <f>ROUND(I176*H176,2)</f>
        <v>0</v>
      </c>
      <c r="K176" s="219" t="s">
        <v>145</v>
      </c>
      <c r="L176" s="43"/>
      <c r="M176" s="224" t="s">
        <v>1</v>
      </c>
      <c r="N176" s="225" t="s">
        <v>38</v>
      </c>
      <c r="O176" s="79"/>
      <c r="P176" s="226">
        <f>O176*H176</f>
        <v>0</v>
      </c>
      <c r="Q176" s="226">
        <v>0</v>
      </c>
      <c r="R176" s="226">
        <f>Q176*H176</f>
        <v>0</v>
      </c>
      <c r="S176" s="226">
        <v>0</v>
      </c>
      <c r="T176" s="227">
        <f>S176*H176</f>
        <v>0</v>
      </c>
      <c r="AR176" s="17" t="s">
        <v>146</v>
      </c>
      <c r="AT176" s="17" t="s">
        <v>141</v>
      </c>
      <c r="AU176" s="17" t="s">
        <v>76</v>
      </c>
      <c r="AY176" s="17" t="s">
        <v>139</v>
      </c>
      <c r="BE176" s="228">
        <f>IF(N176="základní",J176,0)</f>
        <v>0</v>
      </c>
      <c r="BF176" s="228">
        <f>IF(N176="snížená",J176,0)</f>
        <v>0</v>
      </c>
      <c r="BG176" s="228">
        <f>IF(N176="zákl. přenesená",J176,0)</f>
        <v>0</v>
      </c>
      <c r="BH176" s="228">
        <f>IF(N176="sníž. přenesená",J176,0)</f>
        <v>0</v>
      </c>
      <c r="BI176" s="228">
        <f>IF(N176="nulová",J176,0)</f>
        <v>0</v>
      </c>
      <c r="BJ176" s="17" t="s">
        <v>74</v>
      </c>
      <c r="BK176" s="228">
        <f>ROUND(I176*H176,2)</f>
        <v>0</v>
      </c>
      <c r="BL176" s="17" t="s">
        <v>146</v>
      </c>
      <c r="BM176" s="17" t="s">
        <v>240</v>
      </c>
    </row>
    <row r="177" s="1" customFormat="1">
      <c r="B177" s="38"/>
      <c r="C177" s="39"/>
      <c r="D177" s="229" t="s">
        <v>148</v>
      </c>
      <c r="E177" s="39"/>
      <c r="F177" s="230" t="s">
        <v>241</v>
      </c>
      <c r="G177" s="39"/>
      <c r="H177" s="39"/>
      <c r="I177" s="144"/>
      <c r="J177" s="39"/>
      <c r="K177" s="39"/>
      <c r="L177" s="43"/>
      <c r="M177" s="231"/>
      <c r="N177" s="79"/>
      <c r="O177" s="79"/>
      <c r="P177" s="79"/>
      <c r="Q177" s="79"/>
      <c r="R177" s="79"/>
      <c r="S177" s="79"/>
      <c r="T177" s="80"/>
      <c r="AT177" s="17" t="s">
        <v>148</v>
      </c>
      <c r="AU177" s="17" t="s">
        <v>76</v>
      </c>
    </row>
    <row r="178" s="1" customFormat="1">
      <c r="B178" s="38"/>
      <c r="C178" s="39"/>
      <c r="D178" s="229" t="s">
        <v>150</v>
      </c>
      <c r="E178" s="39"/>
      <c r="F178" s="232" t="s">
        <v>242</v>
      </c>
      <c r="G178" s="39"/>
      <c r="H178" s="39"/>
      <c r="I178" s="144"/>
      <c r="J178" s="39"/>
      <c r="K178" s="39"/>
      <c r="L178" s="43"/>
      <c r="M178" s="231"/>
      <c r="N178" s="79"/>
      <c r="O178" s="79"/>
      <c r="P178" s="79"/>
      <c r="Q178" s="79"/>
      <c r="R178" s="79"/>
      <c r="S178" s="79"/>
      <c r="T178" s="80"/>
      <c r="AT178" s="17" t="s">
        <v>150</v>
      </c>
      <c r="AU178" s="17" t="s">
        <v>76</v>
      </c>
    </row>
    <row r="179" s="12" customFormat="1">
      <c r="B179" s="233"/>
      <c r="C179" s="234"/>
      <c r="D179" s="229" t="s">
        <v>152</v>
      </c>
      <c r="E179" s="235" t="s">
        <v>1</v>
      </c>
      <c r="F179" s="236" t="s">
        <v>243</v>
      </c>
      <c r="G179" s="234"/>
      <c r="H179" s="235" t="s">
        <v>1</v>
      </c>
      <c r="I179" s="237"/>
      <c r="J179" s="234"/>
      <c r="K179" s="234"/>
      <c r="L179" s="238"/>
      <c r="M179" s="239"/>
      <c r="N179" s="240"/>
      <c r="O179" s="240"/>
      <c r="P179" s="240"/>
      <c r="Q179" s="240"/>
      <c r="R179" s="240"/>
      <c r="S179" s="240"/>
      <c r="T179" s="241"/>
      <c r="AT179" s="242" t="s">
        <v>152</v>
      </c>
      <c r="AU179" s="242" t="s">
        <v>76</v>
      </c>
      <c r="AV179" s="12" t="s">
        <v>74</v>
      </c>
      <c r="AW179" s="12" t="s">
        <v>30</v>
      </c>
      <c r="AX179" s="12" t="s">
        <v>67</v>
      </c>
      <c r="AY179" s="242" t="s">
        <v>139</v>
      </c>
    </row>
    <row r="180" s="12" customFormat="1">
      <c r="B180" s="233"/>
      <c r="C180" s="234"/>
      <c r="D180" s="229" t="s">
        <v>152</v>
      </c>
      <c r="E180" s="235" t="s">
        <v>1</v>
      </c>
      <c r="F180" s="236" t="s">
        <v>188</v>
      </c>
      <c r="G180" s="234"/>
      <c r="H180" s="235" t="s">
        <v>1</v>
      </c>
      <c r="I180" s="237"/>
      <c r="J180" s="234"/>
      <c r="K180" s="234"/>
      <c r="L180" s="238"/>
      <c r="M180" s="239"/>
      <c r="N180" s="240"/>
      <c r="O180" s="240"/>
      <c r="P180" s="240"/>
      <c r="Q180" s="240"/>
      <c r="R180" s="240"/>
      <c r="S180" s="240"/>
      <c r="T180" s="241"/>
      <c r="AT180" s="242" t="s">
        <v>152</v>
      </c>
      <c r="AU180" s="242" t="s">
        <v>76</v>
      </c>
      <c r="AV180" s="12" t="s">
        <v>74</v>
      </c>
      <c r="AW180" s="12" t="s">
        <v>30</v>
      </c>
      <c r="AX180" s="12" t="s">
        <v>67</v>
      </c>
      <c r="AY180" s="242" t="s">
        <v>139</v>
      </c>
    </row>
    <row r="181" s="13" customFormat="1">
      <c r="B181" s="243"/>
      <c r="C181" s="244"/>
      <c r="D181" s="229" t="s">
        <v>152</v>
      </c>
      <c r="E181" s="245" t="s">
        <v>1</v>
      </c>
      <c r="F181" s="246" t="s">
        <v>189</v>
      </c>
      <c r="G181" s="244"/>
      <c r="H181" s="247">
        <v>18</v>
      </c>
      <c r="I181" s="248"/>
      <c r="J181" s="244"/>
      <c r="K181" s="244"/>
      <c r="L181" s="249"/>
      <c r="M181" s="250"/>
      <c r="N181" s="251"/>
      <c r="O181" s="251"/>
      <c r="P181" s="251"/>
      <c r="Q181" s="251"/>
      <c r="R181" s="251"/>
      <c r="S181" s="251"/>
      <c r="T181" s="252"/>
      <c r="AT181" s="253" t="s">
        <v>152</v>
      </c>
      <c r="AU181" s="253" t="s">
        <v>76</v>
      </c>
      <c r="AV181" s="13" t="s">
        <v>76</v>
      </c>
      <c r="AW181" s="13" t="s">
        <v>30</v>
      </c>
      <c r="AX181" s="13" t="s">
        <v>67</v>
      </c>
      <c r="AY181" s="253" t="s">
        <v>139</v>
      </c>
    </row>
    <row r="182" s="14" customFormat="1">
      <c r="B182" s="254"/>
      <c r="C182" s="255"/>
      <c r="D182" s="229" t="s">
        <v>152</v>
      </c>
      <c r="E182" s="256" t="s">
        <v>1</v>
      </c>
      <c r="F182" s="257" t="s">
        <v>157</v>
      </c>
      <c r="G182" s="255"/>
      <c r="H182" s="258">
        <v>18</v>
      </c>
      <c r="I182" s="259"/>
      <c r="J182" s="255"/>
      <c r="K182" s="255"/>
      <c r="L182" s="260"/>
      <c r="M182" s="261"/>
      <c r="N182" s="262"/>
      <c r="O182" s="262"/>
      <c r="P182" s="262"/>
      <c r="Q182" s="262"/>
      <c r="R182" s="262"/>
      <c r="S182" s="262"/>
      <c r="T182" s="263"/>
      <c r="AT182" s="264" t="s">
        <v>152</v>
      </c>
      <c r="AU182" s="264" t="s">
        <v>76</v>
      </c>
      <c r="AV182" s="14" t="s">
        <v>146</v>
      </c>
      <c r="AW182" s="14" t="s">
        <v>30</v>
      </c>
      <c r="AX182" s="14" t="s">
        <v>74</v>
      </c>
      <c r="AY182" s="264" t="s">
        <v>139</v>
      </c>
    </row>
    <row r="183" s="1" customFormat="1" ht="16.5" customHeight="1">
      <c r="B183" s="38"/>
      <c r="C183" s="217" t="s">
        <v>244</v>
      </c>
      <c r="D183" s="217" t="s">
        <v>141</v>
      </c>
      <c r="E183" s="218" t="s">
        <v>245</v>
      </c>
      <c r="F183" s="219" t="s">
        <v>246</v>
      </c>
      <c r="G183" s="220" t="s">
        <v>160</v>
      </c>
      <c r="H183" s="221">
        <v>16.852</v>
      </c>
      <c r="I183" s="222"/>
      <c r="J183" s="223">
        <f>ROUND(I183*H183,2)</f>
        <v>0</v>
      </c>
      <c r="K183" s="219" t="s">
        <v>145</v>
      </c>
      <c r="L183" s="43"/>
      <c r="M183" s="224" t="s">
        <v>1</v>
      </c>
      <c r="N183" s="225" t="s">
        <v>38</v>
      </c>
      <c r="O183" s="79"/>
      <c r="P183" s="226">
        <f>O183*H183</f>
        <v>0</v>
      </c>
      <c r="Q183" s="226">
        <v>0</v>
      </c>
      <c r="R183" s="226">
        <f>Q183*H183</f>
        <v>0</v>
      </c>
      <c r="S183" s="226">
        <v>0</v>
      </c>
      <c r="T183" s="227">
        <f>S183*H183</f>
        <v>0</v>
      </c>
      <c r="AR183" s="17" t="s">
        <v>146</v>
      </c>
      <c r="AT183" s="17" t="s">
        <v>141</v>
      </c>
      <c r="AU183" s="17" t="s">
        <v>76</v>
      </c>
      <c r="AY183" s="17" t="s">
        <v>139</v>
      </c>
      <c r="BE183" s="228">
        <f>IF(N183="základní",J183,0)</f>
        <v>0</v>
      </c>
      <c r="BF183" s="228">
        <f>IF(N183="snížená",J183,0)</f>
        <v>0</v>
      </c>
      <c r="BG183" s="228">
        <f>IF(N183="zákl. přenesená",J183,0)</f>
        <v>0</v>
      </c>
      <c r="BH183" s="228">
        <f>IF(N183="sníž. přenesená",J183,0)</f>
        <v>0</v>
      </c>
      <c r="BI183" s="228">
        <f>IF(N183="nulová",J183,0)</f>
        <v>0</v>
      </c>
      <c r="BJ183" s="17" t="s">
        <v>74</v>
      </c>
      <c r="BK183" s="228">
        <f>ROUND(I183*H183,2)</f>
        <v>0</v>
      </c>
      <c r="BL183" s="17" t="s">
        <v>146</v>
      </c>
      <c r="BM183" s="17" t="s">
        <v>247</v>
      </c>
    </row>
    <row r="184" s="1" customFormat="1">
      <c r="B184" s="38"/>
      <c r="C184" s="39"/>
      <c r="D184" s="229" t="s">
        <v>148</v>
      </c>
      <c r="E184" s="39"/>
      <c r="F184" s="230" t="s">
        <v>248</v>
      </c>
      <c r="G184" s="39"/>
      <c r="H184" s="39"/>
      <c r="I184" s="144"/>
      <c r="J184" s="39"/>
      <c r="K184" s="39"/>
      <c r="L184" s="43"/>
      <c r="M184" s="231"/>
      <c r="N184" s="79"/>
      <c r="O184" s="79"/>
      <c r="P184" s="79"/>
      <c r="Q184" s="79"/>
      <c r="R184" s="79"/>
      <c r="S184" s="79"/>
      <c r="T184" s="80"/>
      <c r="AT184" s="17" t="s">
        <v>148</v>
      </c>
      <c r="AU184" s="17" t="s">
        <v>76</v>
      </c>
    </row>
    <row r="185" s="12" customFormat="1">
      <c r="B185" s="233"/>
      <c r="C185" s="234"/>
      <c r="D185" s="229" t="s">
        <v>152</v>
      </c>
      <c r="E185" s="235" t="s">
        <v>1</v>
      </c>
      <c r="F185" s="236" t="s">
        <v>249</v>
      </c>
      <c r="G185" s="234"/>
      <c r="H185" s="235" t="s">
        <v>1</v>
      </c>
      <c r="I185" s="237"/>
      <c r="J185" s="234"/>
      <c r="K185" s="234"/>
      <c r="L185" s="238"/>
      <c r="M185" s="239"/>
      <c r="N185" s="240"/>
      <c r="O185" s="240"/>
      <c r="P185" s="240"/>
      <c r="Q185" s="240"/>
      <c r="R185" s="240"/>
      <c r="S185" s="240"/>
      <c r="T185" s="241"/>
      <c r="AT185" s="242" t="s">
        <v>152</v>
      </c>
      <c r="AU185" s="242" t="s">
        <v>76</v>
      </c>
      <c r="AV185" s="12" t="s">
        <v>74</v>
      </c>
      <c r="AW185" s="12" t="s">
        <v>30</v>
      </c>
      <c r="AX185" s="12" t="s">
        <v>67</v>
      </c>
      <c r="AY185" s="242" t="s">
        <v>139</v>
      </c>
    </row>
    <row r="186" s="12" customFormat="1">
      <c r="B186" s="233"/>
      <c r="C186" s="234"/>
      <c r="D186" s="229" t="s">
        <v>152</v>
      </c>
      <c r="E186" s="235" t="s">
        <v>1</v>
      </c>
      <c r="F186" s="236" t="s">
        <v>196</v>
      </c>
      <c r="G186" s="234"/>
      <c r="H186" s="235" t="s">
        <v>1</v>
      </c>
      <c r="I186" s="237"/>
      <c r="J186" s="234"/>
      <c r="K186" s="234"/>
      <c r="L186" s="238"/>
      <c r="M186" s="239"/>
      <c r="N186" s="240"/>
      <c r="O186" s="240"/>
      <c r="P186" s="240"/>
      <c r="Q186" s="240"/>
      <c r="R186" s="240"/>
      <c r="S186" s="240"/>
      <c r="T186" s="241"/>
      <c r="AT186" s="242" t="s">
        <v>152</v>
      </c>
      <c r="AU186" s="242" t="s">
        <v>76</v>
      </c>
      <c r="AV186" s="12" t="s">
        <v>74</v>
      </c>
      <c r="AW186" s="12" t="s">
        <v>30</v>
      </c>
      <c r="AX186" s="12" t="s">
        <v>67</v>
      </c>
      <c r="AY186" s="242" t="s">
        <v>139</v>
      </c>
    </row>
    <row r="187" s="13" customFormat="1">
      <c r="B187" s="243"/>
      <c r="C187" s="244"/>
      <c r="D187" s="229" t="s">
        <v>152</v>
      </c>
      <c r="E187" s="245" t="s">
        <v>1</v>
      </c>
      <c r="F187" s="246" t="s">
        <v>197</v>
      </c>
      <c r="G187" s="244"/>
      <c r="H187" s="247">
        <v>4.2389999999999999</v>
      </c>
      <c r="I187" s="248"/>
      <c r="J187" s="244"/>
      <c r="K187" s="244"/>
      <c r="L187" s="249"/>
      <c r="M187" s="250"/>
      <c r="N187" s="251"/>
      <c r="O187" s="251"/>
      <c r="P187" s="251"/>
      <c r="Q187" s="251"/>
      <c r="R187" s="251"/>
      <c r="S187" s="251"/>
      <c r="T187" s="252"/>
      <c r="AT187" s="253" t="s">
        <v>152</v>
      </c>
      <c r="AU187" s="253" t="s">
        <v>76</v>
      </c>
      <c r="AV187" s="13" t="s">
        <v>76</v>
      </c>
      <c r="AW187" s="13" t="s">
        <v>30</v>
      </c>
      <c r="AX187" s="13" t="s">
        <v>67</v>
      </c>
      <c r="AY187" s="253" t="s">
        <v>139</v>
      </c>
    </row>
    <row r="188" s="13" customFormat="1">
      <c r="B188" s="243"/>
      <c r="C188" s="244"/>
      <c r="D188" s="229" t="s">
        <v>152</v>
      </c>
      <c r="E188" s="245" t="s">
        <v>1</v>
      </c>
      <c r="F188" s="246" t="s">
        <v>198</v>
      </c>
      <c r="G188" s="244"/>
      <c r="H188" s="247">
        <v>1.7490000000000001</v>
      </c>
      <c r="I188" s="248"/>
      <c r="J188" s="244"/>
      <c r="K188" s="244"/>
      <c r="L188" s="249"/>
      <c r="M188" s="250"/>
      <c r="N188" s="251"/>
      <c r="O188" s="251"/>
      <c r="P188" s="251"/>
      <c r="Q188" s="251"/>
      <c r="R188" s="251"/>
      <c r="S188" s="251"/>
      <c r="T188" s="252"/>
      <c r="AT188" s="253" t="s">
        <v>152</v>
      </c>
      <c r="AU188" s="253" t="s">
        <v>76</v>
      </c>
      <c r="AV188" s="13" t="s">
        <v>76</v>
      </c>
      <c r="AW188" s="13" t="s">
        <v>30</v>
      </c>
      <c r="AX188" s="13" t="s">
        <v>67</v>
      </c>
      <c r="AY188" s="253" t="s">
        <v>139</v>
      </c>
    </row>
    <row r="189" s="13" customFormat="1">
      <c r="B189" s="243"/>
      <c r="C189" s="244"/>
      <c r="D189" s="229" t="s">
        <v>152</v>
      </c>
      <c r="E189" s="245" t="s">
        <v>1</v>
      </c>
      <c r="F189" s="246" t="s">
        <v>199</v>
      </c>
      <c r="G189" s="244"/>
      <c r="H189" s="247">
        <v>1.9490000000000001</v>
      </c>
      <c r="I189" s="248"/>
      <c r="J189" s="244"/>
      <c r="K189" s="244"/>
      <c r="L189" s="249"/>
      <c r="M189" s="250"/>
      <c r="N189" s="251"/>
      <c r="O189" s="251"/>
      <c r="P189" s="251"/>
      <c r="Q189" s="251"/>
      <c r="R189" s="251"/>
      <c r="S189" s="251"/>
      <c r="T189" s="252"/>
      <c r="AT189" s="253" t="s">
        <v>152</v>
      </c>
      <c r="AU189" s="253" t="s">
        <v>76</v>
      </c>
      <c r="AV189" s="13" t="s">
        <v>76</v>
      </c>
      <c r="AW189" s="13" t="s">
        <v>30</v>
      </c>
      <c r="AX189" s="13" t="s">
        <v>67</v>
      </c>
      <c r="AY189" s="253" t="s">
        <v>139</v>
      </c>
    </row>
    <row r="190" s="12" customFormat="1">
      <c r="B190" s="233"/>
      <c r="C190" s="234"/>
      <c r="D190" s="229" t="s">
        <v>152</v>
      </c>
      <c r="E190" s="235" t="s">
        <v>1</v>
      </c>
      <c r="F190" s="236" t="s">
        <v>200</v>
      </c>
      <c r="G190" s="234"/>
      <c r="H190" s="235" t="s">
        <v>1</v>
      </c>
      <c r="I190" s="237"/>
      <c r="J190" s="234"/>
      <c r="K190" s="234"/>
      <c r="L190" s="238"/>
      <c r="M190" s="239"/>
      <c r="N190" s="240"/>
      <c r="O190" s="240"/>
      <c r="P190" s="240"/>
      <c r="Q190" s="240"/>
      <c r="R190" s="240"/>
      <c r="S190" s="240"/>
      <c r="T190" s="241"/>
      <c r="AT190" s="242" t="s">
        <v>152</v>
      </c>
      <c r="AU190" s="242" t="s">
        <v>76</v>
      </c>
      <c r="AV190" s="12" t="s">
        <v>74</v>
      </c>
      <c r="AW190" s="12" t="s">
        <v>30</v>
      </c>
      <c r="AX190" s="12" t="s">
        <v>67</v>
      </c>
      <c r="AY190" s="242" t="s">
        <v>139</v>
      </c>
    </row>
    <row r="191" s="13" customFormat="1">
      <c r="B191" s="243"/>
      <c r="C191" s="244"/>
      <c r="D191" s="229" t="s">
        <v>152</v>
      </c>
      <c r="E191" s="245" t="s">
        <v>1</v>
      </c>
      <c r="F191" s="246" t="s">
        <v>201</v>
      </c>
      <c r="G191" s="244"/>
      <c r="H191" s="247">
        <v>4.5199999999999996</v>
      </c>
      <c r="I191" s="248"/>
      <c r="J191" s="244"/>
      <c r="K191" s="244"/>
      <c r="L191" s="249"/>
      <c r="M191" s="250"/>
      <c r="N191" s="251"/>
      <c r="O191" s="251"/>
      <c r="P191" s="251"/>
      <c r="Q191" s="251"/>
      <c r="R191" s="251"/>
      <c r="S191" s="251"/>
      <c r="T191" s="252"/>
      <c r="AT191" s="253" t="s">
        <v>152</v>
      </c>
      <c r="AU191" s="253" t="s">
        <v>76</v>
      </c>
      <c r="AV191" s="13" t="s">
        <v>76</v>
      </c>
      <c r="AW191" s="13" t="s">
        <v>30</v>
      </c>
      <c r="AX191" s="13" t="s">
        <v>67</v>
      </c>
      <c r="AY191" s="253" t="s">
        <v>139</v>
      </c>
    </row>
    <row r="192" s="13" customFormat="1">
      <c r="B192" s="243"/>
      <c r="C192" s="244"/>
      <c r="D192" s="229" t="s">
        <v>152</v>
      </c>
      <c r="E192" s="245" t="s">
        <v>1</v>
      </c>
      <c r="F192" s="246" t="s">
        <v>202</v>
      </c>
      <c r="G192" s="244"/>
      <c r="H192" s="247">
        <v>1.851</v>
      </c>
      <c r="I192" s="248"/>
      <c r="J192" s="244"/>
      <c r="K192" s="244"/>
      <c r="L192" s="249"/>
      <c r="M192" s="250"/>
      <c r="N192" s="251"/>
      <c r="O192" s="251"/>
      <c r="P192" s="251"/>
      <c r="Q192" s="251"/>
      <c r="R192" s="251"/>
      <c r="S192" s="251"/>
      <c r="T192" s="252"/>
      <c r="AT192" s="253" t="s">
        <v>152</v>
      </c>
      <c r="AU192" s="253" t="s">
        <v>76</v>
      </c>
      <c r="AV192" s="13" t="s">
        <v>76</v>
      </c>
      <c r="AW192" s="13" t="s">
        <v>30</v>
      </c>
      <c r="AX192" s="13" t="s">
        <v>67</v>
      </c>
      <c r="AY192" s="253" t="s">
        <v>139</v>
      </c>
    </row>
    <row r="193" s="13" customFormat="1">
      <c r="B193" s="243"/>
      <c r="C193" s="244"/>
      <c r="D193" s="229" t="s">
        <v>152</v>
      </c>
      <c r="E193" s="245" t="s">
        <v>1</v>
      </c>
      <c r="F193" s="246" t="s">
        <v>203</v>
      </c>
      <c r="G193" s="244"/>
      <c r="H193" s="247">
        <v>2.544</v>
      </c>
      <c r="I193" s="248"/>
      <c r="J193" s="244"/>
      <c r="K193" s="244"/>
      <c r="L193" s="249"/>
      <c r="M193" s="250"/>
      <c r="N193" s="251"/>
      <c r="O193" s="251"/>
      <c r="P193" s="251"/>
      <c r="Q193" s="251"/>
      <c r="R193" s="251"/>
      <c r="S193" s="251"/>
      <c r="T193" s="252"/>
      <c r="AT193" s="253" t="s">
        <v>152</v>
      </c>
      <c r="AU193" s="253" t="s">
        <v>76</v>
      </c>
      <c r="AV193" s="13" t="s">
        <v>76</v>
      </c>
      <c r="AW193" s="13" t="s">
        <v>30</v>
      </c>
      <c r="AX193" s="13" t="s">
        <v>67</v>
      </c>
      <c r="AY193" s="253" t="s">
        <v>139</v>
      </c>
    </row>
    <row r="194" s="14" customFormat="1">
      <c r="B194" s="254"/>
      <c r="C194" s="255"/>
      <c r="D194" s="229" t="s">
        <v>152</v>
      </c>
      <c r="E194" s="256" t="s">
        <v>1</v>
      </c>
      <c r="F194" s="257" t="s">
        <v>157</v>
      </c>
      <c r="G194" s="255"/>
      <c r="H194" s="258">
        <v>16.852</v>
      </c>
      <c r="I194" s="259"/>
      <c r="J194" s="255"/>
      <c r="K194" s="255"/>
      <c r="L194" s="260"/>
      <c r="M194" s="261"/>
      <c r="N194" s="262"/>
      <c r="O194" s="262"/>
      <c r="P194" s="262"/>
      <c r="Q194" s="262"/>
      <c r="R194" s="262"/>
      <c r="S194" s="262"/>
      <c r="T194" s="263"/>
      <c r="AT194" s="264" t="s">
        <v>152</v>
      </c>
      <c r="AU194" s="264" t="s">
        <v>76</v>
      </c>
      <c r="AV194" s="14" t="s">
        <v>146</v>
      </c>
      <c r="AW194" s="14" t="s">
        <v>30</v>
      </c>
      <c r="AX194" s="14" t="s">
        <v>74</v>
      </c>
      <c r="AY194" s="264" t="s">
        <v>139</v>
      </c>
    </row>
    <row r="195" s="1" customFormat="1" ht="16.5" customHeight="1">
      <c r="B195" s="38"/>
      <c r="C195" s="217" t="s">
        <v>250</v>
      </c>
      <c r="D195" s="217" t="s">
        <v>141</v>
      </c>
      <c r="E195" s="218" t="s">
        <v>251</v>
      </c>
      <c r="F195" s="219" t="s">
        <v>252</v>
      </c>
      <c r="G195" s="220" t="s">
        <v>160</v>
      </c>
      <c r="H195" s="221">
        <v>67.408000000000001</v>
      </c>
      <c r="I195" s="222"/>
      <c r="J195" s="223">
        <f>ROUND(I195*H195,2)</f>
        <v>0</v>
      </c>
      <c r="K195" s="219" t="s">
        <v>145</v>
      </c>
      <c r="L195" s="43"/>
      <c r="M195" s="224" t="s">
        <v>1</v>
      </c>
      <c r="N195" s="225" t="s">
        <v>38</v>
      </c>
      <c r="O195" s="79"/>
      <c r="P195" s="226">
        <f>O195*H195</f>
        <v>0</v>
      </c>
      <c r="Q195" s="226">
        <v>0</v>
      </c>
      <c r="R195" s="226">
        <f>Q195*H195</f>
        <v>0</v>
      </c>
      <c r="S195" s="226">
        <v>0</v>
      </c>
      <c r="T195" s="227">
        <f>S195*H195</f>
        <v>0</v>
      </c>
      <c r="AR195" s="17" t="s">
        <v>146</v>
      </c>
      <c r="AT195" s="17" t="s">
        <v>141</v>
      </c>
      <c r="AU195" s="17" t="s">
        <v>76</v>
      </c>
      <c r="AY195" s="17" t="s">
        <v>139</v>
      </c>
      <c r="BE195" s="228">
        <f>IF(N195="základní",J195,0)</f>
        <v>0</v>
      </c>
      <c r="BF195" s="228">
        <f>IF(N195="snížená",J195,0)</f>
        <v>0</v>
      </c>
      <c r="BG195" s="228">
        <f>IF(N195="zákl. přenesená",J195,0)</f>
        <v>0</v>
      </c>
      <c r="BH195" s="228">
        <f>IF(N195="sníž. přenesená",J195,0)</f>
        <v>0</v>
      </c>
      <c r="BI195" s="228">
        <f>IF(N195="nulová",J195,0)</f>
        <v>0</v>
      </c>
      <c r="BJ195" s="17" t="s">
        <v>74</v>
      </c>
      <c r="BK195" s="228">
        <f>ROUND(I195*H195,2)</f>
        <v>0</v>
      </c>
      <c r="BL195" s="17" t="s">
        <v>146</v>
      </c>
      <c r="BM195" s="17" t="s">
        <v>253</v>
      </c>
    </row>
    <row r="196" s="1" customFormat="1">
      <c r="B196" s="38"/>
      <c r="C196" s="39"/>
      <c r="D196" s="229" t="s">
        <v>148</v>
      </c>
      <c r="E196" s="39"/>
      <c r="F196" s="230" t="s">
        <v>254</v>
      </c>
      <c r="G196" s="39"/>
      <c r="H196" s="39"/>
      <c r="I196" s="144"/>
      <c r="J196" s="39"/>
      <c r="K196" s="39"/>
      <c r="L196" s="43"/>
      <c r="M196" s="231"/>
      <c r="N196" s="79"/>
      <c r="O196" s="79"/>
      <c r="P196" s="79"/>
      <c r="Q196" s="79"/>
      <c r="R196" s="79"/>
      <c r="S196" s="79"/>
      <c r="T196" s="80"/>
      <c r="AT196" s="17" t="s">
        <v>148</v>
      </c>
      <c r="AU196" s="17" t="s">
        <v>76</v>
      </c>
    </row>
    <row r="197" s="13" customFormat="1">
      <c r="B197" s="243"/>
      <c r="C197" s="244"/>
      <c r="D197" s="229" t="s">
        <v>152</v>
      </c>
      <c r="E197" s="245" t="s">
        <v>1</v>
      </c>
      <c r="F197" s="246" t="s">
        <v>255</v>
      </c>
      <c r="G197" s="244"/>
      <c r="H197" s="247">
        <v>67.408000000000001</v>
      </c>
      <c r="I197" s="248"/>
      <c r="J197" s="244"/>
      <c r="K197" s="244"/>
      <c r="L197" s="249"/>
      <c r="M197" s="250"/>
      <c r="N197" s="251"/>
      <c r="O197" s="251"/>
      <c r="P197" s="251"/>
      <c r="Q197" s="251"/>
      <c r="R197" s="251"/>
      <c r="S197" s="251"/>
      <c r="T197" s="252"/>
      <c r="AT197" s="253" t="s">
        <v>152</v>
      </c>
      <c r="AU197" s="253" t="s">
        <v>76</v>
      </c>
      <c r="AV197" s="13" t="s">
        <v>76</v>
      </c>
      <c r="AW197" s="13" t="s">
        <v>30</v>
      </c>
      <c r="AX197" s="13" t="s">
        <v>74</v>
      </c>
      <c r="AY197" s="253" t="s">
        <v>139</v>
      </c>
    </row>
    <row r="198" s="1" customFormat="1" ht="16.5" customHeight="1">
      <c r="B198" s="38"/>
      <c r="C198" s="217" t="s">
        <v>256</v>
      </c>
      <c r="D198" s="217" t="s">
        <v>141</v>
      </c>
      <c r="E198" s="218" t="s">
        <v>257</v>
      </c>
      <c r="F198" s="219" t="s">
        <v>258</v>
      </c>
      <c r="G198" s="220" t="s">
        <v>160</v>
      </c>
      <c r="H198" s="221">
        <v>85.680000000000007</v>
      </c>
      <c r="I198" s="222"/>
      <c r="J198" s="223">
        <f>ROUND(I198*H198,2)</f>
        <v>0</v>
      </c>
      <c r="K198" s="219" t="s">
        <v>145</v>
      </c>
      <c r="L198" s="43"/>
      <c r="M198" s="224" t="s">
        <v>1</v>
      </c>
      <c r="N198" s="225" t="s">
        <v>38</v>
      </c>
      <c r="O198" s="79"/>
      <c r="P198" s="226">
        <f>O198*H198</f>
        <v>0</v>
      </c>
      <c r="Q198" s="226">
        <v>0</v>
      </c>
      <c r="R198" s="226">
        <f>Q198*H198</f>
        <v>0</v>
      </c>
      <c r="S198" s="226">
        <v>0</v>
      </c>
      <c r="T198" s="227">
        <f>S198*H198</f>
        <v>0</v>
      </c>
      <c r="AR198" s="17" t="s">
        <v>146</v>
      </c>
      <c r="AT198" s="17" t="s">
        <v>141</v>
      </c>
      <c r="AU198" s="17" t="s">
        <v>76</v>
      </c>
      <c r="AY198" s="17" t="s">
        <v>139</v>
      </c>
      <c r="BE198" s="228">
        <f>IF(N198="základní",J198,0)</f>
        <v>0</v>
      </c>
      <c r="BF198" s="228">
        <f>IF(N198="snížená",J198,0)</f>
        <v>0</v>
      </c>
      <c r="BG198" s="228">
        <f>IF(N198="zákl. přenesená",J198,0)</f>
        <v>0</v>
      </c>
      <c r="BH198" s="228">
        <f>IF(N198="sníž. přenesená",J198,0)</f>
        <v>0</v>
      </c>
      <c r="BI198" s="228">
        <f>IF(N198="nulová",J198,0)</f>
        <v>0</v>
      </c>
      <c r="BJ198" s="17" t="s">
        <v>74</v>
      </c>
      <c r="BK198" s="228">
        <f>ROUND(I198*H198,2)</f>
        <v>0</v>
      </c>
      <c r="BL198" s="17" t="s">
        <v>146</v>
      </c>
      <c r="BM198" s="17" t="s">
        <v>259</v>
      </c>
    </row>
    <row r="199" s="1" customFormat="1">
      <c r="B199" s="38"/>
      <c r="C199" s="39"/>
      <c r="D199" s="229" t="s">
        <v>148</v>
      </c>
      <c r="E199" s="39"/>
      <c r="F199" s="230" t="s">
        <v>260</v>
      </c>
      <c r="G199" s="39"/>
      <c r="H199" s="39"/>
      <c r="I199" s="144"/>
      <c r="J199" s="39"/>
      <c r="K199" s="39"/>
      <c r="L199" s="43"/>
      <c r="M199" s="231"/>
      <c r="N199" s="79"/>
      <c r="O199" s="79"/>
      <c r="P199" s="79"/>
      <c r="Q199" s="79"/>
      <c r="R199" s="79"/>
      <c r="S199" s="79"/>
      <c r="T199" s="80"/>
      <c r="AT199" s="17" t="s">
        <v>148</v>
      </c>
      <c r="AU199" s="17" t="s">
        <v>76</v>
      </c>
    </row>
    <row r="200" s="1" customFormat="1">
      <c r="B200" s="38"/>
      <c r="C200" s="39"/>
      <c r="D200" s="229" t="s">
        <v>150</v>
      </c>
      <c r="E200" s="39"/>
      <c r="F200" s="232" t="s">
        <v>242</v>
      </c>
      <c r="G200" s="39"/>
      <c r="H200" s="39"/>
      <c r="I200" s="144"/>
      <c r="J200" s="39"/>
      <c r="K200" s="39"/>
      <c r="L200" s="43"/>
      <c r="M200" s="231"/>
      <c r="N200" s="79"/>
      <c r="O200" s="79"/>
      <c r="P200" s="79"/>
      <c r="Q200" s="79"/>
      <c r="R200" s="79"/>
      <c r="S200" s="79"/>
      <c r="T200" s="80"/>
      <c r="AT200" s="17" t="s">
        <v>150</v>
      </c>
      <c r="AU200" s="17" t="s">
        <v>76</v>
      </c>
    </row>
    <row r="201" s="13" customFormat="1">
      <c r="B201" s="243"/>
      <c r="C201" s="244"/>
      <c r="D201" s="229" t="s">
        <v>152</v>
      </c>
      <c r="E201" s="245" t="s">
        <v>1</v>
      </c>
      <c r="F201" s="246" t="s">
        <v>261</v>
      </c>
      <c r="G201" s="244"/>
      <c r="H201" s="247">
        <v>85.680000000000007</v>
      </c>
      <c r="I201" s="248"/>
      <c r="J201" s="244"/>
      <c r="K201" s="244"/>
      <c r="L201" s="249"/>
      <c r="M201" s="250"/>
      <c r="N201" s="251"/>
      <c r="O201" s="251"/>
      <c r="P201" s="251"/>
      <c r="Q201" s="251"/>
      <c r="R201" s="251"/>
      <c r="S201" s="251"/>
      <c r="T201" s="252"/>
      <c r="AT201" s="253" t="s">
        <v>152</v>
      </c>
      <c r="AU201" s="253" t="s">
        <v>76</v>
      </c>
      <c r="AV201" s="13" t="s">
        <v>76</v>
      </c>
      <c r="AW201" s="13" t="s">
        <v>30</v>
      </c>
      <c r="AX201" s="13" t="s">
        <v>74</v>
      </c>
      <c r="AY201" s="253" t="s">
        <v>139</v>
      </c>
    </row>
    <row r="202" s="1" customFormat="1" ht="16.5" customHeight="1">
      <c r="B202" s="38"/>
      <c r="C202" s="217" t="s">
        <v>8</v>
      </c>
      <c r="D202" s="217" t="s">
        <v>141</v>
      </c>
      <c r="E202" s="218" t="s">
        <v>262</v>
      </c>
      <c r="F202" s="219" t="s">
        <v>263</v>
      </c>
      <c r="G202" s="220" t="s">
        <v>160</v>
      </c>
      <c r="H202" s="221">
        <v>342.72000000000003</v>
      </c>
      <c r="I202" s="222"/>
      <c r="J202" s="223">
        <f>ROUND(I202*H202,2)</f>
        <v>0</v>
      </c>
      <c r="K202" s="219" t="s">
        <v>145</v>
      </c>
      <c r="L202" s="43"/>
      <c r="M202" s="224" t="s">
        <v>1</v>
      </c>
      <c r="N202" s="225" t="s">
        <v>38</v>
      </c>
      <c r="O202" s="79"/>
      <c r="P202" s="226">
        <f>O202*H202</f>
        <v>0</v>
      </c>
      <c r="Q202" s="226">
        <v>0</v>
      </c>
      <c r="R202" s="226">
        <f>Q202*H202</f>
        <v>0</v>
      </c>
      <c r="S202" s="226">
        <v>0</v>
      </c>
      <c r="T202" s="227">
        <f>S202*H202</f>
        <v>0</v>
      </c>
      <c r="AR202" s="17" t="s">
        <v>146</v>
      </c>
      <c r="AT202" s="17" t="s">
        <v>141</v>
      </c>
      <c r="AU202" s="17" t="s">
        <v>76</v>
      </c>
      <c r="AY202" s="17" t="s">
        <v>139</v>
      </c>
      <c r="BE202" s="228">
        <f>IF(N202="základní",J202,0)</f>
        <v>0</v>
      </c>
      <c r="BF202" s="228">
        <f>IF(N202="snížená",J202,0)</f>
        <v>0</v>
      </c>
      <c r="BG202" s="228">
        <f>IF(N202="zákl. přenesená",J202,0)</f>
        <v>0</v>
      </c>
      <c r="BH202" s="228">
        <f>IF(N202="sníž. přenesená",J202,0)</f>
        <v>0</v>
      </c>
      <c r="BI202" s="228">
        <f>IF(N202="nulová",J202,0)</f>
        <v>0</v>
      </c>
      <c r="BJ202" s="17" t="s">
        <v>74</v>
      </c>
      <c r="BK202" s="228">
        <f>ROUND(I202*H202,2)</f>
        <v>0</v>
      </c>
      <c r="BL202" s="17" t="s">
        <v>146</v>
      </c>
      <c r="BM202" s="17" t="s">
        <v>264</v>
      </c>
    </row>
    <row r="203" s="1" customFormat="1">
      <c r="B203" s="38"/>
      <c r="C203" s="39"/>
      <c r="D203" s="229" t="s">
        <v>148</v>
      </c>
      <c r="E203" s="39"/>
      <c r="F203" s="230" t="s">
        <v>265</v>
      </c>
      <c r="G203" s="39"/>
      <c r="H203" s="39"/>
      <c r="I203" s="144"/>
      <c r="J203" s="39"/>
      <c r="K203" s="39"/>
      <c r="L203" s="43"/>
      <c r="M203" s="231"/>
      <c r="N203" s="79"/>
      <c r="O203" s="79"/>
      <c r="P203" s="79"/>
      <c r="Q203" s="79"/>
      <c r="R203" s="79"/>
      <c r="S203" s="79"/>
      <c r="T203" s="80"/>
      <c r="AT203" s="17" t="s">
        <v>148</v>
      </c>
      <c r="AU203" s="17" t="s">
        <v>76</v>
      </c>
    </row>
    <row r="204" s="1" customFormat="1">
      <c r="B204" s="38"/>
      <c r="C204" s="39"/>
      <c r="D204" s="229" t="s">
        <v>150</v>
      </c>
      <c r="E204" s="39"/>
      <c r="F204" s="232" t="s">
        <v>242</v>
      </c>
      <c r="G204" s="39"/>
      <c r="H204" s="39"/>
      <c r="I204" s="144"/>
      <c r="J204" s="39"/>
      <c r="K204" s="39"/>
      <c r="L204" s="43"/>
      <c r="M204" s="231"/>
      <c r="N204" s="79"/>
      <c r="O204" s="79"/>
      <c r="P204" s="79"/>
      <c r="Q204" s="79"/>
      <c r="R204" s="79"/>
      <c r="S204" s="79"/>
      <c r="T204" s="80"/>
      <c r="AT204" s="17" t="s">
        <v>150</v>
      </c>
      <c r="AU204" s="17" t="s">
        <v>76</v>
      </c>
    </row>
    <row r="205" s="1" customFormat="1">
      <c r="B205" s="38"/>
      <c r="C205" s="39"/>
      <c r="D205" s="229" t="s">
        <v>266</v>
      </c>
      <c r="E205" s="39"/>
      <c r="F205" s="232" t="s">
        <v>267</v>
      </c>
      <c r="G205" s="39"/>
      <c r="H205" s="39"/>
      <c r="I205" s="144"/>
      <c r="J205" s="39"/>
      <c r="K205" s="39"/>
      <c r="L205" s="43"/>
      <c r="M205" s="231"/>
      <c r="N205" s="79"/>
      <c r="O205" s="79"/>
      <c r="P205" s="79"/>
      <c r="Q205" s="79"/>
      <c r="R205" s="79"/>
      <c r="S205" s="79"/>
      <c r="T205" s="80"/>
      <c r="AT205" s="17" t="s">
        <v>266</v>
      </c>
      <c r="AU205" s="17" t="s">
        <v>76</v>
      </c>
    </row>
    <row r="206" s="13" customFormat="1">
      <c r="B206" s="243"/>
      <c r="C206" s="244"/>
      <c r="D206" s="229" t="s">
        <v>152</v>
      </c>
      <c r="E206" s="245" t="s">
        <v>1</v>
      </c>
      <c r="F206" s="246" t="s">
        <v>268</v>
      </c>
      <c r="G206" s="244"/>
      <c r="H206" s="247">
        <v>342.72000000000003</v>
      </c>
      <c r="I206" s="248"/>
      <c r="J206" s="244"/>
      <c r="K206" s="244"/>
      <c r="L206" s="249"/>
      <c r="M206" s="250"/>
      <c r="N206" s="251"/>
      <c r="O206" s="251"/>
      <c r="P206" s="251"/>
      <c r="Q206" s="251"/>
      <c r="R206" s="251"/>
      <c r="S206" s="251"/>
      <c r="T206" s="252"/>
      <c r="AT206" s="253" t="s">
        <v>152</v>
      </c>
      <c r="AU206" s="253" t="s">
        <v>76</v>
      </c>
      <c r="AV206" s="13" t="s">
        <v>76</v>
      </c>
      <c r="AW206" s="13" t="s">
        <v>30</v>
      </c>
      <c r="AX206" s="13" t="s">
        <v>74</v>
      </c>
      <c r="AY206" s="253" t="s">
        <v>139</v>
      </c>
    </row>
    <row r="207" s="1" customFormat="1" ht="16.5" customHeight="1">
      <c r="B207" s="38"/>
      <c r="C207" s="217" t="s">
        <v>269</v>
      </c>
      <c r="D207" s="217" t="s">
        <v>141</v>
      </c>
      <c r="E207" s="218" t="s">
        <v>270</v>
      </c>
      <c r="F207" s="219" t="s">
        <v>271</v>
      </c>
      <c r="G207" s="220" t="s">
        <v>160</v>
      </c>
      <c r="H207" s="221">
        <v>120.532</v>
      </c>
      <c r="I207" s="222"/>
      <c r="J207" s="223">
        <f>ROUND(I207*H207,2)</f>
        <v>0</v>
      </c>
      <c r="K207" s="219" t="s">
        <v>145</v>
      </c>
      <c r="L207" s="43"/>
      <c r="M207" s="224" t="s">
        <v>1</v>
      </c>
      <c r="N207" s="225" t="s">
        <v>38</v>
      </c>
      <c r="O207" s="79"/>
      <c r="P207" s="226">
        <f>O207*H207</f>
        <v>0</v>
      </c>
      <c r="Q207" s="226">
        <v>0</v>
      </c>
      <c r="R207" s="226">
        <f>Q207*H207</f>
        <v>0</v>
      </c>
      <c r="S207" s="226">
        <v>0</v>
      </c>
      <c r="T207" s="227">
        <f>S207*H207</f>
        <v>0</v>
      </c>
      <c r="AR207" s="17" t="s">
        <v>146</v>
      </c>
      <c r="AT207" s="17" t="s">
        <v>141</v>
      </c>
      <c r="AU207" s="17" t="s">
        <v>76</v>
      </c>
      <c r="AY207" s="17" t="s">
        <v>139</v>
      </c>
      <c r="BE207" s="228">
        <f>IF(N207="základní",J207,0)</f>
        <v>0</v>
      </c>
      <c r="BF207" s="228">
        <f>IF(N207="snížená",J207,0)</f>
        <v>0</v>
      </c>
      <c r="BG207" s="228">
        <f>IF(N207="zákl. přenesená",J207,0)</f>
        <v>0</v>
      </c>
      <c r="BH207" s="228">
        <f>IF(N207="sníž. přenesená",J207,0)</f>
        <v>0</v>
      </c>
      <c r="BI207" s="228">
        <f>IF(N207="nulová",J207,0)</f>
        <v>0</v>
      </c>
      <c r="BJ207" s="17" t="s">
        <v>74</v>
      </c>
      <c r="BK207" s="228">
        <f>ROUND(I207*H207,2)</f>
        <v>0</v>
      </c>
      <c r="BL207" s="17" t="s">
        <v>146</v>
      </c>
      <c r="BM207" s="17" t="s">
        <v>272</v>
      </c>
    </row>
    <row r="208" s="1" customFormat="1">
      <c r="B208" s="38"/>
      <c r="C208" s="39"/>
      <c r="D208" s="229" t="s">
        <v>148</v>
      </c>
      <c r="E208" s="39"/>
      <c r="F208" s="230" t="s">
        <v>273</v>
      </c>
      <c r="G208" s="39"/>
      <c r="H208" s="39"/>
      <c r="I208" s="144"/>
      <c r="J208" s="39"/>
      <c r="K208" s="39"/>
      <c r="L208" s="43"/>
      <c r="M208" s="231"/>
      <c r="N208" s="79"/>
      <c r="O208" s="79"/>
      <c r="P208" s="79"/>
      <c r="Q208" s="79"/>
      <c r="R208" s="79"/>
      <c r="S208" s="79"/>
      <c r="T208" s="80"/>
      <c r="AT208" s="17" t="s">
        <v>148</v>
      </c>
      <c r="AU208" s="17" t="s">
        <v>76</v>
      </c>
    </row>
    <row r="209" s="1" customFormat="1">
      <c r="B209" s="38"/>
      <c r="C209" s="39"/>
      <c r="D209" s="229" t="s">
        <v>150</v>
      </c>
      <c r="E209" s="39"/>
      <c r="F209" s="232" t="s">
        <v>274</v>
      </c>
      <c r="G209" s="39"/>
      <c r="H209" s="39"/>
      <c r="I209" s="144"/>
      <c r="J209" s="39"/>
      <c r="K209" s="39"/>
      <c r="L209" s="43"/>
      <c r="M209" s="231"/>
      <c r="N209" s="79"/>
      <c r="O209" s="79"/>
      <c r="P209" s="79"/>
      <c r="Q209" s="79"/>
      <c r="R209" s="79"/>
      <c r="S209" s="79"/>
      <c r="T209" s="80"/>
      <c r="AT209" s="17" t="s">
        <v>150</v>
      </c>
      <c r="AU209" s="17" t="s">
        <v>76</v>
      </c>
    </row>
    <row r="210" s="12" customFormat="1">
      <c r="B210" s="233"/>
      <c r="C210" s="234"/>
      <c r="D210" s="229" t="s">
        <v>152</v>
      </c>
      <c r="E210" s="235" t="s">
        <v>1</v>
      </c>
      <c r="F210" s="236" t="s">
        <v>275</v>
      </c>
      <c r="G210" s="234"/>
      <c r="H210" s="235" t="s">
        <v>1</v>
      </c>
      <c r="I210" s="237"/>
      <c r="J210" s="234"/>
      <c r="K210" s="234"/>
      <c r="L210" s="238"/>
      <c r="M210" s="239"/>
      <c r="N210" s="240"/>
      <c r="O210" s="240"/>
      <c r="P210" s="240"/>
      <c r="Q210" s="240"/>
      <c r="R210" s="240"/>
      <c r="S210" s="240"/>
      <c r="T210" s="241"/>
      <c r="AT210" s="242" t="s">
        <v>152</v>
      </c>
      <c r="AU210" s="242" t="s">
        <v>76</v>
      </c>
      <c r="AV210" s="12" t="s">
        <v>74</v>
      </c>
      <c r="AW210" s="12" t="s">
        <v>30</v>
      </c>
      <c r="AX210" s="12" t="s">
        <v>67</v>
      </c>
      <c r="AY210" s="242" t="s">
        <v>139</v>
      </c>
    </row>
    <row r="211" s="13" customFormat="1">
      <c r="B211" s="243"/>
      <c r="C211" s="244"/>
      <c r="D211" s="229" t="s">
        <v>152</v>
      </c>
      <c r="E211" s="245" t="s">
        <v>1</v>
      </c>
      <c r="F211" s="246" t="s">
        <v>276</v>
      </c>
      <c r="G211" s="244"/>
      <c r="H211" s="247">
        <v>18</v>
      </c>
      <c r="I211" s="248"/>
      <c r="J211" s="244"/>
      <c r="K211" s="244"/>
      <c r="L211" s="249"/>
      <c r="M211" s="250"/>
      <c r="N211" s="251"/>
      <c r="O211" s="251"/>
      <c r="P211" s="251"/>
      <c r="Q211" s="251"/>
      <c r="R211" s="251"/>
      <c r="S211" s="251"/>
      <c r="T211" s="252"/>
      <c r="AT211" s="253" t="s">
        <v>152</v>
      </c>
      <c r="AU211" s="253" t="s">
        <v>76</v>
      </c>
      <c r="AV211" s="13" t="s">
        <v>76</v>
      </c>
      <c r="AW211" s="13" t="s">
        <v>30</v>
      </c>
      <c r="AX211" s="13" t="s">
        <v>67</v>
      </c>
      <c r="AY211" s="253" t="s">
        <v>139</v>
      </c>
    </row>
    <row r="212" s="13" customFormat="1">
      <c r="B212" s="243"/>
      <c r="C212" s="244"/>
      <c r="D212" s="229" t="s">
        <v>152</v>
      </c>
      <c r="E212" s="245" t="s">
        <v>1</v>
      </c>
      <c r="F212" s="246" t="s">
        <v>277</v>
      </c>
      <c r="G212" s="244"/>
      <c r="H212" s="247">
        <v>16.852</v>
      </c>
      <c r="I212" s="248"/>
      <c r="J212" s="244"/>
      <c r="K212" s="244"/>
      <c r="L212" s="249"/>
      <c r="M212" s="250"/>
      <c r="N212" s="251"/>
      <c r="O212" s="251"/>
      <c r="P212" s="251"/>
      <c r="Q212" s="251"/>
      <c r="R212" s="251"/>
      <c r="S212" s="251"/>
      <c r="T212" s="252"/>
      <c r="AT212" s="253" t="s">
        <v>152</v>
      </c>
      <c r="AU212" s="253" t="s">
        <v>76</v>
      </c>
      <c r="AV212" s="13" t="s">
        <v>76</v>
      </c>
      <c r="AW212" s="13" t="s">
        <v>30</v>
      </c>
      <c r="AX212" s="13" t="s">
        <v>67</v>
      </c>
      <c r="AY212" s="253" t="s">
        <v>139</v>
      </c>
    </row>
    <row r="213" s="12" customFormat="1">
      <c r="B213" s="233"/>
      <c r="C213" s="234"/>
      <c r="D213" s="229" t="s">
        <v>152</v>
      </c>
      <c r="E213" s="235" t="s">
        <v>1</v>
      </c>
      <c r="F213" s="236" t="s">
        <v>278</v>
      </c>
      <c r="G213" s="234"/>
      <c r="H213" s="235" t="s">
        <v>1</v>
      </c>
      <c r="I213" s="237"/>
      <c r="J213" s="234"/>
      <c r="K213" s="234"/>
      <c r="L213" s="238"/>
      <c r="M213" s="239"/>
      <c r="N213" s="240"/>
      <c r="O213" s="240"/>
      <c r="P213" s="240"/>
      <c r="Q213" s="240"/>
      <c r="R213" s="240"/>
      <c r="S213" s="240"/>
      <c r="T213" s="241"/>
      <c r="AT213" s="242" t="s">
        <v>152</v>
      </c>
      <c r="AU213" s="242" t="s">
        <v>76</v>
      </c>
      <c r="AV213" s="12" t="s">
        <v>74</v>
      </c>
      <c r="AW213" s="12" t="s">
        <v>30</v>
      </c>
      <c r="AX213" s="12" t="s">
        <v>67</v>
      </c>
      <c r="AY213" s="242" t="s">
        <v>139</v>
      </c>
    </row>
    <row r="214" s="13" customFormat="1">
      <c r="B214" s="243"/>
      <c r="C214" s="244"/>
      <c r="D214" s="229" t="s">
        <v>152</v>
      </c>
      <c r="E214" s="245" t="s">
        <v>1</v>
      </c>
      <c r="F214" s="246" t="s">
        <v>261</v>
      </c>
      <c r="G214" s="244"/>
      <c r="H214" s="247">
        <v>85.680000000000007</v>
      </c>
      <c r="I214" s="248"/>
      <c r="J214" s="244"/>
      <c r="K214" s="244"/>
      <c r="L214" s="249"/>
      <c r="M214" s="250"/>
      <c r="N214" s="251"/>
      <c r="O214" s="251"/>
      <c r="P214" s="251"/>
      <c r="Q214" s="251"/>
      <c r="R214" s="251"/>
      <c r="S214" s="251"/>
      <c r="T214" s="252"/>
      <c r="AT214" s="253" t="s">
        <v>152</v>
      </c>
      <c r="AU214" s="253" t="s">
        <v>76</v>
      </c>
      <c r="AV214" s="13" t="s">
        <v>76</v>
      </c>
      <c r="AW214" s="13" t="s">
        <v>30</v>
      </c>
      <c r="AX214" s="13" t="s">
        <v>67</v>
      </c>
      <c r="AY214" s="253" t="s">
        <v>139</v>
      </c>
    </row>
    <row r="215" s="14" customFormat="1">
      <c r="B215" s="254"/>
      <c r="C215" s="255"/>
      <c r="D215" s="229" t="s">
        <v>152</v>
      </c>
      <c r="E215" s="256" t="s">
        <v>1</v>
      </c>
      <c r="F215" s="257" t="s">
        <v>157</v>
      </c>
      <c r="G215" s="255"/>
      <c r="H215" s="258">
        <v>120.532</v>
      </c>
      <c r="I215" s="259"/>
      <c r="J215" s="255"/>
      <c r="K215" s="255"/>
      <c r="L215" s="260"/>
      <c r="M215" s="261"/>
      <c r="N215" s="262"/>
      <c r="O215" s="262"/>
      <c r="P215" s="262"/>
      <c r="Q215" s="262"/>
      <c r="R215" s="262"/>
      <c r="S215" s="262"/>
      <c r="T215" s="263"/>
      <c r="AT215" s="264" t="s">
        <v>152</v>
      </c>
      <c r="AU215" s="264" t="s">
        <v>76</v>
      </c>
      <c r="AV215" s="14" t="s">
        <v>146</v>
      </c>
      <c r="AW215" s="14" t="s">
        <v>30</v>
      </c>
      <c r="AX215" s="14" t="s">
        <v>74</v>
      </c>
      <c r="AY215" s="264" t="s">
        <v>139</v>
      </c>
    </row>
    <row r="216" s="1" customFormat="1" ht="16.5" customHeight="1">
      <c r="B216" s="38"/>
      <c r="C216" s="217" t="s">
        <v>279</v>
      </c>
      <c r="D216" s="217" t="s">
        <v>141</v>
      </c>
      <c r="E216" s="218" t="s">
        <v>280</v>
      </c>
      <c r="F216" s="219" t="s">
        <v>281</v>
      </c>
      <c r="G216" s="220" t="s">
        <v>144</v>
      </c>
      <c r="H216" s="221">
        <v>47.100000000000001</v>
      </c>
      <c r="I216" s="222"/>
      <c r="J216" s="223">
        <f>ROUND(I216*H216,2)</f>
        <v>0</v>
      </c>
      <c r="K216" s="219" t="s">
        <v>145</v>
      </c>
      <c r="L216" s="43"/>
      <c r="M216" s="224" t="s">
        <v>1</v>
      </c>
      <c r="N216" s="225" t="s">
        <v>38</v>
      </c>
      <c r="O216" s="79"/>
      <c r="P216" s="226">
        <f>O216*H216</f>
        <v>0</v>
      </c>
      <c r="Q216" s="226">
        <v>0</v>
      </c>
      <c r="R216" s="226">
        <f>Q216*H216</f>
        <v>0</v>
      </c>
      <c r="S216" s="226">
        <v>0</v>
      </c>
      <c r="T216" s="227">
        <f>S216*H216</f>
        <v>0</v>
      </c>
      <c r="AR216" s="17" t="s">
        <v>146</v>
      </c>
      <c r="AT216" s="17" t="s">
        <v>141</v>
      </c>
      <c r="AU216" s="17" t="s">
        <v>76</v>
      </c>
      <c r="AY216" s="17" t="s">
        <v>139</v>
      </c>
      <c r="BE216" s="228">
        <f>IF(N216="základní",J216,0)</f>
        <v>0</v>
      </c>
      <c r="BF216" s="228">
        <f>IF(N216="snížená",J216,0)</f>
        <v>0</v>
      </c>
      <c r="BG216" s="228">
        <f>IF(N216="zákl. přenesená",J216,0)</f>
        <v>0</v>
      </c>
      <c r="BH216" s="228">
        <f>IF(N216="sníž. přenesená",J216,0)</f>
        <v>0</v>
      </c>
      <c r="BI216" s="228">
        <f>IF(N216="nulová",J216,0)</f>
        <v>0</v>
      </c>
      <c r="BJ216" s="17" t="s">
        <v>74</v>
      </c>
      <c r="BK216" s="228">
        <f>ROUND(I216*H216,2)</f>
        <v>0</v>
      </c>
      <c r="BL216" s="17" t="s">
        <v>146</v>
      </c>
      <c r="BM216" s="17" t="s">
        <v>282</v>
      </c>
    </row>
    <row r="217" s="1" customFormat="1">
      <c r="B217" s="38"/>
      <c r="C217" s="39"/>
      <c r="D217" s="229" t="s">
        <v>148</v>
      </c>
      <c r="E217" s="39"/>
      <c r="F217" s="230" t="s">
        <v>283</v>
      </c>
      <c r="G217" s="39"/>
      <c r="H217" s="39"/>
      <c r="I217" s="144"/>
      <c r="J217" s="39"/>
      <c r="K217" s="39"/>
      <c r="L217" s="43"/>
      <c r="M217" s="231"/>
      <c r="N217" s="79"/>
      <c r="O217" s="79"/>
      <c r="P217" s="79"/>
      <c r="Q217" s="79"/>
      <c r="R217" s="79"/>
      <c r="S217" s="79"/>
      <c r="T217" s="80"/>
      <c r="AT217" s="17" t="s">
        <v>148</v>
      </c>
      <c r="AU217" s="17" t="s">
        <v>76</v>
      </c>
    </row>
    <row r="218" s="12" customFormat="1">
      <c r="B218" s="233"/>
      <c r="C218" s="234"/>
      <c r="D218" s="229" t="s">
        <v>152</v>
      </c>
      <c r="E218" s="235" t="s">
        <v>1</v>
      </c>
      <c r="F218" s="236" t="s">
        <v>284</v>
      </c>
      <c r="G218" s="234"/>
      <c r="H218" s="235" t="s">
        <v>1</v>
      </c>
      <c r="I218" s="237"/>
      <c r="J218" s="234"/>
      <c r="K218" s="234"/>
      <c r="L218" s="238"/>
      <c r="M218" s="239"/>
      <c r="N218" s="240"/>
      <c r="O218" s="240"/>
      <c r="P218" s="240"/>
      <c r="Q218" s="240"/>
      <c r="R218" s="240"/>
      <c r="S218" s="240"/>
      <c r="T218" s="241"/>
      <c r="AT218" s="242" t="s">
        <v>152</v>
      </c>
      <c r="AU218" s="242" t="s">
        <v>76</v>
      </c>
      <c r="AV218" s="12" t="s">
        <v>74</v>
      </c>
      <c r="AW218" s="12" t="s">
        <v>30</v>
      </c>
      <c r="AX218" s="12" t="s">
        <v>67</v>
      </c>
      <c r="AY218" s="242" t="s">
        <v>139</v>
      </c>
    </row>
    <row r="219" s="12" customFormat="1">
      <c r="B219" s="233"/>
      <c r="C219" s="234"/>
      <c r="D219" s="229" t="s">
        <v>152</v>
      </c>
      <c r="E219" s="235" t="s">
        <v>1</v>
      </c>
      <c r="F219" s="236" t="s">
        <v>285</v>
      </c>
      <c r="G219" s="234"/>
      <c r="H219" s="235" t="s">
        <v>1</v>
      </c>
      <c r="I219" s="237"/>
      <c r="J219" s="234"/>
      <c r="K219" s="234"/>
      <c r="L219" s="238"/>
      <c r="M219" s="239"/>
      <c r="N219" s="240"/>
      <c r="O219" s="240"/>
      <c r="P219" s="240"/>
      <c r="Q219" s="240"/>
      <c r="R219" s="240"/>
      <c r="S219" s="240"/>
      <c r="T219" s="241"/>
      <c r="AT219" s="242" t="s">
        <v>152</v>
      </c>
      <c r="AU219" s="242" t="s">
        <v>76</v>
      </c>
      <c r="AV219" s="12" t="s">
        <v>74</v>
      </c>
      <c r="AW219" s="12" t="s">
        <v>30</v>
      </c>
      <c r="AX219" s="12" t="s">
        <v>67</v>
      </c>
      <c r="AY219" s="242" t="s">
        <v>139</v>
      </c>
    </row>
    <row r="220" s="13" customFormat="1">
      <c r="B220" s="243"/>
      <c r="C220" s="244"/>
      <c r="D220" s="229" t="s">
        <v>152</v>
      </c>
      <c r="E220" s="245" t="s">
        <v>1</v>
      </c>
      <c r="F220" s="246" t="s">
        <v>286</v>
      </c>
      <c r="G220" s="244"/>
      <c r="H220" s="247">
        <v>25.199999999999999</v>
      </c>
      <c r="I220" s="248"/>
      <c r="J220" s="244"/>
      <c r="K220" s="244"/>
      <c r="L220" s="249"/>
      <c r="M220" s="250"/>
      <c r="N220" s="251"/>
      <c r="O220" s="251"/>
      <c r="P220" s="251"/>
      <c r="Q220" s="251"/>
      <c r="R220" s="251"/>
      <c r="S220" s="251"/>
      <c r="T220" s="252"/>
      <c r="AT220" s="253" t="s">
        <v>152</v>
      </c>
      <c r="AU220" s="253" t="s">
        <v>76</v>
      </c>
      <c r="AV220" s="13" t="s">
        <v>76</v>
      </c>
      <c r="AW220" s="13" t="s">
        <v>30</v>
      </c>
      <c r="AX220" s="13" t="s">
        <v>67</v>
      </c>
      <c r="AY220" s="253" t="s">
        <v>139</v>
      </c>
    </row>
    <row r="221" s="12" customFormat="1">
      <c r="B221" s="233"/>
      <c r="C221" s="234"/>
      <c r="D221" s="229" t="s">
        <v>152</v>
      </c>
      <c r="E221" s="235" t="s">
        <v>1</v>
      </c>
      <c r="F221" s="236" t="s">
        <v>213</v>
      </c>
      <c r="G221" s="234"/>
      <c r="H221" s="235" t="s">
        <v>1</v>
      </c>
      <c r="I221" s="237"/>
      <c r="J221" s="234"/>
      <c r="K221" s="234"/>
      <c r="L221" s="238"/>
      <c r="M221" s="239"/>
      <c r="N221" s="240"/>
      <c r="O221" s="240"/>
      <c r="P221" s="240"/>
      <c r="Q221" s="240"/>
      <c r="R221" s="240"/>
      <c r="S221" s="240"/>
      <c r="T221" s="241"/>
      <c r="AT221" s="242" t="s">
        <v>152</v>
      </c>
      <c r="AU221" s="242" t="s">
        <v>76</v>
      </c>
      <c r="AV221" s="12" t="s">
        <v>74</v>
      </c>
      <c r="AW221" s="12" t="s">
        <v>30</v>
      </c>
      <c r="AX221" s="12" t="s">
        <v>67</v>
      </c>
      <c r="AY221" s="242" t="s">
        <v>139</v>
      </c>
    </row>
    <row r="222" s="13" customFormat="1">
      <c r="B222" s="243"/>
      <c r="C222" s="244"/>
      <c r="D222" s="229" t="s">
        <v>152</v>
      </c>
      <c r="E222" s="245" t="s">
        <v>1</v>
      </c>
      <c r="F222" s="246" t="s">
        <v>287</v>
      </c>
      <c r="G222" s="244"/>
      <c r="H222" s="247">
        <v>21.899999999999999</v>
      </c>
      <c r="I222" s="248"/>
      <c r="J222" s="244"/>
      <c r="K222" s="244"/>
      <c r="L222" s="249"/>
      <c r="M222" s="250"/>
      <c r="N222" s="251"/>
      <c r="O222" s="251"/>
      <c r="P222" s="251"/>
      <c r="Q222" s="251"/>
      <c r="R222" s="251"/>
      <c r="S222" s="251"/>
      <c r="T222" s="252"/>
      <c r="AT222" s="253" t="s">
        <v>152</v>
      </c>
      <c r="AU222" s="253" t="s">
        <v>76</v>
      </c>
      <c r="AV222" s="13" t="s">
        <v>76</v>
      </c>
      <c r="AW222" s="13" t="s">
        <v>30</v>
      </c>
      <c r="AX222" s="13" t="s">
        <v>67</v>
      </c>
      <c r="AY222" s="253" t="s">
        <v>139</v>
      </c>
    </row>
    <row r="223" s="14" customFormat="1">
      <c r="B223" s="254"/>
      <c r="C223" s="255"/>
      <c r="D223" s="229" t="s">
        <v>152</v>
      </c>
      <c r="E223" s="256" t="s">
        <v>1</v>
      </c>
      <c r="F223" s="257" t="s">
        <v>157</v>
      </c>
      <c r="G223" s="255"/>
      <c r="H223" s="258">
        <v>47.100000000000001</v>
      </c>
      <c r="I223" s="259"/>
      <c r="J223" s="255"/>
      <c r="K223" s="255"/>
      <c r="L223" s="260"/>
      <c r="M223" s="261"/>
      <c r="N223" s="262"/>
      <c r="O223" s="262"/>
      <c r="P223" s="262"/>
      <c r="Q223" s="262"/>
      <c r="R223" s="262"/>
      <c r="S223" s="262"/>
      <c r="T223" s="263"/>
      <c r="AT223" s="264" t="s">
        <v>152</v>
      </c>
      <c r="AU223" s="264" t="s">
        <v>76</v>
      </c>
      <c r="AV223" s="14" t="s">
        <v>146</v>
      </c>
      <c r="AW223" s="14" t="s">
        <v>30</v>
      </c>
      <c r="AX223" s="14" t="s">
        <v>74</v>
      </c>
      <c r="AY223" s="264" t="s">
        <v>139</v>
      </c>
    </row>
    <row r="224" s="1" customFormat="1" ht="16.5" customHeight="1">
      <c r="B224" s="38"/>
      <c r="C224" s="217" t="s">
        <v>276</v>
      </c>
      <c r="D224" s="217" t="s">
        <v>141</v>
      </c>
      <c r="E224" s="218" t="s">
        <v>288</v>
      </c>
      <c r="F224" s="219" t="s">
        <v>289</v>
      </c>
      <c r="G224" s="220" t="s">
        <v>144</v>
      </c>
      <c r="H224" s="221">
        <v>165.99000000000001</v>
      </c>
      <c r="I224" s="222"/>
      <c r="J224" s="223">
        <f>ROUND(I224*H224,2)</f>
        <v>0</v>
      </c>
      <c r="K224" s="219" t="s">
        <v>145</v>
      </c>
      <c r="L224" s="43"/>
      <c r="M224" s="224" t="s">
        <v>1</v>
      </c>
      <c r="N224" s="225" t="s">
        <v>38</v>
      </c>
      <c r="O224" s="79"/>
      <c r="P224" s="226">
        <f>O224*H224</f>
        <v>0</v>
      </c>
      <c r="Q224" s="226">
        <v>0</v>
      </c>
      <c r="R224" s="226">
        <f>Q224*H224</f>
        <v>0</v>
      </c>
      <c r="S224" s="226">
        <v>0</v>
      </c>
      <c r="T224" s="227">
        <f>S224*H224</f>
        <v>0</v>
      </c>
      <c r="AR224" s="17" t="s">
        <v>146</v>
      </c>
      <c r="AT224" s="17" t="s">
        <v>141</v>
      </c>
      <c r="AU224" s="17" t="s">
        <v>76</v>
      </c>
      <c r="AY224" s="17" t="s">
        <v>139</v>
      </c>
      <c r="BE224" s="228">
        <f>IF(N224="základní",J224,0)</f>
        <v>0</v>
      </c>
      <c r="BF224" s="228">
        <f>IF(N224="snížená",J224,0)</f>
        <v>0</v>
      </c>
      <c r="BG224" s="228">
        <f>IF(N224="zákl. přenesená",J224,0)</f>
        <v>0</v>
      </c>
      <c r="BH224" s="228">
        <f>IF(N224="sníž. přenesená",J224,0)</f>
        <v>0</v>
      </c>
      <c r="BI224" s="228">
        <f>IF(N224="nulová",J224,0)</f>
        <v>0</v>
      </c>
      <c r="BJ224" s="17" t="s">
        <v>74</v>
      </c>
      <c r="BK224" s="228">
        <f>ROUND(I224*H224,2)</f>
        <v>0</v>
      </c>
      <c r="BL224" s="17" t="s">
        <v>146</v>
      </c>
      <c r="BM224" s="17" t="s">
        <v>290</v>
      </c>
    </row>
    <row r="225" s="1" customFormat="1">
      <c r="B225" s="38"/>
      <c r="C225" s="39"/>
      <c r="D225" s="229" t="s">
        <v>148</v>
      </c>
      <c r="E225" s="39"/>
      <c r="F225" s="230" t="s">
        <v>291</v>
      </c>
      <c r="G225" s="39"/>
      <c r="H225" s="39"/>
      <c r="I225" s="144"/>
      <c r="J225" s="39"/>
      <c r="K225" s="39"/>
      <c r="L225" s="43"/>
      <c r="M225" s="231"/>
      <c r="N225" s="79"/>
      <c r="O225" s="79"/>
      <c r="P225" s="79"/>
      <c r="Q225" s="79"/>
      <c r="R225" s="79"/>
      <c r="S225" s="79"/>
      <c r="T225" s="80"/>
      <c r="AT225" s="17" t="s">
        <v>148</v>
      </c>
      <c r="AU225" s="17" t="s">
        <v>76</v>
      </c>
    </row>
    <row r="226" s="12" customFormat="1">
      <c r="B226" s="233"/>
      <c r="C226" s="234"/>
      <c r="D226" s="229" t="s">
        <v>152</v>
      </c>
      <c r="E226" s="235" t="s">
        <v>1</v>
      </c>
      <c r="F226" s="236" t="s">
        <v>195</v>
      </c>
      <c r="G226" s="234"/>
      <c r="H226" s="235" t="s">
        <v>1</v>
      </c>
      <c r="I226" s="237"/>
      <c r="J226" s="234"/>
      <c r="K226" s="234"/>
      <c r="L226" s="238"/>
      <c r="M226" s="239"/>
      <c r="N226" s="240"/>
      <c r="O226" s="240"/>
      <c r="P226" s="240"/>
      <c r="Q226" s="240"/>
      <c r="R226" s="240"/>
      <c r="S226" s="240"/>
      <c r="T226" s="241"/>
      <c r="AT226" s="242" t="s">
        <v>152</v>
      </c>
      <c r="AU226" s="242" t="s">
        <v>76</v>
      </c>
      <c r="AV226" s="12" t="s">
        <v>74</v>
      </c>
      <c r="AW226" s="12" t="s">
        <v>30</v>
      </c>
      <c r="AX226" s="12" t="s">
        <v>67</v>
      </c>
      <c r="AY226" s="242" t="s">
        <v>139</v>
      </c>
    </row>
    <row r="227" s="12" customFormat="1">
      <c r="B227" s="233"/>
      <c r="C227" s="234"/>
      <c r="D227" s="229" t="s">
        <v>152</v>
      </c>
      <c r="E227" s="235" t="s">
        <v>1</v>
      </c>
      <c r="F227" s="236" t="s">
        <v>196</v>
      </c>
      <c r="G227" s="234"/>
      <c r="H227" s="235" t="s">
        <v>1</v>
      </c>
      <c r="I227" s="237"/>
      <c r="J227" s="234"/>
      <c r="K227" s="234"/>
      <c r="L227" s="238"/>
      <c r="M227" s="239"/>
      <c r="N227" s="240"/>
      <c r="O227" s="240"/>
      <c r="P227" s="240"/>
      <c r="Q227" s="240"/>
      <c r="R227" s="240"/>
      <c r="S227" s="240"/>
      <c r="T227" s="241"/>
      <c r="AT227" s="242" t="s">
        <v>152</v>
      </c>
      <c r="AU227" s="242" t="s">
        <v>76</v>
      </c>
      <c r="AV227" s="12" t="s">
        <v>74</v>
      </c>
      <c r="AW227" s="12" t="s">
        <v>30</v>
      </c>
      <c r="AX227" s="12" t="s">
        <v>67</v>
      </c>
      <c r="AY227" s="242" t="s">
        <v>139</v>
      </c>
    </row>
    <row r="228" s="13" customFormat="1">
      <c r="B228" s="243"/>
      <c r="C228" s="244"/>
      <c r="D228" s="229" t="s">
        <v>152</v>
      </c>
      <c r="E228" s="245" t="s">
        <v>1</v>
      </c>
      <c r="F228" s="246" t="s">
        <v>292</v>
      </c>
      <c r="G228" s="244"/>
      <c r="H228" s="247">
        <v>28.260999999999999</v>
      </c>
      <c r="I228" s="248"/>
      <c r="J228" s="244"/>
      <c r="K228" s="244"/>
      <c r="L228" s="249"/>
      <c r="M228" s="250"/>
      <c r="N228" s="251"/>
      <c r="O228" s="251"/>
      <c r="P228" s="251"/>
      <c r="Q228" s="251"/>
      <c r="R228" s="251"/>
      <c r="S228" s="251"/>
      <c r="T228" s="252"/>
      <c r="AT228" s="253" t="s">
        <v>152</v>
      </c>
      <c r="AU228" s="253" t="s">
        <v>76</v>
      </c>
      <c r="AV228" s="13" t="s">
        <v>76</v>
      </c>
      <c r="AW228" s="13" t="s">
        <v>30</v>
      </c>
      <c r="AX228" s="13" t="s">
        <v>67</v>
      </c>
      <c r="AY228" s="253" t="s">
        <v>139</v>
      </c>
    </row>
    <row r="229" s="13" customFormat="1">
      <c r="B229" s="243"/>
      <c r="C229" s="244"/>
      <c r="D229" s="229" t="s">
        <v>152</v>
      </c>
      <c r="E229" s="245" t="s">
        <v>1</v>
      </c>
      <c r="F229" s="246" t="s">
        <v>293</v>
      </c>
      <c r="G229" s="244"/>
      <c r="H229" s="247">
        <v>11.661</v>
      </c>
      <c r="I229" s="248"/>
      <c r="J229" s="244"/>
      <c r="K229" s="244"/>
      <c r="L229" s="249"/>
      <c r="M229" s="250"/>
      <c r="N229" s="251"/>
      <c r="O229" s="251"/>
      <c r="P229" s="251"/>
      <c r="Q229" s="251"/>
      <c r="R229" s="251"/>
      <c r="S229" s="251"/>
      <c r="T229" s="252"/>
      <c r="AT229" s="253" t="s">
        <v>152</v>
      </c>
      <c r="AU229" s="253" t="s">
        <v>76</v>
      </c>
      <c r="AV229" s="13" t="s">
        <v>76</v>
      </c>
      <c r="AW229" s="13" t="s">
        <v>30</v>
      </c>
      <c r="AX229" s="13" t="s">
        <v>67</v>
      </c>
      <c r="AY229" s="253" t="s">
        <v>139</v>
      </c>
    </row>
    <row r="230" s="13" customFormat="1">
      <c r="B230" s="243"/>
      <c r="C230" s="244"/>
      <c r="D230" s="229" t="s">
        <v>152</v>
      </c>
      <c r="E230" s="245" t="s">
        <v>1</v>
      </c>
      <c r="F230" s="246" t="s">
        <v>294</v>
      </c>
      <c r="G230" s="244"/>
      <c r="H230" s="247">
        <v>12.994999999999999</v>
      </c>
      <c r="I230" s="248"/>
      <c r="J230" s="244"/>
      <c r="K230" s="244"/>
      <c r="L230" s="249"/>
      <c r="M230" s="250"/>
      <c r="N230" s="251"/>
      <c r="O230" s="251"/>
      <c r="P230" s="251"/>
      <c r="Q230" s="251"/>
      <c r="R230" s="251"/>
      <c r="S230" s="251"/>
      <c r="T230" s="252"/>
      <c r="AT230" s="253" t="s">
        <v>152</v>
      </c>
      <c r="AU230" s="253" t="s">
        <v>76</v>
      </c>
      <c r="AV230" s="13" t="s">
        <v>76</v>
      </c>
      <c r="AW230" s="13" t="s">
        <v>30</v>
      </c>
      <c r="AX230" s="13" t="s">
        <v>67</v>
      </c>
      <c r="AY230" s="253" t="s">
        <v>139</v>
      </c>
    </row>
    <row r="231" s="12" customFormat="1">
      <c r="B231" s="233"/>
      <c r="C231" s="234"/>
      <c r="D231" s="229" t="s">
        <v>152</v>
      </c>
      <c r="E231" s="235" t="s">
        <v>1</v>
      </c>
      <c r="F231" s="236" t="s">
        <v>200</v>
      </c>
      <c r="G231" s="234"/>
      <c r="H231" s="235" t="s">
        <v>1</v>
      </c>
      <c r="I231" s="237"/>
      <c r="J231" s="234"/>
      <c r="K231" s="234"/>
      <c r="L231" s="238"/>
      <c r="M231" s="239"/>
      <c r="N231" s="240"/>
      <c r="O231" s="240"/>
      <c r="P231" s="240"/>
      <c r="Q231" s="240"/>
      <c r="R231" s="240"/>
      <c r="S231" s="240"/>
      <c r="T231" s="241"/>
      <c r="AT231" s="242" t="s">
        <v>152</v>
      </c>
      <c r="AU231" s="242" t="s">
        <v>76</v>
      </c>
      <c r="AV231" s="12" t="s">
        <v>74</v>
      </c>
      <c r="AW231" s="12" t="s">
        <v>30</v>
      </c>
      <c r="AX231" s="12" t="s">
        <v>67</v>
      </c>
      <c r="AY231" s="242" t="s">
        <v>139</v>
      </c>
    </row>
    <row r="232" s="13" customFormat="1">
      <c r="B232" s="243"/>
      <c r="C232" s="244"/>
      <c r="D232" s="229" t="s">
        <v>152</v>
      </c>
      <c r="E232" s="245" t="s">
        <v>1</v>
      </c>
      <c r="F232" s="246" t="s">
        <v>295</v>
      </c>
      <c r="G232" s="244"/>
      <c r="H232" s="247">
        <v>30.129999999999999</v>
      </c>
      <c r="I232" s="248"/>
      <c r="J232" s="244"/>
      <c r="K232" s="244"/>
      <c r="L232" s="249"/>
      <c r="M232" s="250"/>
      <c r="N232" s="251"/>
      <c r="O232" s="251"/>
      <c r="P232" s="251"/>
      <c r="Q232" s="251"/>
      <c r="R232" s="251"/>
      <c r="S232" s="251"/>
      <c r="T232" s="252"/>
      <c r="AT232" s="253" t="s">
        <v>152</v>
      </c>
      <c r="AU232" s="253" t="s">
        <v>76</v>
      </c>
      <c r="AV232" s="13" t="s">
        <v>76</v>
      </c>
      <c r="AW232" s="13" t="s">
        <v>30</v>
      </c>
      <c r="AX232" s="13" t="s">
        <v>67</v>
      </c>
      <c r="AY232" s="253" t="s">
        <v>139</v>
      </c>
    </row>
    <row r="233" s="13" customFormat="1">
      <c r="B233" s="243"/>
      <c r="C233" s="244"/>
      <c r="D233" s="229" t="s">
        <v>152</v>
      </c>
      <c r="E233" s="245" t="s">
        <v>1</v>
      </c>
      <c r="F233" s="246" t="s">
        <v>296</v>
      </c>
      <c r="G233" s="244"/>
      <c r="H233" s="247">
        <v>12.34</v>
      </c>
      <c r="I233" s="248"/>
      <c r="J233" s="244"/>
      <c r="K233" s="244"/>
      <c r="L233" s="249"/>
      <c r="M233" s="250"/>
      <c r="N233" s="251"/>
      <c r="O233" s="251"/>
      <c r="P233" s="251"/>
      <c r="Q233" s="251"/>
      <c r="R233" s="251"/>
      <c r="S233" s="251"/>
      <c r="T233" s="252"/>
      <c r="AT233" s="253" t="s">
        <v>152</v>
      </c>
      <c r="AU233" s="253" t="s">
        <v>76</v>
      </c>
      <c r="AV233" s="13" t="s">
        <v>76</v>
      </c>
      <c r="AW233" s="13" t="s">
        <v>30</v>
      </c>
      <c r="AX233" s="13" t="s">
        <v>67</v>
      </c>
      <c r="AY233" s="253" t="s">
        <v>139</v>
      </c>
    </row>
    <row r="234" s="13" customFormat="1">
      <c r="B234" s="243"/>
      <c r="C234" s="244"/>
      <c r="D234" s="229" t="s">
        <v>152</v>
      </c>
      <c r="E234" s="245" t="s">
        <v>1</v>
      </c>
      <c r="F234" s="246" t="s">
        <v>297</v>
      </c>
      <c r="G234" s="244"/>
      <c r="H234" s="247">
        <v>16.963000000000001</v>
      </c>
      <c r="I234" s="248"/>
      <c r="J234" s="244"/>
      <c r="K234" s="244"/>
      <c r="L234" s="249"/>
      <c r="M234" s="250"/>
      <c r="N234" s="251"/>
      <c r="O234" s="251"/>
      <c r="P234" s="251"/>
      <c r="Q234" s="251"/>
      <c r="R234" s="251"/>
      <c r="S234" s="251"/>
      <c r="T234" s="252"/>
      <c r="AT234" s="253" t="s">
        <v>152</v>
      </c>
      <c r="AU234" s="253" t="s">
        <v>76</v>
      </c>
      <c r="AV234" s="13" t="s">
        <v>76</v>
      </c>
      <c r="AW234" s="13" t="s">
        <v>30</v>
      </c>
      <c r="AX234" s="13" t="s">
        <v>67</v>
      </c>
      <c r="AY234" s="253" t="s">
        <v>139</v>
      </c>
    </row>
    <row r="235" s="15" customFormat="1">
      <c r="B235" s="265"/>
      <c r="C235" s="266"/>
      <c r="D235" s="229" t="s">
        <v>152</v>
      </c>
      <c r="E235" s="267" t="s">
        <v>1</v>
      </c>
      <c r="F235" s="268" t="s">
        <v>298</v>
      </c>
      <c r="G235" s="266"/>
      <c r="H235" s="269">
        <v>112.34999999999999</v>
      </c>
      <c r="I235" s="270"/>
      <c r="J235" s="266"/>
      <c r="K235" s="266"/>
      <c r="L235" s="271"/>
      <c r="M235" s="272"/>
      <c r="N235" s="273"/>
      <c r="O235" s="273"/>
      <c r="P235" s="273"/>
      <c r="Q235" s="273"/>
      <c r="R235" s="273"/>
      <c r="S235" s="273"/>
      <c r="T235" s="274"/>
      <c r="AT235" s="275" t="s">
        <v>152</v>
      </c>
      <c r="AU235" s="275" t="s">
        <v>76</v>
      </c>
      <c r="AV235" s="15" t="s">
        <v>82</v>
      </c>
      <c r="AW235" s="15" t="s">
        <v>30</v>
      </c>
      <c r="AX235" s="15" t="s">
        <v>67</v>
      </c>
      <c r="AY235" s="275" t="s">
        <v>139</v>
      </c>
    </row>
    <row r="236" s="12" customFormat="1">
      <c r="B236" s="233"/>
      <c r="C236" s="234"/>
      <c r="D236" s="229" t="s">
        <v>152</v>
      </c>
      <c r="E236" s="235" t="s">
        <v>1</v>
      </c>
      <c r="F236" s="236" t="s">
        <v>299</v>
      </c>
      <c r="G236" s="234"/>
      <c r="H236" s="235" t="s">
        <v>1</v>
      </c>
      <c r="I236" s="237"/>
      <c r="J236" s="234"/>
      <c r="K236" s="234"/>
      <c r="L236" s="238"/>
      <c r="M236" s="239"/>
      <c r="N236" s="240"/>
      <c r="O236" s="240"/>
      <c r="P236" s="240"/>
      <c r="Q236" s="240"/>
      <c r="R236" s="240"/>
      <c r="S236" s="240"/>
      <c r="T236" s="241"/>
      <c r="AT236" s="242" t="s">
        <v>152</v>
      </c>
      <c r="AU236" s="242" t="s">
        <v>76</v>
      </c>
      <c r="AV236" s="12" t="s">
        <v>74</v>
      </c>
      <c r="AW236" s="12" t="s">
        <v>30</v>
      </c>
      <c r="AX236" s="12" t="s">
        <v>67</v>
      </c>
      <c r="AY236" s="242" t="s">
        <v>139</v>
      </c>
    </row>
    <row r="237" s="12" customFormat="1">
      <c r="B237" s="233"/>
      <c r="C237" s="234"/>
      <c r="D237" s="229" t="s">
        <v>152</v>
      </c>
      <c r="E237" s="235" t="s">
        <v>1</v>
      </c>
      <c r="F237" s="236" t="s">
        <v>211</v>
      </c>
      <c r="G237" s="234"/>
      <c r="H237" s="235" t="s">
        <v>1</v>
      </c>
      <c r="I237" s="237"/>
      <c r="J237" s="234"/>
      <c r="K237" s="234"/>
      <c r="L237" s="238"/>
      <c r="M237" s="239"/>
      <c r="N237" s="240"/>
      <c r="O237" s="240"/>
      <c r="P237" s="240"/>
      <c r="Q237" s="240"/>
      <c r="R237" s="240"/>
      <c r="S237" s="240"/>
      <c r="T237" s="241"/>
      <c r="AT237" s="242" t="s">
        <v>152</v>
      </c>
      <c r="AU237" s="242" t="s">
        <v>76</v>
      </c>
      <c r="AV237" s="12" t="s">
        <v>74</v>
      </c>
      <c r="AW237" s="12" t="s">
        <v>30</v>
      </c>
      <c r="AX237" s="12" t="s">
        <v>67</v>
      </c>
      <c r="AY237" s="242" t="s">
        <v>139</v>
      </c>
    </row>
    <row r="238" s="13" customFormat="1">
      <c r="B238" s="243"/>
      <c r="C238" s="244"/>
      <c r="D238" s="229" t="s">
        <v>152</v>
      </c>
      <c r="E238" s="245" t="s">
        <v>1</v>
      </c>
      <c r="F238" s="246" t="s">
        <v>300</v>
      </c>
      <c r="G238" s="244"/>
      <c r="H238" s="247">
        <v>7.29</v>
      </c>
      <c r="I238" s="248"/>
      <c r="J238" s="244"/>
      <c r="K238" s="244"/>
      <c r="L238" s="249"/>
      <c r="M238" s="250"/>
      <c r="N238" s="251"/>
      <c r="O238" s="251"/>
      <c r="P238" s="251"/>
      <c r="Q238" s="251"/>
      <c r="R238" s="251"/>
      <c r="S238" s="251"/>
      <c r="T238" s="252"/>
      <c r="AT238" s="253" t="s">
        <v>152</v>
      </c>
      <c r="AU238" s="253" t="s">
        <v>76</v>
      </c>
      <c r="AV238" s="13" t="s">
        <v>76</v>
      </c>
      <c r="AW238" s="13" t="s">
        <v>30</v>
      </c>
      <c r="AX238" s="13" t="s">
        <v>67</v>
      </c>
      <c r="AY238" s="253" t="s">
        <v>139</v>
      </c>
    </row>
    <row r="239" s="13" customFormat="1">
      <c r="B239" s="243"/>
      <c r="C239" s="244"/>
      <c r="D239" s="229" t="s">
        <v>152</v>
      </c>
      <c r="E239" s="245" t="s">
        <v>1</v>
      </c>
      <c r="F239" s="246" t="s">
        <v>301</v>
      </c>
      <c r="G239" s="244"/>
      <c r="H239" s="247">
        <v>22.59</v>
      </c>
      <c r="I239" s="248"/>
      <c r="J239" s="244"/>
      <c r="K239" s="244"/>
      <c r="L239" s="249"/>
      <c r="M239" s="250"/>
      <c r="N239" s="251"/>
      <c r="O239" s="251"/>
      <c r="P239" s="251"/>
      <c r="Q239" s="251"/>
      <c r="R239" s="251"/>
      <c r="S239" s="251"/>
      <c r="T239" s="252"/>
      <c r="AT239" s="253" t="s">
        <v>152</v>
      </c>
      <c r="AU239" s="253" t="s">
        <v>76</v>
      </c>
      <c r="AV239" s="13" t="s">
        <v>76</v>
      </c>
      <c r="AW239" s="13" t="s">
        <v>30</v>
      </c>
      <c r="AX239" s="13" t="s">
        <v>67</v>
      </c>
      <c r="AY239" s="253" t="s">
        <v>139</v>
      </c>
    </row>
    <row r="240" s="12" customFormat="1">
      <c r="B240" s="233"/>
      <c r="C240" s="234"/>
      <c r="D240" s="229" t="s">
        <v>152</v>
      </c>
      <c r="E240" s="235" t="s">
        <v>1</v>
      </c>
      <c r="F240" s="236" t="s">
        <v>213</v>
      </c>
      <c r="G240" s="234"/>
      <c r="H240" s="235" t="s">
        <v>1</v>
      </c>
      <c r="I240" s="237"/>
      <c r="J240" s="234"/>
      <c r="K240" s="234"/>
      <c r="L240" s="238"/>
      <c r="M240" s="239"/>
      <c r="N240" s="240"/>
      <c r="O240" s="240"/>
      <c r="P240" s="240"/>
      <c r="Q240" s="240"/>
      <c r="R240" s="240"/>
      <c r="S240" s="240"/>
      <c r="T240" s="241"/>
      <c r="AT240" s="242" t="s">
        <v>152</v>
      </c>
      <c r="AU240" s="242" t="s">
        <v>76</v>
      </c>
      <c r="AV240" s="12" t="s">
        <v>74</v>
      </c>
      <c r="AW240" s="12" t="s">
        <v>30</v>
      </c>
      <c r="AX240" s="12" t="s">
        <v>67</v>
      </c>
      <c r="AY240" s="242" t="s">
        <v>139</v>
      </c>
    </row>
    <row r="241" s="13" customFormat="1">
      <c r="B241" s="243"/>
      <c r="C241" s="244"/>
      <c r="D241" s="229" t="s">
        <v>152</v>
      </c>
      <c r="E241" s="245" t="s">
        <v>1</v>
      </c>
      <c r="F241" s="246" t="s">
        <v>302</v>
      </c>
      <c r="G241" s="244"/>
      <c r="H241" s="247">
        <v>3.3599999999999999</v>
      </c>
      <c r="I241" s="248"/>
      <c r="J241" s="244"/>
      <c r="K241" s="244"/>
      <c r="L241" s="249"/>
      <c r="M241" s="250"/>
      <c r="N241" s="251"/>
      <c r="O241" s="251"/>
      <c r="P241" s="251"/>
      <c r="Q241" s="251"/>
      <c r="R241" s="251"/>
      <c r="S241" s="251"/>
      <c r="T241" s="252"/>
      <c r="AT241" s="253" t="s">
        <v>152</v>
      </c>
      <c r="AU241" s="253" t="s">
        <v>76</v>
      </c>
      <c r="AV241" s="13" t="s">
        <v>76</v>
      </c>
      <c r="AW241" s="13" t="s">
        <v>30</v>
      </c>
      <c r="AX241" s="13" t="s">
        <v>67</v>
      </c>
      <c r="AY241" s="253" t="s">
        <v>139</v>
      </c>
    </row>
    <row r="242" s="13" customFormat="1">
      <c r="B242" s="243"/>
      <c r="C242" s="244"/>
      <c r="D242" s="229" t="s">
        <v>152</v>
      </c>
      <c r="E242" s="245" t="s">
        <v>1</v>
      </c>
      <c r="F242" s="246" t="s">
        <v>303</v>
      </c>
      <c r="G242" s="244"/>
      <c r="H242" s="247">
        <v>20.399999999999999</v>
      </c>
      <c r="I242" s="248"/>
      <c r="J242" s="244"/>
      <c r="K242" s="244"/>
      <c r="L242" s="249"/>
      <c r="M242" s="250"/>
      <c r="N242" s="251"/>
      <c r="O242" s="251"/>
      <c r="P242" s="251"/>
      <c r="Q242" s="251"/>
      <c r="R242" s="251"/>
      <c r="S242" s="251"/>
      <c r="T242" s="252"/>
      <c r="AT242" s="253" t="s">
        <v>152</v>
      </c>
      <c r="AU242" s="253" t="s">
        <v>76</v>
      </c>
      <c r="AV242" s="13" t="s">
        <v>76</v>
      </c>
      <c r="AW242" s="13" t="s">
        <v>30</v>
      </c>
      <c r="AX242" s="13" t="s">
        <v>67</v>
      </c>
      <c r="AY242" s="253" t="s">
        <v>139</v>
      </c>
    </row>
    <row r="243" s="15" customFormat="1">
      <c r="B243" s="265"/>
      <c r="C243" s="266"/>
      <c r="D243" s="229" t="s">
        <v>152</v>
      </c>
      <c r="E243" s="267" t="s">
        <v>1</v>
      </c>
      <c r="F243" s="268" t="s">
        <v>298</v>
      </c>
      <c r="G243" s="266"/>
      <c r="H243" s="269">
        <v>53.640000000000001</v>
      </c>
      <c r="I243" s="270"/>
      <c r="J243" s="266"/>
      <c r="K243" s="266"/>
      <c r="L243" s="271"/>
      <c r="M243" s="272"/>
      <c r="N243" s="273"/>
      <c r="O243" s="273"/>
      <c r="P243" s="273"/>
      <c r="Q243" s="273"/>
      <c r="R243" s="273"/>
      <c r="S243" s="273"/>
      <c r="T243" s="274"/>
      <c r="AT243" s="275" t="s">
        <v>152</v>
      </c>
      <c r="AU243" s="275" t="s">
        <v>76</v>
      </c>
      <c r="AV243" s="15" t="s">
        <v>82</v>
      </c>
      <c r="AW243" s="15" t="s">
        <v>30</v>
      </c>
      <c r="AX243" s="15" t="s">
        <v>67</v>
      </c>
      <c r="AY243" s="275" t="s">
        <v>139</v>
      </c>
    </row>
    <row r="244" s="14" customFormat="1">
      <c r="B244" s="254"/>
      <c r="C244" s="255"/>
      <c r="D244" s="229" t="s">
        <v>152</v>
      </c>
      <c r="E244" s="256" t="s">
        <v>1</v>
      </c>
      <c r="F244" s="257" t="s">
        <v>157</v>
      </c>
      <c r="G244" s="255"/>
      <c r="H244" s="258">
        <v>165.99000000000001</v>
      </c>
      <c r="I244" s="259"/>
      <c r="J244" s="255"/>
      <c r="K244" s="255"/>
      <c r="L244" s="260"/>
      <c r="M244" s="261"/>
      <c r="N244" s="262"/>
      <c r="O244" s="262"/>
      <c r="P244" s="262"/>
      <c r="Q244" s="262"/>
      <c r="R244" s="262"/>
      <c r="S244" s="262"/>
      <c r="T244" s="263"/>
      <c r="AT244" s="264" t="s">
        <v>152</v>
      </c>
      <c r="AU244" s="264" t="s">
        <v>76</v>
      </c>
      <c r="AV244" s="14" t="s">
        <v>146</v>
      </c>
      <c r="AW244" s="14" t="s">
        <v>30</v>
      </c>
      <c r="AX244" s="14" t="s">
        <v>74</v>
      </c>
      <c r="AY244" s="264" t="s">
        <v>139</v>
      </c>
    </row>
    <row r="245" s="1" customFormat="1" ht="16.5" customHeight="1">
      <c r="B245" s="38"/>
      <c r="C245" s="217" t="s">
        <v>304</v>
      </c>
      <c r="D245" s="217" t="s">
        <v>141</v>
      </c>
      <c r="E245" s="218" t="s">
        <v>305</v>
      </c>
      <c r="F245" s="219" t="s">
        <v>306</v>
      </c>
      <c r="G245" s="220" t="s">
        <v>307</v>
      </c>
      <c r="H245" s="221">
        <v>205.06399999999999</v>
      </c>
      <c r="I245" s="222"/>
      <c r="J245" s="223">
        <f>ROUND(I245*H245,2)</f>
        <v>0</v>
      </c>
      <c r="K245" s="219" t="s">
        <v>145</v>
      </c>
      <c r="L245" s="43"/>
      <c r="M245" s="224" t="s">
        <v>1</v>
      </c>
      <c r="N245" s="225" t="s">
        <v>38</v>
      </c>
      <c r="O245" s="79"/>
      <c r="P245" s="226">
        <f>O245*H245</f>
        <v>0</v>
      </c>
      <c r="Q245" s="226">
        <v>0</v>
      </c>
      <c r="R245" s="226">
        <f>Q245*H245</f>
        <v>0</v>
      </c>
      <c r="S245" s="226">
        <v>0</v>
      </c>
      <c r="T245" s="227">
        <f>S245*H245</f>
        <v>0</v>
      </c>
      <c r="AR245" s="17" t="s">
        <v>146</v>
      </c>
      <c r="AT245" s="17" t="s">
        <v>141</v>
      </c>
      <c r="AU245" s="17" t="s">
        <v>76</v>
      </c>
      <c r="AY245" s="17" t="s">
        <v>139</v>
      </c>
      <c r="BE245" s="228">
        <f>IF(N245="základní",J245,0)</f>
        <v>0</v>
      </c>
      <c r="BF245" s="228">
        <f>IF(N245="snížená",J245,0)</f>
        <v>0</v>
      </c>
      <c r="BG245" s="228">
        <f>IF(N245="zákl. přenesená",J245,0)</f>
        <v>0</v>
      </c>
      <c r="BH245" s="228">
        <f>IF(N245="sníž. přenesená",J245,0)</f>
        <v>0</v>
      </c>
      <c r="BI245" s="228">
        <f>IF(N245="nulová",J245,0)</f>
        <v>0</v>
      </c>
      <c r="BJ245" s="17" t="s">
        <v>74</v>
      </c>
      <c r="BK245" s="228">
        <f>ROUND(I245*H245,2)</f>
        <v>0</v>
      </c>
      <c r="BL245" s="17" t="s">
        <v>146</v>
      </c>
      <c r="BM245" s="17" t="s">
        <v>308</v>
      </c>
    </row>
    <row r="246" s="1" customFormat="1">
      <c r="B246" s="38"/>
      <c r="C246" s="39"/>
      <c r="D246" s="229" t="s">
        <v>148</v>
      </c>
      <c r="E246" s="39"/>
      <c r="F246" s="230" t="s">
        <v>309</v>
      </c>
      <c r="G246" s="39"/>
      <c r="H246" s="39"/>
      <c r="I246" s="144"/>
      <c r="J246" s="39"/>
      <c r="K246" s="39"/>
      <c r="L246" s="43"/>
      <c r="M246" s="231"/>
      <c r="N246" s="79"/>
      <c r="O246" s="79"/>
      <c r="P246" s="79"/>
      <c r="Q246" s="79"/>
      <c r="R246" s="79"/>
      <c r="S246" s="79"/>
      <c r="T246" s="80"/>
      <c r="AT246" s="17" t="s">
        <v>148</v>
      </c>
      <c r="AU246" s="17" t="s">
        <v>76</v>
      </c>
    </row>
    <row r="247" s="1" customFormat="1">
      <c r="B247" s="38"/>
      <c r="C247" s="39"/>
      <c r="D247" s="229" t="s">
        <v>150</v>
      </c>
      <c r="E247" s="39"/>
      <c r="F247" s="232" t="s">
        <v>310</v>
      </c>
      <c r="G247" s="39"/>
      <c r="H247" s="39"/>
      <c r="I247" s="144"/>
      <c r="J247" s="39"/>
      <c r="K247" s="39"/>
      <c r="L247" s="43"/>
      <c r="M247" s="231"/>
      <c r="N247" s="79"/>
      <c r="O247" s="79"/>
      <c r="P247" s="79"/>
      <c r="Q247" s="79"/>
      <c r="R247" s="79"/>
      <c r="S247" s="79"/>
      <c r="T247" s="80"/>
      <c r="AT247" s="17" t="s">
        <v>150</v>
      </c>
      <c r="AU247" s="17" t="s">
        <v>76</v>
      </c>
    </row>
    <row r="248" s="13" customFormat="1">
      <c r="B248" s="243"/>
      <c r="C248" s="244"/>
      <c r="D248" s="229" t="s">
        <v>152</v>
      </c>
      <c r="E248" s="245" t="s">
        <v>1</v>
      </c>
      <c r="F248" s="246" t="s">
        <v>311</v>
      </c>
      <c r="G248" s="244"/>
      <c r="H248" s="247">
        <v>205.06399999999999</v>
      </c>
      <c r="I248" s="248"/>
      <c r="J248" s="244"/>
      <c r="K248" s="244"/>
      <c r="L248" s="249"/>
      <c r="M248" s="250"/>
      <c r="N248" s="251"/>
      <c r="O248" s="251"/>
      <c r="P248" s="251"/>
      <c r="Q248" s="251"/>
      <c r="R248" s="251"/>
      <c r="S248" s="251"/>
      <c r="T248" s="252"/>
      <c r="AT248" s="253" t="s">
        <v>152</v>
      </c>
      <c r="AU248" s="253" t="s">
        <v>76</v>
      </c>
      <c r="AV248" s="13" t="s">
        <v>76</v>
      </c>
      <c r="AW248" s="13" t="s">
        <v>30</v>
      </c>
      <c r="AX248" s="13" t="s">
        <v>74</v>
      </c>
      <c r="AY248" s="253" t="s">
        <v>139</v>
      </c>
    </row>
    <row r="249" s="1" customFormat="1" ht="16.5" customHeight="1">
      <c r="B249" s="38"/>
      <c r="C249" s="217" t="s">
        <v>312</v>
      </c>
      <c r="D249" s="217" t="s">
        <v>141</v>
      </c>
      <c r="E249" s="218" t="s">
        <v>313</v>
      </c>
      <c r="F249" s="219" t="s">
        <v>314</v>
      </c>
      <c r="G249" s="220" t="s">
        <v>160</v>
      </c>
      <c r="H249" s="221">
        <v>91.920000000000002</v>
      </c>
      <c r="I249" s="222"/>
      <c r="J249" s="223">
        <f>ROUND(I249*H249,2)</f>
        <v>0</v>
      </c>
      <c r="K249" s="219" t="s">
        <v>145</v>
      </c>
      <c r="L249" s="43"/>
      <c r="M249" s="224" t="s">
        <v>1</v>
      </c>
      <c r="N249" s="225" t="s">
        <v>38</v>
      </c>
      <c r="O249" s="79"/>
      <c r="P249" s="226">
        <f>O249*H249</f>
        <v>0</v>
      </c>
      <c r="Q249" s="226">
        <v>0</v>
      </c>
      <c r="R249" s="226">
        <f>Q249*H249</f>
        <v>0</v>
      </c>
      <c r="S249" s="226">
        <v>0</v>
      </c>
      <c r="T249" s="227">
        <f>S249*H249</f>
        <v>0</v>
      </c>
      <c r="AR249" s="17" t="s">
        <v>146</v>
      </c>
      <c r="AT249" s="17" t="s">
        <v>141</v>
      </c>
      <c r="AU249" s="17" t="s">
        <v>76</v>
      </c>
      <c r="AY249" s="17" t="s">
        <v>139</v>
      </c>
      <c r="BE249" s="228">
        <f>IF(N249="základní",J249,0)</f>
        <v>0</v>
      </c>
      <c r="BF249" s="228">
        <f>IF(N249="snížená",J249,0)</f>
        <v>0</v>
      </c>
      <c r="BG249" s="228">
        <f>IF(N249="zákl. přenesená",J249,0)</f>
        <v>0</v>
      </c>
      <c r="BH249" s="228">
        <f>IF(N249="sníž. přenesená",J249,0)</f>
        <v>0</v>
      </c>
      <c r="BI249" s="228">
        <f>IF(N249="nulová",J249,0)</f>
        <v>0</v>
      </c>
      <c r="BJ249" s="17" t="s">
        <v>74</v>
      </c>
      <c r="BK249" s="228">
        <f>ROUND(I249*H249,2)</f>
        <v>0</v>
      </c>
      <c r="BL249" s="17" t="s">
        <v>146</v>
      </c>
      <c r="BM249" s="17" t="s">
        <v>315</v>
      </c>
    </row>
    <row r="250" s="1" customFormat="1">
      <c r="B250" s="38"/>
      <c r="C250" s="39"/>
      <c r="D250" s="229" t="s">
        <v>148</v>
      </c>
      <c r="E250" s="39"/>
      <c r="F250" s="230" t="s">
        <v>316</v>
      </c>
      <c r="G250" s="39"/>
      <c r="H250" s="39"/>
      <c r="I250" s="144"/>
      <c r="J250" s="39"/>
      <c r="K250" s="39"/>
      <c r="L250" s="43"/>
      <c r="M250" s="231"/>
      <c r="N250" s="79"/>
      <c r="O250" s="79"/>
      <c r="P250" s="79"/>
      <c r="Q250" s="79"/>
      <c r="R250" s="79"/>
      <c r="S250" s="79"/>
      <c r="T250" s="80"/>
      <c r="AT250" s="17" t="s">
        <v>148</v>
      </c>
      <c r="AU250" s="17" t="s">
        <v>76</v>
      </c>
    </row>
    <row r="251" s="1" customFormat="1">
      <c r="B251" s="38"/>
      <c r="C251" s="39"/>
      <c r="D251" s="229" t="s">
        <v>150</v>
      </c>
      <c r="E251" s="39"/>
      <c r="F251" s="232" t="s">
        <v>317</v>
      </c>
      <c r="G251" s="39"/>
      <c r="H251" s="39"/>
      <c r="I251" s="144"/>
      <c r="J251" s="39"/>
      <c r="K251" s="39"/>
      <c r="L251" s="43"/>
      <c r="M251" s="231"/>
      <c r="N251" s="79"/>
      <c r="O251" s="79"/>
      <c r="P251" s="79"/>
      <c r="Q251" s="79"/>
      <c r="R251" s="79"/>
      <c r="S251" s="79"/>
      <c r="T251" s="80"/>
      <c r="AT251" s="17" t="s">
        <v>150</v>
      </c>
      <c r="AU251" s="17" t="s">
        <v>76</v>
      </c>
    </row>
    <row r="252" s="12" customFormat="1">
      <c r="B252" s="233"/>
      <c r="C252" s="234"/>
      <c r="D252" s="229" t="s">
        <v>152</v>
      </c>
      <c r="E252" s="235" t="s">
        <v>1</v>
      </c>
      <c r="F252" s="236" t="s">
        <v>210</v>
      </c>
      <c r="G252" s="234"/>
      <c r="H252" s="235" t="s">
        <v>1</v>
      </c>
      <c r="I252" s="237"/>
      <c r="J252" s="234"/>
      <c r="K252" s="234"/>
      <c r="L252" s="238"/>
      <c r="M252" s="239"/>
      <c r="N252" s="240"/>
      <c r="O252" s="240"/>
      <c r="P252" s="240"/>
      <c r="Q252" s="240"/>
      <c r="R252" s="240"/>
      <c r="S252" s="240"/>
      <c r="T252" s="241"/>
      <c r="AT252" s="242" t="s">
        <v>152</v>
      </c>
      <c r="AU252" s="242" t="s">
        <v>76</v>
      </c>
      <c r="AV252" s="12" t="s">
        <v>74</v>
      </c>
      <c r="AW252" s="12" t="s">
        <v>30</v>
      </c>
      <c r="AX252" s="12" t="s">
        <v>67</v>
      </c>
      <c r="AY252" s="242" t="s">
        <v>139</v>
      </c>
    </row>
    <row r="253" s="12" customFormat="1">
      <c r="B253" s="233"/>
      <c r="C253" s="234"/>
      <c r="D253" s="229" t="s">
        <v>152</v>
      </c>
      <c r="E253" s="235" t="s">
        <v>1</v>
      </c>
      <c r="F253" s="236" t="s">
        <v>196</v>
      </c>
      <c r="G253" s="234"/>
      <c r="H253" s="235" t="s">
        <v>1</v>
      </c>
      <c r="I253" s="237"/>
      <c r="J253" s="234"/>
      <c r="K253" s="234"/>
      <c r="L253" s="238"/>
      <c r="M253" s="239"/>
      <c r="N253" s="240"/>
      <c r="O253" s="240"/>
      <c r="P253" s="240"/>
      <c r="Q253" s="240"/>
      <c r="R253" s="240"/>
      <c r="S253" s="240"/>
      <c r="T253" s="241"/>
      <c r="AT253" s="242" t="s">
        <v>152</v>
      </c>
      <c r="AU253" s="242" t="s">
        <v>76</v>
      </c>
      <c r="AV253" s="12" t="s">
        <v>74</v>
      </c>
      <c r="AW253" s="12" t="s">
        <v>30</v>
      </c>
      <c r="AX253" s="12" t="s">
        <v>67</v>
      </c>
      <c r="AY253" s="242" t="s">
        <v>139</v>
      </c>
    </row>
    <row r="254" s="12" customFormat="1">
      <c r="B254" s="233"/>
      <c r="C254" s="234"/>
      <c r="D254" s="229" t="s">
        <v>152</v>
      </c>
      <c r="E254" s="235" t="s">
        <v>1</v>
      </c>
      <c r="F254" s="236" t="s">
        <v>211</v>
      </c>
      <c r="G254" s="234"/>
      <c r="H254" s="235" t="s">
        <v>1</v>
      </c>
      <c r="I254" s="237"/>
      <c r="J254" s="234"/>
      <c r="K254" s="234"/>
      <c r="L254" s="238"/>
      <c r="M254" s="239"/>
      <c r="N254" s="240"/>
      <c r="O254" s="240"/>
      <c r="P254" s="240"/>
      <c r="Q254" s="240"/>
      <c r="R254" s="240"/>
      <c r="S254" s="240"/>
      <c r="T254" s="241"/>
      <c r="AT254" s="242" t="s">
        <v>152</v>
      </c>
      <c r="AU254" s="242" t="s">
        <v>76</v>
      </c>
      <c r="AV254" s="12" t="s">
        <v>74</v>
      </c>
      <c r="AW254" s="12" t="s">
        <v>30</v>
      </c>
      <c r="AX254" s="12" t="s">
        <v>67</v>
      </c>
      <c r="AY254" s="242" t="s">
        <v>139</v>
      </c>
    </row>
    <row r="255" s="13" customFormat="1">
      <c r="B255" s="243"/>
      <c r="C255" s="244"/>
      <c r="D255" s="229" t="s">
        <v>152</v>
      </c>
      <c r="E255" s="245" t="s">
        <v>1</v>
      </c>
      <c r="F255" s="246" t="s">
        <v>212</v>
      </c>
      <c r="G255" s="244"/>
      <c r="H255" s="247">
        <v>63</v>
      </c>
      <c r="I255" s="248"/>
      <c r="J255" s="244"/>
      <c r="K255" s="244"/>
      <c r="L255" s="249"/>
      <c r="M255" s="250"/>
      <c r="N255" s="251"/>
      <c r="O255" s="251"/>
      <c r="P255" s="251"/>
      <c r="Q255" s="251"/>
      <c r="R255" s="251"/>
      <c r="S255" s="251"/>
      <c r="T255" s="252"/>
      <c r="AT255" s="253" t="s">
        <v>152</v>
      </c>
      <c r="AU255" s="253" t="s">
        <v>76</v>
      </c>
      <c r="AV255" s="13" t="s">
        <v>76</v>
      </c>
      <c r="AW255" s="13" t="s">
        <v>30</v>
      </c>
      <c r="AX255" s="13" t="s">
        <v>67</v>
      </c>
      <c r="AY255" s="253" t="s">
        <v>139</v>
      </c>
    </row>
    <row r="256" s="12" customFormat="1">
      <c r="B256" s="233"/>
      <c r="C256" s="234"/>
      <c r="D256" s="229" t="s">
        <v>152</v>
      </c>
      <c r="E256" s="235" t="s">
        <v>1</v>
      </c>
      <c r="F256" s="236" t="s">
        <v>213</v>
      </c>
      <c r="G256" s="234"/>
      <c r="H256" s="235" t="s">
        <v>1</v>
      </c>
      <c r="I256" s="237"/>
      <c r="J256" s="234"/>
      <c r="K256" s="234"/>
      <c r="L256" s="238"/>
      <c r="M256" s="239"/>
      <c r="N256" s="240"/>
      <c r="O256" s="240"/>
      <c r="P256" s="240"/>
      <c r="Q256" s="240"/>
      <c r="R256" s="240"/>
      <c r="S256" s="240"/>
      <c r="T256" s="241"/>
      <c r="AT256" s="242" t="s">
        <v>152</v>
      </c>
      <c r="AU256" s="242" t="s">
        <v>76</v>
      </c>
      <c r="AV256" s="12" t="s">
        <v>74</v>
      </c>
      <c r="AW256" s="12" t="s">
        <v>30</v>
      </c>
      <c r="AX256" s="12" t="s">
        <v>67</v>
      </c>
      <c r="AY256" s="242" t="s">
        <v>139</v>
      </c>
    </row>
    <row r="257" s="13" customFormat="1">
      <c r="B257" s="243"/>
      <c r="C257" s="244"/>
      <c r="D257" s="229" t="s">
        <v>152</v>
      </c>
      <c r="E257" s="245" t="s">
        <v>1</v>
      </c>
      <c r="F257" s="246" t="s">
        <v>214</v>
      </c>
      <c r="G257" s="244"/>
      <c r="H257" s="247">
        <v>57.119999999999997</v>
      </c>
      <c r="I257" s="248"/>
      <c r="J257" s="244"/>
      <c r="K257" s="244"/>
      <c r="L257" s="249"/>
      <c r="M257" s="250"/>
      <c r="N257" s="251"/>
      <c r="O257" s="251"/>
      <c r="P257" s="251"/>
      <c r="Q257" s="251"/>
      <c r="R257" s="251"/>
      <c r="S257" s="251"/>
      <c r="T257" s="252"/>
      <c r="AT257" s="253" t="s">
        <v>152</v>
      </c>
      <c r="AU257" s="253" t="s">
        <v>76</v>
      </c>
      <c r="AV257" s="13" t="s">
        <v>76</v>
      </c>
      <c r="AW257" s="13" t="s">
        <v>30</v>
      </c>
      <c r="AX257" s="13" t="s">
        <v>67</v>
      </c>
      <c r="AY257" s="253" t="s">
        <v>139</v>
      </c>
    </row>
    <row r="258" s="12" customFormat="1">
      <c r="B258" s="233"/>
      <c r="C258" s="234"/>
      <c r="D258" s="229" t="s">
        <v>152</v>
      </c>
      <c r="E258" s="235" t="s">
        <v>1</v>
      </c>
      <c r="F258" s="236" t="s">
        <v>215</v>
      </c>
      <c r="G258" s="234"/>
      <c r="H258" s="235" t="s">
        <v>1</v>
      </c>
      <c r="I258" s="237"/>
      <c r="J258" s="234"/>
      <c r="K258" s="234"/>
      <c r="L258" s="238"/>
      <c r="M258" s="239"/>
      <c r="N258" s="240"/>
      <c r="O258" s="240"/>
      <c r="P258" s="240"/>
      <c r="Q258" s="240"/>
      <c r="R258" s="240"/>
      <c r="S258" s="240"/>
      <c r="T258" s="241"/>
      <c r="AT258" s="242" t="s">
        <v>152</v>
      </c>
      <c r="AU258" s="242" t="s">
        <v>76</v>
      </c>
      <c r="AV258" s="12" t="s">
        <v>74</v>
      </c>
      <c r="AW258" s="12" t="s">
        <v>30</v>
      </c>
      <c r="AX258" s="12" t="s">
        <v>67</v>
      </c>
      <c r="AY258" s="242" t="s">
        <v>139</v>
      </c>
    </row>
    <row r="259" s="13" customFormat="1">
      <c r="B259" s="243"/>
      <c r="C259" s="244"/>
      <c r="D259" s="229" t="s">
        <v>152</v>
      </c>
      <c r="E259" s="245" t="s">
        <v>1</v>
      </c>
      <c r="F259" s="246" t="s">
        <v>216</v>
      </c>
      <c r="G259" s="244"/>
      <c r="H259" s="247">
        <v>-16.440000000000001</v>
      </c>
      <c r="I259" s="248"/>
      <c r="J259" s="244"/>
      <c r="K259" s="244"/>
      <c r="L259" s="249"/>
      <c r="M259" s="250"/>
      <c r="N259" s="251"/>
      <c r="O259" s="251"/>
      <c r="P259" s="251"/>
      <c r="Q259" s="251"/>
      <c r="R259" s="251"/>
      <c r="S259" s="251"/>
      <c r="T259" s="252"/>
      <c r="AT259" s="253" t="s">
        <v>152</v>
      </c>
      <c r="AU259" s="253" t="s">
        <v>76</v>
      </c>
      <c r="AV259" s="13" t="s">
        <v>76</v>
      </c>
      <c r="AW259" s="13" t="s">
        <v>30</v>
      </c>
      <c r="AX259" s="13" t="s">
        <v>67</v>
      </c>
      <c r="AY259" s="253" t="s">
        <v>139</v>
      </c>
    </row>
    <row r="260" s="13" customFormat="1">
      <c r="B260" s="243"/>
      <c r="C260" s="244"/>
      <c r="D260" s="229" t="s">
        <v>152</v>
      </c>
      <c r="E260" s="245" t="s">
        <v>1</v>
      </c>
      <c r="F260" s="246" t="s">
        <v>217</v>
      </c>
      <c r="G260" s="244"/>
      <c r="H260" s="247">
        <v>-18</v>
      </c>
      <c r="I260" s="248"/>
      <c r="J260" s="244"/>
      <c r="K260" s="244"/>
      <c r="L260" s="249"/>
      <c r="M260" s="250"/>
      <c r="N260" s="251"/>
      <c r="O260" s="251"/>
      <c r="P260" s="251"/>
      <c r="Q260" s="251"/>
      <c r="R260" s="251"/>
      <c r="S260" s="251"/>
      <c r="T260" s="252"/>
      <c r="AT260" s="253" t="s">
        <v>152</v>
      </c>
      <c r="AU260" s="253" t="s">
        <v>76</v>
      </c>
      <c r="AV260" s="13" t="s">
        <v>76</v>
      </c>
      <c r="AW260" s="13" t="s">
        <v>30</v>
      </c>
      <c r="AX260" s="13" t="s">
        <v>67</v>
      </c>
      <c r="AY260" s="253" t="s">
        <v>139</v>
      </c>
    </row>
    <row r="261" s="12" customFormat="1">
      <c r="B261" s="233"/>
      <c r="C261" s="234"/>
      <c r="D261" s="229" t="s">
        <v>152</v>
      </c>
      <c r="E261" s="235" t="s">
        <v>1</v>
      </c>
      <c r="F261" s="236" t="s">
        <v>318</v>
      </c>
      <c r="G261" s="234"/>
      <c r="H261" s="235" t="s">
        <v>1</v>
      </c>
      <c r="I261" s="237"/>
      <c r="J261" s="234"/>
      <c r="K261" s="234"/>
      <c r="L261" s="238"/>
      <c r="M261" s="239"/>
      <c r="N261" s="240"/>
      <c r="O261" s="240"/>
      <c r="P261" s="240"/>
      <c r="Q261" s="240"/>
      <c r="R261" s="240"/>
      <c r="S261" s="240"/>
      <c r="T261" s="241"/>
      <c r="AT261" s="242" t="s">
        <v>152</v>
      </c>
      <c r="AU261" s="242" t="s">
        <v>76</v>
      </c>
      <c r="AV261" s="12" t="s">
        <v>74</v>
      </c>
      <c r="AW261" s="12" t="s">
        <v>30</v>
      </c>
      <c r="AX261" s="12" t="s">
        <v>67</v>
      </c>
      <c r="AY261" s="242" t="s">
        <v>139</v>
      </c>
    </row>
    <row r="262" s="13" customFormat="1">
      <c r="B262" s="243"/>
      <c r="C262" s="244"/>
      <c r="D262" s="229" t="s">
        <v>152</v>
      </c>
      <c r="E262" s="245" t="s">
        <v>1</v>
      </c>
      <c r="F262" s="246" t="s">
        <v>319</v>
      </c>
      <c r="G262" s="244"/>
      <c r="H262" s="247">
        <v>6.2400000000000002</v>
      </c>
      <c r="I262" s="248"/>
      <c r="J262" s="244"/>
      <c r="K262" s="244"/>
      <c r="L262" s="249"/>
      <c r="M262" s="250"/>
      <c r="N262" s="251"/>
      <c r="O262" s="251"/>
      <c r="P262" s="251"/>
      <c r="Q262" s="251"/>
      <c r="R262" s="251"/>
      <c r="S262" s="251"/>
      <c r="T262" s="252"/>
      <c r="AT262" s="253" t="s">
        <v>152</v>
      </c>
      <c r="AU262" s="253" t="s">
        <v>76</v>
      </c>
      <c r="AV262" s="13" t="s">
        <v>76</v>
      </c>
      <c r="AW262" s="13" t="s">
        <v>30</v>
      </c>
      <c r="AX262" s="13" t="s">
        <v>67</v>
      </c>
      <c r="AY262" s="253" t="s">
        <v>139</v>
      </c>
    </row>
    <row r="263" s="14" customFormat="1">
      <c r="B263" s="254"/>
      <c r="C263" s="255"/>
      <c r="D263" s="229" t="s">
        <v>152</v>
      </c>
      <c r="E263" s="256" t="s">
        <v>1</v>
      </c>
      <c r="F263" s="257" t="s">
        <v>157</v>
      </c>
      <c r="G263" s="255"/>
      <c r="H263" s="258">
        <v>91.920000000000002</v>
      </c>
      <c r="I263" s="259"/>
      <c r="J263" s="255"/>
      <c r="K263" s="255"/>
      <c r="L263" s="260"/>
      <c r="M263" s="261"/>
      <c r="N263" s="262"/>
      <c r="O263" s="262"/>
      <c r="P263" s="262"/>
      <c r="Q263" s="262"/>
      <c r="R263" s="262"/>
      <c r="S263" s="262"/>
      <c r="T263" s="263"/>
      <c r="AT263" s="264" t="s">
        <v>152</v>
      </c>
      <c r="AU263" s="264" t="s">
        <v>76</v>
      </c>
      <c r="AV263" s="14" t="s">
        <v>146</v>
      </c>
      <c r="AW263" s="14" t="s">
        <v>30</v>
      </c>
      <c r="AX263" s="14" t="s">
        <v>74</v>
      </c>
      <c r="AY263" s="264" t="s">
        <v>139</v>
      </c>
    </row>
    <row r="264" s="1" customFormat="1" ht="16.5" customHeight="1">
      <c r="B264" s="38"/>
      <c r="C264" s="276" t="s">
        <v>7</v>
      </c>
      <c r="D264" s="276" t="s">
        <v>320</v>
      </c>
      <c r="E264" s="277" t="s">
        <v>321</v>
      </c>
      <c r="F264" s="278" t="s">
        <v>322</v>
      </c>
      <c r="G264" s="279" t="s">
        <v>307</v>
      </c>
      <c r="H264" s="280">
        <v>147.072</v>
      </c>
      <c r="I264" s="281"/>
      <c r="J264" s="282">
        <f>ROUND(I264*H264,2)</f>
        <v>0</v>
      </c>
      <c r="K264" s="278" t="s">
        <v>145</v>
      </c>
      <c r="L264" s="283"/>
      <c r="M264" s="284" t="s">
        <v>1</v>
      </c>
      <c r="N264" s="285" t="s">
        <v>38</v>
      </c>
      <c r="O264" s="79"/>
      <c r="P264" s="226">
        <f>O264*H264</f>
        <v>0</v>
      </c>
      <c r="Q264" s="226">
        <v>1</v>
      </c>
      <c r="R264" s="226">
        <f>Q264*H264</f>
        <v>147.072</v>
      </c>
      <c r="S264" s="226">
        <v>0</v>
      </c>
      <c r="T264" s="227">
        <f>S264*H264</f>
        <v>0</v>
      </c>
      <c r="AR264" s="17" t="s">
        <v>218</v>
      </c>
      <c r="AT264" s="17" t="s">
        <v>320</v>
      </c>
      <c r="AU264" s="17" t="s">
        <v>76</v>
      </c>
      <c r="AY264" s="17" t="s">
        <v>139</v>
      </c>
      <c r="BE264" s="228">
        <f>IF(N264="základní",J264,0)</f>
        <v>0</v>
      </c>
      <c r="BF264" s="228">
        <f>IF(N264="snížená",J264,0)</f>
        <v>0</v>
      </c>
      <c r="BG264" s="228">
        <f>IF(N264="zákl. přenesená",J264,0)</f>
        <v>0</v>
      </c>
      <c r="BH264" s="228">
        <f>IF(N264="sníž. přenesená",J264,0)</f>
        <v>0</v>
      </c>
      <c r="BI264" s="228">
        <f>IF(N264="nulová",J264,0)</f>
        <v>0</v>
      </c>
      <c r="BJ264" s="17" t="s">
        <v>74</v>
      </c>
      <c r="BK264" s="228">
        <f>ROUND(I264*H264,2)</f>
        <v>0</v>
      </c>
      <c r="BL264" s="17" t="s">
        <v>146</v>
      </c>
      <c r="BM264" s="17" t="s">
        <v>323</v>
      </c>
    </row>
    <row r="265" s="1" customFormat="1">
      <c r="B265" s="38"/>
      <c r="C265" s="39"/>
      <c r="D265" s="229" t="s">
        <v>148</v>
      </c>
      <c r="E265" s="39"/>
      <c r="F265" s="230" t="s">
        <v>322</v>
      </c>
      <c r="G265" s="39"/>
      <c r="H265" s="39"/>
      <c r="I265" s="144"/>
      <c r="J265" s="39"/>
      <c r="K265" s="39"/>
      <c r="L265" s="43"/>
      <c r="M265" s="231"/>
      <c r="N265" s="79"/>
      <c r="O265" s="79"/>
      <c r="P265" s="79"/>
      <c r="Q265" s="79"/>
      <c r="R265" s="79"/>
      <c r="S265" s="79"/>
      <c r="T265" s="80"/>
      <c r="AT265" s="17" t="s">
        <v>148</v>
      </c>
      <c r="AU265" s="17" t="s">
        <v>76</v>
      </c>
    </row>
    <row r="266" s="13" customFormat="1">
      <c r="B266" s="243"/>
      <c r="C266" s="244"/>
      <c r="D266" s="229" t="s">
        <v>152</v>
      </c>
      <c r="E266" s="245" t="s">
        <v>1</v>
      </c>
      <c r="F266" s="246" t="s">
        <v>324</v>
      </c>
      <c r="G266" s="244"/>
      <c r="H266" s="247">
        <v>147.072</v>
      </c>
      <c r="I266" s="248"/>
      <c r="J266" s="244"/>
      <c r="K266" s="244"/>
      <c r="L266" s="249"/>
      <c r="M266" s="250"/>
      <c r="N266" s="251"/>
      <c r="O266" s="251"/>
      <c r="P266" s="251"/>
      <c r="Q266" s="251"/>
      <c r="R266" s="251"/>
      <c r="S266" s="251"/>
      <c r="T266" s="252"/>
      <c r="AT266" s="253" t="s">
        <v>152</v>
      </c>
      <c r="AU266" s="253" t="s">
        <v>76</v>
      </c>
      <c r="AV266" s="13" t="s">
        <v>76</v>
      </c>
      <c r="AW266" s="13" t="s">
        <v>30</v>
      </c>
      <c r="AX266" s="13" t="s">
        <v>74</v>
      </c>
      <c r="AY266" s="253" t="s">
        <v>139</v>
      </c>
    </row>
    <row r="267" s="1" customFormat="1" ht="16.5" customHeight="1">
      <c r="B267" s="38"/>
      <c r="C267" s="217" t="s">
        <v>325</v>
      </c>
      <c r="D267" s="217" t="s">
        <v>141</v>
      </c>
      <c r="E267" s="218" t="s">
        <v>326</v>
      </c>
      <c r="F267" s="219" t="s">
        <v>327</v>
      </c>
      <c r="G267" s="220" t="s">
        <v>144</v>
      </c>
      <c r="H267" s="221">
        <v>232.34999999999999</v>
      </c>
      <c r="I267" s="222"/>
      <c r="J267" s="223">
        <f>ROUND(I267*H267,2)</f>
        <v>0</v>
      </c>
      <c r="K267" s="219" t="s">
        <v>145</v>
      </c>
      <c r="L267" s="43"/>
      <c r="M267" s="224" t="s">
        <v>1</v>
      </c>
      <c r="N267" s="225" t="s">
        <v>38</v>
      </c>
      <c r="O267" s="79"/>
      <c r="P267" s="226">
        <f>O267*H267</f>
        <v>0</v>
      </c>
      <c r="Q267" s="226">
        <v>0</v>
      </c>
      <c r="R267" s="226">
        <f>Q267*H267</f>
        <v>0</v>
      </c>
      <c r="S267" s="226">
        <v>0</v>
      </c>
      <c r="T267" s="227">
        <f>S267*H267</f>
        <v>0</v>
      </c>
      <c r="AR267" s="17" t="s">
        <v>146</v>
      </c>
      <c r="AT267" s="17" t="s">
        <v>141</v>
      </c>
      <c r="AU267" s="17" t="s">
        <v>76</v>
      </c>
      <c r="AY267" s="17" t="s">
        <v>139</v>
      </c>
      <c r="BE267" s="228">
        <f>IF(N267="základní",J267,0)</f>
        <v>0</v>
      </c>
      <c r="BF267" s="228">
        <f>IF(N267="snížená",J267,0)</f>
        <v>0</v>
      </c>
      <c r="BG267" s="228">
        <f>IF(N267="zákl. přenesená",J267,0)</f>
        <v>0</v>
      </c>
      <c r="BH267" s="228">
        <f>IF(N267="sníž. přenesená",J267,0)</f>
        <v>0</v>
      </c>
      <c r="BI267" s="228">
        <f>IF(N267="nulová",J267,0)</f>
        <v>0</v>
      </c>
      <c r="BJ267" s="17" t="s">
        <v>74</v>
      </c>
      <c r="BK267" s="228">
        <f>ROUND(I267*H267,2)</f>
        <v>0</v>
      </c>
      <c r="BL267" s="17" t="s">
        <v>146</v>
      </c>
      <c r="BM267" s="17" t="s">
        <v>328</v>
      </c>
    </row>
    <row r="268" s="1" customFormat="1">
      <c r="B268" s="38"/>
      <c r="C268" s="39"/>
      <c r="D268" s="229" t="s">
        <v>148</v>
      </c>
      <c r="E268" s="39"/>
      <c r="F268" s="230" t="s">
        <v>329</v>
      </c>
      <c r="G268" s="39"/>
      <c r="H268" s="39"/>
      <c r="I268" s="144"/>
      <c r="J268" s="39"/>
      <c r="K268" s="39"/>
      <c r="L268" s="43"/>
      <c r="M268" s="231"/>
      <c r="N268" s="79"/>
      <c r="O268" s="79"/>
      <c r="P268" s="79"/>
      <c r="Q268" s="79"/>
      <c r="R268" s="79"/>
      <c r="S268" s="79"/>
      <c r="T268" s="80"/>
      <c r="AT268" s="17" t="s">
        <v>148</v>
      </c>
      <c r="AU268" s="17" t="s">
        <v>76</v>
      </c>
    </row>
    <row r="269" s="1" customFormat="1">
      <c r="B269" s="38"/>
      <c r="C269" s="39"/>
      <c r="D269" s="229" t="s">
        <v>150</v>
      </c>
      <c r="E269" s="39"/>
      <c r="F269" s="232" t="s">
        <v>330</v>
      </c>
      <c r="G269" s="39"/>
      <c r="H269" s="39"/>
      <c r="I269" s="144"/>
      <c r="J269" s="39"/>
      <c r="K269" s="39"/>
      <c r="L269" s="43"/>
      <c r="M269" s="231"/>
      <c r="N269" s="79"/>
      <c r="O269" s="79"/>
      <c r="P269" s="79"/>
      <c r="Q269" s="79"/>
      <c r="R269" s="79"/>
      <c r="S269" s="79"/>
      <c r="T269" s="80"/>
      <c r="AT269" s="17" t="s">
        <v>150</v>
      </c>
      <c r="AU269" s="17" t="s">
        <v>76</v>
      </c>
    </row>
    <row r="270" s="12" customFormat="1">
      <c r="B270" s="233"/>
      <c r="C270" s="234"/>
      <c r="D270" s="229" t="s">
        <v>152</v>
      </c>
      <c r="E270" s="235" t="s">
        <v>1</v>
      </c>
      <c r="F270" s="236" t="s">
        <v>196</v>
      </c>
      <c r="G270" s="234"/>
      <c r="H270" s="235" t="s">
        <v>1</v>
      </c>
      <c r="I270" s="237"/>
      <c r="J270" s="234"/>
      <c r="K270" s="234"/>
      <c r="L270" s="238"/>
      <c r="M270" s="239"/>
      <c r="N270" s="240"/>
      <c r="O270" s="240"/>
      <c r="P270" s="240"/>
      <c r="Q270" s="240"/>
      <c r="R270" s="240"/>
      <c r="S270" s="240"/>
      <c r="T270" s="241"/>
      <c r="AT270" s="242" t="s">
        <v>152</v>
      </c>
      <c r="AU270" s="242" t="s">
        <v>76</v>
      </c>
      <c r="AV270" s="12" t="s">
        <v>74</v>
      </c>
      <c r="AW270" s="12" t="s">
        <v>30</v>
      </c>
      <c r="AX270" s="12" t="s">
        <v>67</v>
      </c>
      <c r="AY270" s="242" t="s">
        <v>139</v>
      </c>
    </row>
    <row r="271" s="13" customFormat="1">
      <c r="B271" s="243"/>
      <c r="C271" s="244"/>
      <c r="D271" s="229" t="s">
        <v>152</v>
      </c>
      <c r="E271" s="245" t="s">
        <v>1</v>
      </c>
      <c r="F271" s="246" t="s">
        <v>292</v>
      </c>
      <c r="G271" s="244"/>
      <c r="H271" s="247">
        <v>28.260999999999999</v>
      </c>
      <c r="I271" s="248"/>
      <c r="J271" s="244"/>
      <c r="K271" s="244"/>
      <c r="L271" s="249"/>
      <c r="M271" s="250"/>
      <c r="N271" s="251"/>
      <c r="O271" s="251"/>
      <c r="P271" s="251"/>
      <c r="Q271" s="251"/>
      <c r="R271" s="251"/>
      <c r="S271" s="251"/>
      <c r="T271" s="252"/>
      <c r="AT271" s="253" t="s">
        <v>152</v>
      </c>
      <c r="AU271" s="253" t="s">
        <v>76</v>
      </c>
      <c r="AV271" s="13" t="s">
        <v>76</v>
      </c>
      <c r="AW271" s="13" t="s">
        <v>30</v>
      </c>
      <c r="AX271" s="13" t="s">
        <v>67</v>
      </c>
      <c r="AY271" s="253" t="s">
        <v>139</v>
      </c>
    </row>
    <row r="272" s="13" customFormat="1">
      <c r="B272" s="243"/>
      <c r="C272" s="244"/>
      <c r="D272" s="229" t="s">
        <v>152</v>
      </c>
      <c r="E272" s="245" t="s">
        <v>1</v>
      </c>
      <c r="F272" s="246" t="s">
        <v>293</v>
      </c>
      <c r="G272" s="244"/>
      <c r="H272" s="247">
        <v>11.661</v>
      </c>
      <c r="I272" s="248"/>
      <c r="J272" s="244"/>
      <c r="K272" s="244"/>
      <c r="L272" s="249"/>
      <c r="M272" s="250"/>
      <c r="N272" s="251"/>
      <c r="O272" s="251"/>
      <c r="P272" s="251"/>
      <c r="Q272" s="251"/>
      <c r="R272" s="251"/>
      <c r="S272" s="251"/>
      <c r="T272" s="252"/>
      <c r="AT272" s="253" t="s">
        <v>152</v>
      </c>
      <c r="AU272" s="253" t="s">
        <v>76</v>
      </c>
      <c r="AV272" s="13" t="s">
        <v>76</v>
      </c>
      <c r="AW272" s="13" t="s">
        <v>30</v>
      </c>
      <c r="AX272" s="13" t="s">
        <v>67</v>
      </c>
      <c r="AY272" s="253" t="s">
        <v>139</v>
      </c>
    </row>
    <row r="273" s="13" customFormat="1">
      <c r="B273" s="243"/>
      <c r="C273" s="244"/>
      <c r="D273" s="229" t="s">
        <v>152</v>
      </c>
      <c r="E273" s="245" t="s">
        <v>1</v>
      </c>
      <c r="F273" s="246" t="s">
        <v>294</v>
      </c>
      <c r="G273" s="244"/>
      <c r="H273" s="247">
        <v>12.994999999999999</v>
      </c>
      <c r="I273" s="248"/>
      <c r="J273" s="244"/>
      <c r="K273" s="244"/>
      <c r="L273" s="249"/>
      <c r="M273" s="250"/>
      <c r="N273" s="251"/>
      <c r="O273" s="251"/>
      <c r="P273" s="251"/>
      <c r="Q273" s="251"/>
      <c r="R273" s="251"/>
      <c r="S273" s="251"/>
      <c r="T273" s="252"/>
      <c r="AT273" s="253" t="s">
        <v>152</v>
      </c>
      <c r="AU273" s="253" t="s">
        <v>76</v>
      </c>
      <c r="AV273" s="13" t="s">
        <v>76</v>
      </c>
      <c r="AW273" s="13" t="s">
        <v>30</v>
      </c>
      <c r="AX273" s="13" t="s">
        <v>67</v>
      </c>
      <c r="AY273" s="253" t="s">
        <v>139</v>
      </c>
    </row>
    <row r="274" s="12" customFormat="1">
      <c r="B274" s="233"/>
      <c r="C274" s="234"/>
      <c r="D274" s="229" t="s">
        <v>152</v>
      </c>
      <c r="E274" s="235" t="s">
        <v>1</v>
      </c>
      <c r="F274" s="236" t="s">
        <v>200</v>
      </c>
      <c r="G274" s="234"/>
      <c r="H274" s="235" t="s">
        <v>1</v>
      </c>
      <c r="I274" s="237"/>
      <c r="J274" s="234"/>
      <c r="K274" s="234"/>
      <c r="L274" s="238"/>
      <c r="M274" s="239"/>
      <c r="N274" s="240"/>
      <c r="O274" s="240"/>
      <c r="P274" s="240"/>
      <c r="Q274" s="240"/>
      <c r="R274" s="240"/>
      <c r="S274" s="240"/>
      <c r="T274" s="241"/>
      <c r="AT274" s="242" t="s">
        <v>152</v>
      </c>
      <c r="AU274" s="242" t="s">
        <v>76</v>
      </c>
      <c r="AV274" s="12" t="s">
        <v>74</v>
      </c>
      <c r="AW274" s="12" t="s">
        <v>30</v>
      </c>
      <c r="AX274" s="12" t="s">
        <v>67</v>
      </c>
      <c r="AY274" s="242" t="s">
        <v>139</v>
      </c>
    </row>
    <row r="275" s="13" customFormat="1">
      <c r="B275" s="243"/>
      <c r="C275" s="244"/>
      <c r="D275" s="229" t="s">
        <v>152</v>
      </c>
      <c r="E275" s="245" t="s">
        <v>1</v>
      </c>
      <c r="F275" s="246" t="s">
        <v>295</v>
      </c>
      <c r="G275" s="244"/>
      <c r="H275" s="247">
        <v>30.129999999999999</v>
      </c>
      <c r="I275" s="248"/>
      <c r="J275" s="244"/>
      <c r="K275" s="244"/>
      <c r="L275" s="249"/>
      <c r="M275" s="250"/>
      <c r="N275" s="251"/>
      <c r="O275" s="251"/>
      <c r="P275" s="251"/>
      <c r="Q275" s="251"/>
      <c r="R275" s="251"/>
      <c r="S275" s="251"/>
      <c r="T275" s="252"/>
      <c r="AT275" s="253" t="s">
        <v>152</v>
      </c>
      <c r="AU275" s="253" t="s">
        <v>76</v>
      </c>
      <c r="AV275" s="13" t="s">
        <v>76</v>
      </c>
      <c r="AW275" s="13" t="s">
        <v>30</v>
      </c>
      <c r="AX275" s="13" t="s">
        <v>67</v>
      </c>
      <c r="AY275" s="253" t="s">
        <v>139</v>
      </c>
    </row>
    <row r="276" s="13" customFormat="1">
      <c r="B276" s="243"/>
      <c r="C276" s="244"/>
      <c r="D276" s="229" t="s">
        <v>152</v>
      </c>
      <c r="E276" s="245" t="s">
        <v>1</v>
      </c>
      <c r="F276" s="246" t="s">
        <v>296</v>
      </c>
      <c r="G276" s="244"/>
      <c r="H276" s="247">
        <v>12.34</v>
      </c>
      <c r="I276" s="248"/>
      <c r="J276" s="244"/>
      <c r="K276" s="244"/>
      <c r="L276" s="249"/>
      <c r="M276" s="250"/>
      <c r="N276" s="251"/>
      <c r="O276" s="251"/>
      <c r="P276" s="251"/>
      <c r="Q276" s="251"/>
      <c r="R276" s="251"/>
      <c r="S276" s="251"/>
      <c r="T276" s="252"/>
      <c r="AT276" s="253" t="s">
        <v>152</v>
      </c>
      <c r="AU276" s="253" t="s">
        <v>76</v>
      </c>
      <c r="AV276" s="13" t="s">
        <v>76</v>
      </c>
      <c r="AW276" s="13" t="s">
        <v>30</v>
      </c>
      <c r="AX276" s="13" t="s">
        <v>67</v>
      </c>
      <c r="AY276" s="253" t="s">
        <v>139</v>
      </c>
    </row>
    <row r="277" s="13" customFormat="1">
      <c r="B277" s="243"/>
      <c r="C277" s="244"/>
      <c r="D277" s="229" t="s">
        <v>152</v>
      </c>
      <c r="E277" s="245" t="s">
        <v>1</v>
      </c>
      <c r="F277" s="246" t="s">
        <v>297</v>
      </c>
      <c r="G277" s="244"/>
      <c r="H277" s="247">
        <v>16.963000000000001</v>
      </c>
      <c r="I277" s="248"/>
      <c r="J277" s="244"/>
      <c r="K277" s="244"/>
      <c r="L277" s="249"/>
      <c r="M277" s="250"/>
      <c r="N277" s="251"/>
      <c r="O277" s="251"/>
      <c r="P277" s="251"/>
      <c r="Q277" s="251"/>
      <c r="R277" s="251"/>
      <c r="S277" s="251"/>
      <c r="T277" s="252"/>
      <c r="AT277" s="253" t="s">
        <v>152</v>
      </c>
      <c r="AU277" s="253" t="s">
        <v>76</v>
      </c>
      <c r="AV277" s="13" t="s">
        <v>76</v>
      </c>
      <c r="AW277" s="13" t="s">
        <v>30</v>
      </c>
      <c r="AX277" s="13" t="s">
        <v>67</v>
      </c>
      <c r="AY277" s="253" t="s">
        <v>139</v>
      </c>
    </row>
    <row r="278" s="12" customFormat="1">
      <c r="B278" s="233"/>
      <c r="C278" s="234"/>
      <c r="D278" s="229" t="s">
        <v>152</v>
      </c>
      <c r="E278" s="235" t="s">
        <v>1</v>
      </c>
      <c r="F278" s="236" t="s">
        <v>188</v>
      </c>
      <c r="G278" s="234"/>
      <c r="H278" s="235" t="s">
        <v>1</v>
      </c>
      <c r="I278" s="237"/>
      <c r="J278" s="234"/>
      <c r="K278" s="234"/>
      <c r="L278" s="238"/>
      <c r="M278" s="239"/>
      <c r="N278" s="240"/>
      <c r="O278" s="240"/>
      <c r="P278" s="240"/>
      <c r="Q278" s="240"/>
      <c r="R278" s="240"/>
      <c r="S278" s="240"/>
      <c r="T278" s="241"/>
      <c r="AT278" s="242" t="s">
        <v>152</v>
      </c>
      <c r="AU278" s="242" t="s">
        <v>76</v>
      </c>
      <c r="AV278" s="12" t="s">
        <v>74</v>
      </c>
      <c r="AW278" s="12" t="s">
        <v>30</v>
      </c>
      <c r="AX278" s="12" t="s">
        <v>67</v>
      </c>
      <c r="AY278" s="242" t="s">
        <v>139</v>
      </c>
    </row>
    <row r="279" s="13" customFormat="1">
      <c r="B279" s="243"/>
      <c r="C279" s="244"/>
      <c r="D279" s="229" t="s">
        <v>152</v>
      </c>
      <c r="E279" s="245" t="s">
        <v>1</v>
      </c>
      <c r="F279" s="246" t="s">
        <v>154</v>
      </c>
      <c r="G279" s="244"/>
      <c r="H279" s="247">
        <v>120</v>
      </c>
      <c r="I279" s="248"/>
      <c r="J279" s="244"/>
      <c r="K279" s="244"/>
      <c r="L279" s="249"/>
      <c r="M279" s="250"/>
      <c r="N279" s="251"/>
      <c r="O279" s="251"/>
      <c r="P279" s="251"/>
      <c r="Q279" s="251"/>
      <c r="R279" s="251"/>
      <c r="S279" s="251"/>
      <c r="T279" s="252"/>
      <c r="AT279" s="253" t="s">
        <v>152</v>
      </c>
      <c r="AU279" s="253" t="s">
        <v>76</v>
      </c>
      <c r="AV279" s="13" t="s">
        <v>76</v>
      </c>
      <c r="AW279" s="13" t="s">
        <v>30</v>
      </c>
      <c r="AX279" s="13" t="s">
        <v>67</v>
      </c>
      <c r="AY279" s="253" t="s">
        <v>139</v>
      </c>
    </row>
    <row r="280" s="14" customFormat="1">
      <c r="B280" s="254"/>
      <c r="C280" s="255"/>
      <c r="D280" s="229" t="s">
        <v>152</v>
      </c>
      <c r="E280" s="256" t="s">
        <v>1</v>
      </c>
      <c r="F280" s="257" t="s">
        <v>157</v>
      </c>
      <c r="G280" s="255"/>
      <c r="H280" s="258">
        <v>232.34999999999999</v>
      </c>
      <c r="I280" s="259"/>
      <c r="J280" s="255"/>
      <c r="K280" s="255"/>
      <c r="L280" s="260"/>
      <c r="M280" s="261"/>
      <c r="N280" s="262"/>
      <c r="O280" s="262"/>
      <c r="P280" s="262"/>
      <c r="Q280" s="262"/>
      <c r="R280" s="262"/>
      <c r="S280" s="262"/>
      <c r="T280" s="263"/>
      <c r="AT280" s="264" t="s">
        <v>152</v>
      </c>
      <c r="AU280" s="264" t="s">
        <v>76</v>
      </c>
      <c r="AV280" s="14" t="s">
        <v>146</v>
      </c>
      <c r="AW280" s="14" t="s">
        <v>30</v>
      </c>
      <c r="AX280" s="14" t="s">
        <v>74</v>
      </c>
      <c r="AY280" s="264" t="s">
        <v>139</v>
      </c>
    </row>
    <row r="281" s="1" customFormat="1" ht="16.5" customHeight="1">
      <c r="B281" s="38"/>
      <c r="C281" s="276" t="s">
        <v>331</v>
      </c>
      <c r="D281" s="276" t="s">
        <v>320</v>
      </c>
      <c r="E281" s="277" t="s">
        <v>332</v>
      </c>
      <c r="F281" s="278" t="s">
        <v>333</v>
      </c>
      <c r="G281" s="279" t="s">
        <v>334</v>
      </c>
      <c r="H281" s="280">
        <v>6.9710000000000001</v>
      </c>
      <c r="I281" s="281"/>
      <c r="J281" s="282">
        <f>ROUND(I281*H281,2)</f>
        <v>0</v>
      </c>
      <c r="K281" s="278" t="s">
        <v>145</v>
      </c>
      <c r="L281" s="283"/>
      <c r="M281" s="284" t="s">
        <v>1</v>
      </c>
      <c r="N281" s="285" t="s">
        <v>38</v>
      </c>
      <c r="O281" s="79"/>
      <c r="P281" s="226">
        <f>O281*H281</f>
        <v>0</v>
      </c>
      <c r="Q281" s="226">
        <v>0.001</v>
      </c>
      <c r="R281" s="226">
        <f>Q281*H281</f>
        <v>0.0069710000000000006</v>
      </c>
      <c r="S281" s="226">
        <v>0</v>
      </c>
      <c r="T281" s="227">
        <f>S281*H281</f>
        <v>0</v>
      </c>
      <c r="AR281" s="17" t="s">
        <v>218</v>
      </c>
      <c r="AT281" s="17" t="s">
        <v>320</v>
      </c>
      <c r="AU281" s="17" t="s">
        <v>76</v>
      </c>
      <c r="AY281" s="17" t="s">
        <v>139</v>
      </c>
      <c r="BE281" s="228">
        <f>IF(N281="základní",J281,0)</f>
        <v>0</v>
      </c>
      <c r="BF281" s="228">
        <f>IF(N281="snížená",J281,0)</f>
        <v>0</v>
      </c>
      <c r="BG281" s="228">
        <f>IF(N281="zákl. přenesená",J281,0)</f>
        <v>0</v>
      </c>
      <c r="BH281" s="228">
        <f>IF(N281="sníž. přenesená",J281,0)</f>
        <v>0</v>
      </c>
      <c r="BI281" s="228">
        <f>IF(N281="nulová",J281,0)</f>
        <v>0</v>
      </c>
      <c r="BJ281" s="17" t="s">
        <v>74</v>
      </c>
      <c r="BK281" s="228">
        <f>ROUND(I281*H281,2)</f>
        <v>0</v>
      </c>
      <c r="BL281" s="17" t="s">
        <v>146</v>
      </c>
      <c r="BM281" s="17" t="s">
        <v>335</v>
      </c>
    </row>
    <row r="282" s="1" customFormat="1">
      <c r="B282" s="38"/>
      <c r="C282" s="39"/>
      <c r="D282" s="229" t="s">
        <v>148</v>
      </c>
      <c r="E282" s="39"/>
      <c r="F282" s="230" t="s">
        <v>333</v>
      </c>
      <c r="G282" s="39"/>
      <c r="H282" s="39"/>
      <c r="I282" s="144"/>
      <c r="J282" s="39"/>
      <c r="K282" s="39"/>
      <c r="L282" s="43"/>
      <c r="M282" s="231"/>
      <c r="N282" s="79"/>
      <c r="O282" s="79"/>
      <c r="P282" s="79"/>
      <c r="Q282" s="79"/>
      <c r="R282" s="79"/>
      <c r="S282" s="79"/>
      <c r="T282" s="80"/>
      <c r="AT282" s="17" t="s">
        <v>148</v>
      </c>
      <c r="AU282" s="17" t="s">
        <v>76</v>
      </c>
    </row>
    <row r="283" s="13" customFormat="1">
      <c r="B283" s="243"/>
      <c r="C283" s="244"/>
      <c r="D283" s="229" t="s">
        <v>152</v>
      </c>
      <c r="E283" s="245" t="s">
        <v>1</v>
      </c>
      <c r="F283" s="246" t="s">
        <v>336</v>
      </c>
      <c r="G283" s="244"/>
      <c r="H283" s="247">
        <v>6.9710000000000001</v>
      </c>
      <c r="I283" s="248"/>
      <c r="J283" s="244"/>
      <c r="K283" s="244"/>
      <c r="L283" s="249"/>
      <c r="M283" s="250"/>
      <c r="N283" s="251"/>
      <c r="O283" s="251"/>
      <c r="P283" s="251"/>
      <c r="Q283" s="251"/>
      <c r="R283" s="251"/>
      <c r="S283" s="251"/>
      <c r="T283" s="252"/>
      <c r="AT283" s="253" t="s">
        <v>152</v>
      </c>
      <c r="AU283" s="253" t="s">
        <v>76</v>
      </c>
      <c r="AV283" s="13" t="s">
        <v>76</v>
      </c>
      <c r="AW283" s="13" t="s">
        <v>30</v>
      </c>
      <c r="AX283" s="13" t="s">
        <v>74</v>
      </c>
      <c r="AY283" s="253" t="s">
        <v>139</v>
      </c>
    </row>
    <row r="284" s="1" customFormat="1" ht="16.5" customHeight="1">
      <c r="B284" s="38"/>
      <c r="C284" s="217" t="s">
        <v>337</v>
      </c>
      <c r="D284" s="217" t="s">
        <v>141</v>
      </c>
      <c r="E284" s="218" t="s">
        <v>338</v>
      </c>
      <c r="F284" s="219" t="s">
        <v>339</v>
      </c>
      <c r="G284" s="220" t="s">
        <v>144</v>
      </c>
      <c r="H284" s="221">
        <v>232.34999999999999</v>
      </c>
      <c r="I284" s="222"/>
      <c r="J284" s="223">
        <f>ROUND(I284*H284,2)</f>
        <v>0</v>
      </c>
      <c r="K284" s="219" t="s">
        <v>145</v>
      </c>
      <c r="L284" s="43"/>
      <c r="M284" s="224" t="s">
        <v>1</v>
      </c>
      <c r="N284" s="225" t="s">
        <v>38</v>
      </c>
      <c r="O284" s="79"/>
      <c r="P284" s="226">
        <f>O284*H284</f>
        <v>0</v>
      </c>
      <c r="Q284" s="226">
        <v>0</v>
      </c>
      <c r="R284" s="226">
        <f>Q284*H284</f>
        <v>0</v>
      </c>
      <c r="S284" s="226">
        <v>0</v>
      </c>
      <c r="T284" s="227">
        <f>S284*H284</f>
        <v>0</v>
      </c>
      <c r="AR284" s="17" t="s">
        <v>146</v>
      </c>
      <c r="AT284" s="17" t="s">
        <v>141</v>
      </c>
      <c r="AU284" s="17" t="s">
        <v>76</v>
      </c>
      <c r="AY284" s="17" t="s">
        <v>139</v>
      </c>
      <c r="BE284" s="228">
        <f>IF(N284="základní",J284,0)</f>
        <v>0</v>
      </c>
      <c r="BF284" s="228">
        <f>IF(N284="snížená",J284,0)</f>
        <v>0</v>
      </c>
      <c r="BG284" s="228">
        <f>IF(N284="zákl. přenesená",J284,0)</f>
        <v>0</v>
      </c>
      <c r="BH284" s="228">
        <f>IF(N284="sníž. přenesená",J284,0)</f>
        <v>0</v>
      </c>
      <c r="BI284" s="228">
        <f>IF(N284="nulová",J284,0)</f>
        <v>0</v>
      </c>
      <c r="BJ284" s="17" t="s">
        <v>74</v>
      </c>
      <c r="BK284" s="228">
        <f>ROUND(I284*H284,2)</f>
        <v>0</v>
      </c>
      <c r="BL284" s="17" t="s">
        <v>146</v>
      </c>
      <c r="BM284" s="17" t="s">
        <v>340</v>
      </c>
    </row>
    <row r="285" s="1" customFormat="1">
      <c r="B285" s="38"/>
      <c r="C285" s="39"/>
      <c r="D285" s="229" t="s">
        <v>148</v>
      </c>
      <c r="E285" s="39"/>
      <c r="F285" s="230" t="s">
        <v>341</v>
      </c>
      <c r="G285" s="39"/>
      <c r="H285" s="39"/>
      <c r="I285" s="144"/>
      <c r="J285" s="39"/>
      <c r="K285" s="39"/>
      <c r="L285" s="43"/>
      <c r="M285" s="231"/>
      <c r="N285" s="79"/>
      <c r="O285" s="79"/>
      <c r="P285" s="79"/>
      <c r="Q285" s="79"/>
      <c r="R285" s="79"/>
      <c r="S285" s="79"/>
      <c r="T285" s="80"/>
      <c r="AT285" s="17" t="s">
        <v>148</v>
      </c>
      <c r="AU285" s="17" t="s">
        <v>76</v>
      </c>
    </row>
    <row r="286" s="1" customFormat="1">
      <c r="B286" s="38"/>
      <c r="C286" s="39"/>
      <c r="D286" s="229" t="s">
        <v>150</v>
      </c>
      <c r="E286" s="39"/>
      <c r="F286" s="232" t="s">
        <v>342</v>
      </c>
      <c r="G286" s="39"/>
      <c r="H286" s="39"/>
      <c r="I286" s="144"/>
      <c r="J286" s="39"/>
      <c r="K286" s="39"/>
      <c r="L286" s="43"/>
      <c r="M286" s="231"/>
      <c r="N286" s="79"/>
      <c r="O286" s="79"/>
      <c r="P286" s="79"/>
      <c r="Q286" s="79"/>
      <c r="R286" s="79"/>
      <c r="S286" s="79"/>
      <c r="T286" s="80"/>
      <c r="AT286" s="17" t="s">
        <v>150</v>
      </c>
      <c r="AU286" s="17" t="s">
        <v>76</v>
      </c>
    </row>
    <row r="287" s="13" customFormat="1">
      <c r="B287" s="243"/>
      <c r="C287" s="244"/>
      <c r="D287" s="229" t="s">
        <v>152</v>
      </c>
      <c r="E287" s="245" t="s">
        <v>1</v>
      </c>
      <c r="F287" s="246" t="s">
        <v>343</v>
      </c>
      <c r="G287" s="244"/>
      <c r="H287" s="247">
        <v>232.34999999999999</v>
      </c>
      <c r="I287" s="248"/>
      <c r="J287" s="244"/>
      <c r="K287" s="244"/>
      <c r="L287" s="249"/>
      <c r="M287" s="250"/>
      <c r="N287" s="251"/>
      <c r="O287" s="251"/>
      <c r="P287" s="251"/>
      <c r="Q287" s="251"/>
      <c r="R287" s="251"/>
      <c r="S287" s="251"/>
      <c r="T287" s="252"/>
      <c r="AT287" s="253" t="s">
        <v>152</v>
      </c>
      <c r="AU287" s="253" t="s">
        <v>76</v>
      </c>
      <c r="AV287" s="13" t="s">
        <v>76</v>
      </c>
      <c r="AW287" s="13" t="s">
        <v>30</v>
      </c>
      <c r="AX287" s="13" t="s">
        <v>74</v>
      </c>
      <c r="AY287" s="253" t="s">
        <v>139</v>
      </c>
    </row>
    <row r="288" s="11" customFormat="1" ht="22.8" customHeight="1">
      <c r="B288" s="201"/>
      <c r="C288" s="202"/>
      <c r="D288" s="203" t="s">
        <v>66</v>
      </c>
      <c r="E288" s="215" t="s">
        <v>76</v>
      </c>
      <c r="F288" s="215" t="s">
        <v>344</v>
      </c>
      <c r="G288" s="202"/>
      <c r="H288" s="202"/>
      <c r="I288" s="205"/>
      <c r="J288" s="216">
        <f>BK288</f>
        <v>0</v>
      </c>
      <c r="K288" s="202"/>
      <c r="L288" s="207"/>
      <c r="M288" s="208"/>
      <c r="N288" s="209"/>
      <c r="O288" s="209"/>
      <c r="P288" s="210">
        <f>SUM(P289:P311)</f>
        <v>0</v>
      </c>
      <c r="Q288" s="209"/>
      <c r="R288" s="210">
        <f>SUM(R289:R311)</f>
        <v>53.953343880716801</v>
      </c>
      <c r="S288" s="209"/>
      <c r="T288" s="211">
        <f>SUM(T289:T311)</f>
        <v>0</v>
      </c>
      <c r="AR288" s="212" t="s">
        <v>74</v>
      </c>
      <c r="AT288" s="213" t="s">
        <v>66</v>
      </c>
      <c r="AU288" s="213" t="s">
        <v>74</v>
      </c>
      <c r="AY288" s="212" t="s">
        <v>139</v>
      </c>
      <c r="BK288" s="214">
        <f>SUM(BK289:BK311)</f>
        <v>0</v>
      </c>
    </row>
    <row r="289" s="1" customFormat="1" ht="16.5" customHeight="1">
      <c r="B289" s="38"/>
      <c r="C289" s="217" t="s">
        <v>345</v>
      </c>
      <c r="D289" s="217" t="s">
        <v>141</v>
      </c>
      <c r="E289" s="218" t="s">
        <v>346</v>
      </c>
      <c r="F289" s="219" t="s">
        <v>347</v>
      </c>
      <c r="G289" s="220" t="s">
        <v>175</v>
      </c>
      <c r="H289" s="221">
        <v>401.80000000000001</v>
      </c>
      <c r="I289" s="222"/>
      <c r="J289" s="223">
        <f>ROUND(I289*H289,2)</f>
        <v>0</v>
      </c>
      <c r="K289" s="219" t="s">
        <v>145</v>
      </c>
      <c r="L289" s="43"/>
      <c r="M289" s="224" t="s">
        <v>1</v>
      </c>
      <c r="N289" s="225" t="s">
        <v>38</v>
      </c>
      <c r="O289" s="79"/>
      <c r="P289" s="226">
        <f>O289*H289</f>
        <v>0</v>
      </c>
      <c r="Q289" s="226">
        <v>0.00016000000000000001</v>
      </c>
      <c r="R289" s="226">
        <f>Q289*H289</f>
        <v>0.064288000000000012</v>
      </c>
      <c r="S289" s="226">
        <v>0</v>
      </c>
      <c r="T289" s="227">
        <f>S289*H289</f>
        <v>0</v>
      </c>
      <c r="AR289" s="17" t="s">
        <v>146</v>
      </c>
      <c r="AT289" s="17" t="s">
        <v>141</v>
      </c>
      <c r="AU289" s="17" t="s">
        <v>76</v>
      </c>
      <c r="AY289" s="17" t="s">
        <v>139</v>
      </c>
      <c r="BE289" s="228">
        <f>IF(N289="základní",J289,0)</f>
        <v>0</v>
      </c>
      <c r="BF289" s="228">
        <f>IF(N289="snížená",J289,0)</f>
        <v>0</v>
      </c>
      <c r="BG289" s="228">
        <f>IF(N289="zákl. přenesená",J289,0)</f>
        <v>0</v>
      </c>
      <c r="BH289" s="228">
        <f>IF(N289="sníž. přenesená",J289,0)</f>
        <v>0</v>
      </c>
      <c r="BI289" s="228">
        <f>IF(N289="nulová",J289,0)</f>
        <v>0</v>
      </c>
      <c r="BJ289" s="17" t="s">
        <v>74</v>
      </c>
      <c r="BK289" s="228">
        <f>ROUND(I289*H289,2)</f>
        <v>0</v>
      </c>
      <c r="BL289" s="17" t="s">
        <v>146</v>
      </c>
      <c r="BM289" s="17" t="s">
        <v>348</v>
      </c>
    </row>
    <row r="290" s="1" customFormat="1">
      <c r="B290" s="38"/>
      <c r="C290" s="39"/>
      <c r="D290" s="229" t="s">
        <v>148</v>
      </c>
      <c r="E290" s="39"/>
      <c r="F290" s="230" t="s">
        <v>349</v>
      </c>
      <c r="G290" s="39"/>
      <c r="H290" s="39"/>
      <c r="I290" s="144"/>
      <c r="J290" s="39"/>
      <c r="K290" s="39"/>
      <c r="L290" s="43"/>
      <c r="M290" s="231"/>
      <c r="N290" s="79"/>
      <c r="O290" s="79"/>
      <c r="P290" s="79"/>
      <c r="Q290" s="79"/>
      <c r="R290" s="79"/>
      <c r="S290" s="79"/>
      <c r="T290" s="80"/>
      <c r="AT290" s="17" t="s">
        <v>148</v>
      </c>
      <c r="AU290" s="17" t="s">
        <v>76</v>
      </c>
    </row>
    <row r="291" s="12" customFormat="1">
      <c r="B291" s="233"/>
      <c r="C291" s="234"/>
      <c r="D291" s="229" t="s">
        <v>152</v>
      </c>
      <c r="E291" s="235" t="s">
        <v>1</v>
      </c>
      <c r="F291" s="236" t="s">
        <v>350</v>
      </c>
      <c r="G291" s="234"/>
      <c r="H291" s="235" t="s">
        <v>1</v>
      </c>
      <c r="I291" s="237"/>
      <c r="J291" s="234"/>
      <c r="K291" s="234"/>
      <c r="L291" s="238"/>
      <c r="M291" s="239"/>
      <c r="N291" s="240"/>
      <c r="O291" s="240"/>
      <c r="P291" s="240"/>
      <c r="Q291" s="240"/>
      <c r="R291" s="240"/>
      <c r="S291" s="240"/>
      <c r="T291" s="241"/>
      <c r="AT291" s="242" t="s">
        <v>152</v>
      </c>
      <c r="AU291" s="242" t="s">
        <v>76</v>
      </c>
      <c r="AV291" s="12" t="s">
        <v>74</v>
      </c>
      <c r="AW291" s="12" t="s">
        <v>30</v>
      </c>
      <c r="AX291" s="12" t="s">
        <v>67</v>
      </c>
      <c r="AY291" s="242" t="s">
        <v>139</v>
      </c>
    </row>
    <row r="292" s="13" customFormat="1">
      <c r="B292" s="243"/>
      <c r="C292" s="244"/>
      <c r="D292" s="229" t="s">
        <v>152</v>
      </c>
      <c r="E292" s="245" t="s">
        <v>1</v>
      </c>
      <c r="F292" s="246" t="s">
        <v>351</v>
      </c>
      <c r="G292" s="244"/>
      <c r="H292" s="247">
        <v>401.80000000000001</v>
      </c>
      <c r="I292" s="248"/>
      <c r="J292" s="244"/>
      <c r="K292" s="244"/>
      <c r="L292" s="249"/>
      <c r="M292" s="250"/>
      <c r="N292" s="251"/>
      <c r="O292" s="251"/>
      <c r="P292" s="251"/>
      <c r="Q292" s="251"/>
      <c r="R292" s="251"/>
      <c r="S292" s="251"/>
      <c r="T292" s="252"/>
      <c r="AT292" s="253" t="s">
        <v>152</v>
      </c>
      <c r="AU292" s="253" t="s">
        <v>76</v>
      </c>
      <c r="AV292" s="13" t="s">
        <v>76</v>
      </c>
      <c r="AW292" s="13" t="s">
        <v>30</v>
      </c>
      <c r="AX292" s="13" t="s">
        <v>74</v>
      </c>
      <c r="AY292" s="253" t="s">
        <v>139</v>
      </c>
    </row>
    <row r="293" s="1" customFormat="1" ht="16.5" customHeight="1">
      <c r="B293" s="38"/>
      <c r="C293" s="217" t="s">
        <v>352</v>
      </c>
      <c r="D293" s="217" t="s">
        <v>141</v>
      </c>
      <c r="E293" s="218" t="s">
        <v>353</v>
      </c>
      <c r="F293" s="219" t="s">
        <v>354</v>
      </c>
      <c r="G293" s="220" t="s">
        <v>160</v>
      </c>
      <c r="H293" s="221">
        <v>4.4720000000000004</v>
      </c>
      <c r="I293" s="222"/>
      <c r="J293" s="223">
        <f>ROUND(I293*H293,2)</f>
        <v>0</v>
      </c>
      <c r="K293" s="219" t="s">
        <v>145</v>
      </c>
      <c r="L293" s="43"/>
      <c r="M293" s="224" t="s">
        <v>1</v>
      </c>
      <c r="N293" s="225" t="s">
        <v>38</v>
      </c>
      <c r="O293" s="79"/>
      <c r="P293" s="226">
        <f>O293*H293</f>
        <v>0</v>
      </c>
      <c r="Q293" s="226">
        <v>2.1600000000000001</v>
      </c>
      <c r="R293" s="226">
        <f>Q293*H293</f>
        <v>9.6595200000000023</v>
      </c>
      <c r="S293" s="226">
        <v>0</v>
      </c>
      <c r="T293" s="227">
        <f>S293*H293</f>
        <v>0</v>
      </c>
      <c r="AR293" s="17" t="s">
        <v>146</v>
      </c>
      <c r="AT293" s="17" t="s">
        <v>141</v>
      </c>
      <c r="AU293" s="17" t="s">
        <v>76</v>
      </c>
      <c r="AY293" s="17" t="s">
        <v>139</v>
      </c>
      <c r="BE293" s="228">
        <f>IF(N293="základní",J293,0)</f>
        <v>0</v>
      </c>
      <c r="BF293" s="228">
        <f>IF(N293="snížená",J293,0)</f>
        <v>0</v>
      </c>
      <c r="BG293" s="228">
        <f>IF(N293="zákl. přenesená",J293,0)</f>
        <v>0</v>
      </c>
      <c r="BH293" s="228">
        <f>IF(N293="sníž. přenesená",J293,0)</f>
        <v>0</v>
      </c>
      <c r="BI293" s="228">
        <f>IF(N293="nulová",J293,0)</f>
        <v>0</v>
      </c>
      <c r="BJ293" s="17" t="s">
        <v>74</v>
      </c>
      <c r="BK293" s="228">
        <f>ROUND(I293*H293,2)</f>
        <v>0</v>
      </c>
      <c r="BL293" s="17" t="s">
        <v>146</v>
      </c>
      <c r="BM293" s="17" t="s">
        <v>355</v>
      </c>
    </row>
    <row r="294" s="1" customFormat="1">
      <c r="B294" s="38"/>
      <c r="C294" s="39"/>
      <c r="D294" s="229" t="s">
        <v>148</v>
      </c>
      <c r="E294" s="39"/>
      <c r="F294" s="230" t="s">
        <v>356</v>
      </c>
      <c r="G294" s="39"/>
      <c r="H294" s="39"/>
      <c r="I294" s="144"/>
      <c r="J294" s="39"/>
      <c r="K294" s="39"/>
      <c r="L294" s="43"/>
      <c r="M294" s="231"/>
      <c r="N294" s="79"/>
      <c r="O294" s="79"/>
      <c r="P294" s="79"/>
      <c r="Q294" s="79"/>
      <c r="R294" s="79"/>
      <c r="S294" s="79"/>
      <c r="T294" s="80"/>
      <c r="AT294" s="17" t="s">
        <v>148</v>
      </c>
      <c r="AU294" s="17" t="s">
        <v>76</v>
      </c>
    </row>
    <row r="295" s="1" customFormat="1">
      <c r="B295" s="38"/>
      <c r="C295" s="39"/>
      <c r="D295" s="229" t="s">
        <v>150</v>
      </c>
      <c r="E295" s="39"/>
      <c r="F295" s="232" t="s">
        <v>357</v>
      </c>
      <c r="G295" s="39"/>
      <c r="H295" s="39"/>
      <c r="I295" s="144"/>
      <c r="J295" s="39"/>
      <c r="K295" s="39"/>
      <c r="L295" s="43"/>
      <c r="M295" s="231"/>
      <c r="N295" s="79"/>
      <c r="O295" s="79"/>
      <c r="P295" s="79"/>
      <c r="Q295" s="79"/>
      <c r="R295" s="79"/>
      <c r="S295" s="79"/>
      <c r="T295" s="80"/>
      <c r="AT295" s="17" t="s">
        <v>150</v>
      </c>
      <c r="AU295" s="17" t="s">
        <v>76</v>
      </c>
    </row>
    <row r="296" s="12" customFormat="1">
      <c r="B296" s="233"/>
      <c r="C296" s="234"/>
      <c r="D296" s="229" t="s">
        <v>152</v>
      </c>
      <c r="E296" s="235" t="s">
        <v>1</v>
      </c>
      <c r="F296" s="236" t="s">
        <v>358</v>
      </c>
      <c r="G296" s="234"/>
      <c r="H296" s="235" t="s">
        <v>1</v>
      </c>
      <c r="I296" s="237"/>
      <c r="J296" s="234"/>
      <c r="K296" s="234"/>
      <c r="L296" s="238"/>
      <c r="M296" s="239"/>
      <c r="N296" s="240"/>
      <c r="O296" s="240"/>
      <c r="P296" s="240"/>
      <c r="Q296" s="240"/>
      <c r="R296" s="240"/>
      <c r="S296" s="240"/>
      <c r="T296" s="241"/>
      <c r="AT296" s="242" t="s">
        <v>152</v>
      </c>
      <c r="AU296" s="242" t="s">
        <v>76</v>
      </c>
      <c r="AV296" s="12" t="s">
        <v>74</v>
      </c>
      <c r="AW296" s="12" t="s">
        <v>30</v>
      </c>
      <c r="AX296" s="12" t="s">
        <v>67</v>
      </c>
      <c r="AY296" s="242" t="s">
        <v>139</v>
      </c>
    </row>
    <row r="297" s="13" customFormat="1">
      <c r="B297" s="243"/>
      <c r="C297" s="244"/>
      <c r="D297" s="229" t="s">
        <v>152</v>
      </c>
      <c r="E297" s="245" t="s">
        <v>1</v>
      </c>
      <c r="F297" s="246" t="s">
        <v>359</v>
      </c>
      <c r="G297" s="244"/>
      <c r="H297" s="247">
        <v>4.4720000000000004</v>
      </c>
      <c r="I297" s="248"/>
      <c r="J297" s="244"/>
      <c r="K297" s="244"/>
      <c r="L297" s="249"/>
      <c r="M297" s="250"/>
      <c r="N297" s="251"/>
      <c r="O297" s="251"/>
      <c r="P297" s="251"/>
      <c r="Q297" s="251"/>
      <c r="R297" s="251"/>
      <c r="S297" s="251"/>
      <c r="T297" s="252"/>
      <c r="AT297" s="253" t="s">
        <v>152</v>
      </c>
      <c r="AU297" s="253" t="s">
        <v>76</v>
      </c>
      <c r="AV297" s="13" t="s">
        <v>76</v>
      </c>
      <c r="AW297" s="13" t="s">
        <v>30</v>
      </c>
      <c r="AX297" s="13" t="s">
        <v>74</v>
      </c>
      <c r="AY297" s="253" t="s">
        <v>139</v>
      </c>
    </row>
    <row r="298" s="1" customFormat="1" ht="16.5" customHeight="1">
      <c r="B298" s="38"/>
      <c r="C298" s="217" t="s">
        <v>360</v>
      </c>
      <c r="D298" s="217" t="s">
        <v>141</v>
      </c>
      <c r="E298" s="218" t="s">
        <v>361</v>
      </c>
      <c r="F298" s="219" t="s">
        <v>362</v>
      </c>
      <c r="G298" s="220" t="s">
        <v>363</v>
      </c>
      <c r="H298" s="221">
        <v>154.78399999999999</v>
      </c>
      <c r="I298" s="222"/>
      <c r="J298" s="223">
        <f>ROUND(I298*H298,2)</f>
        <v>0</v>
      </c>
      <c r="K298" s="219" t="s">
        <v>145</v>
      </c>
      <c r="L298" s="43"/>
      <c r="M298" s="224" t="s">
        <v>1</v>
      </c>
      <c r="N298" s="225" t="s">
        <v>38</v>
      </c>
      <c r="O298" s="79"/>
      <c r="P298" s="226">
        <f>O298*H298</f>
        <v>0</v>
      </c>
      <c r="Q298" s="226">
        <v>3.5765200000000001E-05</v>
      </c>
      <c r="R298" s="226">
        <f>Q298*H298</f>
        <v>0.0055358807167999995</v>
      </c>
      <c r="S298" s="226">
        <v>0</v>
      </c>
      <c r="T298" s="227">
        <f>S298*H298</f>
        <v>0</v>
      </c>
      <c r="AR298" s="17" t="s">
        <v>146</v>
      </c>
      <c r="AT298" s="17" t="s">
        <v>141</v>
      </c>
      <c r="AU298" s="17" t="s">
        <v>76</v>
      </c>
      <c r="AY298" s="17" t="s">
        <v>139</v>
      </c>
      <c r="BE298" s="228">
        <f>IF(N298="základní",J298,0)</f>
        <v>0</v>
      </c>
      <c r="BF298" s="228">
        <f>IF(N298="snížená",J298,0)</f>
        <v>0</v>
      </c>
      <c r="BG298" s="228">
        <f>IF(N298="zákl. přenesená",J298,0)</f>
        <v>0</v>
      </c>
      <c r="BH298" s="228">
        <f>IF(N298="sníž. přenesená",J298,0)</f>
        <v>0</v>
      </c>
      <c r="BI298" s="228">
        <f>IF(N298="nulová",J298,0)</f>
        <v>0</v>
      </c>
      <c r="BJ298" s="17" t="s">
        <v>74</v>
      </c>
      <c r="BK298" s="228">
        <f>ROUND(I298*H298,2)</f>
        <v>0</v>
      </c>
      <c r="BL298" s="17" t="s">
        <v>146</v>
      </c>
      <c r="BM298" s="17" t="s">
        <v>364</v>
      </c>
    </row>
    <row r="299" s="1" customFormat="1">
      <c r="B299" s="38"/>
      <c r="C299" s="39"/>
      <c r="D299" s="229" t="s">
        <v>148</v>
      </c>
      <c r="E299" s="39"/>
      <c r="F299" s="230" t="s">
        <v>365</v>
      </c>
      <c r="G299" s="39"/>
      <c r="H299" s="39"/>
      <c r="I299" s="144"/>
      <c r="J299" s="39"/>
      <c r="K299" s="39"/>
      <c r="L299" s="43"/>
      <c r="M299" s="231"/>
      <c r="N299" s="79"/>
      <c r="O299" s="79"/>
      <c r="P299" s="79"/>
      <c r="Q299" s="79"/>
      <c r="R299" s="79"/>
      <c r="S299" s="79"/>
      <c r="T299" s="80"/>
      <c r="AT299" s="17" t="s">
        <v>148</v>
      </c>
      <c r="AU299" s="17" t="s">
        <v>76</v>
      </c>
    </row>
    <row r="300" s="1" customFormat="1">
      <c r="B300" s="38"/>
      <c r="C300" s="39"/>
      <c r="D300" s="229" t="s">
        <v>150</v>
      </c>
      <c r="E300" s="39"/>
      <c r="F300" s="232" t="s">
        <v>366</v>
      </c>
      <c r="G300" s="39"/>
      <c r="H300" s="39"/>
      <c r="I300" s="144"/>
      <c r="J300" s="39"/>
      <c r="K300" s="39"/>
      <c r="L300" s="43"/>
      <c r="M300" s="231"/>
      <c r="N300" s="79"/>
      <c r="O300" s="79"/>
      <c r="P300" s="79"/>
      <c r="Q300" s="79"/>
      <c r="R300" s="79"/>
      <c r="S300" s="79"/>
      <c r="T300" s="80"/>
      <c r="AT300" s="17" t="s">
        <v>150</v>
      </c>
      <c r="AU300" s="17" t="s">
        <v>76</v>
      </c>
    </row>
    <row r="301" s="13" customFormat="1">
      <c r="B301" s="243"/>
      <c r="C301" s="244"/>
      <c r="D301" s="229" t="s">
        <v>152</v>
      </c>
      <c r="E301" s="245" t="s">
        <v>1</v>
      </c>
      <c r="F301" s="246" t="s">
        <v>367</v>
      </c>
      <c r="G301" s="244"/>
      <c r="H301" s="247">
        <v>154.78399999999999</v>
      </c>
      <c r="I301" s="248"/>
      <c r="J301" s="244"/>
      <c r="K301" s="244"/>
      <c r="L301" s="249"/>
      <c r="M301" s="250"/>
      <c r="N301" s="251"/>
      <c r="O301" s="251"/>
      <c r="P301" s="251"/>
      <c r="Q301" s="251"/>
      <c r="R301" s="251"/>
      <c r="S301" s="251"/>
      <c r="T301" s="252"/>
      <c r="AT301" s="253" t="s">
        <v>152</v>
      </c>
      <c r="AU301" s="253" t="s">
        <v>76</v>
      </c>
      <c r="AV301" s="13" t="s">
        <v>76</v>
      </c>
      <c r="AW301" s="13" t="s">
        <v>30</v>
      </c>
      <c r="AX301" s="13" t="s">
        <v>74</v>
      </c>
      <c r="AY301" s="253" t="s">
        <v>139</v>
      </c>
    </row>
    <row r="302" s="1" customFormat="1" ht="16.5" customHeight="1">
      <c r="B302" s="38"/>
      <c r="C302" s="276" t="s">
        <v>368</v>
      </c>
      <c r="D302" s="276" t="s">
        <v>320</v>
      </c>
      <c r="E302" s="277" t="s">
        <v>369</v>
      </c>
      <c r="F302" s="278" t="s">
        <v>370</v>
      </c>
      <c r="G302" s="279" t="s">
        <v>160</v>
      </c>
      <c r="H302" s="280">
        <v>44.223999999999997</v>
      </c>
      <c r="I302" s="281"/>
      <c r="J302" s="282">
        <f>ROUND(I302*H302,2)</f>
        <v>0</v>
      </c>
      <c r="K302" s="278" t="s">
        <v>1</v>
      </c>
      <c r="L302" s="283"/>
      <c r="M302" s="284" t="s">
        <v>1</v>
      </c>
      <c r="N302" s="285" t="s">
        <v>38</v>
      </c>
      <c r="O302" s="79"/>
      <c r="P302" s="226">
        <f>O302*H302</f>
        <v>0</v>
      </c>
      <c r="Q302" s="226">
        <v>1</v>
      </c>
      <c r="R302" s="226">
        <f>Q302*H302</f>
        <v>44.223999999999997</v>
      </c>
      <c r="S302" s="226">
        <v>0</v>
      </c>
      <c r="T302" s="227">
        <f>S302*H302</f>
        <v>0</v>
      </c>
      <c r="AR302" s="17" t="s">
        <v>218</v>
      </c>
      <c r="AT302" s="17" t="s">
        <v>320</v>
      </c>
      <c r="AU302" s="17" t="s">
        <v>76</v>
      </c>
      <c r="AY302" s="17" t="s">
        <v>139</v>
      </c>
      <c r="BE302" s="228">
        <f>IF(N302="základní",J302,0)</f>
        <v>0</v>
      </c>
      <c r="BF302" s="228">
        <f>IF(N302="snížená",J302,0)</f>
        <v>0</v>
      </c>
      <c r="BG302" s="228">
        <f>IF(N302="zákl. přenesená",J302,0)</f>
        <v>0</v>
      </c>
      <c r="BH302" s="228">
        <f>IF(N302="sníž. přenesená",J302,0)</f>
        <v>0</v>
      </c>
      <c r="BI302" s="228">
        <f>IF(N302="nulová",J302,0)</f>
        <v>0</v>
      </c>
      <c r="BJ302" s="17" t="s">
        <v>74</v>
      </c>
      <c r="BK302" s="228">
        <f>ROUND(I302*H302,2)</f>
        <v>0</v>
      </c>
      <c r="BL302" s="17" t="s">
        <v>146</v>
      </c>
      <c r="BM302" s="17" t="s">
        <v>371</v>
      </c>
    </row>
    <row r="303" s="1" customFormat="1">
      <c r="B303" s="38"/>
      <c r="C303" s="39"/>
      <c r="D303" s="229" t="s">
        <v>148</v>
      </c>
      <c r="E303" s="39"/>
      <c r="F303" s="230" t="s">
        <v>370</v>
      </c>
      <c r="G303" s="39"/>
      <c r="H303" s="39"/>
      <c r="I303" s="144"/>
      <c r="J303" s="39"/>
      <c r="K303" s="39"/>
      <c r="L303" s="43"/>
      <c r="M303" s="231"/>
      <c r="N303" s="79"/>
      <c r="O303" s="79"/>
      <c r="P303" s="79"/>
      <c r="Q303" s="79"/>
      <c r="R303" s="79"/>
      <c r="S303" s="79"/>
      <c r="T303" s="80"/>
      <c r="AT303" s="17" t="s">
        <v>148</v>
      </c>
      <c r="AU303" s="17" t="s">
        <v>76</v>
      </c>
    </row>
    <row r="304" s="12" customFormat="1">
      <c r="B304" s="233"/>
      <c r="C304" s="234"/>
      <c r="D304" s="229" t="s">
        <v>152</v>
      </c>
      <c r="E304" s="235" t="s">
        <v>1</v>
      </c>
      <c r="F304" s="236" t="s">
        <v>372</v>
      </c>
      <c r="G304" s="234"/>
      <c r="H304" s="235" t="s">
        <v>1</v>
      </c>
      <c r="I304" s="237"/>
      <c r="J304" s="234"/>
      <c r="K304" s="234"/>
      <c r="L304" s="238"/>
      <c r="M304" s="239"/>
      <c r="N304" s="240"/>
      <c r="O304" s="240"/>
      <c r="P304" s="240"/>
      <c r="Q304" s="240"/>
      <c r="R304" s="240"/>
      <c r="S304" s="240"/>
      <c r="T304" s="241"/>
      <c r="AT304" s="242" t="s">
        <v>152</v>
      </c>
      <c r="AU304" s="242" t="s">
        <v>76</v>
      </c>
      <c r="AV304" s="12" t="s">
        <v>74</v>
      </c>
      <c r="AW304" s="12" t="s">
        <v>30</v>
      </c>
      <c r="AX304" s="12" t="s">
        <v>67</v>
      </c>
      <c r="AY304" s="242" t="s">
        <v>139</v>
      </c>
    </row>
    <row r="305" s="12" customFormat="1">
      <c r="B305" s="233"/>
      <c r="C305" s="234"/>
      <c r="D305" s="229" t="s">
        <v>152</v>
      </c>
      <c r="E305" s="235" t="s">
        <v>1</v>
      </c>
      <c r="F305" s="236" t="s">
        <v>373</v>
      </c>
      <c r="G305" s="234"/>
      <c r="H305" s="235" t="s">
        <v>1</v>
      </c>
      <c r="I305" s="237"/>
      <c r="J305" s="234"/>
      <c r="K305" s="234"/>
      <c r="L305" s="238"/>
      <c r="M305" s="239"/>
      <c r="N305" s="240"/>
      <c r="O305" s="240"/>
      <c r="P305" s="240"/>
      <c r="Q305" s="240"/>
      <c r="R305" s="240"/>
      <c r="S305" s="240"/>
      <c r="T305" s="241"/>
      <c r="AT305" s="242" t="s">
        <v>152</v>
      </c>
      <c r="AU305" s="242" t="s">
        <v>76</v>
      </c>
      <c r="AV305" s="12" t="s">
        <v>74</v>
      </c>
      <c r="AW305" s="12" t="s">
        <v>30</v>
      </c>
      <c r="AX305" s="12" t="s">
        <v>67</v>
      </c>
      <c r="AY305" s="242" t="s">
        <v>139</v>
      </c>
    </row>
    <row r="306" s="12" customFormat="1">
      <c r="B306" s="233"/>
      <c r="C306" s="234"/>
      <c r="D306" s="229" t="s">
        <v>152</v>
      </c>
      <c r="E306" s="235" t="s">
        <v>1</v>
      </c>
      <c r="F306" s="236" t="s">
        <v>374</v>
      </c>
      <c r="G306" s="234"/>
      <c r="H306" s="235" t="s">
        <v>1</v>
      </c>
      <c r="I306" s="237"/>
      <c r="J306" s="234"/>
      <c r="K306" s="234"/>
      <c r="L306" s="238"/>
      <c r="M306" s="239"/>
      <c r="N306" s="240"/>
      <c r="O306" s="240"/>
      <c r="P306" s="240"/>
      <c r="Q306" s="240"/>
      <c r="R306" s="240"/>
      <c r="S306" s="240"/>
      <c r="T306" s="241"/>
      <c r="AT306" s="242" t="s">
        <v>152</v>
      </c>
      <c r="AU306" s="242" t="s">
        <v>76</v>
      </c>
      <c r="AV306" s="12" t="s">
        <v>74</v>
      </c>
      <c r="AW306" s="12" t="s">
        <v>30</v>
      </c>
      <c r="AX306" s="12" t="s">
        <v>67</v>
      </c>
      <c r="AY306" s="242" t="s">
        <v>139</v>
      </c>
    </row>
    <row r="307" s="13" customFormat="1">
      <c r="B307" s="243"/>
      <c r="C307" s="244"/>
      <c r="D307" s="229" t="s">
        <v>152</v>
      </c>
      <c r="E307" s="245" t="s">
        <v>1</v>
      </c>
      <c r="F307" s="246" t="s">
        <v>375</v>
      </c>
      <c r="G307" s="244"/>
      <c r="H307" s="247">
        <v>27.859999999999999</v>
      </c>
      <c r="I307" s="248"/>
      <c r="J307" s="244"/>
      <c r="K307" s="244"/>
      <c r="L307" s="249"/>
      <c r="M307" s="250"/>
      <c r="N307" s="251"/>
      <c r="O307" s="251"/>
      <c r="P307" s="251"/>
      <c r="Q307" s="251"/>
      <c r="R307" s="251"/>
      <c r="S307" s="251"/>
      <c r="T307" s="252"/>
      <c r="AT307" s="253" t="s">
        <v>152</v>
      </c>
      <c r="AU307" s="253" t="s">
        <v>76</v>
      </c>
      <c r="AV307" s="13" t="s">
        <v>76</v>
      </c>
      <c r="AW307" s="13" t="s">
        <v>30</v>
      </c>
      <c r="AX307" s="13" t="s">
        <v>67</v>
      </c>
      <c r="AY307" s="253" t="s">
        <v>139</v>
      </c>
    </row>
    <row r="308" s="12" customFormat="1">
      <c r="B308" s="233"/>
      <c r="C308" s="234"/>
      <c r="D308" s="229" t="s">
        <v>152</v>
      </c>
      <c r="E308" s="235" t="s">
        <v>1</v>
      </c>
      <c r="F308" s="236" t="s">
        <v>376</v>
      </c>
      <c r="G308" s="234"/>
      <c r="H308" s="235" t="s">
        <v>1</v>
      </c>
      <c r="I308" s="237"/>
      <c r="J308" s="234"/>
      <c r="K308" s="234"/>
      <c r="L308" s="238"/>
      <c r="M308" s="239"/>
      <c r="N308" s="240"/>
      <c r="O308" s="240"/>
      <c r="P308" s="240"/>
      <c r="Q308" s="240"/>
      <c r="R308" s="240"/>
      <c r="S308" s="240"/>
      <c r="T308" s="241"/>
      <c r="AT308" s="242" t="s">
        <v>152</v>
      </c>
      <c r="AU308" s="242" t="s">
        <v>76</v>
      </c>
      <c r="AV308" s="12" t="s">
        <v>74</v>
      </c>
      <c r="AW308" s="12" t="s">
        <v>30</v>
      </c>
      <c r="AX308" s="12" t="s">
        <v>67</v>
      </c>
      <c r="AY308" s="242" t="s">
        <v>139</v>
      </c>
    </row>
    <row r="309" s="13" customFormat="1">
      <c r="B309" s="243"/>
      <c r="C309" s="244"/>
      <c r="D309" s="229" t="s">
        <v>152</v>
      </c>
      <c r="E309" s="245" t="s">
        <v>1</v>
      </c>
      <c r="F309" s="246" t="s">
        <v>377</v>
      </c>
      <c r="G309" s="244"/>
      <c r="H309" s="247">
        <v>9.4499999999999993</v>
      </c>
      <c r="I309" s="248"/>
      <c r="J309" s="244"/>
      <c r="K309" s="244"/>
      <c r="L309" s="249"/>
      <c r="M309" s="250"/>
      <c r="N309" s="251"/>
      <c r="O309" s="251"/>
      <c r="P309" s="251"/>
      <c r="Q309" s="251"/>
      <c r="R309" s="251"/>
      <c r="S309" s="251"/>
      <c r="T309" s="252"/>
      <c r="AT309" s="253" t="s">
        <v>152</v>
      </c>
      <c r="AU309" s="253" t="s">
        <v>76</v>
      </c>
      <c r="AV309" s="13" t="s">
        <v>76</v>
      </c>
      <c r="AW309" s="13" t="s">
        <v>30</v>
      </c>
      <c r="AX309" s="13" t="s">
        <v>67</v>
      </c>
      <c r="AY309" s="253" t="s">
        <v>139</v>
      </c>
    </row>
    <row r="310" s="13" customFormat="1">
      <c r="B310" s="243"/>
      <c r="C310" s="244"/>
      <c r="D310" s="229" t="s">
        <v>152</v>
      </c>
      <c r="E310" s="245" t="s">
        <v>1</v>
      </c>
      <c r="F310" s="246" t="s">
        <v>378</v>
      </c>
      <c r="G310" s="244"/>
      <c r="H310" s="247">
        <v>6.9139999999999997</v>
      </c>
      <c r="I310" s="248"/>
      <c r="J310" s="244"/>
      <c r="K310" s="244"/>
      <c r="L310" s="249"/>
      <c r="M310" s="250"/>
      <c r="N310" s="251"/>
      <c r="O310" s="251"/>
      <c r="P310" s="251"/>
      <c r="Q310" s="251"/>
      <c r="R310" s="251"/>
      <c r="S310" s="251"/>
      <c r="T310" s="252"/>
      <c r="AT310" s="253" t="s">
        <v>152</v>
      </c>
      <c r="AU310" s="253" t="s">
        <v>76</v>
      </c>
      <c r="AV310" s="13" t="s">
        <v>76</v>
      </c>
      <c r="AW310" s="13" t="s">
        <v>30</v>
      </c>
      <c r="AX310" s="13" t="s">
        <v>67</v>
      </c>
      <c r="AY310" s="253" t="s">
        <v>139</v>
      </c>
    </row>
    <row r="311" s="14" customFormat="1">
      <c r="B311" s="254"/>
      <c r="C311" s="255"/>
      <c r="D311" s="229" t="s">
        <v>152</v>
      </c>
      <c r="E311" s="256" t="s">
        <v>1</v>
      </c>
      <c r="F311" s="257" t="s">
        <v>157</v>
      </c>
      <c r="G311" s="255"/>
      <c r="H311" s="258">
        <v>44.223999999999997</v>
      </c>
      <c r="I311" s="259"/>
      <c r="J311" s="255"/>
      <c r="K311" s="255"/>
      <c r="L311" s="260"/>
      <c r="M311" s="261"/>
      <c r="N311" s="262"/>
      <c r="O311" s="262"/>
      <c r="P311" s="262"/>
      <c r="Q311" s="262"/>
      <c r="R311" s="262"/>
      <c r="S311" s="262"/>
      <c r="T311" s="263"/>
      <c r="AT311" s="264" t="s">
        <v>152</v>
      </c>
      <c r="AU311" s="264" t="s">
        <v>76</v>
      </c>
      <c r="AV311" s="14" t="s">
        <v>146</v>
      </c>
      <c r="AW311" s="14" t="s">
        <v>30</v>
      </c>
      <c r="AX311" s="14" t="s">
        <v>74</v>
      </c>
      <c r="AY311" s="264" t="s">
        <v>139</v>
      </c>
    </row>
    <row r="312" s="11" customFormat="1" ht="22.8" customHeight="1">
      <c r="B312" s="201"/>
      <c r="C312" s="202"/>
      <c r="D312" s="203" t="s">
        <v>66</v>
      </c>
      <c r="E312" s="215" t="s">
        <v>82</v>
      </c>
      <c r="F312" s="215" t="s">
        <v>379</v>
      </c>
      <c r="G312" s="202"/>
      <c r="H312" s="202"/>
      <c r="I312" s="205"/>
      <c r="J312" s="216">
        <f>BK312</f>
        <v>0</v>
      </c>
      <c r="K312" s="202"/>
      <c r="L312" s="207"/>
      <c r="M312" s="208"/>
      <c r="N312" s="209"/>
      <c r="O312" s="209"/>
      <c r="P312" s="210">
        <f>SUM(P313:P351)</f>
        <v>0</v>
      </c>
      <c r="Q312" s="209"/>
      <c r="R312" s="210">
        <f>SUM(R313:R351)</f>
        <v>2.8035307411999999</v>
      </c>
      <c r="S312" s="209"/>
      <c r="T312" s="211">
        <f>SUM(T313:T351)</f>
        <v>0</v>
      </c>
      <c r="AR312" s="212" t="s">
        <v>74</v>
      </c>
      <c r="AT312" s="213" t="s">
        <v>66</v>
      </c>
      <c r="AU312" s="213" t="s">
        <v>74</v>
      </c>
      <c r="AY312" s="212" t="s">
        <v>139</v>
      </c>
      <c r="BK312" s="214">
        <f>SUM(BK313:BK351)</f>
        <v>0</v>
      </c>
    </row>
    <row r="313" s="1" customFormat="1" ht="16.5" customHeight="1">
      <c r="B313" s="38"/>
      <c r="C313" s="217" t="s">
        <v>380</v>
      </c>
      <c r="D313" s="217" t="s">
        <v>141</v>
      </c>
      <c r="E313" s="218" t="s">
        <v>381</v>
      </c>
      <c r="F313" s="219" t="s">
        <v>382</v>
      </c>
      <c r="G313" s="220" t="s">
        <v>160</v>
      </c>
      <c r="H313" s="221">
        <v>8.6300000000000008</v>
      </c>
      <c r="I313" s="222"/>
      <c r="J313" s="223">
        <f>ROUND(I313*H313,2)</f>
        <v>0</v>
      </c>
      <c r="K313" s="219" t="s">
        <v>145</v>
      </c>
      <c r="L313" s="43"/>
      <c r="M313" s="224" t="s">
        <v>1</v>
      </c>
      <c r="N313" s="225" t="s">
        <v>38</v>
      </c>
      <c r="O313" s="79"/>
      <c r="P313" s="226">
        <f>O313*H313</f>
        <v>0</v>
      </c>
      <c r="Q313" s="226">
        <v>0</v>
      </c>
      <c r="R313" s="226">
        <f>Q313*H313</f>
        <v>0</v>
      </c>
      <c r="S313" s="226">
        <v>0</v>
      </c>
      <c r="T313" s="227">
        <f>S313*H313</f>
        <v>0</v>
      </c>
      <c r="AR313" s="17" t="s">
        <v>146</v>
      </c>
      <c r="AT313" s="17" t="s">
        <v>141</v>
      </c>
      <c r="AU313" s="17" t="s">
        <v>76</v>
      </c>
      <c r="AY313" s="17" t="s">
        <v>139</v>
      </c>
      <c r="BE313" s="228">
        <f>IF(N313="základní",J313,0)</f>
        <v>0</v>
      </c>
      <c r="BF313" s="228">
        <f>IF(N313="snížená",J313,0)</f>
        <v>0</v>
      </c>
      <c r="BG313" s="228">
        <f>IF(N313="zákl. přenesená",J313,0)</f>
        <v>0</v>
      </c>
      <c r="BH313" s="228">
        <f>IF(N313="sníž. přenesená",J313,0)</f>
        <v>0</v>
      </c>
      <c r="BI313" s="228">
        <f>IF(N313="nulová",J313,0)</f>
        <v>0</v>
      </c>
      <c r="BJ313" s="17" t="s">
        <v>74</v>
      </c>
      <c r="BK313" s="228">
        <f>ROUND(I313*H313,2)</f>
        <v>0</v>
      </c>
      <c r="BL313" s="17" t="s">
        <v>146</v>
      </c>
      <c r="BM313" s="17" t="s">
        <v>383</v>
      </c>
    </row>
    <row r="314" s="1" customFormat="1">
      <c r="B314" s="38"/>
      <c r="C314" s="39"/>
      <c r="D314" s="229" t="s">
        <v>148</v>
      </c>
      <c r="E314" s="39"/>
      <c r="F314" s="230" t="s">
        <v>384</v>
      </c>
      <c r="G314" s="39"/>
      <c r="H314" s="39"/>
      <c r="I314" s="144"/>
      <c r="J314" s="39"/>
      <c r="K314" s="39"/>
      <c r="L314" s="43"/>
      <c r="M314" s="231"/>
      <c r="N314" s="79"/>
      <c r="O314" s="79"/>
      <c r="P314" s="79"/>
      <c r="Q314" s="79"/>
      <c r="R314" s="79"/>
      <c r="S314" s="79"/>
      <c r="T314" s="80"/>
      <c r="AT314" s="17" t="s">
        <v>148</v>
      </c>
      <c r="AU314" s="17" t="s">
        <v>76</v>
      </c>
    </row>
    <row r="315" s="1" customFormat="1">
      <c r="B315" s="38"/>
      <c r="C315" s="39"/>
      <c r="D315" s="229" t="s">
        <v>150</v>
      </c>
      <c r="E315" s="39"/>
      <c r="F315" s="232" t="s">
        <v>385</v>
      </c>
      <c r="G315" s="39"/>
      <c r="H315" s="39"/>
      <c r="I315" s="144"/>
      <c r="J315" s="39"/>
      <c r="K315" s="39"/>
      <c r="L315" s="43"/>
      <c r="M315" s="231"/>
      <c r="N315" s="79"/>
      <c r="O315" s="79"/>
      <c r="P315" s="79"/>
      <c r="Q315" s="79"/>
      <c r="R315" s="79"/>
      <c r="S315" s="79"/>
      <c r="T315" s="80"/>
      <c r="AT315" s="17" t="s">
        <v>150</v>
      </c>
      <c r="AU315" s="17" t="s">
        <v>76</v>
      </c>
    </row>
    <row r="316" s="12" customFormat="1">
      <c r="B316" s="233"/>
      <c r="C316" s="234"/>
      <c r="D316" s="229" t="s">
        <v>152</v>
      </c>
      <c r="E316" s="235" t="s">
        <v>1</v>
      </c>
      <c r="F316" s="236" t="s">
        <v>386</v>
      </c>
      <c r="G316" s="234"/>
      <c r="H316" s="235" t="s">
        <v>1</v>
      </c>
      <c r="I316" s="237"/>
      <c r="J316" s="234"/>
      <c r="K316" s="234"/>
      <c r="L316" s="238"/>
      <c r="M316" s="239"/>
      <c r="N316" s="240"/>
      <c r="O316" s="240"/>
      <c r="P316" s="240"/>
      <c r="Q316" s="240"/>
      <c r="R316" s="240"/>
      <c r="S316" s="240"/>
      <c r="T316" s="241"/>
      <c r="AT316" s="242" t="s">
        <v>152</v>
      </c>
      <c r="AU316" s="242" t="s">
        <v>76</v>
      </c>
      <c r="AV316" s="12" t="s">
        <v>74</v>
      </c>
      <c r="AW316" s="12" t="s">
        <v>30</v>
      </c>
      <c r="AX316" s="12" t="s">
        <v>67</v>
      </c>
      <c r="AY316" s="242" t="s">
        <v>139</v>
      </c>
    </row>
    <row r="317" s="12" customFormat="1">
      <c r="B317" s="233"/>
      <c r="C317" s="234"/>
      <c r="D317" s="229" t="s">
        <v>152</v>
      </c>
      <c r="E317" s="235" t="s">
        <v>1</v>
      </c>
      <c r="F317" s="236" t="s">
        <v>387</v>
      </c>
      <c r="G317" s="234"/>
      <c r="H317" s="235" t="s">
        <v>1</v>
      </c>
      <c r="I317" s="237"/>
      <c r="J317" s="234"/>
      <c r="K317" s="234"/>
      <c r="L317" s="238"/>
      <c r="M317" s="239"/>
      <c r="N317" s="240"/>
      <c r="O317" s="240"/>
      <c r="P317" s="240"/>
      <c r="Q317" s="240"/>
      <c r="R317" s="240"/>
      <c r="S317" s="240"/>
      <c r="T317" s="241"/>
      <c r="AT317" s="242" t="s">
        <v>152</v>
      </c>
      <c r="AU317" s="242" t="s">
        <v>76</v>
      </c>
      <c r="AV317" s="12" t="s">
        <v>74</v>
      </c>
      <c r="AW317" s="12" t="s">
        <v>30</v>
      </c>
      <c r="AX317" s="12" t="s">
        <v>67</v>
      </c>
      <c r="AY317" s="242" t="s">
        <v>139</v>
      </c>
    </row>
    <row r="318" s="13" customFormat="1">
      <c r="B318" s="243"/>
      <c r="C318" s="244"/>
      <c r="D318" s="229" t="s">
        <v>152</v>
      </c>
      <c r="E318" s="245" t="s">
        <v>1</v>
      </c>
      <c r="F318" s="246" t="s">
        <v>388</v>
      </c>
      <c r="G318" s="244"/>
      <c r="H318" s="247">
        <v>1.5</v>
      </c>
      <c r="I318" s="248"/>
      <c r="J318" s="244"/>
      <c r="K318" s="244"/>
      <c r="L318" s="249"/>
      <c r="M318" s="250"/>
      <c r="N318" s="251"/>
      <c r="O318" s="251"/>
      <c r="P318" s="251"/>
      <c r="Q318" s="251"/>
      <c r="R318" s="251"/>
      <c r="S318" s="251"/>
      <c r="T318" s="252"/>
      <c r="AT318" s="253" t="s">
        <v>152</v>
      </c>
      <c r="AU318" s="253" t="s">
        <v>76</v>
      </c>
      <c r="AV318" s="13" t="s">
        <v>76</v>
      </c>
      <c r="AW318" s="13" t="s">
        <v>30</v>
      </c>
      <c r="AX318" s="13" t="s">
        <v>67</v>
      </c>
      <c r="AY318" s="253" t="s">
        <v>139</v>
      </c>
    </row>
    <row r="319" s="12" customFormat="1">
      <c r="B319" s="233"/>
      <c r="C319" s="234"/>
      <c r="D319" s="229" t="s">
        <v>152</v>
      </c>
      <c r="E319" s="235" t="s">
        <v>1</v>
      </c>
      <c r="F319" s="236" t="s">
        <v>389</v>
      </c>
      <c r="G319" s="234"/>
      <c r="H319" s="235" t="s">
        <v>1</v>
      </c>
      <c r="I319" s="237"/>
      <c r="J319" s="234"/>
      <c r="K319" s="234"/>
      <c r="L319" s="238"/>
      <c r="M319" s="239"/>
      <c r="N319" s="240"/>
      <c r="O319" s="240"/>
      <c r="P319" s="240"/>
      <c r="Q319" s="240"/>
      <c r="R319" s="240"/>
      <c r="S319" s="240"/>
      <c r="T319" s="241"/>
      <c r="AT319" s="242" t="s">
        <v>152</v>
      </c>
      <c r="AU319" s="242" t="s">
        <v>76</v>
      </c>
      <c r="AV319" s="12" t="s">
        <v>74</v>
      </c>
      <c r="AW319" s="12" t="s">
        <v>30</v>
      </c>
      <c r="AX319" s="12" t="s">
        <v>67</v>
      </c>
      <c r="AY319" s="242" t="s">
        <v>139</v>
      </c>
    </row>
    <row r="320" s="13" customFormat="1">
      <c r="B320" s="243"/>
      <c r="C320" s="244"/>
      <c r="D320" s="229" t="s">
        <v>152</v>
      </c>
      <c r="E320" s="245" t="s">
        <v>1</v>
      </c>
      <c r="F320" s="246" t="s">
        <v>390</v>
      </c>
      <c r="G320" s="244"/>
      <c r="H320" s="247">
        <v>1.48</v>
      </c>
      <c r="I320" s="248"/>
      <c r="J320" s="244"/>
      <c r="K320" s="244"/>
      <c r="L320" s="249"/>
      <c r="M320" s="250"/>
      <c r="N320" s="251"/>
      <c r="O320" s="251"/>
      <c r="P320" s="251"/>
      <c r="Q320" s="251"/>
      <c r="R320" s="251"/>
      <c r="S320" s="251"/>
      <c r="T320" s="252"/>
      <c r="AT320" s="253" t="s">
        <v>152</v>
      </c>
      <c r="AU320" s="253" t="s">
        <v>76</v>
      </c>
      <c r="AV320" s="13" t="s">
        <v>76</v>
      </c>
      <c r="AW320" s="13" t="s">
        <v>30</v>
      </c>
      <c r="AX320" s="13" t="s">
        <v>67</v>
      </c>
      <c r="AY320" s="253" t="s">
        <v>139</v>
      </c>
    </row>
    <row r="321" s="12" customFormat="1">
      <c r="B321" s="233"/>
      <c r="C321" s="234"/>
      <c r="D321" s="229" t="s">
        <v>152</v>
      </c>
      <c r="E321" s="235" t="s">
        <v>1</v>
      </c>
      <c r="F321" s="236" t="s">
        <v>391</v>
      </c>
      <c r="G321" s="234"/>
      <c r="H321" s="235" t="s">
        <v>1</v>
      </c>
      <c r="I321" s="237"/>
      <c r="J321" s="234"/>
      <c r="K321" s="234"/>
      <c r="L321" s="238"/>
      <c r="M321" s="239"/>
      <c r="N321" s="240"/>
      <c r="O321" s="240"/>
      <c r="P321" s="240"/>
      <c r="Q321" s="240"/>
      <c r="R321" s="240"/>
      <c r="S321" s="240"/>
      <c r="T321" s="241"/>
      <c r="AT321" s="242" t="s">
        <v>152</v>
      </c>
      <c r="AU321" s="242" t="s">
        <v>76</v>
      </c>
      <c r="AV321" s="12" t="s">
        <v>74</v>
      </c>
      <c r="AW321" s="12" t="s">
        <v>30</v>
      </c>
      <c r="AX321" s="12" t="s">
        <v>67</v>
      </c>
      <c r="AY321" s="242" t="s">
        <v>139</v>
      </c>
    </row>
    <row r="322" s="13" customFormat="1">
      <c r="B322" s="243"/>
      <c r="C322" s="244"/>
      <c r="D322" s="229" t="s">
        <v>152</v>
      </c>
      <c r="E322" s="245" t="s">
        <v>1</v>
      </c>
      <c r="F322" s="246" t="s">
        <v>392</v>
      </c>
      <c r="G322" s="244"/>
      <c r="H322" s="247">
        <v>1.45</v>
      </c>
      <c r="I322" s="248"/>
      <c r="J322" s="244"/>
      <c r="K322" s="244"/>
      <c r="L322" s="249"/>
      <c r="M322" s="250"/>
      <c r="N322" s="251"/>
      <c r="O322" s="251"/>
      <c r="P322" s="251"/>
      <c r="Q322" s="251"/>
      <c r="R322" s="251"/>
      <c r="S322" s="251"/>
      <c r="T322" s="252"/>
      <c r="AT322" s="253" t="s">
        <v>152</v>
      </c>
      <c r="AU322" s="253" t="s">
        <v>76</v>
      </c>
      <c r="AV322" s="13" t="s">
        <v>76</v>
      </c>
      <c r="AW322" s="13" t="s">
        <v>30</v>
      </c>
      <c r="AX322" s="13" t="s">
        <v>67</v>
      </c>
      <c r="AY322" s="253" t="s">
        <v>139</v>
      </c>
    </row>
    <row r="323" s="12" customFormat="1">
      <c r="B323" s="233"/>
      <c r="C323" s="234"/>
      <c r="D323" s="229" t="s">
        <v>152</v>
      </c>
      <c r="E323" s="235" t="s">
        <v>1</v>
      </c>
      <c r="F323" s="236" t="s">
        <v>393</v>
      </c>
      <c r="G323" s="234"/>
      <c r="H323" s="235" t="s">
        <v>1</v>
      </c>
      <c r="I323" s="237"/>
      <c r="J323" s="234"/>
      <c r="K323" s="234"/>
      <c r="L323" s="238"/>
      <c r="M323" s="239"/>
      <c r="N323" s="240"/>
      <c r="O323" s="240"/>
      <c r="P323" s="240"/>
      <c r="Q323" s="240"/>
      <c r="R323" s="240"/>
      <c r="S323" s="240"/>
      <c r="T323" s="241"/>
      <c r="AT323" s="242" t="s">
        <v>152</v>
      </c>
      <c r="AU323" s="242" t="s">
        <v>76</v>
      </c>
      <c r="AV323" s="12" t="s">
        <v>74</v>
      </c>
      <c r="AW323" s="12" t="s">
        <v>30</v>
      </c>
      <c r="AX323" s="12" t="s">
        <v>67</v>
      </c>
      <c r="AY323" s="242" t="s">
        <v>139</v>
      </c>
    </row>
    <row r="324" s="13" customFormat="1">
      <c r="B324" s="243"/>
      <c r="C324" s="244"/>
      <c r="D324" s="229" t="s">
        <v>152</v>
      </c>
      <c r="E324" s="245" t="s">
        <v>1</v>
      </c>
      <c r="F324" s="246" t="s">
        <v>394</v>
      </c>
      <c r="G324" s="244"/>
      <c r="H324" s="247">
        <v>1.3</v>
      </c>
      <c r="I324" s="248"/>
      <c r="J324" s="244"/>
      <c r="K324" s="244"/>
      <c r="L324" s="249"/>
      <c r="M324" s="250"/>
      <c r="N324" s="251"/>
      <c r="O324" s="251"/>
      <c r="P324" s="251"/>
      <c r="Q324" s="251"/>
      <c r="R324" s="251"/>
      <c r="S324" s="251"/>
      <c r="T324" s="252"/>
      <c r="AT324" s="253" t="s">
        <v>152</v>
      </c>
      <c r="AU324" s="253" t="s">
        <v>76</v>
      </c>
      <c r="AV324" s="13" t="s">
        <v>76</v>
      </c>
      <c r="AW324" s="13" t="s">
        <v>30</v>
      </c>
      <c r="AX324" s="13" t="s">
        <v>67</v>
      </c>
      <c r="AY324" s="253" t="s">
        <v>139</v>
      </c>
    </row>
    <row r="325" s="12" customFormat="1">
      <c r="B325" s="233"/>
      <c r="C325" s="234"/>
      <c r="D325" s="229" t="s">
        <v>152</v>
      </c>
      <c r="E325" s="235" t="s">
        <v>1</v>
      </c>
      <c r="F325" s="236" t="s">
        <v>395</v>
      </c>
      <c r="G325" s="234"/>
      <c r="H325" s="235" t="s">
        <v>1</v>
      </c>
      <c r="I325" s="237"/>
      <c r="J325" s="234"/>
      <c r="K325" s="234"/>
      <c r="L325" s="238"/>
      <c r="M325" s="239"/>
      <c r="N325" s="240"/>
      <c r="O325" s="240"/>
      <c r="P325" s="240"/>
      <c r="Q325" s="240"/>
      <c r="R325" s="240"/>
      <c r="S325" s="240"/>
      <c r="T325" s="241"/>
      <c r="AT325" s="242" t="s">
        <v>152</v>
      </c>
      <c r="AU325" s="242" t="s">
        <v>76</v>
      </c>
      <c r="AV325" s="12" t="s">
        <v>74</v>
      </c>
      <c r="AW325" s="12" t="s">
        <v>30</v>
      </c>
      <c r="AX325" s="12" t="s">
        <v>67</v>
      </c>
      <c r="AY325" s="242" t="s">
        <v>139</v>
      </c>
    </row>
    <row r="326" s="13" customFormat="1">
      <c r="B326" s="243"/>
      <c r="C326" s="244"/>
      <c r="D326" s="229" t="s">
        <v>152</v>
      </c>
      <c r="E326" s="245" t="s">
        <v>1</v>
      </c>
      <c r="F326" s="246" t="s">
        <v>396</v>
      </c>
      <c r="G326" s="244"/>
      <c r="H326" s="247">
        <v>1.55</v>
      </c>
      <c r="I326" s="248"/>
      <c r="J326" s="244"/>
      <c r="K326" s="244"/>
      <c r="L326" s="249"/>
      <c r="M326" s="250"/>
      <c r="N326" s="251"/>
      <c r="O326" s="251"/>
      <c r="P326" s="251"/>
      <c r="Q326" s="251"/>
      <c r="R326" s="251"/>
      <c r="S326" s="251"/>
      <c r="T326" s="252"/>
      <c r="AT326" s="253" t="s">
        <v>152</v>
      </c>
      <c r="AU326" s="253" t="s">
        <v>76</v>
      </c>
      <c r="AV326" s="13" t="s">
        <v>76</v>
      </c>
      <c r="AW326" s="13" t="s">
        <v>30</v>
      </c>
      <c r="AX326" s="13" t="s">
        <v>67</v>
      </c>
      <c r="AY326" s="253" t="s">
        <v>139</v>
      </c>
    </row>
    <row r="327" s="12" customFormat="1">
      <c r="B327" s="233"/>
      <c r="C327" s="234"/>
      <c r="D327" s="229" t="s">
        <v>152</v>
      </c>
      <c r="E327" s="235" t="s">
        <v>1</v>
      </c>
      <c r="F327" s="236" t="s">
        <v>397</v>
      </c>
      <c r="G327" s="234"/>
      <c r="H327" s="235" t="s">
        <v>1</v>
      </c>
      <c r="I327" s="237"/>
      <c r="J327" s="234"/>
      <c r="K327" s="234"/>
      <c r="L327" s="238"/>
      <c r="M327" s="239"/>
      <c r="N327" s="240"/>
      <c r="O327" s="240"/>
      <c r="P327" s="240"/>
      <c r="Q327" s="240"/>
      <c r="R327" s="240"/>
      <c r="S327" s="240"/>
      <c r="T327" s="241"/>
      <c r="AT327" s="242" t="s">
        <v>152</v>
      </c>
      <c r="AU327" s="242" t="s">
        <v>76</v>
      </c>
      <c r="AV327" s="12" t="s">
        <v>74</v>
      </c>
      <c r="AW327" s="12" t="s">
        <v>30</v>
      </c>
      <c r="AX327" s="12" t="s">
        <v>67</v>
      </c>
      <c r="AY327" s="242" t="s">
        <v>139</v>
      </c>
    </row>
    <row r="328" s="13" customFormat="1">
      <c r="B328" s="243"/>
      <c r="C328" s="244"/>
      <c r="D328" s="229" t="s">
        <v>152</v>
      </c>
      <c r="E328" s="245" t="s">
        <v>1</v>
      </c>
      <c r="F328" s="246" t="s">
        <v>398</v>
      </c>
      <c r="G328" s="244"/>
      <c r="H328" s="247">
        <v>1.3500000000000001</v>
      </c>
      <c r="I328" s="248"/>
      <c r="J328" s="244"/>
      <c r="K328" s="244"/>
      <c r="L328" s="249"/>
      <c r="M328" s="250"/>
      <c r="N328" s="251"/>
      <c r="O328" s="251"/>
      <c r="P328" s="251"/>
      <c r="Q328" s="251"/>
      <c r="R328" s="251"/>
      <c r="S328" s="251"/>
      <c r="T328" s="252"/>
      <c r="AT328" s="253" t="s">
        <v>152</v>
      </c>
      <c r="AU328" s="253" t="s">
        <v>76</v>
      </c>
      <c r="AV328" s="13" t="s">
        <v>76</v>
      </c>
      <c r="AW328" s="13" t="s">
        <v>30</v>
      </c>
      <c r="AX328" s="13" t="s">
        <v>67</v>
      </c>
      <c r="AY328" s="253" t="s">
        <v>139</v>
      </c>
    </row>
    <row r="329" s="14" customFormat="1">
      <c r="B329" s="254"/>
      <c r="C329" s="255"/>
      <c r="D329" s="229" t="s">
        <v>152</v>
      </c>
      <c r="E329" s="256" t="s">
        <v>1</v>
      </c>
      <c r="F329" s="257" t="s">
        <v>157</v>
      </c>
      <c r="G329" s="255"/>
      <c r="H329" s="258">
        <v>8.6300000000000008</v>
      </c>
      <c r="I329" s="259"/>
      <c r="J329" s="255"/>
      <c r="K329" s="255"/>
      <c r="L329" s="260"/>
      <c r="M329" s="261"/>
      <c r="N329" s="262"/>
      <c r="O329" s="262"/>
      <c r="P329" s="262"/>
      <c r="Q329" s="262"/>
      <c r="R329" s="262"/>
      <c r="S329" s="262"/>
      <c r="T329" s="263"/>
      <c r="AT329" s="264" t="s">
        <v>152</v>
      </c>
      <c r="AU329" s="264" t="s">
        <v>76</v>
      </c>
      <c r="AV329" s="14" t="s">
        <v>146</v>
      </c>
      <c r="AW329" s="14" t="s">
        <v>30</v>
      </c>
      <c r="AX329" s="14" t="s">
        <v>74</v>
      </c>
      <c r="AY329" s="264" t="s">
        <v>139</v>
      </c>
    </row>
    <row r="330" s="1" customFormat="1" ht="16.5" customHeight="1">
      <c r="B330" s="38"/>
      <c r="C330" s="217" t="s">
        <v>399</v>
      </c>
      <c r="D330" s="217" t="s">
        <v>141</v>
      </c>
      <c r="E330" s="218" t="s">
        <v>400</v>
      </c>
      <c r="F330" s="219" t="s">
        <v>401</v>
      </c>
      <c r="G330" s="220" t="s">
        <v>144</v>
      </c>
      <c r="H330" s="221">
        <v>40.036999999999999</v>
      </c>
      <c r="I330" s="222"/>
      <c r="J330" s="223">
        <f>ROUND(I330*H330,2)</f>
        <v>0</v>
      </c>
      <c r="K330" s="219" t="s">
        <v>145</v>
      </c>
      <c r="L330" s="43"/>
      <c r="M330" s="224" t="s">
        <v>1</v>
      </c>
      <c r="N330" s="225" t="s">
        <v>38</v>
      </c>
      <c r="O330" s="79"/>
      <c r="P330" s="226">
        <f>O330*H330</f>
        <v>0</v>
      </c>
      <c r="Q330" s="226">
        <v>0.041744200000000002</v>
      </c>
      <c r="R330" s="226">
        <f>Q330*H330</f>
        <v>1.6713125354</v>
      </c>
      <c r="S330" s="226">
        <v>0</v>
      </c>
      <c r="T330" s="227">
        <f>S330*H330</f>
        <v>0</v>
      </c>
      <c r="AR330" s="17" t="s">
        <v>146</v>
      </c>
      <c r="AT330" s="17" t="s">
        <v>141</v>
      </c>
      <c r="AU330" s="17" t="s">
        <v>76</v>
      </c>
      <c r="AY330" s="17" t="s">
        <v>139</v>
      </c>
      <c r="BE330" s="228">
        <f>IF(N330="základní",J330,0)</f>
        <v>0</v>
      </c>
      <c r="BF330" s="228">
        <f>IF(N330="snížená",J330,0)</f>
        <v>0</v>
      </c>
      <c r="BG330" s="228">
        <f>IF(N330="zákl. přenesená",J330,0)</f>
        <v>0</v>
      </c>
      <c r="BH330" s="228">
        <f>IF(N330="sníž. přenesená",J330,0)</f>
        <v>0</v>
      </c>
      <c r="BI330" s="228">
        <f>IF(N330="nulová",J330,0)</f>
        <v>0</v>
      </c>
      <c r="BJ330" s="17" t="s">
        <v>74</v>
      </c>
      <c r="BK330" s="228">
        <f>ROUND(I330*H330,2)</f>
        <v>0</v>
      </c>
      <c r="BL330" s="17" t="s">
        <v>146</v>
      </c>
      <c r="BM330" s="17" t="s">
        <v>402</v>
      </c>
    </row>
    <row r="331" s="1" customFormat="1">
      <c r="B331" s="38"/>
      <c r="C331" s="39"/>
      <c r="D331" s="229" t="s">
        <v>148</v>
      </c>
      <c r="E331" s="39"/>
      <c r="F331" s="230" t="s">
        <v>403</v>
      </c>
      <c r="G331" s="39"/>
      <c r="H331" s="39"/>
      <c r="I331" s="144"/>
      <c r="J331" s="39"/>
      <c r="K331" s="39"/>
      <c r="L331" s="43"/>
      <c r="M331" s="231"/>
      <c r="N331" s="79"/>
      <c r="O331" s="79"/>
      <c r="P331" s="79"/>
      <c r="Q331" s="79"/>
      <c r="R331" s="79"/>
      <c r="S331" s="79"/>
      <c r="T331" s="80"/>
      <c r="AT331" s="17" t="s">
        <v>148</v>
      </c>
      <c r="AU331" s="17" t="s">
        <v>76</v>
      </c>
    </row>
    <row r="332" s="1" customFormat="1">
      <c r="B332" s="38"/>
      <c r="C332" s="39"/>
      <c r="D332" s="229" t="s">
        <v>150</v>
      </c>
      <c r="E332" s="39"/>
      <c r="F332" s="232" t="s">
        <v>404</v>
      </c>
      <c r="G332" s="39"/>
      <c r="H332" s="39"/>
      <c r="I332" s="144"/>
      <c r="J332" s="39"/>
      <c r="K332" s="39"/>
      <c r="L332" s="43"/>
      <c r="M332" s="231"/>
      <c r="N332" s="79"/>
      <c r="O332" s="79"/>
      <c r="P332" s="79"/>
      <c r="Q332" s="79"/>
      <c r="R332" s="79"/>
      <c r="S332" s="79"/>
      <c r="T332" s="80"/>
      <c r="AT332" s="17" t="s">
        <v>150</v>
      </c>
      <c r="AU332" s="17" t="s">
        <v>76</v>
      </c>
    </row>
    <row r="333" s="12" customFormat="1">
      <c r="B333" s="233"/>
      <c r="C333" s="234"/>
      <c r="D333" s="229" t="s">
        <v>152</v>
      </c>
      <c r="E333" s="235" t="s">
        <v>1</v>
      </c>
      <c r="F333" s="236" t="s">
        <v>405</v>
      </c>
      <c r="G333" s="234"/>
      <c r="H333" s="235" t="s">
        <v>1</v>
      </c>
      <c r="I333" s="237"/>
      <c r="J333" s="234"/>
      <c r="K333" s="234"/>
      <c r="L333" s="238"/>
      <c r="M333" s="239"/>
      <c r="N333" s="240"/>
      <c r="O333" s="240"/>
      <c r="P333" s="240"/>
      <c r="Q333" s="240"/>
      <c r="R333" s="240"/>
      <c r="S333" s="240"/>
      <c r="T333" s="241"/>
      <c r="AT333" s="242" t="s">
        <v>152</v>
      </c>
      <c r="AU333" s="242" t="s">
        <v>76</v>
      </c>
      <c r="AV333" s="12" t="s">
        <v>74</v>
      </c>
      <c r="AW333" s="12" t="s">
        <v>30</v>
      </c>
      <c r="AX333" s="12" t="s">
        <v>67</v>
      </c>
      <c r="AY333" s="242" t="s">
        <v>139</v>
      </c>
    </row>
    <row r="334" s="13" customFormat="1">
      <c r="B334" s="243"/>
      <c r="C334" s="244"/>
      <c r="D334" s="229" t="s">
        <v>152</v>
      </c>
      <c r="E334" s="245" t="s">
        <v>1</v>
      </c>
      <c r="F334" s="246" t="s">
        <v>406</v>
      </c>
      <c r="G334" s="244"/>
      <c r="H334" s="247">
        <v>16.007999999999999</v>
      </c>
      <c r="I334" s="248"/>
      <c r="J334" s="244"/>
      <c r="K334" s="244"/>
      <c r="L334" s="249"/>
      <c r="M334" s="250"/>
      <c r="N334" s="251"/>
      <c r="O334" s="251"/>
      <c r="P334" s="251"/>
      <c r="Q334" s="251"/>
      <c r="R334" s="251"/>
      <c r="S334" s="251"/>
      <c r="T334" s="252"/>
      <c r="AT334" s="253" t="s">
        <v>152</v>
      </c>
      <c r="AU334" s="253" t="s">
        <v>76</v>
      </c>
      <c r="AV334" s="13" t="s">
        <v>76</v>
      </c>
      <c r="AW334" s="13" t="s">
        <v>30</v>
      </c>
      <c r="AX334" s="13" t="s">
        <v>67</v>
      </c>
      <c r="AY334" s="253" t="s">
        <v>139</v>
      </c>
    </row>
    <row r="335" s="13" customFormat="1">
      <c r="B335" s="243"/>
      <c r="C335" s="244"/>
      <c r="D335" s="229" t="s">
        <v>152</v>
      </c>
      <c r="E335" s="245" t="s">
        <v>1</v>
      </c>
      <c r="F335" s="246" t="s">
        <v>407</v>
      </c>
      <c r="G335" s="244"/>
      <c r="H335" s="247">
        <v>0.55800000000000005</v>
      </c>
      <c r="I335" s="248"/>
      <c r="J335" s="244"/>
      <c r="K335" s="244"/>
      <c r="L335" s="249"/>
      <c r="M335" s="250"/>
      <c r="N335" s="251"/>
      <c r="O335" s="251"/>
      <c r="P335" s="251"/>
      <c r="Q335" s="251"/>
      <c r="R335" s="251"/>
      <c r="S335" s="251"/>
      <c r="T335" s="252"/>
      <c r="AT335" s="253" t="s">
        <v>152</v>
      </c>
      <c r="AU335" s="253" t="s">
        <v>76</v>
      </c>
      <c r="AV335" s="13" t="s">
        <v>76</v>
      </c>
      <c r="AW335" s="13" t="s">
        <v>30</v>
      </c>
      <c r="AX335" s="13" t="s">
        <v>67</v>
      </c>
      <c r="AY335" s="253" t="s">
        <v>139</v>
      </c>
    </row>
    <row r="336" s="12" customFormat="1">
      <c r="B336" s="233"/>
      <c r="C336" s="234"/>
      <c r="D336" s="229" t="s">
        <v>152</v>
      </c>
      <c r="E336" s="235" t="s">
        <v>1</v>
      </c>
      <c r="F336" s="236" t="s">
        <v>408</v>
      </c>
      <c r="G336" s="234"/>
      <c r="H336" s="235" t="s">
        <v>1</v>
      </c>
      <c r="I336" s="237"/>
      <c r="J336" s="234"/>
      <c r="K336" s="234"/>
      <c r="L336" s="238"/>
      <c r="M336" s="239"/>
      <c r="N336" s="240"/>
      <c r="O336" s="240"/>
      <c r="P336" s="240"/>
      <c r="Q336" s="240"/>
      <c r="R336" s="240"/>
      <c r="S336" s="240"/>
      <c r="T336" s="241"/>
      <c r="AT336" s="242" t="s">
        <v>152</v>
      </c>
      <c r="AU336" s="242" t="s">
        <v>76</v>
      </c>
      <c r="AV336" s="12" t="s">
        <v>74</v>
      </c>
      <c r="AW336" s="12" t="s">
        <v>30</v>
      </c>
      <c r="AX336" s="12" t="s">
        <v>67</v>
      </c>
      <c r="AY336" s="242" t="s">
        <v>139</v>
      </c>
    </row>
    <row r="337" s="13" customFormat="1">
      <c r="B337" s="243"/>
      <c r="C337" s="244"/>
      <c r="D337" s="229" t="s">
        <v>152</v>
      </c>
      <c r="E337" s="245" t="s">
        <v>1</v>
      </c>
      <c r="F337" s="246" t="s">
        <v>409</v>
      </c>
      <c r="G337" s="244"/>
      <c r="H337" s="247">
        <v>5.3819999999999997</v>
      </c>
      <c r="I337" s="248"/>
      <c r="J337" s="244"/>
      <c r="K337" s="244"/>
      <c r="L337" s="249"/>
      <c r="M337" s="250"/>
      <c r="N337" s="251"/>
      <c r="O337" s="251"/>
      <c r="P337" s="251"/>
      <c r="Q337" s="251"/>
      <c r="R337" s="251"/>
      <c r="S337" s="251"/>
      <c r="T337" s="252"/>
      <c r="AT337" s="253" t="s">
        <v>152</v>
      </c>
      <c r="AU337" s="253" t="s">
        <v>76</v>
      </c>
      <c r="AV337" s="13" t="s">
        <v>76</v>
      </c>
      <c r="AW337" s="13" t="s">
        <v>30</v>
      </c>
      <c r="AX337" s="13" t="s">
        <v>67</v>
      </c>
      <c r="AY337" s="253" t="s">
        <v>139</v>
      </c>
    </row>
    <row r="338" s="13" customFormat="1">
      <c r="B338" s="243"/>
      <c r="C338" s="244"/>
      <c r="D338" s="229" t="s">
        <v>152</v>
      </c>
      <c r="E338" s="245" t="s">
        <v>1</v>
      </c>
      <c r="F338" s="246" t="s">
        <v>410</v>
      </c>
      <c r="G338" s="244"/>
      <c r="H338" s="247">
        <v>5.4649999999999999</v>
      </c>
      <c r="I338" s="248"/>
      <c r="J338" s="244"/>
      <c r="K338" s="244"/>
      <c r="L338" s="249"/>
      <c r="M338" s="250"/>
      <c r="N338" s="251"/>
      <c r="O338" s="251"/>
      <c r="P338" s="251"/>
      <c r="Q338" s="251"/>
      <c r="R338" s="251"/>
      <c r="S338" s="251"/>
      <c r="T338" s="252"/>
      <c r="AT338" s="253" t="s">
        <v>152</v>
      </c>
      <c r="AU338" s="253" t="s">
        <v>76</v>
      </c>
      <c r="AV338" s="13" t="s">
        <v>76</v>
      </c>
      <c r="AW338" s="13" t="s">
        <v>30</v>
      </c>
      <c r="AX338" s="13" t="s">
        <v>67</v>
      </c>
      <c r="AY338" s="253" t="s">
        <v>139</v>
      </c>
    </row>
    <row r="339" s="13" customFormat="1">
      <c r="B339" s="243"/>
      <c r="C339" s="244"/>
      <c r="D339" s="229" t="s">
        <v>152</v>
      </c>
      <c r="E339" s="245" t="s">
        <v>1</v>
      </c>
      <c r="F339" s="246" t="s">
        <v>409</v>
      </c>
      <c r="G339" s="244"/>
      <c r="H339" s="247">
        <v>5.3819999999999997</v>
      </c>
      <c r="I339" s="248"/>
      <c r="J339" s="244"/>
      <c r="K339" s="244"/>
      <c r="L339" s="249"/>
      <c r="M339" s="250"/>
      <c r="N339" s="251"/>
      <c r="O339" s="251"/>
      <c r="P339" s="251"/>
      <c r="Q339" s="251"/>
      <c r="R339" s="251"/>
      <c r="S339" s="251"/>
      <c r="T339" s="252"/>
      <c r="AT339" s="253" t="s">
        <v>152</v>
      </c>
      <c r="AU339" s="253" t="s">
        <v>76</v>
      </c>
      <c r="AV339" s="13" t="s">
        <v>76</v>
      </c>
      <c r="AW339" s="13" t="s">
        <v>30</v>
      </c>
      <c r="AX339" s="13" t="s">
        <v>67</v>
      </c>
      <c r="AY339" s="253" t="s">
        <v>139</v>
      </c>
    </row>
    <row r="340" s="13" customFormat="1">
      <c r="B340" s="243"/>
      <c r="C340" s="244"/>
      <c r="D340" s="229" t="s">
        <v>152</v>
      </c>
      <c r="E340" s="245" t="s">
        <v>1</v>
      </c>
      <c r="F340" s="246" t="s">
        <v>411</v>
      </c>
      <c r="G340" s="244"/>
      <c r="H340" s="247">
        <v>5.4370000000000003</v>
      </c>
      <c r="I340" s="248"/>
      <c r="J340" s="244"/>
      <c r="K340" s="244"/>
      <c r="L340" s="249"/>
      <c r="M340" s="250"/>
      <c r="N340" s="251"/>
      <c r="O340" s="251"/>
      <c r="P340" s="251"/>
      <c r="Q340" s="251"/>
      <c r="R340" s="251"/>
      <c r="S340" s="251"/>
      <c r="T340" s="252"/>
      <c r="AT340" s="253" t="s">
        <v>152</v>
      </c>
      <c r="AU340" s="253" t="s">
        <v>76</v>
      </c>
      <c r="AV340" s="13" t="s">
        <v>76</v>
      </c>
      <c r="AW340" s="13" t="s">
        <v>30</v>
      </c>
      <c r="AX340" s="13" t="s">
        <v>67</v>
      </c>
      <c r="AY340" s="253" t="s">
        <v>139</v>
      </c>
    </row>
    <row r="341" s="13" customFormat="1">
      <c r="B341" s="243"/>
      <c r="C341" s="244"/>
      <c r="D341" s="229" t="s">
        <v>152</v>
      </c>
      <c r="E341" s="245" t="s">
        <v>1</v>
      </c>
      <c r="F341" s="246" t="s">
        <v>412</v>
      </c>
      <c r="G341" s="244"/>
      <c r="H341" s="247">
        <v>1.8049999999999999</v>
      </c>
      <c r="I341" s="248"/>
      <c r="J341" s="244"/>
      <c r="K341" s="244"/>
      <c r="L341" s="249"/>
      <c r="M341" s="250"/>
      <c r="N341" s="251"/>
      <c r="O341" s="251"/>
      <c r="P341" s="251"/>
      <c r="Q341" s="251"/>
      <c r="R341" s="251"/>
      <c r="S341" s="251"/>
      <c r="T341" s="252"/>
      <c r="AT341" s="253" t="s">
        <v>152</v>
      </c>
      <c r="AU341" s="253" t="s">
        <v>76</v>
      </c>
      <c r="AV341" s="13" t="s">
        <v>76</v>
      </c>
      <c r="AW341" s="13" t="s">
        <v>30</v>
      </c>
      <c r="AX341" s="13" t="s">
        <v>67</v>
      </c>
      <c r="AY341" s="253" t="s">
        <v>139</v>
      </c>
    </row>
    <row r="342" s="14" customFormat="1">
      <c r="B342" s="254"/>
      <c r="C342" s="255"/>
      <c r="D342" s="229" t="s">
        <v>152</v>
      </c>
      <c r="E342" s="256" t="s">
        <v>1</v>
      </c>
      <c r="F342" s="257" t="s">
        <v>157</v>
      </c>
      <c r="G342" s="255"/>
      <c r="H342" s="258">
        <v>40.036999999999999</v>
      </c>
      <c r="I342" s="259"/>
      <c r="J342" s="255"/>
      <c r="K342" s="255"/>
      <c r="L342" s="260"/>
      <c r="M342" s="261"/>
      <c r="N342" s="262"/>
      <c r="O342" s="262"/>
      <c r="P342" s="262"/>
      <c r="Q342" s="262"/>
      <c r="R342" s="262"/>
      <c r="S342" s="262"/>
      <c r="T342" s="263"/>
      <c r="AT342" s="264" t="s">
        <v>152</v>
      </c>
      <c r="AU342" s="264" t="s">
        <v>76</v>
      </c>
      <c r="AV342" s="14" t="s">
        <v>146</v>
      </c>
      <c r="AW342" s="14" t="s">
        <v>30</v>
      </c>
      <c r="AX342" s="14" t="s">
        <v>74</v>
      </c>
      <c r="AY342" s="264" t="s">
        <v>139</v>
      </c>
    </row>
    <row r="343" s="1" customFormat="1" ht="16.5" customHeight="1">
      <c r="B343" s="38"/>
      <c r="C343" s="217" t="s">
        <v>413</v>
      </c>
      <c r="D343" s="217" t="s">
        <v>141</v>
      </c>
      <c r="E343" s="218" t="s">
        <v>414</v>
      </c>
      <c r="F343" s="219" t="s">
        <v>415</v>
      </c>
      <c r="G343" s="220" t="s">
        <v>144</v>
      </c>
      <c r="H343" s="221">
        <v>40.036999999999999</v>
      </c>
      <c r="I343" s="222"/>
      <c r="J343" s="223">
        <f>ROUND(I343*H343,2)</f>
        <v>0</v>
      </c>
      <c r="K343" s="219" t="s">
        <v>145</v>
      </c>
      <c r="L343" s="43"/>
      <c r="M343" s="224" t="s">
        <v>1</v>
      </c>
      <c r="N343" s="225" t="s">
        <v>38</v>
      </c>
      <c r="O343" s="79"/>
      <c r="P343" s="226">
        <f>O343*H343</f>
        <v>0</v>
      </c>
      <c r="Q343" s="226">
        <v>1.5E-05</v>
      </c>
      <c r="R343" s="226">
        <f>Q343*H343</f>
        <v>0.00060055500000000001</v>
      </c>
      <c r="S343" s="226">
        <v>0</v>
      </c>
      <c r="T343" s="227">
        <f>S343*H343</f>
        <v>0</v>
      </c>
      <c r="AR343" s="17" t="s">
        <v>146</v>
      </c>
      <c r="AT343" s="17" t="s">
        <v>141</v>
      </c>
      <c r="AU343" s="17" t="s">
        <v>76</v>
      </c>
      <c r="AY343" s="17" t="s">
        <v>139</v>
      </c>
      <c r="BE343" s="228">
        <f>IF(N343="základní",J343,0)</f>
        <v>0</v>
      </c>
      <c r="BF343" s="228">
        <f>IF(N343="snížená",J343,0)</f>
        <v>0</v>
      </c>
      <c r="BG343" s="228">
        <f>IF(N343="zákl. přenesená",J343,0)</f>
        <v>0</v>
      </c>
      <c r="BH343" s="228">
        <f>IF(N343="sníž. přenesená",J343,0)</f>
        <v>0</v>
      </c>
      <c r="BI343" s="228">
        <f>IF(N343="nulová",J343,0)</f>
        <v>0</v>
      </c>
      <c r="BJ343" s="17" t="s">
        <v>74</v>
      </c>
      <c r="BK343" s="228">
        <f>ROUND(I343*H343,2)</f>
        <v>0</v>
      </c>
      <c r="BL343" s="17" t="s">
        <v>146</v>
      </c>
      <c r="BM343" s="17" t="s">
        <v>416</v>
      </c>
    </row>
    <row r="344" s="1" customFormat="1">
      <c r="B344" s="38"/>
      <c r="C344" s="39"/>
      <c r="D344" s="229" t="s">
        <v>148</v>
      </c>
      <c r="E344" s="39"/>
      <c r="F344" s="230" t="s">
        <v>417</v>
      </c>
      <c r="G344" s="39"/>
      <c r="H344" s="39"/>
      <c r="I344" s="144"/>
      <c r="J344" s="39"/>
      <c r="K344" s="39"/>
      <c r="L344" s="43"/>
      <c r="M344" s="231"/>
      <c r="N344" s="79"/>
      <c r="O344" s="79"/>
      <c r="P344" s="79"/>
      <c r="Q344" s="79"/>
      <c r="R344" s="79"/>
      <c r="S344" s="79"/>
      <c r="T344" s="80"/>
      <c r="AT344" s="17" t="s">
        <v>148</v>
      </c>
      <c r="AU344" s="17" t="s">
        <v>76</v>
      </c>
    </row>
    <row r="345" s="1" customFormat="1">
      <c r="B345" s="38"/>
      <c r="C345" s="39"/>
      <c r="D345" s="229" t="s">
        <v>150</v>
      </c>
      <c r="E345" s="39"/>
      <c r="F345" s="232" t="s">
        <v>404</v>
      </c>
      <c r="G345" s="39"/>
      <c r="H345" s="39"/>
      <c r="I345" s="144"/>
      <c r="J345" s="39"/>
      <c r="K345" s="39"/>
      <c r="L345" s="43"/>
      <c r="M345" s="231"/>
      <c r="N345" s="79"/>
      <c r="O345" s="79"/>
      <c r="P345" s="79"/>
      <c r="Q345" s="79"/>
      <c r="R345" s="79"/>
      <c r="S345" s="79"/>
      <c r="T345" s="80"/>
      <c r="AT345" s="17" t="s">
        <v>150</v>
      </c>
      <c r="AU345" s="17" t="s">
        <v>76</v>
      </c>
    </row>
    <row r="346" s="1" customFormat="1" ht="16.5" customHeight="1">
      <c r="B346" s="38"/>
      <c r="C346" s="217" t="s">
        <v>418</v>
      </c>
      <c r="D346" s="217" t="s">
        <v>141</v>
      </c>
      <c r="E346" s="218" t="s">
        <v>419</v>
      </c>
      <c r="F346" s="219" t="s">
        <v>420</v>
      </c>
      <c r="G346" s="220" t="s">
        <v>307</v>
      </c>
      <c r="H346" s="221">
        <v>1.079</v>
      </c>
      <c r="I346" s="222"/>
      <c r="J346" s="223">
        <f>ROUND(I346*H346,2)</f>
        <v>0</v>
      </c>
      <c r="K346" s="219" t="s">
        <v>145</v>
      </c>
      <c r="L346" s="43"/>
      <c r="M346" s="224" t="s">
        <v>1</v>
      </c>
      <c r="N346" s="225" t="s">
        <v>38</v>
      </c>
      <c r="O346" s="79"/>
      <c r="P346" s="226">
        <f>O346*H346</f>
        <v>0</v>
      </c>
      <c r="Q346" s="226">
        <v>1.0487652000000001</v>
      </c>
      <c r="R346" s="226">
        <f>Q346*H346</f>
        <v>1.1316176508</v>
      </c>
      <c r="S346" s="226">
        <v>0</v>
      </c>
      <c r="T346" s="227">
        <f>S346*H346</f>
        <v>0</v>
      </c>
      <c r="AR346" s="17" t="s">
        <v>146</v>
      </c>
      <c r="AT346" s="17" t="s">
        <v>141</v>
      </c>
      <c r="AU346" s="17" t="s">
        <v>76</v>
      </c>
      <c r="AY346" s="17" t="s">
        <v>139</v>
      </c>
      <c r="BE346" s="228">
        <f>IF(N346="základní",J346,0)</f>
        <v>0</v>
      </c>
      <c r="BF346" s="228">
        <f>IF(N346="snížená",J346,0)</f>
        <v>0</v>
      </c>
      <c r="BG346" s="228">
        <f>IF(N346="zákl. přenesená",J346,0)</f>
        <v>0</v>
      </c>
      <c r="BH346" s="228">
        <f>IF(N346="sníž. přenesená",J346,0)</f>
        <v>0</v>
      </c>
      <c r="BI346" s="228">
        <f>IF(N346="nulová",J346,0)</f>
        <v>0</v>
      </c>
      <c r="BJ346" s="17" t="s">
        <v>74</v>
      </c>
      <c r="BK346" s="228">
        <f>ROUND(I346*H346,2)</f>
        <v>0</v>
      </c>
      <c r="BL346" s="17" t="s">
        <v>146</v>
      </c>
      <c r="BM346" s="17" t="s">
        <v>421</v>
      </c>
    </row>
    <row r="347" s="1" customFormat="1">
      <c r="B347" s="38"/>
      <c r="C347" s="39"/>
      <c r="D347" s="229" t="s">
        <v>148</v>
      </c>
      <c r="E347" s="39"/>
      <c r="F347" s="230" t="s">
        <v>422</v>
      </c>
      <c r="G347" s="39"/>
      <c r="H347" s="39"/>
      <c r="I347" s="144"/>
      <c r="J347" s="39"/>
      <c r="K347" s="39"/>
      <c r="L347" s="43"/>
      <c r="M347" s="231"/>
      <c r="N347" s="79"/>
      <c r="O347" s="79"/>
      <c r="P347" s="79"/>
      <c r="Q347" s="79"/>
      <c r="R347" s="79"/>
      <c r="S347" s="79"/>
      <c r="T347" s="80"/>
      <c r="AT347" s="17" t="s">
        <v>148</v>
      </c>
      <c r="AU347" s="17" t="s">
        <v>76</v>
      </c>
    </row>
    <row r="348" s="1" customFormat="1">
      <c r="B348" s="38"/>
      <c r="C348" s="39"/>
      <c r="D348" s="229" t="s">
        <v>150</v>
      </c>
      <c r="E348" s="39"/>
      <c r="F348" s="232" t="s">
        <v>423</v>
      </c>
      <c r="G348" s="39"/>
      <c r="H348" s="39"/>
      <c r="I348" s="144"/>
      <c r="J348" s="39"/>
      <c r="K348" s="39"/>
      <c r="L348" s="43"/>
      <c r="M348" s="231"/>
      <c r="N348" s="79"/>
      <c r="O348" s="79"/>
      <c r="P348" s="79"/>
      <c r="Q348" s="79"/>
      <c r="R348" s="79"/>
      <c r="S348" s="79"/>
      <c r="T348" s="80"/>
      <c r="AT348" s="17" t="s">
        <v>150</v>
      </c>
      <c r="AU348" s="17" t="s">
        <v>76</v>
      </c>
    </row>
    <row r="349" s="12" customFormat="1">
      <c r="B349" s="233"/>
      <c r="C349" s="234"/>
      <c r="D349" s="229" t="s">
        <v>152</v>
      </c>
      <c r="E349" s="235" t="s">
        <v>1</v>
      </c>
      <c r="F349" s="236" t="s">
        <v>424</v>
      </c>
      <c r="G349" s="234"/>
      <c r="H349" s="235" t="s">
        <v>1</v>
      </c>
      <c r="I349" s="237"/>
      <c r="J349" s="234"/>
      <c r="K349" s="234"/>
      <c r="L349" s="238"/>
      <c r="M349" s="239"/>
      <c r="N349" s="240"/>
      <c r="O349" s="240"/>
      <c r="P349" s="240"/>
      <c r="Q349" s="240"/>
      <c r="R349" s="240"/>
      <c r="S349" s="240"/>
      <c r="T349" s="241"/>
      <c r="AT349" s="242" t="s">
        <v>152</v>
      </c>
      <c r="AU349" s="242" t="s">
        <v>76</v>
      </c>
      <c r="AV349" s="12" t="s">
        <v>74</v>
      </c>
      <c r="AW349" s="12" t="s">
        <v>30</v>
      </c>
      <c r="AX349" s="12" t="s">
        <v>67</v>
      </c>
      <c r="AY349" s="242" t="s">
        <v>139</v>
      </c>
    </row>
    <row r="350" s="13" customFormat="1">
      <c r="B350" s="243"/>
      <c r="C350" s="244"/>
      <c r="D350" s="229" t="s">
        <v>152</v>
      </c>
      <c r="E350" s="245" t="s">
        <v>1</v>
      </c>
      <c r="F350" s="246" t="s">
        <v>425</v>
      </c>
      <c r="G350" s="244"/>
      <c r="H350" s="247">
        <v>1.079</v>
      </c>
      <c r="I350" s="248"/>
      <c r="J350" s="244"/>
      <c r="K350" s="244"/>
      <c r="L350" s="249"/>
      <c r="M350" s="250"/>
      <c r="N350" s="251"/>
      <c r="O350" s="251"/>
      <c r="P350" s="251"/>
      <c r="Q350" s="251"/>
      <c r="R350" s="251"/>
      <c r="S350" s="251"/>
      <c r="T350" s="252"/>
      <c r="AT350" s="253" t="s">
        <v>152</v>
      </c>
      <c r="AU350" s="253" t="s">
        <v>76</v>
      </c>
      <c r="AV350" s="13" t="s">
        <v>76</v>
      </c>
      <c r="AW350" s="13" t="s">
        <v>30</v>
      </c>
      <c r="AX350" s="13" t="s">
        <v>67</v>
      </c>
      <c r="AY350" s="253" t="s">
        <v>139</v>
      </c>
    </row>
    <row r="351" s="14" customFormat="1">
      <c r="B351" s="254"/>
      <c r="C351" s="255"/>
      <c r="D351" s="229" t="s">
        <v>152</v>
      </c>
      <c r="E351" s="256" t="s">
        <v>1</v>
      </c>
      <c r="F351" s="257" t="s">
        <v>157</v>
      </c>
      <c r="G351" s="255"/>
      <c r="H351" s="258">
        <v>1.079</v>
      </c>
      <c r="I351" s="259"/>
      <c r="J351" s="255"/>
      <c r="K351" s="255"/>
      <c r="L351" s="260"/>
      <c r="M351" s="261"/>
      <c r="N351" s="262"/>
      <c r="O351" s="262"/>
      <c r="P351" s="262"/>
      <c r="Q351" s="262"/>
      <c r="R351" s="262"/>
      <c r="S351" s="262"/>
      <c r="T351" s="263"/>
      <c r="AT351" s="264" t="s">
        <v>152</v>
      </c>
      <c r="AU351" s="264" t="s">
        <v>76</v>
      </c>
      <c r="AV351" s="14" t="s">
        <v>146</v>
      </c>
      <c r="AW351" s="14" t="s">
        <v>30</v>
      </c>
      <c r="AX351" s="14" t="s">
        <v>74</v>
      </c>
      <c r="AY351" s="264" t="s">
        <v>139</v>
      </c>
    </row>
    <row r="352" s="11" customFormat="1" ht="22.8" customHeight="1">
      <c r="B352" s="201"/>
      <c r="C352" s="202"/>
      <c r="D352" s="203" t="s">
        <v>66</v>
      </c>
      <c r="E352" s="215" t="s">
        <v>146</v>
      </c>
      <c r="F352" s="215" t="s">
        <v>426</v>
      </c>
      <c r="G352" s="202"/>
      <c r="H352" s="202"/>
      <c r="I352" s="205"/>
      <c r="J352" s="216">
        <f>BK352</f>
        <v>0</v>
      </c>
      <c r="K352" s="202"/>
      <c r="L352" s="207"/>
      <c r="M352" s="208"/>
      <c r="N352" s="209"/>
      <c r="O352" s="209"/>
      <c r="P352" s="210">
        <f>SUM(P353:P413)</f>
        <v>0</v>
      </c>
      <c r="Q352" s="209"/>
      <c r="R352" s="210">
        <f>SUM(R353:R413)</f>
        <v>134.88221227399998</v>
      </c>
      <c r="S352" s="209"/>
      <c r="T352" s="211">
        <f>SUM(T353:T413)</f>
        <v>0</v>
      </c>
      <c r="AR352" s="212" t="s">
        <v>74</v>
      </c>
      <c r="AT352" s="213" t="s">
        <v>66</v>
      </c>
      <c r="AU352" s="213" t="s">
        <v>74</v>
      </c>
      <c r="AY352" s="212" t="s">
        <v>139</v>
      </c>
      <c r="BK352" s="214">
        <f>SUM(BK353:BK413)</f>
        <v>0</v>
      </c>
    </row>
    <row r="353" s="1" customFormat="1" ht="16.5" customHeight="1">
      <c r="B353" s="38"/>
      <c r="C353" s="217" t="s">
        <v>427</v>
      </c>
      <c r="D353" s="217" t="s">
        <v>141</v>
      </c>
      <c r="E353" s="218" t="s">
        <v>428</v>
      </c>
      <c r="F353" s="219" t="s">
        <v>429</v>
      </c>
      <c r="G353" s="220" t="s">
        <v>334</v>
      </c>
      <c r="H353" s="221">
        <v>82.959999999999994</v>
      </c>
      <c r="I353" s="222"/>
      <c r="J353" s="223">
        <f>ROUND(I353*H353,2)</f>
        <v>0</v>
      </c>
      <c r="K353" s="219" t="s">
        <v>145</v>
      </c>
      <c r="L353" s="43"/>
      <c r="M353" s="224" t="s">
        <v>1</v>
      </c>
      <c r="N353" s="225" t="s">
        <v>38</v>
      </c>
      <c r="O353" s="79"/>
      <c r="P353" s="226">
        <f>O353*H353</f>
        <v>0</v>
      </c>
      <c r="Q353" s="226">
        <v>0</v>
      </c>
      <c r="R353" s="226">
        <f>Q353*H353</f>
        <v>0</v>
      </c>
      <c r="S353" s="226">
        <v>0</v>
      </c>
      <c r="T353" s="227">
        <f>S353*H353</f>
        <v>0</v>
      </c>
      <c r="AR353" s="17" t="s">
        <v>146</v>
      </c>
      <c r="AT353" s="17" t="s">
        <v>141</v>
      </c>
      <c r="AU353" s="17" t="s">
        <v>76</v>
      </c>
      <c r="AY353" s="17" t="s">
        <v>139</v>
      </c>
      <c r="BE353" s="228">
        <f>IF(N353="základní",J353,0)</f>
        <v>0</v>
      </c>
      <c r="BF353" s="228">
        <f>IF(N353="snížená",J353,0)</f>
        <v>0</v>
      </c>
      <c r="BG353" s="228">
        <f>IF(N353="zákl. přenesená",J353,0)</f>
        <v>0</v>
      </c>
      <c r="BH353" s="228">
        <f>IF(N353="sníž. přenesená",J353,0)</f>
        <v>0</v>
      </c>
      <c r="BI353" s="228">
        <f>IF(N353="nulová",J353,0)</f>
        <v>0</v>
      </c>
      <c r="BJ353" s="17" t="s">
        <v>74</v>
      </c>
      <c r="BK353" s="228">
        <f>ROUND(I353*H353,2)</f>
        <v>0</v>
      </c>
      <c r="BL353" s="17" t="s">
        <v>146</v>
      </c>
      <c r="BM353" s="17" t="s">
        <v>430</v>
      </c>
    </row>
    <row r="354" s="1" customFormat="1">
      <c r="B354" s="38"/>
      <c r="C354" s="39"/>
      <c r="D354" s="229" t="s">
        <v>148</v>
      </c>
      <c r="E354" s="39"/>
      <c r="F354" s="230" t="s">
        <v>431</v>
      </c>
      <c r="G354" s="39"/>
      <c r="H354" s="39"/>
      <c r="I354" s="144"/>
      <c r="J354" s="39"/>
      <c r="K354" s="39"/>
      <c r="L354" s="43"/>
      <c r="M354" s="231"/>
      <c r="N354" s="79"/>
      <c r="O354" s="79"/>
      <c r="P354" s="79"/>
      <c r="Q354" s="79"/>
      <c r="R354" s="79"/>
      <c r="S354" s="79"/>
      <c r="T354" s="80"/>
      <c r="AT354" s="17" t="s">
        <v>148</v>
      </c>
      <c r="AU354" s="17" t="s">
        <v>76</v>
      </c>
    </row>
    <row r="355" s="1" customFormat="1">
      <c r="B355" s="38"/>
      <c r="C355" s="39"/>
      <c r="D355" s="229" t="s">
        <v>150</v>
      </c>
      <c r="E355" s="39"/>
      <c r="F355" s="232" t="s">
        <v>432</v>
      </c>
      <c r="G355" s="39"/>
      <c r="H355" s="39"/>
      <c r="I355" s="144"/>
      <c r="J355" s="39"/>
      <c r="K355" s="39"/>
      <c r="L355" s="43"/>
      <c r="M355" s="231"/>
      <c r="N355" s="79"/>
      <c r="O355" s="79"/>
      <c r="P355" s="79"/>
      <c r="Q355" s="79"/>
      <c r="R355" s="79"/>
      <c r="S355" s="79"/>
      <c r="T355" s="80"/>
      <c r="AT355" s="17" t="s">
        <v>150</v>
      </c>
      <c r="AU355" s="17" t="s">
        <v>76</v>
      </c>
    </row>
    <row r="356" s="12" customFormat="1">
      <c r="B356" s="233"/>
      <c r="C356" s="234"/>
      <c r="D356" s="229" t="s">
        <v>152</v>
      </c>
      <c r="E356" s="235" t="s">
        <v>1</v>
      </c>
      <c r="F356" s="236" t="s">
        <v>433</v>
      </c>
      <c r="G356" s="234"/>
      <c r="H356" s="235" t="s">
        <v>1</v>
      </c>
      <c r="I356" s="237"/>
      <c r="J356" s="234"/>
      <c r="K356" s="234"/>
      <c r="L356" s="238"/>
      <c r="M356" s="239"/>
      <c r="N356" s="240"/>
      <c r="O356" s="240"/>
      <c r="P356" s="240"/>
      <c r="Q356" s="240"/>
      <c r="R356" s="240"/>
      <c r="S356" s="240"/>
      <c r="T356" s="241"/>
      <c r="AT356" s="242" t="s">
        <v>152</v>
      </c>
      <c r="AU356" s="242" t="s">
        <v>76</v>
      </c>
      <c r="AV356" s="12" t="s">
        <v>74</v>
      </c>
      <c r="AW356" s="12" t="s">
        <v>30</v>
      </c>
      <c r="AX356" s="12" t="s">
        <v>67</v>
      </c>
      <c r="AY356" s="242" t="s">
        <v>139</v>
      </c>
    </row>
    <row r="357" s="13" customFormat="1">
      <c r="B357" s="243"/>
      <c r="C357" s="244"/>
      <c r="D357" s="229" t="s">
        <v>152</v>
      </c>
      <c r="E357" s="245" t="s">
        <v>1</v>
      </c>
      <c r="F357" s="246" t="s">
        <v>434</v>
      </c>
      <c r="G357" s="244"/>
      <c r="H357" s="247">
        <v>42.700000000000003</v>
      </c>
      <c r="I357" s="248"/>
      <c r="J357" s="244"/>
      <c r="K357" s="244"/>
      <c r="L357" s="249"/>
      <c r="M357" s="250"/>
      <c r="N357" s="251"/>
      <c r="O357" s="251"/>
      <c r="P357" s="251"/>
      <c r="Q357" s="251"/>
      <c r="R357" s="251"/>
      <c r="S357" s="251"/>
      <c r="T357" s="252"/>
      <c r="AT357" s="253" t="s">
        <v>152</v>
      </c>
      <c r="AU357" s="253" t="s">
        <v>76</v>
      </c>
      <c r="AV357" s="13" t="s">
        <v>76</v>
      </c>
      <c r="AW357" s="13" t="s">
        <v>30</v>
      </c>
      <c r="AX357" s="13" t="s">
        <v>67</v>
      </c>
      <c r="AY357" s="253" t="s">
        <v>139</v>
      </c>
    </row>
    <row r="358" s="13" customFormat="1">
      <c r="B358" s="243"/>
      <c r="C358" s="244"/>
      <c r="D358" s="229" t="s">
        <v>152</v>
      </c>
      <c r="E358" s="245" t="s">
        <v>1</v>
      </c>
      <c r="F358" s="246" t="s">
        <v>435</v>
      </c>
      <c r="G358" s="244"/>
      <c r="H358" s="247">
        <v>40.259999999999998</v>
      </c>
      <c r="I358" s="248"/>
      <c r="J358" s="244"/>
      <c r="K358" s="244"/>
      <c r="L358" s="249"/>
      <c r="M358" s="250"/>
      <c r="N358" s="251"/>
      <c r="O358" s="251"/>
      <c r="P358" s="251"/>
      <c r="Q358" s="251"/>
      <c r="R358" s="251"/>
      <c r="S358" s="251"/>
      <c r="T358" s="252"/>
      <c r="AT358" s="253" t="s">
        <v>152</v>
      </c>
      <c r="AU358" s="253" t="s">
        <v>76</v>
      </c>
      <c r="AV358" s="13" t="s">
        <v>76</v>
      </c>
      <c r="AW358" s="13" t="s">
        <v>30</v>
      </c>
      <c r="AX358" s="13" t="s">
        <v>67</v>
      </c>
      <c r="AY358" s="253" t="s">
        <v>139</v>
      </c>
    </row>
    <row r="359" s="14" customFormat="1">
      <c r="B359" s="254"/>
      <c r="C359" s="255"/>
      <c r="D359" s="229" t="s">
        <v>152</v>
      </c>
      <c r="E359" s="256" t="s">
        <v>1</v>
      </c>
      <c r="F359" s="257" t="s">
        <v>157</v>
      </c>
      <c r="G359" s="255"/>
      <c r="H359" s="258">
        <v>82.959999999999994</v>
      </c>
      <c r="I359" s="259"/>
      <c r="J359" s="255"/>
      <c r="K359" s="255"/>
      <c r="L359" s="260"/>
      <c r="M359" s="261"/>
      <c r="N359" s="262"/>
      <c r="O359" s="262"/>
      <c r="P359" s="262"/>
      <c r="Q359" s="262"/>
      <c r="R359" s="262"/>
      <c r="S359" s="262"/>
      <c r="T359" s="263"/>
      <c r="AT359" s="264" t="s">
        <v>152</v>
      </c>
      <c r="AU359" s="264" t="s">
        <v>76</v>
      </c>
      <c r="AV359" s="14" t="s">
        <v>146</v>
      </c>
      <c r="AW359" s="14" t="s">
        <v>30</v>
      </c>
      <c r="AX359" s="14" t="s">
        <v>74</v>
      </c>
      <c r="AY359" s="264" t="s">
        <v>139</v>
      </c>
    </row>
    <row r="360" s="1" customFormat="1" ht="16.5" customHeight="1">
      <c r="B360" s="38"/>
      <c r="C360" s="217" t="s">
        <v>436</v>
      </c>
      <c r="D360" s="217" t="s">
        <v>141</v>
      </c>
      <c r="E360" s="218" t="s">
        <v>437</v>
      </c>
      <c r="F360" s="219" t="s">
        <v>438</v>
      </c>
      <c r="G360" s="220" t="s">
        <v>334</v>
      </c>
      <c r="H360" s="221">
        <v>82.959999999999994</v>
      </c>
      <c r="I360" s="222"/>
      <c r="J360" s="223">
        <f>ROUND(I360*H360,2)</f>
        <v>0</v>
      </c>
      <c r="K360" s="219" t="s">
        <v>145</v>
      </c>
      <c r="L360" s="43"/>
      <c r="M360" s="224" t="s">
        <v>1</v>
      </c>
      <c r="N360" s="225" t="s">
        <v>38</v>
      </c>
      <c r="O360" s="79"/>
      <c r="P360" s="226">
        <f>O360*H360</f>
        <v>0</v>
      </c>
      <c r="Q360" s="226">
        <v>0</v>
      </c>
      <c r="R360" s="226">
        <f>Q360*H360</f>
        <v>0</v>
      </c>
      <c r="S360" s="226">
        <v>0</v>
      </c>
      <c r="T360" s="227">
        <f>S360*H360</f>
        <v>0</v>
      </c>
      <c r="AR360" s="17" t="s">
        <v>146</v>
      </c>
      <c r="AT360" s="17" t="s">
        <v>141</v>
      </c>
      <c r="AU360" s="17" t="s">
        <v>76</v>
      </c>
      <c r="AY360" s="17" t="s">
        <v>139</v>
      </c>
      <c r="BE360" s="228">
        <f>IF(N360="základní",J360,0)</f>
        <v>0</v>
      </c>
      <c r="BF360" s="228">
        <f>IF(N360="snížená",J360,0)</f>
        <v>0</v>
      </c>
      <c r="BG360" s="228">
        <f>IF(N360="zákl. přenesená",J360,0)</f>
        <v>0</v>
      </c>
      <c r="BH360" s="228">
        <f>IF(N360="sníž. přenesená",J360,0)</f>
        <v>0</v>
      </c>
      <c r="BI360" s="228">
        <f>IF(N360="nulová",J360,0)</f>
        <v>0</v>
      </c>
      <c r="BJ360" s="17" t="s">
        <v>74</v>
      </c>
      <c r="BK360" s="228">
        <f>ROUND(I360*H360,2)</f>
        <v>0</v>
      </c>
      <c r="BL360" s="17" t="s">
        <v>146</v>
      </c>
      <c r="BM360" s="17" t="s">
        <v>439</v>
      </c>
    </row>
    <row r="361" s="1" customFormat="1">
      <c r="B361" s="38"/>
      <c r="C361" s="39"/>
      <c r="D361" s="229" t="s">
        <v>148</v>
      </c>
      <c r="E361" s="39"/>
      <c r="F361" s="230" t="s">
        <v>440</v>
      </c>
      <c r="G361" s="39"/>
      <c r="H361" s="39"/>
      <c r="I361" s="144"/>
      <c r="J361" s="39"/>
      <c r="K361" s="39"/>
      <c r="L361" s="43"/>
      <c r="M361" s="231"/>
      <c r="N361" s="79"/>
      <c r="O361" s="79"/>
      <c r="P361" s="79"/>
      <c r="Q361" s="79"/>
      <c r="R361" s="79"/>
      <c r="S361" s="79"/>
      <c r="T361" s="80"/>
      <c r="AT361" s="17" t="s">
        <v>148</v>
      </c>
      <c r="AU361" s="17" t="s">
        <v>76</v>
      </c>
    </row>
    <row r="362" s="1" customFormat="1">
      <c r="B362" s="38"/>
      <c r="C362" s="39"/>
      <c r="D362" s="229" t="s">
        <v>150</v>
      </c>
      <c r="E362" s="39"/>
      <c r="F362" s="232" t="s">
        <v>432</v>
      </c>
      <c r="G362" s="39"/>
      <c r="H362" s="39"/>
      <c r="I362" s="144"/>
      <c r="J362" s="39"/>
      <c r="K362" s="39"/>
      <c r="L362" s="43"/>
      <c r="M362" s="231"/>
      <c r="N362" s="79"/>
      <c r="O362" s="79"/>
      <c r="P362" s="79"/>
      <c r="Q362" s="79"/>
      <c r="R362" s="79"/>
      <c r="S362" s="79"/>
      <c r="T362" s="80"/>
      <c r="AT362" s="17" t="s">
        <v>150</v>
      </c>
      <c r="AU362" s="17" t="s">
        <v>76</v>
      </c>
    </row>
    <row r="363" s="12" customFormat="1">
      <c r="B363" s="233"/>
      <c r="C363" s="234"/>
      <c r="D363" s="229" t="s">
        <v>152</v>
      </c>
      <c r="E363" s="235" t="s">
        <v>1</v>
      </c>
      <c r="F363" s="236" t="s">
        <v>441</v>
      </c>
      <c r="G363" s="234"/>
      <c r="H363" s="235" t="s">
        <v>1</v>
      </c>
      <c r="I363" s="237"/>
      <c r="J363" s="234"/>
      <c r="K363" s="234"/>
      <c r="L363" s="238"/>
      <c r="M363" s="239"/>
      <c r="N363" s="240"/>
      <c r="O363" s="240"/>
      <c r="P363" s="240"/>
      <c r="Q363" s="240"/>
      <c r="R363" s="240"/>
      <c r="S363" s="240"/>
      <c r="T363" s="241"/>
      <c r="AT363" s="242" t="s">
        <v>152</v>
      </c>
      <c r="AU363" s="242" t="s">
        <v>76</v>
      </c>
      <c r="AV363" s="12" t="s">
        <v>74</v>
      </c>
      <c r="AW363" s="12" t="s">
        <v>30</v>
      </c>
      <c r="AX363" s="12" t="s">
        <v>67</v>
      </c>
      <c r="AY363" s="242" t="s">
        <v>139</v>
      </c>
    </row>
    <row r="364" s="12" customFormat="1">
      <c r="B364" s="233"/>
      <c r="C364" s="234"/>
      <c r="D364" s="229" t="s">
        <v>152</v>
      </c>
      <c r="E364" s="235" t="s">
        <v>1</v>
      </c>
      <c r="F364" s="236" t="s">
        <v>433</v>
      </c>
      <c r="G364" s="234"/>
      <c r="H364" s="235" t="s">
        <v>1</v>
      </c>
      <c r="I364" s="237"/>
      <c r="J364" s="234"/>
      <c r="K364" s="234"/>
      <c r="L364" s="238"/>
      <c r="M364" s="239"/>
      <c r="N364" s="240"/>
      <c r="O364" s="240"/>
      <c r="P364" s="240"/>
      <c r="Q364" s="240"/>
      <c r="R364" s="240"/>
      <c r="S364" s="240"/>
      <c r="T364" s="241"/>
      <c r="AT364" s="242" t="s">
        <v>152</v>
      </c>
      <c r="AU364" s="242" t="s">
        <v>76</v>
      </c>
      <c r="AV364" s="12" t="s">
        <v>74</v>
      </c>
      <c r="AW364" s="12" t="s">
        <v>30</v>
      </c>
      <c r="AX364" s="12" t="s">
        <v>67</v>
      </c>
      <c r="AY364" s="242" t="s">
        <v>139</v>
      </c>
    </row>
    <row r="365" s="13" customFormat="1">
      <c r="B365" s="243"/>
      <c r="C365" s="244"/>
      <c r="D365" s="229" t="s">
        <v>152</v>
      </c>
      <c r="E365" s="245" t="s">
        <v>1</v>
      </c>
      <c r="F365" s="246" t="s">
        <v>434</v>
      </c>
      <c r="G365" s="244"/>
      <c r="H365" s="247">
        <v>42.700000000000003</v>
      </c>
      <c r="I365" s="248"/>
      <c r="J365" s="244"/>
      <c r="K365" s="244"/>
      <c r="L365" s="249"/>
      <c r="M365" s="250"/>
      <c r="N365" s="251"/>
      <c r="O365" s="251"/>
      <c r="P365" s="251"/>
      <c r="Q365" s="251"/>
      <c r="R365" s="251"/>
      <c r="S365" s="251"/>
      <c r="T365" s="252"/>
      <c r="AT365" s="253" t="s">
        <v>152</v>
      </c>
      <c r="AU365" s="253" t="s">
        <v>76</v>
      </c>
      <c r="AV365" s="13" t="s">
        <v>76</v>
      </c>
      <c r="AW365" s="13" t="s">
        <v>30</v>
      </c>
      <c r="AX365" s="13" t="s">
        <v>67</v>
      </c>
      <c r="AY365" s="253" t="s">
        <v>139</v>
      </c>
    </row>
    <row r="366" s="13" customFormat="1">
      <c r="B366" s="243"/>
      <c r="C366" s="244"/>
      <c r="D366" s="229" t="s">
        <v>152</v>
      </c>
      <c r="E366" s="245" t="s">
        <v>1</v>
      </c>
      <c r="F366" s="246" t="s">
        <v>435</v>
      </c>
      <c r="G366" s="244"/>
      <c r="H366" s="247">
        <v>40.259999999999998</v>
      </c>
      <c r="I366" s="248"/>
      <c r="J366" s="244"/>
      <c r="K366" s="244"/>
      <c r="L366" s="249"/>
      <c r="M366" s="250"/>
      <c r="N366" s="251"/>
      <c r="O366" s="251"/>
      <c r="P366" s="251"/>
      <c r="Q366" s="251"/>
      <c r="R366" s="251"/>
      <c r="S366" s="251"/>
      <c r="T366" s="252"/>
      <c r="AT366" s="253" t="s">
        <v>152</v>
      </c>
      <c r="AU366" s="253" t="s">
        <v>76</v>
      </c>
      <c r="AV366" s="13" t="s">
        <v>76</v>
      </c>
      <c r="AW366" s="13" t="s">
        <v>30</v>
      </c>
      <c r="AX366" s="13" t="s">
        <v>67</v>
      </c>
      <c r="AY366" s="253" t="s">
        <v>139</v>
      </c>
    </row>
    <row r="367" s="14" customFormat="1">
      <c r="B367" s="254"/>
      <c r="C367" s="255"/>
      <c r="D367" s="229" t="s">
        <v>152</v>
      </c>
      <c r="E367" s="256" t="s">
        <v>1</v>
      </c>
      <c r="F367" s="257" t="s">
        <v>157</v>
      </c>
      <c r="G367" s="255"/>
      <c r="H367" s="258">
        <v>82.959999999999994</v>
      </c>
      <c r="I367" s="259"/>
      <c r="J367" s="255"/>
      <c r="K367" s="255"/>
      <c r="L367" s="260"/>
      <c r="M367" s="261"/>
      <c r="N367" s="262"/>
      <c r="O367" s="262"/>
      <c r="P367" s="262"/>
      <c r="Q367" s="262"/>
      <c r="R367" s="262"/>
      <c r="S367" s="262"/>
      <c r="T367" s="263"/>
      <c r="AT367" s="264" t="s">
        <v>152</v>
      </c>
      <c r="AU367" s="264" t="s">
        <v>76</v>
      </c>
      <c r="AV367" s="14" t="s">
        <v>146</v>
      </c>
      <c r="AW367" s="14" t="s">
        <v>30</v>
      </c>
      <c r="AX367" s="14" t="s">
        <v>74</v>
      </c>
      <c r="AY367" s="264" t="s">
        <v>139</v>
      </c>
    </row>
    <row r="368" s="1" customFormat="1" ht="16.5" customHeight="1">
      <c r="B368" s="38"/>
      <c r="C368" s="276" t="s">
        <v>442</v>
      </c>
      <c r="D368" s="276" t="s">
        <v>320</v>
      </c>
      <c r="E368" s="277" t="s">
        <v>443</v>
      </c>
      <c r="F368" s="278" t="s">
        <v>444</v>
      </c>
      <c r="G368" s="279" t="s">
        <v>307</v>
      </c>
      <c r="H368" s="280">
        <v>0.083000000000000004</v>
      </c>
      <c r="I368" s="281"/>
      <c r="J368" s="282">
        <f>ROUND(I368*H368,2)</f>
        <v>0</v>
      </c>
      <c r="K368" s="278" t="s">
        <v>145</v>
      </c>
      <c r="L368" s="283"/>
      <c r="M368" s="284" t="s">
        <v>1</v>
      </c>
      <c r="N368" s="285" t="s">
        <v>38</v>
      </c>
      <c r="O368" s="79"/>
      <c r="P368" s="226">
        <f>O368*H368</f>
        <v>0</v>
      </c>
      <c r="Q368" s="226">
        <v>1</v>
      </c>
      <c r="R368" s="226">
        <f>Q368*H368</f>
        <v>0.083000000000000004</v>
      </c>
      <c r="S368" s="226">
        <v>0</v>
      </c>
      <c r="T368" s="227">
        <f>S368*H368</f>
        <v>0</v>
      </c>
      <c r="AR368" s="17" t="s">
        <v>218</v>
      </c>
      <c r="AT368" s="17" t="s">
        <v>320</v>
      </c>
      <c r="AU368" s="17" t="s">
        <v>76</v>
      </c>
      <c r="AY368" s="17" t="s">
        <v>139</v>
      </c>
      <c r="BE368" s="228">
        <f>IF(N368="základní",J368,0)</f>
        <v>0</v>
      </c>
      <c r="BF368" s="228">
        <f>IF(N368="snížená",J368,0)</f>
        <v>0</v>
      </c>
      <c r="BG368" s="228">
        <f>IF(N368="zákl. přenesená",J368,0)</f>
        <v>0</v>
      </c>
      <c r="BH368" s="228">
        <f>IF(N368="sníž. přenesená",J368,0)</f>
        <v>0</v>
      </c>
      <c r="BI368" s="228">
        <f>IF(N368="nulová",J368,0)</f>
        <v>0</v>
      </c>
      <c r="BJ368" s="17" t="s">
        <v>74</v>
      </c>
      <c r="BK368" s="228">
        <f>ROUND(I368*H368,2)</f>
        <v>0</v>
      </c>
      <c r="BL368" s="17" t="s">
        <v>146</v>
      </c>
      <c r="BM368" s="17" t="s">
        <v>445</v>
      </c>
    </row>
    <row r="369" s="1" customFormat="1">
      <c r="B369" s="38"/>
      <c r="C369" s="39"/>
      <c r="D369" s="229" t="s">
        <v>148</v>
      </c>
      <c r="E369" s="39"/>
      <c r="F369" s="230" t="s">
        <v>444</v>
      </c>
      <c r="G369" s="39"/>
      <c r="H369" s="39"/>
      <c r="I369" s="144"/>
      <c r="J369" s="39"/>
      <c r="K369" s="39"/>
      <c r="L369" s="43"/>
      <c r="M369" s="231"/>
      <c r="N369" s="79"/>
      <c r="O369" s="79"/>
      <c r="P369" s="79"/>
      <c r="Q369" s="79"/>
      <c r="R369" s="79"/>
      <c r="S369" s="79"/>
      <c r="T369" s="80"/>
      <c r="AT369" s="17" t="s">
        <v>148</v>
      </c>
      <c r="AU369" s="17" t="s">
        <v>76</v>
      </c>
    </row>
    <row r="370" s="1" customFormat="1">
      <c r="B370" s="38"/>
      <c r="C370" s="39"/>
      <c r="D370" s="229" t="s">
        <v>266</v>
      </c>
      <c r="E370" s="39"/>
      <c r="F370" s="232" t="s">
        <v>446</v>
      </c>
      <c r="G370" s="39"/>
      <c r="H370" s="39"/>
      <c r="I370" s="144"/>
      <c r="J370" s="39"/>
      <c r="K370" s="39"/>
      <c r="L370" s="43"/>
      <c r="M370" s="231"/>
      <c r="N370" s="79"/>
      <c r="O370" s="79"/>
      <c r="P370" s="79"/>
      <c r="Q370" s="79"/>
      <c r="R370" s="79"/>
      <c r="S370" s="79"/>
      <c r="T370" s="80"/>
      <c r="AT370" s="17" t="s">
        <v>266</v>
      </c>
      <c r="AU370" s="17" t="s">
        <v>76</v>
      </c>
    </row>
    <row r="371" s="13" customFormat="1">
      <c r="B371" s="243"/>
      <c r="C371" s="244"/>
      <c r="D371" s="229" t="s">
        <v>152</v>
      </c>
      <c r="E371" s="245" t="s">
        <v>1</v>
      </c>
      <c r="F371" s="246" t="s">
        <v>447</v>
      </c>
      <c r="G371" s="244"/>
      <c r="H371" s="247">
        <v>0.083000000000000004</v>
      </c>
      <c r="I371" s="248"/>
      <c r="J371" s="244"/>
      <c r="K371" s="244"/>
      <c r="L371" s="249"/>
      <c r="M371" s="250"/>
      <c r="N371" s="251"/>
      <c r="O371" s="251"/>
      <c r="P371" s="251"/>
      <c r="Q371" s="251"/>
      <c r="R371" s="251"/>
      <c r="S371" s="251"/>
      <c r="T371" s="252"/>
      <c r="AT371" s="253" t="s">
        <v>152</v>
      </c>
      <c r="AU371" s="253" t="s">
        <v>76</v>
      </c>
      <c r="AV371" s="13" t="s">
        <v>76</v>
      </c>
      <c r="AW371" s="13" t="s">
        <v>30</v>
      </c>
      <c r="AX371" s="13" t="s">
        <v>74</v>
      </c>
      <c r="AY371" s="253" t="s">
        <v>139</v>
      </c>
    </row>
    <row r="372" s="1" customFormat="1" ht="16.5" customHeight="1">
      <c r="B372" s="38"/>
      <c r="C372" s="217" t="s">
        <v>448</v>
      </c>
      <c r="D372" s="217" t="s">
        <v>141</v>
      </c>
      <c r="E372" s="218" t="s">
        <v>449</v>
      </c>
      <c r="F372" s="219" t="s">
        <v>450</v>
      </c>
      <c r="G372" s="220" t="s">
        <v>144</v>
      </c>
      <c r="H372" s="221">
        <v>1.0800000000000001</v>
      </c>
      <c r="I372" s="222"/>
      <c r="J372" s="223">
        <f>ROUND(I372*H372,2)</f>
        <v>0</v>
      </c>
      <c r="K372" s="219" t="s">
        <v>145</v>
      </c>
      <c r="L372" s="43"/>
      <c r="M372" s="224" t="s">
        <v>1</v>
      </c>
      <c r="N372" s="225" t="s">
        <v>38</v>
      </c>
      <c r="O372" s="79"/>
      <c r="P372" s="226">
        <f>O372*H372</f>
        <v>0</v>
      </c>
      <c r="Q372" s="226">
        <v>0.02102</v>
      </c>
      <c r="R372" s="226">
        <f>Q372*H372</f>
        <v>0.022701600000000002</v>
      </c>
      <c r="S372" s="226">
        <v>0</v>
      </c>
      <c r="T372" s="227">
        <f>S372*H372</f>
        <v>0</v>
      </c>
      <c r="AR372" s="17" t="s">
        <v>146</v>
      </c>
      <c r="AT372" s="17" t="s">
        <v>141</v>
      </c>
      <c r="AU372" s="17" t="s">
        <v>76</v>
      </c>
      <c r="AY372" s="17" t="s">
        <v>139</v>
      </c>
      <c r="BE372" s="228">
        <f>IF(N372="základní",J372,0)</f>
        <v>0</v>
      </c>
      <c r="BF372" s="228">
        <f>IF(N372="snížená",J372,0)</f>
        <v>0</v>
      </c>
      <c r="BG372" s="228">
        <f>IF(N372="zákl. přenesená",J372,0)</f>
        <v>0</v>
      </c>
      <c r="BH372" s="228">
        <f>IF(N372="sníž. přenesená",J372,0)</f>
        <v>0</v>
      </c>
      <c r="BI372" s="228">
        <f>IF(N372="nulová",J372,0)</f>
        <v>0</v>
      </c>
      <c r="BJ372" s="17" t="s">
        <v>74</v>
      </c>
      <c r="BK372" s="228">
        <f>ROUND(I372*H372,2)</f>
        <v>0</v>
      </c>
      <c r="BL372" s="17" t="s">
        <v>146</v>
      </c>
      <c r="BM372" s="17" t="s">
        <v>451</v>
      </c>
    </row>
    <row r="373" s="1" customFormat="1">
      <c r="B373" s="38"/>
      <c r="C373" s="39"/>
      <c r="D373" s="229" t="s">
        <v>148</v>
      </c>
      <c r="E373" s="39"/>
      <c r="F373" s="230" t="s">
        <v>452</v>
      </c>
      <c r="G373" s="39"/>
      <c r="H373" s="39"/>
      <c r="I373" s="144"/>
      <c r="J373" s="39"/>
      <c r="K373" s="39"/>
      <c r="L373" s="43"/>
      <c r="M373" s="231"/>
      <c r="N373" s="79"/>
      <c r="O373" s="79"/>
      <c r="P373" s="79"/>
      <c r="Q373" s="79"/>
      <c r="R373" s="79"/>
      <c r="S373" s="79"/>
      <c r="T373" s="80"/>
      <c r="AT373" s="17" t="s">
        <v>148</v>
      </c>
      <c r="AU373" s="17" t="s">
        <v>76</v>
      </c>
    </row>
    <row r="374" s="1" customFormat="1">
      <c r="B374" s="38"/>
      <c r="C374" s="39"/>
      <c r="D374" s="229" t="s">
        <v>150</v>
      </c>
      <c r="E374" s="39"/>
      <c r="F374" s="232" t="s">
        <v>453</v>
      </c>
      <c r="G374" s="39"/>
      <c r="H374" s="39"/>
      <c r="I374" s="144"/>
      <c r="J374" s="39"/>
      <c r="K374" s="39"/>
      <c r="L374" s="43"/>
      <c r="M374" s="231"/>
      <c r="N374" s="79"/>
      <c r="O374" s="79"/>
      <c r="P374" s="79"/>
      <c r="Q374" s="79"/>
      <c r="R374" s="79"/>
      <c r="S374" s="79"/>
      <c r="T374" s="80"/>
      <c r="AT374" s="17" t="s">
        <v>150</v>
      </c>
      <c r="AU374" s="17" t="s">
        <v>76</v>
      </c>
    </row>
    <row r="375" s="1" customFormat="1">
      <c r="B375" s="38"/>
      <c r="C375" s="39"/>
      <c r="D375" s="229" t="s">
        <v>266</v>
      </c>
      <c r="E375" s="39"/>
      <c r="F375" s="232" t="s">
        <v>454</v>
      </c>
      <c r="G375" s="39"/>
      <c r="H375" s="39"/>
      <c r="I375" s="144"/>
      <c r="J375" s="39"/>
      <c r="K375" s="39"/>
      <c r="L375" s="43"/>
      <c r="M375" s="231"/>
      <c r="N375" s="79"/>
      <c r="O375" s="79"/>
      <c r="P375" s="79"/>
      <c r="Q375" s="79"/>
      <c r="R375" s="79"/>
      <c r="S375" s="79"/>
      <c r="T375" s="80"/>
      <c r="AT375" s="17" t="s">
        <v>266</v>
      </c>
      <c r="AU375" s="17" t="s">
        <v>76</v>
      </c>
    </row>
    <row r="376" s="12" customFormat="1">
      <c r="B376" s="233"/>
      <c r="C376" s="234"/>
      <c r="D376" s="229" t="s">
        <v>152</v>
      </c>
      <c r="E376" s="235" t="s">
        <v>1</v>
      </c>
      <c r="F376" s="236" t="s">
        <v>455</v>
      </c>
      <c r="G376" s="234"/>
      <c r="H376" s="235" t="s">
        <v>1</v>
      </c>
      <c r="I376" s="237"/>
      <c r="J376" s="234"/>
      <c r="K376" s="234"/>
      <c r="L376" s="238"/>
      <c r="M376" s="239"/>
      <c r="N376" s="240"/>
      <c r="O376" s="240"/>
      <c r="P376" s="240"/>
      <c r="Q376" s="240"/>
      <c r="R376" s="240"/>
      <c r="S376" s="240"/>
      <c r="T376" s="241"/>
      <c r="AT376" s="242" t="s">
        <v>152</v>
      </c>
      <c r="AU376" s="242" t="s">
        <v>76</v>
      </c>
      <c r="AV376" s="12" t="s">
        <v>74</v>
      </c>
      <c r="AW376" s="12" t="s">
        <v>30</v>
      </c>
      <c r="AX376" s="12" t="s">
        <v>67</v>
      </c>
      <c r="AY376" s="242" t="s">
        <v>139</v>
      </c>
    </row>
    <row r="377" s="13" customFormat="1">
      <c r="B377" s="243"/>
      <c r="C377" s="244"/>
      <c r="D377" s="229" t="s">
        <v>152</v>
      </c>
      <c r="E377" s="245" t="s">
        <v>1</v>
      </c>
      <c r="F377" s="246" t="s">
        <v>456</v>
      </c>
      <c r="G377" s="244"/>
      <c r="H377" s="247">
        <v>1.0800000000000001</v>
      </c>
      <c r="I377" s="248"/>
      <c r="J377" s="244"/>
      <c r="K377" s="244"/>
      <c r="L377" s="249"/>
      <c r="M377" s="250"/>
      <c r="N377" s="251"/>
      <c r="O377" s="251"/>
      <c r="P377" s="251"/>
      <c r="Q377" s="251"/>
      <c r="R377" s="251"/>
      <c r="S377" s="251"/>
      <c r="T377" s="252"/>
      <c r="AT377" s="253" t="s">
        <v>152</v>
      </c>
      <c r="AU377" s="253" t="s">
        <v>76</v>
      </c>
      <c r="AV377" s="13" t="s">
        <v>76</v>
      </c>
      <c r="AW377" s="13" t="s">
        <v>30</v>
      </c>
      <c r="AX377" s="13" t="s">
        <v>74</v>
      </c>
      <c r="AY377" s="253" t="s">
        <v>139</v>
      </c>
    </row>
    <row r="378" s="1" customFormat="1" ht="16.5" customHeight="1">
      <c r="B378" s="38"/>
      <c r="C378" s="217" t="s">
        <v>457</v>
      </c>
      <c r="D378" s="217" t="s">
        <v>141</v>
      </c>
      <c r="E378" s="218" t="s">
        <v>458</v>
      </c>
      <c r="F378" s="219" t="s">
        <v>459</v>
      </c>
      <c r="G378" s="220" t="s">
        <v>144</v>
      </c>
      <c r="H378" s="221">
        <v>1.0800000000000001</v>
      </c>
      <c r="I378" s="222"/>
      <c r="J378" s="223">
        <f>ROUND(I378*H378,2)</f>
        <v>0</v>
      </c>
      <c r="K378" s="219" t="s">
        <v>145</v>
      </c>
      <c r="L378" s="43"/>
      <c r="M378" s="224" t="s">
        <v>1</v>
      </c>
      <c r="N378" s="225" t="s">
        <v>38</v>
      </c>
      <c r="O378" s="79"/>
      <c r="P378" s="226">
        <f>O378*H378</f>
        <v>0</v>
      </c>
      <c r="Q378" s="226">
        <v>0.02102</v>
      </c>
      <c r="R378" s="226">
        <f>Q378*H378</f>
        <v>0.022701600000000002</v>
      </c>
      <c r="S378" s="226">
        <v>0</v>
      </c>
      <c r="T378" s="227">
        <f>S378*H378</f>
        <v>0</v>
      </c>
      <c r="AR378" s="17" t="s">
        <v>146</v>
      </c>
      <c r="AT378" s="17" t="s">
        <v>141</v>
      </c>
      <c r="AU378" s="17" t="s">
        <v>76</v>
      </c>
      <c r="AY378" s="17" t="s">
        <v>139</v>
      </c>
      <c r="BE378" s="228">
        <f>IF(N378="základní",J378,0)</f>
        <v>0</v>
      </c>
      <c r="BF378" s="228">
        <f>IF(N378="snížená",J378,0)</f>
        <v>0</v>
      </c>
      <c r="BG378" s="228">
        <f>IF(N378="zákl. přenesená",J378,0)</f>
        <v>0</v>
      </c>
      <c r="BH378" s="228">
        <f>IF(N378="sníž. přenesená",J378,0)</f>
        <v>0</v>
      </c>
      <c r="BI378" s="228">
        <f>IF(N378="nulová",J378,0)</f>
        <v>0</v>
      </c>
      <c r="BJ378" s="17" t="s">
        <v>74</v>
      </c>
      <c r="BK378" s="228">
        <f>ROUND(I378*H378,2)</f>
        <v>0</v>
      </c>
      <c r="BL378" s="17" t="s">
        <v>146</v>
      </c>
      <c r="BM378" s="17" t="s">
        <v>460</v>
      </c>
    </row>
    <row r="379" s="1" customFormat="1">
      <c r="B379" s="38"/>
      <c r="C379" s="39"/>
      <c r="D379" s="229" t="s">
        <v>148</v>
      </c>
      <c r="E379" s="39"/>
      <c r="F379" s="230" t="s">
        <v>461</v>
      </c>
      <c r="G379" s="39"/>
      <c r="H379" s="39"/>
      <c r="I379" s="144"/>
      <c r="J379" s="39"/>
      <c r="K379" s="39"/>
      <c r="L379" s="43"/>
      <c r="M379" s="231"/>
      <c r="N379" s="79"/>
      <c r="O379" s="79"/>
      <c r="P379" s="79"/>
      <c r="Q379" s="79"/>
      <c r="R379" s="79"/>
      <c r="S379" s="79"/>
      <c r="T379" s="80"/>
      <c r="AT379" s="17" t="s">
        <v>148</v>
      </c>
      <c r="AU379" s="17" t="s">
        <v>76</v>
      </c>
    </row>
    <row r="380" s="1" customFormat="1">
      <c r="B380" s="38"/>
      <c r="C380" s="39"/>
      <c r="D380" s="229" t="s">
        <v>150</v>
      </c>
      <c r="E380" s="39"/>
      <c r="F380" s="232" t="s">
        <v>453</v>
      </c>
      <c r="G380" s="39"/>
      <c r="H380" s="39"/>
      <c r="I380" s="144"/>
      <c r="J380" s="39"/>
      <c r="K380" s="39"/>
      <c r="L380" s="43"/>
      <c r="M380" s="231"/>
      <c r="N380" s="79"/>
      <c r="O380" s="79"/>
      <c r="P380" s="79"/>
      <c r="Q380" s="79"/>
      <c r="R380" s="79"/>
      <c r="S380" s="79"/>
      <c r="T380" s="80"/>
      <c r="AT380" s="17" t="s">
        <v>150</v>
      </c>
      <c r="AU380" s="17" t="s">
        <v>76</v>
      </c>
    </row>
    <row r="381" s="1" customFormat="1">
      <c r="B381" s="38"/>
      <c r="C381" s="39"/>
      <c r="D381" s="229" t="s">
        <v>266</v>
      </c>
      <c r="E381" s="39"/>
      <c r="F381" s="232" t="s">
        <v>454</v>
      </c>
      <c r="G381" s="39"/>
      <c r="H381" s="39"/>
      <c r="I381" s="144"/>
      <c r="J381" s="39"/>
      <c r="K381" s="39"/>
      <c r="L381" s="43"/>
      <c r="M381" s="231"/>
      <c r="N381" s="79"/>
      <c r="O381" s="79"/>
      <c r="P381" s="79"/>
      <c r="Q381" s="79"/>
      <c r="R381" s="79"/>
      <c r="S381" s="79"/>
      <c r="T381" s="80"/>
      <c r="AT381" s="17" t="s">
        <v>266</v>
      </c>
      <c r="AU381" s="17" t="s">
        <v>76</v>
      </c>
    </row>
    <row r="382" s="1" customFormat="1" ht="16.5" customHeight="1">
      <c r="B382" s="38"/>
      <c r="C382" s="217" t="s">
        <v>462</v>
      </c>
      <c r="D382" s="217" t="s">
        <v>141</v>
      </c>
      <c r="E382" s="218" t="s">
        <v>463</v>
      </c>
      <c r="F382" s="219" t="s">
        <v>450</v>
      </c>
      <c r="G382" s="220" t="s">
        <v>144</v>
      </c>
      <c r="H382" s="221">
        <v>0.47999999999999998</v>
      </c>
      <c r="I382" s="222"/>
      <c r="J382" s="223">
        <f>ROUND(I382*H382,2)</f>
        <v>0</v>
      </c>
      <c r="K382" s="219" t="s">
        <v>145</v>
      </c>
      <c r="L382" s="43"/>
      <c r="M382" s="224" t="s">
        <v>1</v>
      </c>
      <c r="N382" s="225" t="s">
        <v>38</v>
      </c>
      <c r="O382" s="79"/>
      <c r="P382" s="226">
        <f>O382*H382</f>
        <v>0</v>
      </c>
      <c r="Q382" s="226">
        <v>0.02102</v>
      </c>
      <c r="R382" s="226">
        <f>Q382*H382</f>
        <v>0.010089600000000001</v>
      </c>
      <c r="S382" s="226">
        <v>0</v>
      </c>
      <c r="T382" s="227">
        <f>S382*H382</f>
        <v>0</v>
      </c>
      <c r="AR382" s="17" t="s">
        <v>146</v>
      </c>
      <c r="AT382" s="17" t="s">
        <v>141</v>
      </c>
      <c r="AU382" s="17" t="s">
        <v>76</v>
      </c>
      <c r="AY382" s="17" t="s">
        <v>139</v>
      </c>
      <c r="BE382" s="228">
        <f>IF(N382="základní",J382,0)</f>
        <v>0</v>
      </c>
      <c r="BF382" s="228">
        <f>IF(N382="snížená",J382,0)</f>
        <v>0</v>
      </c>
      <c r="BG382" s="228">
        <f>IF(N382="zákl. přenesená",J382,0)</f>
        <v>0</v>
      </c>
      <c r="BH382" s="228">
        <f>IF(N382="sníž. přenesená",J382,0)</f>
        <v>0</v>
      </c>
      <c r="BI382" s="228">
        <f>IF(N382="nulová",J382,0)</f>
        <v>0</v>
      </c>
      <c r="BJ382" s="17" t="s">
        <v>74</v>
      </c>
      <c r="BK382" s="228">
        <f>ROUND(I382*H382,2)</f>
        <v>0</v>
      </c>
      <c r="BL382" s="17" t="s">
        <v>146</v>
      </c>
      <c r="BM382" s="17" t="s">
        <v>464</v>
      </c>
    </row>
    <row r="383" s="1" customFormat="1">
      <c r="B383" s="38"/>
      <c r="C383" s="39"/>
      <c r="D383" s="229" t="s">
        <v>148</v>
      </c>
      <c r="E383" s="39"/>
      <c r="F383" s="230" t="s">
        <v>452</v>
      </c>
      <c r="G383" s="39"/>
      <c r="H383" s="39"/>
      <c r="I383" s="144"/>
      <c r="J383" s="39"/>
      <c r="K383" s="39"/>
      <c r="L383" s="43"/>
      <c r="M383" s="231"/>
      <c r="N383" s="79"/>
      <c r="O383" s="79"/>
      <c r="P383" s="79"/>
      <c r="Q383" s="79"/>
      <c r="R383" s="79"/>
      <c r="S383" s="79"/>
      <c r="T383" s="80"/>
      <c r="AT383" s="17" t="s">
        <v>148</v>
      </c>
      <c r="AU383" s="17" t="s">
        <v>76</v>
      </c>
    </row>
    <row r="384" s="1" customFormat="1">
      <c r="B384" s="38"/>
      <c r="C384" s="39"/>
      <c r="D384" s="229" t="s">
        <v>150</v>
      </c>
      <c r="E384" s="39"/>
      <c r="F384" s="232" t="s">
        <v>453</v>
      </c>
      <c r="G384" s="39"/>
      <c r="H384" s="39"/>
      <c r="I384" s="144"/>
      <c r="J384" s="39"/>
      <c r="K384" s="39"/>
      <c r="L384" s="43"/>
      <c r="M384" s="231"/>
      <c r="N384" s="79"/>
      <c r="O384" s="79"/>
      <c r="P384" s="79"/>
      <c r="Q384" s="79"/>
      <c r="R384" s="79"/>
      <c r="S384" s="79"/>
      <c r="T384" s="80"/>
      <c r="AT384" s="17" t="s">
        <v>150</v>
      </c>
      <c r="AU384" s="17" t="s">
        <v>76</v>
      </c>
    </row>
    <row r="385" s="13" customFormat="1">
      <c r="B385" s="243"/>
      <c r="C385" s="244"/>
      <c r="D385" s="229" t="s">
        <v>152</v>
      </c>
      <c r="E385" s="245" t="s">
        <v>1</v>
      </c>
      <c r="F385" s="246" t="s">
        <v>465</v>
      </c>
      <c r="G385" s="244"/>
      <c r="H385" s="247">
        <v>0.47999999999999998</v>
      </c>
      <c r="I385" s="248"/>
      <c r="J385" s="244"/>
      <c r="K385" s="244"/>
      <c r="L385" s="249"/>
      <c r="M385" s="250"/>
      <c r="N385" s="251"/>
      <c r="O385" s="251"/>
      <c r="P385" s="251"/>
      <c r="Q385" s="251"/>
      <c r="R385" s="251"/>
      <c r="S385" s="251"/>
      <c r="T385" s="252"/>
      <c r="AT385" s="253" t="s">
        <v>152</v>
      </c>
      <c r="AU385" s="253" t="s">
        <v>76</v>
      </c>
      <c r="AV385" s="13" t="s">
        <v>76</v>
      </c>
      <c r="AW385" s="13" t="s">
        <v>30</v>
      </c>
      <c r="AX385" s="13" t="s">
        <v>67</v>
      </c>
      <c r="AY385" s="253" t="s">
        <v>139</v>
      </c>
    </row>
    <row r="386" s="14" customFormat="1">
      <c r="B386" s="254"/>
      <c r="C386" s="255"/>
      <c r="D386" s="229" t="s">
        <v>152</v>
      </c>
      <c r="E386" s="256" t="s">
        <v>1</v>
      </c>
      <c r="F386" s="257" t="s">
        <v>157</v>
      </c>
      <c r="G386" s="255"/>
      <c r="H386" s="258">
        <v>0.47999999999999998</v>
      </c>
      <c r="I386" s="259"/>
      <c r="J386" s="255"/>
      <c r="K386" s="255"/>
      <c r="L386" s="260"/>
      <c r="M386" s="261"/>
      <c r="N386" s="262"/>
      <c r="O386" s="262"/>
      <c r="P386" s="262"/>
      <c r="Q386" s="262"/>
      <c r="R386" s="262"/>
      <c r="S386" s="262"/>
      <c r="T386" s="263"/>
      <c r="AT386" s="264" t="s">
        <v>152</v>
      </c>
      <c r="AU386" s="264" t="s">
        <v>76</v>
      </c>
      <c r="AV386" s="14" t="s">
        <v>146</v>
      </c>
      <c r="AW386" s="14" t="s">
        <v>30</v>
      </c>
      <c r="AX386" s="14" t="s">
        <v>74</v>
      </c>
      <c r="AY386" s="264" t="s">
        <v>139</v>
      </c>
    </row>
    <row r="387" s="1" customFormat="1" ht="16.5" customHeight="1">
      <c r="B387" s="38"/>
      <c r="C387" s="217" t="s">
        <v>466</v>
      </c>
      <c r="D387" s="217" t="s">
        <v>141</v>
      </c>
      <c r="E387" s="218" t="s">
        <v>467</v>
      </c>
      <c r="F387" s="219" t="s">
        <v>459</v>
      </c>
      <c r="G387" s="220" t="s">
        <v>144</v>
      </c>
      <c r="H387" s="221">
        <v>0.47999999999999998</v>
      </c>
      <c r="I387" s="222"/>
      <c r="J387" s="223">
        <f>ROUND(I387*H387,2)</f>
        <v>0</v>
      </c>
      <c r="K387" s="219" t="s">
        <v>145</v>
      </c>
      <c r="L387" s="43"/>
      <c r="M387" s="224" t="s">
        <v>1</v>
      </c>
      <c r="N387" s="225" t="s">
        <v>38</v>
      </c>
      <c r="O387" s="79"/>
      <c r="P387" s="226">
        <f>O387*H387</f>
        <v>0</v>
      </c>
      <c r="Q387" s="226">
        <v>0.02102</v>
      </c>
      <c r="R387" s="226">
        <f>Q387*H387</f>
        <v>0.010089600000000001</v>
      </c>
      <c r="S387" s="226">
        <v>0</v>
      </c>
      <c r="T387" s="227">
        <f>S387*H387</f>
        <v>0</v>
      </c>
      <c r="AR387" s="17" t="s">
        <v>146</v>
      </c>
      <c r="AT387" s="17" t="s">
        <v>141</v>
      </c>
      <c r="AU387" s="17" t="s">
        <v>76</v>
      </c>
      <c r="AY387" s="17" t="s">
        <v>139</v>
      </c>
      <c r="BE387" s="228">
        <f>IF(N387="základní",J387,0)</f>
        <v>0</v>
      </c>
      <c r="BF387" s="228">
        <f>IF(N387="snížená",J387,0)</f>
        <v>0</v>
      </c>
      <c r="BG387" s="228">
        <f>IF(N387="zákl. přenesená",J387,0)</f>
        <v>0</v>
      </c>
      <c r="BH387" s="228">
        <f>IF(N387="sníž. přenesená",J387,0)</f>
        <v>0</v>
      </c>
      <c r="BI387" s="228">
        <f>IF(N387="nulová",J387,0)</f>
        <v>0</v>
      </c>
      <c r="BJ387" s="17" t="s">
        <v>74</v>
      </c>
      <c r="BK387" s="228">
        <f>ROUND(I387*H387,2)</f>
        <v>0</v>
      </c>
      <c r="BL387" s="17" t="s">
        <v>146</v>
      </c>
      <c r="BM387" s="17" t="s">
        <v>468</v>
      </c>
    </row>
    <row r="388" s="1" customFormat="1">
      <c r="B388" s="38"/>
      <c r="C388" s="39"/>
      <c r="D388" s="229" t="s">
        <v>148</v>
      </c>
      <c r="E388" s="39"/>
      <c r="F388" s="230" t="s">
        <v>461</v>
      </c>
      <c r="G388" s="39"/>
      <c r="H388" s="39"/>
      <c r="I388" s="144"/>
      <c r="J388" s="39"/>
      <c r="K388" s="39"/>
      <c r="L388" s="43"/>
      <c r="M388" s="231"/>
      <c r="N388" s="79"/>
      <c r="O388" s="79"/>
      <c r="P388" s="79"/>
      <c r="Q388" s="79"/>
      <c r="R388" s="79"/>
      <c r="S388" s="79"/>
      <c r="T388" s="80"/>
      <c r="AT388" s="17" t="s">
        <v>148</v>
      </c>
      <c r="AU388" s="17" t="s">
        <v>76</v>
      </c>
    </row>
    <row r="389" s="1" customFormat="1">
      <c r="B389" s="38"/>
      <c r="C389" s="39"/>
      <c r="D389" s="229" t="s">
        <v>150</v>
      </c>
      <c r="E389" s="39"/>
      <c r="F389" s="232" t="s">
        <v>453</v>
      </c>
      <c r="G389" s="39"/>
      <c r="H389" s="39"/>
      <c r="I389" s="144"/>
      <c r="J389" s="39"/>
      <c r="K389" s="39"/>
      <c r="L389" s="43"/>
      <c r="M389" s="231"/>
      <c r="N389" s="79"/>
      <c r="O389" s="79"/>
      <c r="P389" s="79"/>
      <c r="Q389" s="79"/>
      <c r="R389" s="79"/>
      <c r="S389" s="79"/>
      <c r="T389" s="80"/>
      <c r="AT389" s="17" t="s">
        <v>150</v>
      </c>
      <c r="AU389" s="17" t="s">
        <v>76</v>
      </c>
    </row>
    <row r="390" s="13" customFormat="1">
      <c r="B390" s="243"/>
      <c r="C390" s="244"/>
      <c r="D390" s="229" t="s">
        <v>152</v>
      </c>
      <c r="E390" s="245" t="s">
        <v>1</v>
      </c>
      <c r="F390" s="246" t="s">
        <v>469</v>
      </c>
      <c r="G390" s="244"/>
      <c r="H390" s="247">
        <v>0.47999999999999998</v>
      </c>
      <c r="I390" s="248"/>
      <c r="J390" s="244"/>
      <c r="K390" s="244"/>
      <c r="L390" s="249"/>
      <c r="M390" s="250"/>
      <c r="N390" s="251"/>
      <c r="O390" s="251"/>
      <c r="P390" s="251"/>
      <c r="Q390" s="251"/>
      <c r="R390" s="251"/>
      <c r="S390" s="251"/>
      <c r="T390" s="252"/>
      <c r="AT390" s="253" t="s">
        <v>152</v>
      </c>
      <c r="AU390" s="253" t="s">
        <v>76</v>
      </c>
      <c r="AV390" s="13" t="s">
        <v>76</v>
      </c>
      <c r="AW390" s="13" t="s">
        <v>30</v>
      </c>
      <c r="AX390" s="13" t="s">
        <v>74</v>
      </c>
      <c r="AY390" s="253" t="s">
        <v>139</v>
      </c>
    </row>
    <row r="391" s="1" customFormat="1" ht="16.5" customHeight="1">
      <c r="B391" s="38"/>
      <c r="C391" s="217" t="s">
        <v>470</v>
      </c>
      <c r="D391" s="217" t="s">
        <v>141</v>
      </c>
      <c r="E391" s="218" t="s">
        <v>471</v>
      </c>
      <c r="F391" s="219" t="s">
        <v>472</v>
      </c>
      <c r="G391" s="220" t="s">
        <v>144</v>
      </c>
      <c r="H391" s="221">
        <v>112.34999999999999</v>
      </c>
      <c r="I391" s="222"/>
      <c r="J391" s="223">
        <f>ROUND(I391*H391,2)</f>
        <v>0</v>
      </c>
      <c r="K391" s="219" t="s">
        <v>145</v>
      </c>
      <c r="L391" s="43"/>
      <c r="M391" s="224" t="s">
        <v>1</v>
      </c>
      <c r="N391" s="225" t="s">
        <v>38</v>
      </c>
      <c r="O391" s="79"/>
      <c r="P391" s="226">
        <f>O391*H391</f>
        <v>0</v>
      </c>
      <c r="Q391" s="226">
        <v>0.16192000000000001</v>
      </c>
      <c r="R391" s="226">
        <f>Q391*H391</f>
        <v>18.191711999999999</v>
      </c>
      <c r="S391" s="226">
        <v>0</v>
      </c>
      <c r="T391" s="227">
        <f>S391*H391</f>
        <v>0</v>
      </c>
      <c r="AR391" s="17" t="s">
        <v>146</v>
      </c>
      <c r="AT391" s="17" t="s">
        <v>141</v>
      </c>
      <c r="AU391" s="17" t="s">
        <v>76</v>
      </c>
      <c r="AY391" s="17" t="s">
        <v>139</v>
      </c>
      <c r="BE391" s="228">
        <f>IF(N391="základní",J391,0)</f>
        <v>0</v>
      </c>
      <c r="BF391" s="228">
        <f>IF(N391="snížená",J391,0)</f>
        <v>0</v>
      </c>
      <c r="BG391" s="228">
        <f>IF(N391="zákl. přenesená",J391,0)</f>
        <v>0</v>
      </c>
      <c r="BH391" s="228">
        <f>IF(N391="sníž. přenesená",J391,0)</f>
        <v>0</v>
      </c>
      <c r="BI391" s="228">
        <f>IF(N391="nulová",J391,0)</f>
        <v>0</v>
      </c>
      <c r="BJ391" s="17" t="s">
        <v>74</v>
      </c>
      <c r="BK391" s="228">
        <f>ROUND(I391*H391,2)</f>
        <v>0</v>
      </c>
      <c r="BL391" s="17" t="s">
        <v>146</v>
      </c>
      <c r="BM391" s="17" t="s">
        <v>473</v>
      </c>
    </row>
    <row r="392" s="1" customFormat="1">
      <c r="B392" s="38"/>
      <c r="C392" s="39"/>
      <c r="D392" s="229" t="s">
        <v>148</v>
      </c>
      <c r="E392" s="39"/>
      <c r="F392" s="230" t="s">
        <v>474</v>
      </c>
      <c r="G392" s="39"/>
      <c r="H392" s="39"/>
      <c r="I392" s="144"/>
      <c r="J392" s="39"/>
      <c r="K392" s="39"/>
      <c r="L392" s="43"/>
      <c r="M392" s="231"/>
      <c r="N392" s="79"/>
      <c r="O392" s="79"/>
      <c r="P392" s="79"/>
      <c r="Q392" s="79"/>
      <c r="R392" s="79"/>
      <c r="S392" s="79"/>
      <c r="T392" s="80"/>
      <c r="AT392" s="17" t="s">
        <v>148</v>
      </c>
      <c r="AU392" s="17" t="s">
        <v>76</v>
      </c>
    </row>
    <row r="393" s="1" customFormat="1">
      <c r="B393" s="38"/>
      <c r="C393" s="39"/>
      <c r="D393" s="229" t="s">
        <v>150</v>
      </c>
      <c r="E393" s="39"/>
      <c r="F393" s="232" t="s">
        <v>475</v>
      </c>
      <c r="G393" s="39"/>
      <c r="H393" s="39"/>
      <c r="I393" s="144"/>
      <c r="J393" s="39"/>
      <c r="K393" s="39"/>
      <c r="L393" s="43"/>
      <c r="M393" s="231"/>
      <c r="N393" s="79"/>
      <c r="O393" s="79"/>
      <c r="P393" s="79"/>
      <c r="Q393" s="79"/>
      <c r="R393" s="79"/>
      <c r="S393" s="79"/>
      <c r="T393" s="80"/>
      <c r="AT393" s="17" t="s">
        <v>150</v>
      </c>
      <c r="AU393" s="17" t="s">
        <v>76</v>
      </c>
    </row>
    <row r="394" s="1" customFormat="1" ht="16.5" customHeight="1">
      <c r="B394" s="38"/>
      <c r="C394" s="217" t="s">
        <v>476</v>
      </c>
      <c r="D394" s="217" t="s">
        <v>141</v>
      </c>
      <c r="E394" s="218" t="s">
        <v>477</v>
      </c>
      <c r="F394" s="219" t="s">
        <v>478</v>
      </c>
      <c r="G394" s="220" t="s">
        <v>144</v>
      </c>
      <c r="H394" s="221">
        <v>112.34999999999999</v>
      </c>
      <c r="I394" s="222"/>
      <c r="J394" s="223">
        <f>ROUND(I394*H394,2)</f>
        <v>0</v>
      </c>
      <c r="K394" s="219" t="s">
        <v>145</v>
      </c>
      <c r="L394" s="43"/>
      <c r="M394" s="224" t="s">
        <v>1</v>
      </c>
      <c r="N394" s="225" t="s">
        <v>38</v>
      </c>
      <c r="O394" s="79"/>
      <c r="P394" s="226">
        <f>O394*H394</f>
        <v>0</v>
      </c>
      <c r="Q394" s="226">
        <v>1.031199</v>
      </c>
      <c r="R394" s="226">
        <f>Q394*H394</f>
        <v>115.85520765</v>
      </c>
      <c r="S394" s="226">
        <v>0</v>
      </c>
      <c r="T394" s="227">
        <f>S394*H394</f>
        <v>0</v>
      </c>
      <c r="AR394" s="17" t="s">
        <v>146</v>
      </c>
      <c r="AT394" s="17" t="s">
        <v>141</v>
      </c>
      <c r="AU394" s="17" t="s">
        <v>76</v>
      </c>
      <c r="AY394" s="17" t="s">
        <v>139</v>
      </c>
      <c r="BE394" s="228">
        <f>IF(N394="základní",J394,0)</f>
        <v>0</v>
      </c>
      <c r="BF394" s="228">
        <f>IF(N394="snížená",J394,0)</f>
        <v>0</v>
      </c>
      <c r="BG394" s="228">
        <f>IF(N394="zákl. přenesená",J394,0)</f>
        <v>0</v>
      </c>
      <c r="BH394" s="228">
        <f>IF(N394="sníž. přenesená",J394,0)</f>
        <v>0</v>
      </c>
      <c r="BI394" s="228">
        <f>IF(N394="nulová",J394,0)</f>
        <v>0</v>
      </c>
      <c r="BJ394" s="17" t="s">
        <v>74</v>
      </c>
      <c r="BK394" s="228">
        <f>ROUND(I394*H394,2)</f>
        <v>0</v>
      </c>
      <c r="BL394" s="17" t="s">
        <v>146</v>
      </c>
      <c r="BM394" s="17" t="s">
        <v>479</v>
      </c>
    </row>
    <row r="395" s="1" customFormat="1">
      <c r="B395" s="38"/>
      <c r="C395" s="39"/>
      <c r="D395" s="229" t="s">
        <v>148</v>
      </c>
      <c r="E395" s="39"/>
      <c r="F395" s="230" t="s">
        <v>480</v>
      </c>
      <c r="G395" s="39"/>
      <c r="H395" s="39"/>
      <c r="I395" s="144"/>
      <c r="J395" s="39"/>
      <c r="K395" s="39"/>
      <c r="L395" s="43"/>
      <c r="M395" s="231"/>
      <c r="N395" s="79"/>
      <c r="O395" s="79"/>
      <c r="P395" s="79"/>
      <c r="Q395" s="79"/>
      <c r="R395" s="79"/>
      <c r="S395" s="79"/>
      <c r="T395" s="80"/>
      <c r="AT395" s="17" t="s">
        <v>148</v>
      </c>
      <c r="AU395" s="17" t="s">
        <v>76</v>
      </c>
    </row>
    <row r="396" s="1" customFormat="1">
      <c r="B396" s="38"/>
      <c r="C396" s="39"/>
      <c r="D396" s="229" t="s">
        <v>150</v>
      </c>
      <c r="E396" s="39"/>
      <c r="F396" s="232" t="s">
        <v>481</v>
      </c>
      <c r="G396" s="39"/>
      <c r="H396" s="39"/>
      <c r="I396" s="144"/>
      <c r="J396" s="39"/>
      <c r="K396" s="39"/>
      <c r="L396" s="43"/>
      <c r="M396" s="231"/>
      <c r="N396" s="79"/>
      <c r="O396" s="79"/>
      <c r="P396" s="79"/>
      <c r="Q396" s="79"/>
      <c r="R396" s="79"/>
      <c r="S396" s="79"/>
      <c r="T396" s="80"/>
      <c r="AT396" s="17" t="s">
        <v>150</v>
      </c>
      <c r="AU396" s="17" t="s">
        <v>76</v>
      </c>
    </row>
    <row r="397" s="1" customFormat="1">
      <c r="B397" s="38"/>
      <c r="C397" s="39"/>
      <c r="D397" s="229" t="s">
        <v>266</v>
      </c>
      <c r="E397" s="39"/>
      <c r="F397" s="232" t="s">
        <v>482</v>
      </c>
      <c r="G397" s="39"/>
      <c r="H397" s="39"/>
      <c r="I397" s="144"/>
      <c r="J397" s="39"/>
      <c r="K397" s="39"/>
      <c r="L397" s="43"/>
      <c r="M397" s="231"/>
      <c r="N397" s="79"/>
      <c r="O397" s="79"/>
      <c r="P397" s="79"/>
      <c r="Q397" s="79"/>
      <c r="R397" s="79"/>
      <c r="S397" s="79"/>
      <c r="T397" s="80"/>
      <c r="AT397" s="17" t="s">
        <v>266</v>
      </c>
      <c r="AU397" s="17" t="s">
        <v>76</v>
      </c>
    </row>
    <row r="398" s="12" customFormat="1">
      <c r="B398" s="233"/>
      <c r="C398" s="234"/>
      <c r="D398" s="229" t="s">
        <v>152</v>
      </c>
      <c r="E398" s="235" t="s">
        <v>1</v>
      </c>
      <c r="F398" s="236" t="s">
        <v>195</v>
      </c>
      <c r="G398" s="234"/>
      <c r="H398" s="235" t="s">
        <v>1</v>
      </c>
      <c r="I398" s="237"/>
      <c r="J398" s="234"/>
      <c r="K398" s="234"/>
      <c r="L398" s="238"/>
      <c r="M398" s="239"/>
      <c r="N398" s="240"/>
      <c r="O398" s="240"/>
      <c r="P398" s="240"/>
      <c r="Q398" s="240"/>
      <c r="R398" s="240"/>
      <c r="S398" s="240"/>
      <c r="T398" s="241"/>
      <c r="AT398" s="242" t="s">
        <v>152</v>
      </c>
      <c r="AU398" s="242" t="s">
        <v>76</v>
      </c>
      <c r="AV398" s="12" t="s">
        <v>74</v>
      </c>
      <c r="AW398" s="12" t="s">
        <v>30</v>
      </c>
      <c r="AX398" s="12" t="s">
        <v>67</v>
      </c>
      <c r="AY398" s="242" t="s">
        <v>139</v>
      </c>
    </row>
    <row r="399" s="12" customFormat="1">
      <c r="B399" s="233"/>
      <c r="C399" s="234"/>
      <c r="D399" s="229" t="s">
        <v>152</v>
      </c>
      <c r="E399" s="235" t="s">
        <v>1</v>
      </c>
      <c r="F399" s="236" t="s">
        <v>196</v>
      </c>
      <c r="G399" s="234"/>
      <c r="H399" s="235" t="s">
        <v>1</v>
      </c>
      <c r="I399" s="237"/>
      <c r="J399" s="234"/>
      <c r="K399" s="234"/>
      <c r="L399" s="238"/>
      <c r="M399" s="239"/>
      <c r="N399" s="240"/>
      <c r="O399" s="240"/>
      <c r="P399" s="240"/>
      <c r="Q399" s="240"/>
      <c r="R399" s="240"/>
      <c r="S399" s="240"/>
      <c r="T399" s="241"/>
      <c r="AT399" s="242" t="s">
        <v>152</v>
      </c>
      <c r="AU399" s="242" t="s">
        <v>76</v>
      </c>
      <c r="AV399" s="12" t="s">
        <v>74</v>
      </c>
      <c r="AW399" s="12" t="s">
        <v>30</v>
      </c>
      <c r="AX399" s="12" t="s">
        <v>67</v>
      </c>
      <c r="AY399" s="242" t="s">
        <v>139</v>
      </c>
    </row>
    <row r="400" s="13" customFormat="1">
      <c r="B400" s="243"/>
      <c r="C400" s="244"/>
      <c r="D400" s="229" t="s">
        <v>152</v>
      </c>
      <c r="E400" s="245" t="s">
        <v>1</v>
      </c>
      <c r="F400" s="246" t="s">
        <v>292</v>
      </c>
      <c r="G400" s="244"/>
      <c r="H400" s="247">
        <v>28.260999999999999</v>
      </c>
      <c r="I400" s="248"/>
      <c r="J400" s="244"/>
      <c r="K400" s="244"/>
      <c r="L400" s="249"/>
      <c r="M400" s="250"/>
      <c r="N400" s="251"/>
      <c r="O400" s="251"/>
      <c r="P400" s="251"/>
      <c r="Q400" s="251"/>
      <c r="R400" s="251"/>
      <c r="S400" s="251"/>
      <c r="T400" s="252"/>
      <c r="AT400" s="253" t="s">
        <v>152</v>
      </c>
      <c r="AU400" s="253" t="s">
        <v>76</v>
      </c>
      <c r="AV400" s="13" t="s">
        <v>76</v>
      </c>
      <c r="AW400" s="13" t="s">
        <v>30</v>
      </c>
      <c r="AX400" s="13" t="s">
        <v>67</v>
      </c>
      <c r="AY400" s="253" t="s">
        <v>139</v>
      </c>
    </row>
    <row r="401" s="13" customFormat="1">
      <c r="B401" s="243"/>
      <c r="C401" s="244"/>
      <c r="D401" s="229" t="s">
        <v>152</v>
      </c>
      <c r="E401" s="245" t="s">
        <v>1</v>
      </c>
      <c r="F401" s="246" t="s">
        <v>293</v>
      </c>
      <c r="G401" s="244"/>
      <c r="H401" s="247">
        <v>11.661</v>
      </c>
      <c r="I401" s="248"/>
      <c r="J401" s="244"/>
      <c r="K401" s="244"/>
      <c r="L401" s="249"/>
      <c r="M401" s="250"/>
      <c r="N401" s="251"/>
      <c r="O401" s="251"/>
      <c r="P401" s="251"/>
      <c r="Q401" s="251"/>
      <c r="R401" s="251"/>
      <c r="S401" s="251"/>
      <c r="T401" s="252"/>
      <c r="AT401" s="253" t="s">
        <v>152</v>
      </c>
      <c r="AU401" s="253" t="s">
        <v>76</v>
      </c>
      <c r="AV401" s="13" t="s">
        <v>76</v>
      </c>
      <c r="AW401" s="13" t="s">
        <v>30</v>
      </c>
      <c r="AX401" s="13" t="s">
        <v>67</v>
      </c>
      <c r="AY401" s="253" t="s">
        <v>139</v>
      </c>
    </row>
    <row r="402" s="13" customFormat="1">
      <c r="B402" s="243"/>
      <c r="C402" s="244"/>
      <c r="D402" s="229" t="s">
        <v>152</v>
      </c>
      <c r="E402" s="245" t="s">
        <v>1</v>
      </c>
      <c r="F402" s="246" t="s">
        <v>294</v>
      </c>
      <c r="G402" s="244"/>
      <c r="H402" s="247">
        <v>12.994999999999999</v>
      </c>
      <c r="I402" s="248"/>
      <c r="J402" s="244"/>
      <c r="K402" s="244"/>
      <c r="L402" s="249"/>
      <c r="M402" s="250"/>
      <c r="N402" s="251"/>
      <c r="O402" s="251"/>
      <c r="P402" s="251"/>
      <c r="Q402" s="251"/>
      <c r="R402" s="251"/>
      <c r="S402" s="251"/>
      <c r="T402" s="252"/>
      <c r="AT402" s="253" t="s">
        <v>152</v>
      </c>
      <c r="AU402" s="253" t="s">
        <v>76</v>
      </c>
      <c r="AV402" s="13" t="s">
        <v>76</v>
      </c>
      <c r="AW402" s="13" t="s">
        <v>30</v>
      </c>
      <c r="AX402" s="13" t="s">
        <v>67</v>
      </c>
      <c r="AY402" s="253" t="s">
        <v>139</v>
      </c>
    </row>
    <row r="403" s="12" customFormat="1">
      <c r="B403" s="233"/>
      <c r="C403" s="234"/>
      <c r="D403" s="229" t="s">
        <v>152</v>
      </c>
      <c r="E403" s="235" t="s">
        <v>1</v>
      </c>
      <c r="F403" s="236" t="s">
        <v>200</v>
      </c>
      <c r="G403" s="234"/>
      <c r="H403" s="235" t="s">
        <v>1</v>
      </c>
      <c r="I403" s="237"/>
      <c r="J403" s="234"/>
      <c r="K403" s="234"/>
      <c r="L403" s="238"/>
      <c r="M403" s="239"/>
      <c r="N403" s="240"/>
      <c r="O403" s="240"/>
      <c r="P403" s="240"/>
      <c r="Q403" s="240"/>
      <c r="R403" s="240"/>
      <c r="S403" s="240"/>
      <c r="T403" s="241"/>
      <c r="AT403" s="242" t="s">
        <v>152</v>
      </c>
      <c r="AU403" s="242" t="s">
        <v>76</v>
      </c>
      <c r="AV403" s="12" t="s">
        <v>74</v>
      </c>
      <c r="AW403" s="12" t="s">
        <v>30</v>
      </c>
      <c r="AX403" s="12" t="s">
        <v>67</v>
      </c>
      <c r="AY403" s="242" t="s">
        <v>139</v>
      </c>
    </row>
    <row r="404" s="13" customFormat="1">
      <c r="B404" s="243"/>
      <c r="C404" s="244"/>
      <c r="D404" s="229" t="s">
        <v>152</v>
      </c>
      <c r="E404" s="245" t="s">
        <v>1</v>
      </c>
      <c r="F404" s="246" t="s">
        <v>295</v>
      </c>
      <c r="G404" s="244"/>
      <c r="H404" s="247">
        <v>30.129999999999999</v>
      </c>
      <c r="I404" s="248"/>
      <c r="J404" s="244"/>
      <c r="K404" s="244"/>
      <c r="L404" s="249"/>
      <c r="M404" s="250"/>
      <c r="N404" s="251"/>
      <c r="O404" s="251"/>
      <c r="P404" s="251"/>
      <c r="Q404" s="251"/>
      <c r="R404" s="251"/>
      <c r="S404" s="251"/>
      <c r="T404" s="252"/>
      <c r="AT404" s="253" t="s">
        <v>152</v>
      </c>
      <c r="AU404" s="253" t="s">
        <v>76</v>
      </c>
      <c r="AV404" s="13" t="s">
        <v>76</v>
      </c>
      <c r="AW404" s="13" t="s">
        <v>30</v>
      </c>
      <c r="AX404" s="13" t="s">
        <v>67</v>
      </c>
      <c r="AY404" s="253" t="s">
        <v>139</v>
      </c>
    </row>
    <row r="405" s="13" customFormat="1">
      <c r="B405" s="243"/>
      <c r="C405" s="244"/>
      <c r="D405" s="229" t="s">
        <v>152</v>
      </c>
      <c r="E405" s="245" t="s">
        <v>1</v>
      </c>
      <c r="F405" s="246" t="s">
        <v>296</v>
      </c>
      <c r="G405" s="244"/>
      <c r="H405" s="247">
        <v>12.34</v>
      </c>
      <c r="I405" s="248"/>
      <c r="J405" s="244"/>
      <c r="K405" s="244"/>
      <c r="L405" s="249"/>
      <c r="M405" s="250"/>
      <c r="N405" s="251"/>
      <c r="O405" s="251"/>
      <c r="P405" s="251"/>
      <c r="Q405" s="251"/>
      <c r="R405" s="251"/>
      <c r="S405" s="251"/>
      <c r="T405" s="252"/>
      <c r="AT405" s="253" t="s">
        <v>152</v>
      </c>
      <c r="AU405" s="253" t="s">
        <v>76</v>
      </c>
      <c r="AV405" s="13" t="s">
        <v>76</v>
      </c>
      <c r="AW405" s="13" t="s">
        <v>30</v>
      </c>
      <c r="AX405" s="13" t="s">
        <v>67</v>
      </c>
      <c r="AY405" s="253" t="s">
        <v>139</v>
      </c>
    </row>
    <row r="406" s="13" customFormat="1">
      <c r="B406" s="243"/>
      <c r="C406" s="244"/>
      <c r="D406" s="229" t="s">
        <v>152</v>
      </c>
      <c r="E406" s="245" t="s">
        <v>1</v>
      </c>
      <c r="F406" s="246" t="s">
        <v>297</v>
      </c>
      <c r="G406" s="244"/>
      <c r="H406" s="247">
        <v>16.963000000000001</v>
      </c>
      <c r="I406" s="248"/>
      <c r="J406" s="244"/>
      <c r="K406" s="244"/>
      <c r="L406" s="249"/>
      <c r="M406" s="250"/>
      <c r="N406" s="251"/>
      <c r="O406" s="251"/>
      <c r="P406" s="251"/>
      <c r="Q406" s="251"/>
      <c r="R406" s="251"/>
      <c r="S406" s="251"/>
      <c r="T406" s="252"/>
      <c r="AT406" s="253" t="s">
        <v>152</v>
      </c>
      <c r="AU406" s="253" t="s">
        <v>76</v>
      </c>
      <c r="AV406" s="13" t="s">
        <v>76</v>
      </c>
      <c r="AW406" s="13" t="s">
        <v>30</v>
      </c>
      <c r="AX406" s="13" t="s">
        <v>67</v>
      </c>
      <c r="AY406" s="253" t="s">
        <v>139</v>
      </c>
    </row>
    <row r="407" s="14" customFormat="1">
      <c r="B407" s="254"/>
      <c r="C407" s="255"/>
      <c r="D407" s="229" t="s">
        <v>152</v>
      </c>
      <c r="E407" s="256" t="s">
        <v>1</v>
      </c>
      <c r="F407" s="257" t="s">
        <v>157</v>
      </c>
      <c r="G407" s="255"/>
      <c r="H407" s="258">
        <v>112.34999999999999</v>
      </c>
      <c r="I407" s="259"/>
      <c r="J407" s="255"/>
      <c r="K407" s="255"/>
      <c r="L407" s="260"/>
      <c r="M407" s="261"/>
      <c r="N407" s="262"/>
      <c r="O407" s="262"/>
      <c r="P407" s="262"/>
      <c r="Q407" s="262"/>
      <c r="R407" s="262"/>
      <c r="S407" s="262"/>
      <c r="T407" s="263"/>
      <c r="AT407" s="264" t="s">
        <v>152</v>
      </c>
      <c r="AU407" s="264" t="s">
        <v>76</v>
      </c>
      <c r="AV407" s="14" t="s">
        <v>146</v>
      </c>
      <c r="AW407" s="14" t="s">
        <v>30</v>
      </c>
      <c r="AX407" s="14" t="s">
        <v>74</v>
      </c>
      <c r="AY407" s="264" t="s">
        <v>139</v>
      </c>
    </row>
    <row r="408" s="1" customFormat="1" ht="16.5" customHeight="1">
      <c r="B408" s="38"/>
      <c r="C408" s="217" t="s">
        <v>483</v>
      </c>
      <c r="D408" s="217" t="s">
        <v>141</v>
      </c>
      <c r="E408" s="218" t="s">
        <v>484</v>
      </c>
      <c r="F408" s="219" t="s">
        <v>485</v>
      </c>
      <c r="G408" s="220" t="s">
        <v>307</v>
      </c>
      <c r="H408" s="221">
        <v>0.64800000000000002</v>
      </c>
      <c r="I408" s="222"/>
      <c r="J408" s="223">
        <f>ROUND(I408*H408,2)</f>
        <v>0</v>
      </c>
      <c r="K408" s="219" t="s">
        <v>145</v>
      </c>
      <c r="L408" s="43"/>
      <c r="M408" s="224" t="s">
        <v>1</v>
      </c>
      <c r="N408" s="225" t="s">
        <v>38</v>
      </c>
      <c r="O408" s="79"/>
      <c r="P408" s="226">
        <f>O408*H408</f>
        <v>0</v>
      </c>
      <c r="Q408" s="226">
        <v>1.0597380000000001</v>
      </c>
      <c r="R408" s="226">
        <f>Q408*H408</f>
        <v>0.68671022400000004</v>
      </c>
      <c r="S408" s="226">
        <v>0</v>
      </c>
      <c r="T408" s="227">
        <f>S408*H408</f>
        <v>0</v>
      </c>
      <c r="AR408" s="17" t="s">
        <v>146</v>
      </c>
      <c r="AT408" s="17" t="s">
        <v>141</v>
      </c>
      <c r="AU408" s="17" t="s">
        <v>76</v>
      </c>
      <c r="AY408" s="17" t="s">
        <v>139</v>
      </c>
      <c r="BE408" s="228">
        <f>IF(N408="základní",J408,0)</f>
        <v>0</v>
      </c>
      <c r="BF408" s="228">
        <f>IF(N408="snížená",J408,0)</f>
        <v>0</v>
      </c>
      <c r="BG408" s="228">
        <f>IF(N408="zákl. přenesená",J408,0)</f>
        <v>0</v>
      </c>
      <c r="BH408" s="228">
        <f>IF(N408="sníž. přenesená",J408,0)</f>
        <v>0</v>
      </c>
      <c r="BI408" s="228">
        <f>IF(N408="nulová",J408,0)</f>
        <v>0</v>
      </c>
      <c r="BJ408" s="17" t="s">
        <v>74</v>
      </c>
      <c r="BK408" s="228">
        <f>ROUND(I408*H408,2)</f>
        <v>0</v>
      </c>
      <c r="BL408" s="17" t="s">
        <v>146</v>
      </c>
      <c r="BM408" s="17" t="s">
        <v>486</v>
      </c>
    </row>
    <row r="409" s="1" customFormat="1">
      <c r="B409" s="38"/>
      <c r="C409" s="39"/>
      <c r="D409" s="229" t="s">
        <v>148</v>
      </c>
      <c r="E409" s="39"/>
      <c r="F409" s="230" t="s">
        <v>487</v>
      </c>
      <c r="G409" s="39"/>
      <c r="H409" s="39"/>
      <c r="I409" s="144"/>
      <c r="J409" s="39"/>
      <c r="K409" s="39"/>
      <c r="L409" s="43"/>
      <c r="M409" s="231"/>
      <c r="N409" s="79"/>
      <c r="O409" s="79"/>
      <c r="P409" s="79"/>
      <c r="Q409" s="79"/>
      <c r="R409" s="79"/>
      <c r="S409" s="79"/>
      <c r="T409" s="80"/>
      <c r="AT409" s="17" t="s">
        <v>148</v>
      </c>
      <c r="AU409" s="17" t="s">
        <v>76</v>
      </c>
    </row>
    <row r="410" s="1" customFormat="1">
      <c r="B410" s="38"/>
      <c r="C410" s="39"/>
      <c r="D410" s="229" t="s">
        <v>150</v>
      </c>
      <c r="E410" s="39"/>
      <c r="F410" s="232" t="s">
        <v>488</v>
      </c>
      <c r="G410" s="39"/>
      <c r="H410" s="39"/>
      <c r="I410" s="144"/>
      <c r="J410" s="39"/>
      <c r="K410" s="39"/>
      <c r="L410" s="43"/>
      <c r="M410" s="231"/>
      <c r="N410" s="79"/>
      <c r="O410" s="79"/>
      <c r="P410" s="79"/>
      <c r="Q410" s="79"/>
      <c r="R410" s="79"/>
      <c r="S410" s="79"/>
      <c r="T410" s="80"/>
      <c r="AT410" s="17" t="s">
        <v>150</v>
      </c>
      <c r="AU410" s="17" t="s">
        <v>76</v>
      </c>
    </row>
    <row r="411" s="12" customFormat="1">
      <c r="B411" s="233"/>
      <c r="C411" s="234"/>
      <c r="D411" s="229" t="s">
        <v>152</v>
      </c>
      <c r="E411" s="235" t="s">
        <v>1</v>
      </c>
      <c r="F411" s="236" t="s">
        <v>489</v>
      </c>
      <c r="G411" s="234"/>
      <c r="H411" s="235" t="s">
        <v>1</v>
      </c>
      <c r="I411" s="237"/>
      <c r="J411" s="234"/>
      <c r="K411" s="234"/>
      <c r="L411" s="238"/>
      <c r="M411" s="239"/>
      <c r="N411" s="240"/>
      <c r="O411" s="240"/>
      <c r="P411" s="240"/>
      <c r="Q411" s="240"/>
      <c r="R411" s="240"/>
      <c r="S411" s="240"/>
      <c r="T411" s="241"/>
      <c r="AT411" s="242" t="s">
        <v>152</v>
      </c>
      <c r="AU411" s="242" t="s">
        <v>76</v>
      </c>
      <c r="AV411" s="12" t="s">
        <v>74</v>
      </c>
      <c r="AW411" s="12" t="s">
        <v>30</v>
      </c>
      <c r="AX411" s="12" t="s">
        <v>67</v>
      </c>
      <c r="AY411" s="242" t="s">
        <v>139</v>
      </c>
    </row>
    <row r="412" s="13" customFormat="1">
      <c r="B412" s="243"/>
      <c r="C412" s="244"/>
      <c r="D412" s="229" t="s">
        <v>152</v>
      </c>
      <c r="E412" s="245" t="s">
        <v>1</v>
      </c>
      <c r="F412" s="246" t="s">
        <v>490</v>
      </c>
      <c r="G412" s="244"/>
      <c r="H412" s="247">
        <v>0.64800000000000002</v>
      </c>
      <c r="I412" s="248"/>
      <c r="J412" s="244"/>
      <c r="K412" s="244"/>
      <c r="L412" s="249"/>
      <c r="M412" s="250"/>
      <c r="N412" s="251"/>
      <c r="O412" s="251"/>
      <c r="P412" s="251"/>
      <c r="Q412" s="251"/>
      <c r="R412" s="251"/>
      <c r="S412" s="251"/>
      <c r="T412" s="252"/>
      <c r="AT412" s="253" t="s">
        <v>152</v>
      </c>
      <c r="AU412" s="253" t="s">
        <v>76</v>
      </c>
      <c r="AV412" s="13" t="s">
        <v>76</v>
      </c>
      <c r="AW412" s="13" t="s">
        <v>30</v>
      </c>
      <c r="AX412" s="13" t="s">
        <v>67</v>
      </c>
      <c r="AY412" s="253" t="s">
        <v>139</v>
      </c>
    </row>
    <row r="413" s="14" customFormat="1">
      <c r="B413" s="254"/>
      <c r="C413" s="255"/>
      <c r="D413" s="229" t="s">
        <v>152</v>
      </c>
      <c r="E413" s="256" t="s">
        <v>1</v>
      </c>
      <c r="F413" s="257" t="s">
        <v>157</v>
      </c>
      <c r="G413" s="255"/>
      <c r="H413" s="258">
        <v>0.64800000000000002</v>
      </c>
      <c r="I413" s="259"/>
      <c r="J413" s="255"/>
      <c r="K413" s="255"/>
      <c r="L413" s="260"/>
      <c r="M413" s="261"/>
      <c r="N413" s="262"/>
      <c r="O413" s="262"/>
      <c r="P413" s="262"/>
      <c r="Q413" s="262"/>
      <c r="R413" s="262"/>
      <c r="S413" s="262"/>
      <c r="T413" s="263"/>
      <c r="AT413" s="264" t="s">
        <v>152</v>
      </c>
      <c r="AU413" s="264" t="s">
        <v>76</v>
      </c>
      <c r="AV413" s="14" t="s">
        <v>146</v>
      </c>
      <c r="AW413" s="14" t="s">
        <v>30</v>
      </c>
      <c r="AX413" s="14" t="s">
        <v>74</v>
      </c>
      <c r="AY413" s="264" t="s">
        <v>139</v>
      </c>
    </row>
    <row r="414" s="11" customFormat="1" ht="22.8" customHeight="1">
      <c r="B414" s="201"/>
      <c r="C414" s="202"/>
      <c r="D414" s="203" t="s">
        <v>66</v>
      </c>
      <c r="E414" s="215" t="s">
        <v>182</v>
      </c>
      <c r="F414" s="215" t="s">
        <v>491</v>
      </c>
      <c r="G414" s="202"/>
      <c r="H414" s="202"/>
      <c r="I414" s="205"/>
      <c r="J414" s="216">
        <f>BK414</f>
        <v>0</v>
      </c>
      <c r="K414" s="202"/>
      <c r="L414" s="207"/>
      <c r="M414" s="208"/>
      <c r="N414" s="209"/>
      <c r="O414" s="209"/>
      <c r="P414" s="210">
        <f>SUM(P415:P423)</f>
        <v>0</v>
      </c>
      <c r="Q414" s="209"/>
      <c r="R414" s="210">
        <f>SUM(R415:R423)</f>
        <v>56.992800000000003</v>
      </c>
      <c r="S414" s="209"/>
      <c r="T414" s="211">
        <f>SUM(T415:T423)</f>
        <v>0</v>
      </c>
      <c r="AR414" s="212" t="s">
        <v>74</v>
      </c>
      <c r="AT414" s="213" t="s">
        <v>66</v>
      </c>
      <c r="AU414" s="213" t="s">
        <v>74</v>
      </c>
      <c r="AY414" s="212" t="s">
        <v>139</v>
      </c>
      <c r="BK414" s="214">
        <f>SUM(BK415:BK423)</f>
        <v>0</v>
      </c>
    </row>
    <row r="415" s="1" customFormat="1" ht="16.5" customHeight="1">
      <c r="B415" s="38"/>
      <c r="C415" s="217" t="s">
        <v>492</v>
      </c>
      <c r="D415" s="217" t="s">
        <v>141</v>
      </c>
      <c r="E415" s="218" t="s">
        <v>493</v>
      </c>
      <c r="F415" s="219" t="s">
        <v>494</v>
      </c>
      <c r="G415" s="220" t="s">
        <v>144</v>
      </c>
      <c r="H415" s="221">
        <v>120</v>
      </c>
      <c r="I415" s="222"/>
      <c r="J415" s="223">
        <f>ROUND(I415*H415,2)</f>
        <v>0</v>
      </c>
      <c r="K415" s="219" t="s">
        <v>145</v>
      </c>
      <c r="L415" s="43"/>
      <c r="M415" s="224" t="s">
        <v>1</v>
      </c>
      <c r="N415" s="225" t="s">
        <v>38</v>
      </c>
      <c r="O415" s="79"/>
      <c r="P415" s="226">
        <f>O415*H415</f>
        <v>0</v>
      </c>
      <c r="Q415" s="226">
        <v>0.27994000000000002</v>
      </c>
      <c r="R415" s="226">
        <f>Q415*H415</f>
        <v>33.592800000000004</v>
      </c>
      <c r="S415" s="226">
        <v>0</v>
      </c>
      <c r="T415" s="227">
        <f>S415*H415</f>
        <v>0</v>
      </c>
      <c r="AR415" s="17" t="s">
        <v>146</v>
      </c>
      <c r="AT415" s="17" t="s">
        <v>141</v>
      </c>
      <c r="AU415" s="17" t="s">
        <v>76</v>
      </c>
      <c r="AY415" s="17" t="s">
        <v>139</v>
      </c>
      <c r="BE415" s="228">
        <f>IF(N415="základní",J415,0)</f>
        <v>0</v>
      </c>
      <c r="BF415" s="228">
        <f>IF(N415="snížená",J415,0)</f>
        <v>0</v>
      </c>
      <c r="BG415" s="228">
        <f>IF(N415="zákl. přenesená",J415,0)</f>
        <v>0</v>
      </c>
      <c r="BH415" s="228">
        <f>IF(N415="sníž. přenesená",J415,0)</f>
        <v>0</v>
      </c>
      <c r="BI415" s="228">
        <f>IF(N415="nulová",J415,0)</f>
        <v>0</v>
      </c>
      <c r="BJ415" s="17" t="s">
        <v>74</v>
      </c>
      <c r="BK415" s="228">
        <f>ROUND(I415*H415,2)</f>
        <v>0</v>
      </c>
      <c r="BL415" s="17" t="s">
        <v>146</v>
      </c>
      <c r="BM415" s="17" t="s">
        <v>495</v>
      </c>
    </row>
    <row r="416" s="1" customFormat="1">
      <c r="B416" s="38"/>
      <c r="C416" s="39"/>
      <c r="D416" s="229" t="s">
        <v>148</v>
      </c>
      <c r="E416" s="39"/>
      <c r="F416" s="230" t="s">
        <v>496</v>
      </c>
      <c r="G416" s="39"/>
      <c r="H416" s="39"/>
      <c r="I416" s="144"/>
      <c r="J416" s="39"/>
      <c r="K416" s="39"/>
      <c r="L416" s="43"/>
      <c r="M416" s="231"/>
      <c r="N416" s="79"/>
      <c r="O416" s="79"/>
      <c r="P416" s="79"/>
      <c r="Q416" s="79"/>
      <c r="R416" s="79"/>
      <c r="S416" s="79"/>
      <c r="T416" s="80"/>
      <c r="AT416" s="17" t="s">
        <v>148</v>
      </c>
      <c r="AU416" s="17" t="s">
        <v>76</v>
      </c>
    </row>
    <row r="417" s="12" customFormat="1">
      <c r="B417" s="233"/>
      <c r="C417" s="234"/>
      <c r="D417" s="229" t="s">
        <v>152</v>
      </c>
      <c r="E417" s="235" t="s">
        <v>1</v>
      </c>
      <c r="F417" s="236" t="s">
        <v>188</v>
      </c>
      <c r="G417" s="234"/>
      <c r="H417" s="235" t="s">
        <v>1</v>
      </c>
      <c r="I417" s="237"/>
      <c r="J417" s="234"/>
      <c r="K417" s="234"/>
      <c r="L417" s="238"/>
      <c r="M417" s="239"/>
      <c r="N417" s="240"/>
      <c r="O417" s="240"/>
      <c r="P417" s="240"/>
      <c r="Q417" s="240"/>
      <c r="R417" s="240"/>
      <c r="S417" s="240"/>
      <c r="T417" s="241"/>
      <c r="AT417" s="242" t="s">
        <v>152</v>
      </c>
      <c r="AU417" s="242" t="s">
        <v>76</v>
      </c>
      <c r="AV417" s="12" t="s">
        <v>74</v>
      </c>
      <c r="AW417" s="12" t="s">
        <v>30</v>
      </c>
      <c r="AX417" s="12" t="s">
        <v>67</v>
      </c>
      <c r="AY417" s="242" t="s">
        <v>139</v>
      </c>
    </row>
    <row r="418" s="13" customFormat="1">
      <c r="B418" s="243"/>
      <c r="C418" s="244"/>
      <c r="D418" s="229" t="s">
        <v>152</v>
      </c>
      <c r="E418" s="245" t="s">
        <v>1</v>
      </c>
      <c r="F418" s="246" t="s">
        <v>154</v>
      </c>
      <c r="G418" s="244"/>
      <c r="H418" s="247">
        <v>120</v>
      </c>
      <c r="I418" s="248"/>
      <c r="J418" s="244"/>
      <c r="K418" s="244"/>
      <c r="L418" s="249"/>
      <c r="M418" s="250"/>
      <c r="N418" s="251"/>
      <c r="O418" s="251"/>
      <c r="P418" s="251"/>
      <c r="Q418" s="251"/>
      <c r="R418" s="251"/>
      <c r="S418" s="251"/>
      <c r="T418" s="252"/>
      <c r="AT418" s="253" t="s">
        <v>152</v>
      </c>
      <c r="AU418" s="253" t="s">
        <v>76</v>
      </c>
      <c r="AV418" s="13" t="s">
        <v>76</v>
      </c>
      <c r="AW418" s="13" t="s">
        <v>30</v>
      </c>
      <c r="AX418" s="13" t="s">
        <v>74</v>
      </c>
      <c r="AY418" s="253" t="s">
        <v>139</v>
      </c>
    </row>
    <row r="419" s="1" customFormat="1" ht="16.5" customHeight="1">
      <c r="B419" s="38"/>
      <c r="C419" s="217" t="s">
        <v>497</v>
      </c>
      <c r="D419" s="217" t="s">
        <v>141</v>
      </c>
      <c r="E419" s="218" t="s">
        <v>498</v>
      </c>
      <c r="F419" s="219" t="s">
        <v>499</v>
      </c>
      <c r="G419" s="220" t="s">
        <v>144</v>
      </c>
      <c r="H419" s="221">
        <v>120</v>
      </c>
      <c r="I419" s="222"/>
      <c r="J419" s="223">
        <f>ROUND(I419*H419,2)</f>
        <v>0</v>
      </c>
      <c r="K419" s="219" t="s">
        <v>145</v>
      </c>
      <c r="L419" s="43"/>
      <c r="M419" s="224" t="s">
        <v>1</v>
      </c>
      <c r="N419" s="225" t="s">
        <v>38</v>
      </c>
      <c r="O419" s="79"/>
      <c r="P419" s="226">
        <f>O419*H419</f>
        <v>0</v>
      </c>
      <c r="Q419" s="226">
        <v>0.12</v>
      </c>
      <c r="R419" s="226">
        <f>Q419*H419</f>
        <v>14.399999999999999</v>
      </c>
      <c r="S419" s="226">
        <v>0</v>
      </c>
      <c r="T419" s="227">
        <f>S419*H419</f>
        <v>0</v>
      </c>
      <c r="AR419" s="17" t="s">
        <v>146</v>
      </c>
      <c r="AT419" s="17" t="s">
        <v>141</v>
      </c>
      <c r="AU419" s="17" t="s">
        <v>76</v>
      </c>
      <c r="AY419" s="17" t="s">
        <v>139</v>
      </c>
      <c r="BE419" s="228">
        <f>IF(N419="základní",J419,0)</f>
        <v>0</v>
      </c>
      <c r="BF419" s="228">
        <f>IF(N419="snížená",J419,0)</f>
        <v>0</v>
      </c>
      <c r="BG419" s="228">
        <f>IF(N419="zákl. přenesená",J419,0)</f>
        <v>0</v>
      </c>
      <c r="BH419" s="228">
        <f>IF(N419="sníž. přenesená",J419,0)</f>
        <v>0</v>
      </c>
      <c r="BI419" s="228">
        <f>IF(N419="nulová",J419,0)</f>
        <v>0</v>
      </c>
      <c r="BJ419" s="17" t="s">
        <v>74</v>
      </c>
      <c r="BK419" s="228">
        <f>ROUND(I419*H419,2)</f>
        <v>0</v>
      </c>
      <c r="BL419" s="17" t="s">
        <v>146</v>
      </c>
      <c r="BM419" s="17" t="s">
        <v>500</v>
      </c>
    </row>
    <row r="420" s="1" customFormat="1">
      <c r="B420" s="38"/>
      <c r="C420" s="39"/>
      <c r="D420" s="229" t="s">
        <v>148</v>
      </c>
      <c r="E420" s="39"/>
      <c r="F420" s="230" t="s">
        <v>501</v>
      </c>
      <c r="G420" s="39"/>
      <c r="H420" s="39"/>
      <c r="I420" s="144"/>
      <c r="J420" s="39"/>
      <c r="K420" s="39"/>
      <c r="L420" s="43"/>
      <c r="M420" s="231"/>
      <c r="N420" s="79"/>
      <c r="O420" s="79"/>
      <c r="P420" s="79"/>
      <c r="Q420" s="79"/>
      <c r="R420" s="79"/>
      <c r="S420" s="79"/>
      <c r="T420" s="80"/>
      <c r="AT420" s="17" t="s">
        <v>148</v>
      </c>
      <c r="AU420" s="17" t="s">
        <v>76</v>
      </c>
    </row>
    <row r="421" s="1" customFormat="1" ht="16.5" customHeight="1">
      <c r="B421" s="38"/>
      <c r="C421" s="276" t="s">
        <v>502</v>
      </c>
      <c r="D421" s="276" t="s">
        <v>320</v>
      </c>
      <c r="E421" s="277" t="s">
        <v>503</v>
      </c>
      <c r="F421" s="278" t="s">
        <v>504</v>
      </c>
      <c r="G421" s="279" t="s">
        <v>307</v>
      </c>
      <c r="H421" s="280">
        <v>9</v>
      </c>
      <c r="I421" s="281"/>
      <c r="J421" s="282">
        <f>ROUND(I421*H421,2)</f>
        <v>0</v>
      </c>
      <c r="K421" s="278" t="s">
        <v>145</v>
      </c>
      <c r="L421" s="283"/>
      <c r="M421" s="284" t="s">
        <v>1</v>
      </c>
      <c r="N421" s="285" t="s">
        <v>38</v>
      </c>
      <c r="O421" s="79"/>
      <c r="P421" s="226">
        <f>O421*H421</f>
        <v>0</v>
      </c>
      <c r="Q421" s="226">
        <v>1</v>
      </c>
      <c r="R421" s="226">
        <f>Q421*H421</f>
        <v>9</v>
      </c>
      <c r="S421" s="226">
        <v>0</v>
      </c>
      <c r="T421" s="227">
        <f>S421*H421</f>
        <v>0</v>
      </c>
      <c r="AR421" s="17" t="s">
        <v>218</v>
      </c>
      <c r="AT421" s="17" t="s">
        <v>320</v>
      </c>
      <c r="AU421" s="17" t="s">
        <v>76</v>
      </c>
      <c r="AY421" s="17" t="s">
        <v>139</v>
      </c>
      <c r="BE421" s="228">
        <f>IF(N421="základní",J421,0)</f>
        <v>0</v>
      </c>
      <c r="BF421" s="228">
        <f>IF(N421="snížená",J421,0)</f>
        <v>0</v>
      </c>
      <c r="BG421" s="228">
        <f>IF(N421="zákl. přenesená",J421,0)</f>
        <v>0</v>
      </c>
      <c r="BH421" s="228">
        <f>IF(N421="sníž. přenesená",J421,0)</f>
        <v>0</v>
      </c>
      <c r="BI421" s="228">
        <f>IF(N421="nulová",J421,0)</f>
        <v>0</v>
      </c>
      <c r="BJ421" s="17" t="s">
        <v>74</v>
      </c>
      <c r="BK421" s="228">
        <f>ROUND(I421*H421,2)</f>
        <v>0</v>
      </c>
      <c r="BL421" s="17" t="s">
        <v>146</v>
      </c>
      <c r="BM421" s="17" t="s">
        <v>505</v>
      </c>
    </row>
    <row r="422" s="1" customFormat="1">
      <c r="B422" s="38"/>
      <c r="C422" s="39"/>
      <c r="D422" s="229" t="s">
        <v>148</v>
      </c>
      <c r="E422" s="39"/>
      <c r="F422" s="230" t="s">
        <v>504</v>
      </c>
      <c r="G422" s="39"/>
      <c r="H422" s="39"/>
      <c r="I422" s="144"/>
      <c r="J422" s="39"/>
      <c r="K422" s="39"/>
      <c r="L422" s="43"/>
      <c r="M422" s="231"/>
      <c r="N422" s="79"/>
      <c r="O422" s="79"/>
      <c r="P422" s="79"/>
      <c r="Q422" s="79"/>
      <c r="R422" s="79"/>
      <c r="S422" s="79"/>
      <c r="T422" s="80"/>
      <c r="AT422" s="17" t="s">
        <v>148</v>
      </c>
      <c r="AU422" s="17" t="s">
        <v>76</v>
      </c>
    </row>
    <row r="423" s="13" customFormat="1">
      <c r="B423" s="243"/>
      <c r="C423" s="244"/>
      <c r="D423" s="229" t="s">
        <v>152</v>
      </c>
      <c r="E423" s="245" t="s">
        <v>1</v>
      </c>
      <c r="F423" s="246" t="s">
        <v>506</v>
      </c>
      <c r="G423" s="244"/>
      <c r="H423" s="247">
        <v>9</v>
      </c>
      <c r="I423" s="248"/>
      <c r="J423" s="244"/>
      <c r="K423" s="244"/>
      <c r="L423" s="249"/>
      <c r="M423" s="250"/>
      <c r="N423" s="251"/>
      <c r="O423" s="251"/>
      <c r="P423" s="251"/>
      <c r="Q423" s="251"/>
      <c r="R423" s="251"/>
      <c r="S423" s="251"/>
      <c r="T423" s="252"/>
      <c r="AT423" s="253" t="s">
        <v>152</v>
      </c>
      <c r="AU423" s="253" t="s">
        <v>76</v>
      </c>
      <c r="AV423" s="13" t="s">
        <v>76</v>
      </c>
      <c r="AW423" s="13" t="s">
        <v>30</v>
      </c>
      <c r="AX423" s="13" t="s">
        <v>74</v>
      </c>
      <c r="AY423" s="253" t="s">
        <v>139</v>
      </c>
    </row>
    <row r="424" s="11" customFormat="1" ht="22.8" customHeight="1">
      <c r="B424" s="201"/>
      <c r="C424" s="202"/>
      <c r="D424" s="203" t="s">
        <v>66</v>
      </c>
      <c r="E424" s="215" t="s">
        <v>190</v>
      </c>
      <c r="F424" s="215" t="s">
        <v>507</v>
      </c>
      <c r="G424" s="202"/>
      <c r="H424" s="202"/>
      <c r="I424" s="205"/>
      <c r="J424" s="216">
        <f>BK424</f>
        <v>0</v>
      </c>
      <c r="K424" s="202"/>
      <c r="L424" s="207"/>
      <c r="M424" s="208"/>
      <c r="N424" s="209"/>
      <c r="O424" s="209"/>
      <c r="P424" s="210">
        <f>SUM(P425:P442)</f>
        <v>0</v>
      </c>
      <c r="Q424" s="209"/>
      <c r="R424" s="210">
        <f>SUM(R425:R442)</f>
        <v>2.8776115573999999</v>
      </c>
      <c r="S424" s="209"/>
      <c r="T424" s="211">
        <f>SUM(T425:T442)</f>
        <v>3.1516499999999996</v>
      </c>
      <c r="AR424" s="212" t="s">
        <v>74</v>
      </c>
      <c r="AT424" s="213" t="s">
        <v>66</v>
      </c>
      <c r="AU424" s="213" t="s">
        <v>74</v>
      </c>
      <c r="AY424" s="212" t="s">
        <v>139</v>
      </c>
      <c r="BK424" s="214">
        <f>SUM(BK425:BK442)</f>
        <v>0</v>
      </c>
    </row>
    <row r="425" s="1" customFormat="1" ht="16.5" customHeight="1">
      <c r="B425" s="38"/>
      <c r="C425" s="217" t="s">
        <v>508</v>
      </c>
      <c r="D425" s="217" t="s">
        <v>141</v>
      </c>
      <c r="E425" s="218" t="s">
        <v>509</v>
      </c>
      <c r="F425" s="219" t="s">
        <v>510</v>
      </c>
      <c r="G425" s="220" t="s">
        <v>144</v>
      </c>
      <c r="H425" s="221">
        <v>42.021999999999998</v>
      </c>
      <c r="I425" s="222"/>
      <c r="J425" s="223">
        <f>ROUND(I425*H425,2)</f>
        <v>0</v>
      </c>
      <c r="K425" s="219" t="s">
        <v>145</v>
      </c>
      <c r="L425" s="43"/>
      <c r="M425" s="224" t="s">
        <v>1</v>
      </c>
      <c r="N425" s="225" t="s">
        <v>38</v>
      </c>
      <c r="O425" s="79"/>
      <c r="P425" s="226">
        <f>O425*H425</f>
        <v>0</v>
      </c>
      <c r="Q425" s="226">
        <v>0.066961699999999999</v>
      </c>
      <c r="R425" s="226">
        <f>Q425*H425</f>
        <v>2.8138645574000001</v>
      </c>
      <c r="S425" s="226">
        <v>0.074999999999999997</v>
      </c>
      <c r="T425" s="227">
        <f>S425*H425</f>
        <v>3.1516499999999996</v>
      </c>
      <c r="AR425" s="17" t="s">
        <v>146</v>
      </c>
      <c r="AT425" s="17" t="s">
        <v>141</v>
      </c>
      <c r="AU425" s="17" t="s">
        <v>76</v>
      </c>
      <c r="AY425" s="17" t="s">
        <v>139</v>
      </c>
      <c r="BE425" s="228">
        <f>IF(N425="základní",J425,0)</f>
        <v>0</v>
      </c>
      <c r="BF425" s="228">
        <f>IF(N425="snížená",J425,0)</f>
        <v>0</v>
      </c>
      <c r="BG425" s="228">
        <f>IF(N425="zákl. přenesená",J425,0)</f>
        <v>0</v>
      </c>
      <c r="BH425" s="228">
        <f>IF(N425="sníž. přenesená",J425,0)</f>
        <v>0</v>
      </c>
      <c r="BI425" s="228">
        <f>IF(N425="nulová",J425,0)</f>
        <v>0</v>
      </c>
      <c r="BJ425" s="17" t="s">
        <v>74</v>
      </c>
      <c r="BK425" s="228">
        <f>ROUND(I425*H425,2)</f>
        <v>0</v>
      </c>
      <c r="BL425" s="17" t="s">
        <v>146</v>
      </c>
      <c r="BM425" s="17" t="s">
        <v>511</v>
      </c>
    </row>
    <row r="426" s="1" customFormat="1">
      <c r="B426" s="38"/>
      <c r="C426" s="39"/>
      <c r="D426" s="229" t="s">
        <v>148</v>
      </c>
      <c r="E426" s="39"/>
      <c r="F426" s="230" t="s">
        <v>512</v>
      </c>
      <c r="G426" s="39"/>
      <c r="H426" s="39"/>
      <c r="I426" s="144"/>
      <c r="J426" s="39"/>
      <c r="K426" s="39"/>
      <c r="L426" s="43"/>
      <c r="M426" s="231"/>
      <c r="N426" s="79"/>
      <c r="O426" s="79"/>
      <c r="P426" s="79"/>
      <c r="Q426" s="79"/>
      <c r="R426" s="79"/>
      <c r="S426" s="79"/>
      <c r="T426" s="80"/>
      <c r="AT426" s="17" t="s">
        <v>148</v>
      </c>
      <c r="AU426" s="17" t="s">
        <v>76</v>
      </c>
    </row>
    <row r="427" s="1" customFormat="1">
      <c r="B427" s="38"/>
      <c r="C427" s="39"/>
      <c r="D427" s="229" t="s">
        <v>150</v>
      </c>
      <c r="E427" s="39"/>
      <c r="F427" s="232" t="s">
        <v>513</v>
      </c>
      <c r="G427" s="39"/>
      <c r="H427" s="39"/>
      <c r="I427" s="144"/>
      <c r="J427" s="39"/>
      <c r="K427" s="39"/>
      <c r="L427" s="43"/>
      <c r="M427" s="231"/>
      <c r="N427" s="79"/>
      <c r="O427" s="79"/>
      <c r="P427" s="79"/>
      <c r="Q427" s="79"/>
      <c r="R427" s="79"/>
      <c r="S427" s="79"/>
      <c r="T427" s="80"/>
      <c r="AT427" s="17" t="s">
        <v>150</v>
      </c>
      <c r="AU427" s="17" t="s">
        <v>76</v>
      </c>
    </row>
    <row r="428" s="1" customFormat="1">
      <c r="B428" s="38"/>
      <c r="C428" s="39"/>
      <c r="D428" s="229" t="s">
        <v>266</v>
      </c>
      <c r="E428" s="39"/>
      <c r="F428" s="232" t="s">
        <v>514</v>
      </c>
      <c r="G428" s="39"/>
      <c r="H428" s="39"/>
      <c r="I428" s="144"/>
      <c r="J428" s="39"/>
      <c r="K428" s="39"/>
      <c r="L428" s="43"/>
      <c r="M428" s="231"/>
      <c r="N428" s="79"/>
      <c r="O428" s="79"/>
      <c r="P428" s="79"/>
      <c r="Q428" s="79"/>
      <c r="R428" s="79"/>
      <c r="S428" s="79"/>
      <c r="T428" s="80"/>
      <c r="AT428" s="17" t="s">
        <v>266</v>
      </c>
      <c r="AU428" s="17" t="s">
        <v>76</v>
      </c>
    </row>
    <row r="429" s="12" customFormat="1">
      <c r="B429" s="233"/>
      <c r="C429" s="234"/>
      <c r="D429" s="229" t="s">
        <v>152</v>
      </c>
      <c r="E429" s="235" t="s">
        <v>1</v>
      </c>
      <c r="F429" s="236" t="s">
        <v>515</v>
      </c>
      <c r="G429" s="234"/>
      <c r="H429" s="235" t="s">
        <v>1</v>
      </c>
      <c r="I429" s="237"/>
      <c r="J429" s="234"/>
      <c r="K429" s="234"/>
      <c r="L429" s="238"/>
      <c r="M429" s="239"/>
      <c r="N429" s="240"/>
      <c r="O429" s="240"/>
      <c r="P429" s="240"/>
      <c r="Q429" s="240"/>
      <c r="R429" s="240"/>
      <c r="S429" s="240"/>
      <c r="T429" s="241"/>
      <c r="AT429" s="242" t="s">
        <v>152</v>
      </c>
      <c r="AU429" s="242" t="s">
        <v>76</v>
      </c>
      <c r="AV429" s="12" t="s">
        <v>74</v>
      </c>
      <c r="AW429" s="12" t="s">
        <v>30</v>
      </c>
      <c r="AX429" s="12" t="s">
        <v>67</v>
      </c>
      <c r="AY429" s="242" t="s">
        <v>139</v>
      </c>
    </row>
    <row r="430" s="12" customFormat="1">
      <c r="B430" s="233"/>
      <c r="C430" s="234"/>
      <c r="D430" s="229" t="s">
        <v>152</v>
      </c>
      <c r="E430" s="235" t="s">
        <v>1</v>
      </c>
      <c r="F430" s="236" t="s">
        <v>516</v>
      </c>
      <c r="G430" s="234"/>
      <c r="H430" s="235" t="s">
        <v>1</v>
      </c>
      <c r="I430" s="237"/>
      <c r="J430" s="234"/>
      <c r="K430" s="234"/>
      <c r="L430" s="238"/>
      <c r="M430" s="239"/>
      <c r="N430" s="240"/>
      <c r="O430" s="240"/>
      <c r="P430" s="240"/>
      <c r="Q430" s="240"/>
      <c r="R430" s="240"/>
      <c r="S430" s="240"/>
      <c r="T430" s="241"/>
      <c r="AT430" s="242" t="s">
        <v>152</v>
      </c>
      <c r="AU430" s="242" t="s">
        <v>76</v>
      </c>
      <c r="AV430" s="12" t="s">
        <v>74</v>
      </c>
      <c r="AW430" s="12" t="s">
        <v>30</v>
      </c>
      <c r="AX430" s="12" t="s">
        <v>67</v>
      </c>
      <c r="AY430" s="242" t="s">
        <v>139</v>
      </c>
    </row>
    <row r="431" s="13" customFormat="1">
      <c r="B431" s="243"/>
      <c r="C431" s="244"/>
      <c r="D431" s="229" t="s">
        <v>152</v>
      </c>
      <c r="E431" s="245" t="s">
        <v>1</v>
      </c>
      <c r="F431" s="246" t="s">
        <v>517</v>
      </c>
      <c r="G431" s="244"/>
      <c r="H431" s="247">
        <v>33.587000000000003</v>
      </c>
      <c r="I431" s="248"/>
      <c r="J431" s="244"/>
      <c r="K431" s="244"/>
      <c r="L431" s="249"/>
      <c r="M431" s="250"/>
      <c r="N431" s="251"/>
      <c r="O431" s="251"/>
      <c r="P431" s="251"/>
      <c r="Q431" s="251"/>
      <c r="R431" s="251"/>
      <c r="S431" s="251"/>
      <c r="T431" s="252"/>
      <c r="AT431" s="253" t="s">
        <v>152</v>
      </c>
      <c r="AU431" s="253" t="s">
        <v>76</v>
      </c>
      <c r="AV431" s="13" t="s">
        <v>76</v>
      </c>
      <c r="AW431" s="13" t="s">
        <v>30</v>
      </c>
      <c r="AX431" s="13" t="s">
        <v>67</v>
      </c>
      <c r="AY431" s="253" t="s">
        <v>139</v>
      </c>
    </row>
    <row r="432" s="12" customFormat="1">
      <c r="B432" s="233"/>
      <c r="C432" s="234"/>
      <c r="D432" s="229" t="s">
        <v>152</v>
      </c>
      <c r="E432" s="235" t="s">
        <v>1</v>
      </c>
      <c r="F432" s="236" t="s">
        <v>518</v>
      </c>
      <c r="G432" s="234"/>
      <c r="H432" s="235" t="s">
        <v>1</v>
      </c>
      <c r="I432" s="237"/>
      <c r="J432" s="234"/>
      <c r="K432" s="234"/>
      <c r="L432" s="238"/>
      <c r="M432" s="239"/>
      <c r="N432" s="240"/>
      <c r="O432" s="240"/>
      <c r="P432" s="240"/>
      <c r="Q432" s="240"/>
      <c r="R432" s="240"/>
      <c r="S432" s="240"/>
      <c r="T432" s="241"/>
      <c r="AT432" s="242" t="s">
        <v>152</v>
      </c>
      <c r="AU432" s="242" t="s">
        <v>76</v>
      </c>
      <c r="AV432" s="12" t="s">
        <v>74</v>
      </c>
      <c r="AW432" s="12" t="s">
        <v>30</v>
      </c>
      <c r="AX432" s="12" t="s">
        <v>67</v>
      </c>
      <c r="AY432" s="242" t="s">
        <v>139</v>
      </c>
    </row>
    <row r="433" s="13" customFormat="1">
      <c r="B433" s="243"/>
      <c r="C433" s="244"/>
      <c r="D433" s="229" t="s">
        <v>152</v>
      </c>
      <c r="E433" s="245" t="s">
        <v>1</v>
      </c>
      <c r="F433" s="246" t="s">
        <v>519</v>
      </c>
      <c r="G433" s="244"/>
      <c r="H433" s="247">
        <v>3.3279999999999998</v>
      </c>
      <c r="I433" s="248"/>
      <c r="J433" s="244"/>
      <c r="K433" s="244"/>
      <c r="L433" s="249"/>
      <c r="M433" s="250"/>
      <c r="N433" s="251"/>
      <c r="O433" s="251"/>
      <c r="P433" s="251"/>
      <c r="Q433" s="251"/>
      <c r="R433" s="251"/>
      <c r="S433" s="251"/>
      <c r="T433" s="252"/>
      <c r="AT433" s="253" t="s">
        <v>152</v>
      </c>
      <c r="AU433" s="253" t="s">
        <v>76</v>
      </c>
      <c r="AV433" s="13" t="s">
        <v>76</v>
      </c>
      <c r="AW433" s="13" t="s">
        <v>30</v>
      </c>
      <c r="AX433" s="13" t="s">
        <v>67</v>
      </c>
      <c r="AY433" s="253" t="s">
        <v>139</v>
      </c>
    </row>
    <row r="434" s="12" customFormat="1">
      <c r="B434" s="233"/>
      <c r="C434" s="234"/>
      <c r="D434" s="229" t="s">
        <v>152</v>
      </c>
      <c r="E434" s="235" t="s">
        <v>1</v>
      </c>
      <c r="F434" s="236" t="s">
        <v>520</v>
      </c>
      <c r="G434" s="234"/>
      <c r="H434" s="235" t="s">
        <v>1</v>
      </c>
      <c r="I434" s="237"/>
      <c r="J434" s="234"/>
      <c r="K434" s="234"/>
      <c r="L434" s="238"/>
      <c r="M434" s="239"/>
      <c r="N434" s="240"/>
      <c r="O434" s="240"/>
      <c r="P434" s="240"/>
      <c r="Q434" s="240"/>
      <c r="R434" s="240"/>
      <c r="S434" s="240"/>
      <c r="T434" s="241"/>
      <c r="AT434" s="242" t="s">
        <v>152</v>
      </c>
      <c r="AU434" s="242" t="s">
        <v>76</v>
      </c>
      <c r="AV434" s="12" t="s">
        <v>74</v>
      </c>
      <c r="AW434" s="12" t="s">
        <v>30</v>
      </c>
      <c r="AX434" s="12" t="s">
        <v>67</v>
      </c>
      <c r="AY434" s="242" t="s">
        <v>139</v>
      </c>
    </row>
    <row r="435" s="13" customFormat="1">
      <c r="B435" s="243"/>
      <c r="C435" s="244"/>
      <c r="D435" s="229" t="s">
        <v>152</v>
      </c>
      <c r="E435" s="245" t="s">
        <v>1</v>
      </c>
      <c r="F435" s="246" t="s">
        <v>521</v>
      </c>
      <c r="G435" s="244"/>
      <c r="H435" s="247">
        <v>2.448</v>
      </c>
      <c r="I435" s="248"/>
      <c r="J435" s="244"/>
      <c r="K435" s="244"/>
      <c r="L435" s="249"/>
      <c r="M435" s="250"/>
      <c r="N435" s="251"/>
      <c r="O435" s="251"/>
      <c r="P435" s="251"/>
      <c r="Q435" s="251"/>
      <c r="R435" s="251"/>
      <c r="S435" s="251"/>
      <c r="T435" s="252"/>
      <c r="AT435" s="253" t="s">
        <v>152</v>
      </c>
      <c r="AU435" s="253" t="s">
        <v>76</v>
      </c>
      <c r="AV435" s="13" t="s">
        <v>76</v>
      </c>
      <c r="AW435" s="13" t="s">
        <v>30</v>
      </c>
      <c r="AX435" s="13" t="s">
        <v>67</v>
      </c>
      <c r="AY435" s="253" t="s">
        <v>139</v>
      </c>
    </row>
    <row r="436" s="12" customFormat="1">
      <c r="B436" s="233"/>
      <c r="C436" s="234"/>
      <c r="D436" s="229" t="s">
        <v>152</v>
      </c>
      <c r="E436" s="235" t="s">
        <v>1</v>
      </c>
      <c r="F436" s="236" t="s">
        <v>433</v>
      </c>
      <c r="G436" s="234"/>
      <c r="H436" s="235" t="s">
        <v>1</v>
      </c>
      <c r="I436" s="237"/>
      <c r="J436" s="234"/>
      <c r="K436" s="234"/>
      <c r="L436" s="238"/>
      <c r="M436" s="239"/>
      <c r="N436" s="240"/>
      <c r="O436" s="240"/>
      <c r="P436" s="240"/>
      <c r="Q436" s="240"/>
      <c r="R436" s="240"/>
      <c r="S436" s="240"/>
      <c r="T436" s="241"/>
      <c r="AT436" s="242" t="s">
        <v>152</v>
      </c>
      <c r="AU436" s="242" t="s">
        <v>76</v>
      </c>
      <c r="AV436" s="12" t="s">
        <v>74</v>
      </c>
      <c r="AW436" s="12" t="s">
        <v>30</v>
      </c>
      <c r="AX436" s="12" t="s">
        <v>67</v>
      </c>
      <c r="AY436" s="242" t="s">
        <v>139</v>
      </c>
    </row>
    <row r="437" s="13" customFormat="1">
      <c r="B437" s="243"/>
      <c r="C437" s="244"/>
      <c r="D437" s="229" t="s">
        <v>152</v>
      </c>
      <c r="E437" s="245" t="s">
        <v>1</v>
      </c>
      <c r="F437" s="246" t="s">
        <v>522</v>
      </c>
      <c r="G437" s="244"/>
      <c r="H437" s="247">
        <v>1.369</v>
      </c>
      <c r="I437" s="248"/>
      <c r="J437" s="244"/>
      <c r="K437" s="244"/>
      <c r="L437" s="249"/>
      <c r="M437" s="250"/>
      <c r="N437" s="251"/>
      <c r="O437" s="251"/>
      <c r="P437" s="251"/>
      <c r="Q437" s="251"/>
      <c r="R437" s="251"/>
      <c r="S437" s="251"/>
      <c r="T437" s="252"/>
      <c r="AT437" s="253" t="s">
        <v>152</v>
      </c>
      <c r="AU437" s="253" t="s">
        <v>76</v>
      </c>
      <c r="AV437" s="13" t="s">
        <v>76</v>
      </c>
      <c r="AW437" s="13" t="s">
        <v>30</v>
      </c>
      <c r="AX437" s="13" t="s">
        <v>67</v>
      </c>
      <c r="AY437" s="253" t="s">
        <v>139</v>
      </c>
    </row>
    <row r="438" s="13" customFormat="1">
      <c r="B438" s="243"/>
      <c r="C438" s="244"/>
      <c r="D438" s="229" t="s">
        <v>152</v>
      </c>
      <c r="E438" s="245" t="s">
        <v>1</v>
      </c>
      <c r="F438" s="246" t="s">
        <v>523</v>
      </c>
      <c r="G438" s="244"/>
      <c r="H438" s="247">
        <v>1.29</v>
      </c>
      <c r="I438" s="248"/>
      <c r="J438" s="244"/>
      <c r="K438" s="244"/>
      <c r="L438" s="249"/>
      <c r="M438" s="250"/>
      <c r="N438" s="251"/>
      <c r="O438" s="251"/>
      <c r="P438" s="251"/>
      <c r="Q438" s="251"/>
      <c r="R438" s="251"/>
      <c r="S438" s="251"/>
      <c r="T438" s="252"/>
      <c r="AT438" s="253" t="s">
        <v>152</v>
      </c>
      <c r="AU438" s="253" t="s">
        <v>76</v>
      </c>
      <c r="AV438" s="13" t="s">
        <v>76</v>
      </c>
      <c r="AW438" s="13" t="s">
        <v>30</v>
      </c>
      <c r="AX438" s="13" t="s">
        <v>67</v>
      </c>
      <c r="AY438" s="253" t="s">
        <v>139</v>
      </c>
    </row>
    <row r="439" s="14" customFormat="1">
      <c r="B439" s="254"/>
      <c r="C439" s="255"/>
      <c r="D439" s="229" t="s">
        <v>152</v>
      </c>
      <c r="E439" s="256" t="s">
        <v>1</v>
      </c>
      <c r="F439" s="257" t="s">
        <v>157</v>
      </c>
      <c r="G439" s="255"/>
      <c r="H439" s="258">
        <v>42.021999999999998</v>
      </c>
      <c r="I439" s="259"/>
      <c r="J439" s="255"/>
      <c r="K439" s="255"/>
      <c r="L439" s="260"/>
      <c r="M439" s="261"/>
      <c r="N439" s="262"/>
      <c r="O439" s="262"/>
      <c r="P439" s="262"/>
      <c r="Q439" s="262"/>
      <c r="R439" s="262"/>
      <c r="S439" s="262"/>
      <c r="T439" s="263"/>
      <c r="AT439" s="264" t="s">
        <v>152</v>
      </c>
      <c r="AU439" s="264" t="s">
        <v>76</v>
      </c>
      <c r="AV439" s="14" t="s">
        <v>146</v>
      </c>
      <c r="AW439" s="14" t="s">
        <v>30</v>
      </c>
      <c r="AX439" s="14" t="s">
        <v>74</v>
      </c>
      <c r="AY439" s="264" t="s">
        <v>139</v>
      </c>
    </row>
    <row r="440" s="1" customFormat="1" ht="16.5" customHeight="1">
      <c r="B440" s="38"/>
      <c r="C440" s="276" t="s">
        <v>524</v>
      </c>
      <c r="D440" s="276" t="s">
        <v>320</v>
      </c>
      <c r="E440" s="277" t="s">
        <v>525</v>
      </c>
      <c r="F440" s="278" t="s">
        <v>526</v>
      </c>
      <c r="G440" s="279" t="s">
        <v>334</v>
      </c>
      <c r="H440" s="280">
        <v>63.747</v>
      </c>
      <c r="I440" s="281"/>
      <c r="J440" s="282">
        <f>ROUND(I440*H440,2)</f>
        <v>0</v>
      </c>
      <c r="K440" s="278" t="s">
        <v>145</v>
      </c>
      <c r="L440" s="283"/>
      <c r="M440" s="284" t="s">
        <v>1</v>
      </c>
      <c r="N440" s="285" t="s">
        <v>38</v>
      </c>
      <c r="O440" s="79"/>
      <c r="P440" s="226">
        <f>O440*H440</f>
        <v>0</v>
      </c>
      <c r="Q440" s="226">
        <v>0.001</v>
      </c>
      <c r="R440" s="226">
        <f>Q440*H440</f>
        <v>0.063746999999999998</v>
      </c>
      <c r="S440" s="226">
        <v>0</v>
      </c>
      <c r="T440" s="227">
        <f>S440*H440</f>
        <v>0</v>
      </c>
      <c r="AR440" s="17" t="s">
        <v>218</v>
      </c>
      <c r="AT440" s="17" t="s">
        <v>320</v>
      </c>
      <c r="AU440" s="17" t="s">
        <v>76</v>
      </c>
      <c r="AY440" s="17" t="s">
        <v>139</v>
      </c>
      <c r="BE440" s="228">
        <f>IF(N440="základní",J440,0)</f>
        <v>0</v>
      </c>
      <c r="BF440" s="228">
        <f>IF(N440="snížená",J440,0)</f>
        <v>0</v>
      </c>
      <c r="BG440" s="228">
        <f>IF(N440="zákl. přenesená",J440,0)</f>
        <v>0</v>
      </c>
      <c r="BH440" s="228">
        <f>IF(N440="sníž. přenesená",J440,0)</f>
        <v>0</v>
      </c>
      <c r="BI440" s="228">
        <f>IF(N440="nulová",J440,0)</f>
        <v>0</v>
      </c>
      <c r="BJ440" s="17" t="s">
        <v>74</v>
      </c>
      <c r="BK440" s="228">
        <f>ROUND(I440*H440,2)</f>
        <v>0</v>
      </c>
      <c r="BL440" s="17" t="s">
        <v>146</v>
      </c>
      <c r="BM440" s="17" t="s">
        <v>527</v>
      </c>
    </row>
    <row r="441" s="1" customFormat="1">
      <c r="B441" s="38"/>
      <c r="C441" s="39"/>
      <c r="D441" s="229" t="s">
        <v>148</v>
      </c>
      <c r="E441" s="39"/>
      <c r="F441" s="230" t="s">
        <v>526</v>
      </c>
      <c r="G441" s="39"/>
      <c r="H441" s="39"/>
      <c r="I441" s="144"/>
      <c r="J441" s="39"/>
      <c r="K441" s="39"/>
      <c r="L441" s="43"/>
      <c r="M441" s="231"/>
      <c r="N441" s="79"/>
      <c r="O441" s="79"/>
      <c r="P441" s="79"/>
      <c r="Q441" s="79"/>
      <c r="R441" s="79"/>
      <c r="S441" s="79"/>
      <c r="T441" s="80"/>
      <c r="AT441" s="17" t="s">
        <v>148</v>
      </c>
      <c r="AU441" s="17" t="s">
        <v>76</v>
      </c>
    </row>
    <row r="442" s="13" customFormat="1">
      <c r="B442" s="243"/>
      <c r="C442" s="244"/>
      <c r="D442" s="229" t="s">
        <v>152</v>
      </c>
      <c r="E442" s="245" t="s">
        <v>1</v>
      </c>
      <c r="F442" s="246" t="s">
        <v>528</v>
      </c>
      <c r="G442" s="244"/>
      <c r="H442" s="247">
        <v>63.747</v>
      </c>
      <c r="I442" s="248"/>
      <c r="J442" s="244"/>
      <c r="K442" s="244"/>
      <c r="L442" s="249"/>
      <c r="M442" s="250"/>
      <c r="N442" s="251"/>
      <c r="O442" s="251"/>
      <c r="P442" s="251"/>
      <c r="Q442" s="251"/>
      <c r="R442" s="251"/>
      <c r="S442" s="251"/>
      <c r="T442" s="252"/>
      <c r="AT442" s="253" t="s">
        <v>152</v>
      </c>
      <c r="AU442" s="253" t="s">
        <v>76</v>
      </c>
      <c r="AV442" s="13" t="s">
        <v>76</v>
      </c>
      <c r="AW442" s="13" t="s">
        <v>30</v>
      </c>
      <c r="AX442" s="13" t="s">
        <v>74</v>
      </c>
      <c r="AY442" s="253" t="s">
        <v>139</v>
      </c>
    </row>
    <row r="443" s="11" customFormat="1" ht="22.8" customHeight="1">
      <c r="B443" s="201"/>
      <c r="C443" s="202"/>
      <c r="D443" s="203" t="s">
        <v>66</v>
      </c>
      <c r="E443" s="215" t="s">
        <v>224</v>
      </c>
      <c r="F443" s="215" t="s">
        <v>529</v>
      </c>
      <c r="G443" s="202"/>
      <c r="H443" s="202"/>
      <c r="I443" s="205"/>
      <c r="J443" s="216">
        <f>BK443</f>
        <v>0</v>
      </c>
      <c r="K443" s="202"/>
      <c r="L443" s="207"/>
      <c r="M443" s="208"/>
      <c r="N443" s="209"/>
      <c r="O443" s="209"/>
      <c r="P443" s="210">
        <f>SUM(P444:P687)</f>
        <v>0</v>
      </c>
      <c r="Q443" s="209"/>
      <c r="R443" s="210">
        <f>SUM(R444:R687)</f>
        <v>53.358829155188005</v>
      </c>
      <c r="S443" s="209"/>
      <c r="T443" s="211">
        <f>SUM(T444:T687)</f>
        <v>134.87449350000003</v>
      </c>
      <c r="AR443" s="212" t="s">
        <v>74</v>
      </c>
      <c r="AT443" s="213" t="s">
        <v>66</v>
      </c>
      <c r="AU443" s="213" t="s">
        <v>74</v>
      </c>
      <c r="AY443" s="212" t="s">
        <v>139</v>
      </c>
      <c r="BK443" s="214">
        <f>SUM(BK444:BK687)</f>
        <v>0</v>
      </c>
    </row>
    <row r="444" s="1" customFormat="1" ht="16.5" customHeight="1">
      <c r="B444" s="38"/>
      <c r="C444" s="217" t="s">
        <v>530</v>
      </c>
      <c r="D444" s="217" t="s">
        <v>141</v>
      </c>
      <c r="E444" s="218" t="s">
        <v>531</v>
      </c>
      <c r="F444" s="219" t="s">
        <v>532</v>
      </c>
      <c r="G444" s="220" t="s">
        <v>175</v>
      </c>
      <c r="H444" s="221">
        <v>4.4279999999999999</v>
      </c>
      <c r="I444" s="222"/>
      <c r="J444" s="223">
        <f>ROUND(I444*H444,2)</f>
        <v>0</v>
      </c>
      <c r="K444" s="219" t="s">
        <v>145</v>
      </c>
      <c r="L444" s="43"/>
      <c r="M444" s="224" t="s">
        <v>1</v>
      </c>
      <c r="N444" s="225" t="s">
        <v>38</v>
      </c>
      <c r="O444" s="79"/>
      <c r="P444" s="226">
        <f>O444*H444</f>
        <v>0</v>
      </c>
      <c r="Q444" s="226">
        <v>0.00019320000000000001</v>
      </c>
      <c r="R444" s="226">
        <f>Q444*H444</f>
        <v>0.00085548960000000006</v>
      </c>
      <c r="S444" s="226">
        <v>0</v>
      </c>
      <c r="T444" s="227">
        <f>S444*H444</f>
        <v>0</v>
      </c>
      <c r="AR444" s="17" t="s">
        <v>146</v>
      </c>
      <c r="AT444" s="17" t="s">
        <v>141</v>
      </c>
      <c r="AU444" s="17" t="s">
        <v>76</v>
      </c>
      <c r="AY444" s="17" t="s">
        <v>139</v>
      </c>
      <c r="BE444" s="228">
        <f>IF(N444="základní",J444,0)</f>
        <v>0</v>
      </c>
      <c r="BF444" s="228">
        <f>IF(N444="snížená",J444,0)</f>
        <v>0</v>
      </c>
      <c r="BG444" s="228">
        <f>IF(N444="zákl. přenesená",J444,0)</f>
        <v>0</v>
      </c>
      <c r="BH444" s="228">
        <f>IF(N444="sníž. přenesená",J444,0)</f>
        <v>0</v>
      </c>
      <c r="BI444" s="228">
        <f>IF(N444="nulová",J444,0)</f>
        <v>0</v>
      </c>
      <c r="BJ444" s="17" t="s">
        <v>74</v>
      </c>
      <c r="BK444" s="228">
        <f>ROUND(I444*H444,2)</f>
        <v>0</v>
      </c>
      <c r="BL444" s="17" t="s">
        <v>146</v>
      </c>
      <c r="BM444" s="17" t="s">
        <v>533</v>
      </c>
    </row>
    <row r="445" s="1" customFormat="1">
      <c r="B445" s="38"/>
      <c r="C445" s="39"/>
      <c r="D445" s="229" t="s">
        <v>148</v>
      </c>
      <c r="E445" s="39"/>
      <c r="F445" s="230" t="s">
        <v>534</v>
      </c>
      <c r="G445" s="39"/>
      <c r="H445" s="39"/>
      <c r="I445" s="144"/>
      <c r="J445" s="39"/>
      <c r="K445" s="39"/>
      <c r="L445" s="43"/>
      <c r="M445" s="231"/>
      <c r="N445" s="79"/>
      <c r="O445" s="79"/>
      <c r="P445" s="79"/>
      <c r="Q445" s="79"/>
      <c r="R445" s="79"/>
      <c r="S445" s="79"/>
      <c r="T445" s="80"/>
      <c r="AT445" s="17" t="s">
        <v>148</v>
      </c>
      <c r="AU445" s="17" t="s">
        <v>76</v>
      </c>
    </row>
    <row r="446" s="1" customFormat="1">
      <c r="B446" s="38"/>
      <c r="C446" s="39"/>
      <c r="D446" s="229" t="s">
        <v>150</v>
      </c>
      <c r="E446" s="39"/>
      <c r="F446" s="232" t="s">
        <v>535</v>
      </c>
      <c r="G446" s="39"/>
      <c r="H446" s="39"/>
      <c r="I446" s="144"/>
      <c r="J446" s="39"/>
      <c r="K446" s="39"/>
      <c r="L446" s="43"/>
      <c r="M446" s="231"/>
      <c r="N446" s="79"/>
      <c r="O446" s="79"/>
      <c r="P446" s="79"/>
      <c r="Q446" s="79"/>
      <c r="R446" s="79"/>
      <c r="S446" s="79"/>
      <c r="T446" s="80"/>
      <c r="AT446" s="17" t="s">
        <v>150</v>
      </c>
      <c r="AU446" s="17" t="s">
        <v>76</v>
      </c>
    </row>
    <row r="447" s="12" customFormat="1">
      <c r="B447" s="233"/>
      <c r="C447" s="234"/>
      <c r="D447" s="229" t="s">
        <v>152</v>
      </c>
      <c r="E447" s="235" t="s">
        <v>1</v>
      </c>
      <c r="F447" s="236" t="s">
        <v>536</v>
      </c>
      <c r="G447" s="234"/>
      <c r="H447" s="235" t="s">
        <v>1</v>
      </c>
      <c r="I447" s="237"/>
      <c r="J447" s="234"/>
      <c r="K447" s="234"/>
      <c r="L447" s="238"/>
      <c r="M447" s="239"/>
      <c r="N447" s="240"/>
      <c r="O447" s="240"/>
      <c r="P447" s="240"/>
      <c r="Q447" s="240"/>
      <c r="R447" s="240"/>
      <c r="S447" s="240"/>
      <c r="T447" s="241"/>
      <c r="AT447" s="242" t="s">
        <v>152</v>
      </c>
      <c r="AU447" s="242" t="s">
        <v>76</v>
      </c>
      <c r="AV447" s="12" t="s">
        <v>74</v>
      </c>
      <c r="AW447" s="12" t="s">
        <v>30</v>
      </c>
      <c r="AX447" s="12" t="s">
        <v>67</v>
      </c>
      <c r="AY447" s="242" t="s">
        <v>139</v>
      </c>
    </row>
    <row r="448" s="13" customFormat="1">
      <c r="B448" s="243"/>
      <c r="C448" s="244"/>
      <c r="D448" s="229" t="s">
        <v>152</v>
      </c>
      <c r="E448" s="245" t="s">
        <v>1</v>
      </c>
      <c r="F448" s="246" t="s">
        <v>537</v>
      </c>
      <c r="G448" s="244"/>
      <c r="H448" s="247">
        <v>4.4279999999999999</v>
      </c>
      <c r="I448" s="248"/>
      <c r="J448" s="244"/>
      <c r="K448" s="244"/>
      <c r="L448" s="249"/>
      <c r="M448" s="250"/>
      <c r="N448" s="251"/>
      <c r="O448" s="251"/>
      <c r="P448" s="251"/>
      <c r="Q448" s="251"/>
      <c r="R448" s="251"/>
      <c r="S448" s="251"/>
      <c r="T448" s="252"/>
      <c r="AT448" s="253" t="s">
        <v>152</v>
      </c>
      <c r="AU448" s="253" t="s">
        <v>76</v>
      </c>
      <c r="AV448" s="13" t="s">
        <v>76</v>
      </c>
      <c r="AW448" s="13" t="s">
        <v>30</v>
      </c>
      <c r="AX448" s="13" t="s">
        <v>67</v>
      </c>
      <c r="AY448" s="253" t="s">
        <v>139</v>
      </c>
    </row>
    <row r="449" s="14" customFormat="1">
      <c r="B449" s="254"/>
      <c r="C449" s="255"/>
      <c r="D449" s="229" t="s">
        <v>152</v>
      </c>
      <c r="E449" s="256" t="s">
        <v>1</v>
      </c>
      <c r="F449" s="257" t="s">
        <v>157</v>
      </c>
      <c r="G449" s="255"/>
      <c r="H449" s="258">
        <v>4.4279999999999999</v>
      </c>
      <c r="I449" s="259"/>
      <c r="J449" s="255"/>
      <c r="K449" s="255"/>
      <c r="L449" s="260"/>
      <c r="M449" s="261"/>
      <c r="N449" s="262"/>
      <c r="O449" s="262"/>
      <c r="P449" s="262"/>
      <c r="Q449" s="262"/>
      <c r="R449" s="262"/>
      <c r="S449" s="262"/>
      <c r="T449" s="263"/>
      <c r="AT449" s="264" t="s">
        <v>152</v>
      </c>
      <c r="AU449" s="264" t="s">
        <v>76</v>
      </c>
      <c r="AV449" s="14" t="s">
        <v>146</v>
      </c>
      <c r="AW449" s="14" t="s">
        <v>30</v>
      </c>
      <c r="AX449" s="14" t="s">
        <v>74</v>
      </c>
      <c r="AY449" s="264" t="s">
        <v>139</v>
      </c>
    </row>
    <row r="450" s="1" customFormat="1" ht="16.5" customHeight="1">
      <c r="B450" s="38"/>
      <c r="C450" s="217" t="s">
        <v>538</v>
      </c>
      <c r="D450" s="217" t="s">
        <v>141</v>
      </c>
      <c r="E450" s="218" t="s">
        <v>539</v>
      </c>
      <c r="F450" s="219" t="s">
        <v>540</v>
      </c>
      <c r="G450" s="220" t="s">
        <v>175</v>
      </c>
      <c r="H450" s="221">
        <v>23.899999999999999</v>
      </c>
      <c r="I450" s="222"/>
      <c r="J450" s="223">
        <f>ROUND(I450*H450,2)</f>
        <v>0</v>
      </c>
      <c r="K450" s="219" t="s">
        <v>145</v>
      </c>
      <c r="L450" s="43"/>
      <c r="M450" s="224" t="s">
        <v>1</v>
      </c>
      <c r="N450" s="225" t="s">
        <v>38</v>
      </c>
      <c r="O450" s="79"/>
      <c r="P450" s="226">
        <f>O450*H450</f>
        <v>0</v>
      </c>
      <c r="Q450" s="226">
        <v>0.00066399999999999999</v>
      </c>
      <c r="R450" s="226">
        <f>Q450*H450</f>
        <v>0.015869599999999998</v>
      </c>
      <c r="S450" s="226">
        <v>0</v>
      </c>
      <c r="T450" s="227">
        <f>S450*H450</f>
        <v>0</v>
      </c>
      <c r="AR450" s="17" t="s">
        <v>146</v>
      </c>
      <c r="AT450" s="17" t="s">
        <v>141</v>
      </c>
      <c r="AU450" s="17" t="s">
        <v>76</v>
      </c>
      <c r="AY450" s="17" t="s">
        <v>139</v>
      </c>
      <c r="BE450" s="228">
        <f>IF(N450="základní",J450,0)</f>
        <v>0</v>
      </c>
      <c r="BF450" s="228">
        <f>IF(N450="snížená",J450,0)</f>
        <v>0</v>
      </c>
      <c r="BG450" s="228">
        <f>IF(N450="zákl. přenesená",J450,0)</f>
        <v>0</v>
      </c>
      <c r="BH450" s="228">
        <f>IF(N450="sníž. přenesená",J450,0)</f>
        <v>0</v>
      </c>
      <c r="BI450" s="228">
        <f>IF(N450="nulová",J450,0)</f>
        <v>0</v>
      </c>
      <c r="BJ450" s="17" t="s">
        <v>74</v>
      </c>
      <c r="BK450" s="228">
        <f>ROUND(I450*H450,2)</f>
        <v>0</v>
      </c>
      <c r="BL450" s="17" t="s">
        <v>146</v>
      </c>
      <c r="BM450" s="17" t="s">
        <v>541</v>
      </c>
    </row>
    <row r="451" s="1" customFormat="1">
      <c r="B451" s="38"/>
      <c r="C451" s="39"/>
      <c r="D451" s="229" t="s">
        <v>148</v>
      </c>
      <c r="E451" s="39"/>
      <c r="F451" s="230" t="s">
        <v>542</v>
      </c>
      <c r="G451" s="39"/>
      <c r="H451" s="39"/>
      <c r="I451" s="144"/>
      <c r="J451" s="39"/>
      <c r="K451" s="39"/>
      <c r="L451" s="43"/>
      <c r="M451" s="231"/>
      <c r="N451" s="79"/>
      <c r="O451" s="79"/>
      <c r="P451" s="79"/>
      <c r="Q451" s="79"/>
      <c r="R451" s="79"/>
      <c r="S451" s="79"/>
      <c r="T451" s="80"/>
      <c r="AT451" s="17" t="s">
        <v>148</v>
      </c>
      <c r="AU451" s="17" t="s">
        <v>76</v>
      </c>
    </row>
    <row r="452" s="1" customFormat="1">
      <c r="B452" s="38"/>
      <c r="C452" s="39"/>
      <c r="D452" s="229" t="s">
        <v>150</v>
      </c>
      <c r="E452" s="39"/>
      <c r="F452" s="232" t="s">
        <v>543</v>
      </c>
      <c r="G452" s="39"/>
      <c r="H452" s="39"/>
      <c r="I452" s="144"/>
      <c r="J452" s="39"/>
      <c r="K452" s="39"/>
      <c r="L452" s="43"/>
      <c r="M452" s="231"/>
      <c r="N452" s="79"/>
      <c r="O452" s="79"/>
      <c r="P452" s="79"/>
      <c r="Q452" s="79"/>
      <c r="R452" s="79"/>
      <c r="S452" s="79"/>
      <c r="T452" s="80"/>
      <c r="AT452" s="17" t="s">
        <v>150</v>
      </c>
      <c r="AU452" s="17" t="s">
        <v>76</v>
      </c>
    </row>
    <row r="453" s="1" customFormat="1">
      <c r="B453" s="38"/>
      <c r="C453" s="39"/>
      <c r="D453" s="229" t="s">
        <v>266</v>
      </c>
      <c r="E453" s="39"/>
      <c r="F453" s="232" t="s">
        <v>544</v>
      </c>
      <c r="G453" s="39"/>
      <c r="H453" s="39"/>
      <c r="I453" s="144"/>
      <c r="J453" s="39"/>
      <c r="K453" s="39"/>
      <c r="L453" s="43"/>
      <c r="M453" s="231"/>
      <c r="N453" s="79"/>
      <c r="O453" s="79"/>
      <c r="P453" s="79"/>
      <c r="Q453" s="79"/>
      <c r="R453" s="79"/>
      <c r="S453" s="79"/>
      <c r="T453" s="80"/>
      <c r="AT453" s="17" t="s">
        <v>266</v>
      </c>
      <c r="AU453" s="17" t="s">
        <v>76</v>
      </c>
    </row>
    <row r="454" s="12" customFormat="1">
      <c r="B454" s="233"/>
      <c r="C454" s="234"/>
      <c r="D454" s="229" t="s">
        <v>152</v>
      </c>
      <c r="E454" s="235" t="s">
        <v>1</v>
      </c>
      <c r="F454" s="236" t="s">
        <v>545</v>
      </c>
      <c r="G454" s="234"/>
      <c r="H454" s="235" t="s">
        <v>1</v>
      </c>
      <c r="I454" s="237"/>
      <c r="J454" s="234"/>
      <c r="K454" s="234"/>
      <c r="L454" s="238"/>
      <c r="M454" s="239"/>
      <c r="N454" s="240"/>
      <c r="O454" s="240"/>
      <c r="P454" s="240"/>
      <c r="Q454" s="240"/>
      <c r="R454" s="240"/>
      <c r="S454" s="240"/>
      <c r="T454" s="241"/>
      <c r="AT454" s="242" t="s">
        <v>152</v>
      </c>
      <c r="AU454" s="242" t="s">
        <v>76</v>
      </c>
      <c r="AV454" s="12" t="s">
        <v>74</v>
      </c>
      <c r="AW454" s="12" t="s">
        <v>30</v>
      </c>
      <c r="AX454" s="12" t="s">
        <v>67</v>
      </c>
      <c r="AY454" s="242" t="s">
        <v>139</v>
      </c>
    </row>
    <row r="455" s="13" customFormat="1">
      <c r="B455" s="243"/>
      <c r="C455" s="244"/>
      <c r="D455" s="229" t="s">
        <v>152</v>
      </c>
      <c r="E455" s="245" t="s">
        <v>1</v>
      </c>
      <c r="F455" s="246" t="s">
        <v>546</v>
      </c>
      <c r="G455" s="244"/>
      <c r="H455" s="247">
        <v>23.899999999999999</v>
      </c>
      <c r="I455" s="248"/>
      <c r="J455" s="244"/>
      <c r="K455" s="244"/>
      <c r="L455" s="249"/>
      <c r="M455" s="250"/>
      <c r="N455" s="251"/>
      <c r="O455" s="251"/>
      <c r="P455" s="251"/>
      <c r="Q455" s="251"/>
      <c r="R455" s="251"/>
      <c r="S455" s="251"/>
      <c r="T455" s="252"/>
      <c r="AT455" s="253" t="s">
        <v>152</v>
      </c>
      <c r="AU455" s="253" t="s">
        <v>76</v>
      </c>
      <c r="AV455" s="13" t="s">
        <v>76</v>
      </c>
      <c r="AW455" s="13" t="s">
        <v>30</v>
      </c>
      <c r="AX455" s="13" t="s">
        <v>74</v>
      </c>
      <c r="AY455" s="253" t="s">
        <v>139</v>
      </c>
    </row>
    <row r="456" s="1" customFormat="1" ht="16.5" customHeight="1">
      <c r="B456" s="38"/>
      <c r="C456" s="217" t="s">
        <v>547</v>
      </c>
      <c r="D456" s="217" t="s">
        <v>141</v>
      </c>
      <c r="E456" s="218" t="s">
        <v>548</v>
      </c>
      <c r="F456" s="219" t="s">
        <v>549</v>
      </c>
      <c r="G456" s="220" t="s">
        <v>334</v>
      </c>
      <c r="H456" s="221">
        <v>125.25100000000001</v>
      </c>
      <c r="I456" s="222"/>
      <c r="J456" s="223">
        <f>ROUND(I456*H456,2)</f>
        <v>0</v>
      </c>
      <c r="K456" s="219" t="s">
        <v>145</v>
      </c>
      <c r="L456" s="43"/>
      <c r="M456" s="224" t="s">
        <v>1</v>
      </c>
      <c r="N456" s="225" t="s">
        <v>38</v>
      </c>
      <c r="O456" s="79"/>
      <c r="P456" s="226">
        <f>O456*H456</f>
        <v>0</v>
      </c>
      <c r="Q456" s="226">
        <v>0</v>
      </c>
      <c r="R456" s="226">
        <f>Q456*H456</f>
        <v>0</v>
      </c>
      <c r="S456" s="226">
        <v>0</v>
      </c>
      <c r="T456" s="227">
        <f>S456*H456</f>
        <v>0</v>
      </c>
      <c r="AR456" s="17" t="s">
        <v>146</v>
      </c>
      <c r="AT456" s="17" t="s">
        <v>141</v>
      </c>
      <c r="AU456" s="17" t="s">
        <v>76</v>
      </c>
      <c r="AY456" s="17" t="s">
        <v>139</v>
      </c>
      <c r="BE456" s="228">
        <f>IF(N456="základní",J456,0)</f>
        <v>0</v>
      </c>
      <c r="BF456" s="228">
        <f>IF(N456="snížená",J456,0)</f>
        <v>0</v>
      </c>
      <c r="BG456" s="228">
        <f>IF(N456="zákl. přenesená",J456,0)</f>
        <v>0</v>
      </c>
      <c r="BH456" s="228">
        <f>IF(N456="sníž. přenesená",J456,0)</f>
        <v>0</v>
      </c>
      <c r="BI456" s="228">
        <f>IF(N456="nulová",J456,0)</f>
        <v>0</v>
      </c>
      <c r="BJ456" s="17" t="s">
        <v>74</v>
      </c>
      <c r="BK456" s="228">
        <f>ROUND(I456*H456,2)</f>
        <v>0</v>
      </c>
      <c r="BL456" s="17" t="s">
        <v>146</v>
      </c>
      <c r="BM456" s="17" t="s">
        <v>550</v>
      </c>
    </row>
    <row r="457" s="1" customFormat="1">
      <c r="B457" s="38"/>
      <c r="C457" s="39"/>
      <c r="D457" s="229" t="s">
        <v>148</v>
      </c>
      <c r="E457" s="39"/>
      <c r="F457" s="230" t="s">
        <v>551</v>
      </c>
      <c r="G457" s="39"/>
      <c r="H457" s="39"/>
      <c r="I457" s="144"/>
      <c r="J457" s="39"/>
      <c r="K457" s="39"/>
      <c r="L457" s="43"/>
      <c r="M457" s="231"/>
      <c r="N457" s="79"/>
      <c r="O457" s="79"/>
      <c r="P457" s="79"/>
      <c r="Q457" s="79"/>
      <c r="R457" s="79"/>
      <c r="S457" s="79"/>
      <c r="T457" s="80"/>
      <c r="AT457" s="17" t="s">
        <v>148</v>
      </c>
      <c r="AU457" s="17" t="s">
        <v>76</v>
      </c>
    </row>
    <row r="458" s="1" customFormat="1">
      <c r="B458" s="38"/>
      <c r="C458" s="39"/>
      <c r="D458" s="229" t="s">
        <v>150</v>
      </c>
      <c r="E458" s="39"/>
      <c r="F458" s="232" t="s">
        <v>552</v>
      </c>
      <c r="G458" s="39"/>
      <c r="H458" s="39"/>
      <c r="I458" s="144"/>
      <c r="J458" s="39"/>
      <c r="K458" s="39"/>
      <c r="L458" s="43"/>
      <c r="M458" s="231"/>
      <c r="N458" s="79"/>
      <c r="O458" s="79"/>
      <c r="P458" s="79"/>
      <c r="Q458" s="79"/>
      <c r="R458" s="79"/>
      <c r="S458" s="79"/>
      <c r="T458" s="80"/>
      <c r="AT458" s="17" t="s">
        <v>150</v>
      </c>
      <c r="AU458" s="17" t="s">
        <v>76</v>
      </c>
    </row>
    <row r="459" s="12" customFormat="1">
      <c r="B459" s="233"/>
      <c r="C459" s="234"/>
      <c r="D459" s="229" t="s">
        <v>152</v>
      </c>
      <c r="E459" s="235" t="s">
        <v>1</v>
      </c>
      <c r="F459" s="236" t="s">
        <v>553</v>
      </c>
      <c r="G459" s="234"/>
      <c r="H459" s="235" t="s">
        <v>1</v>
      </c>
      <c r="I459" s="237"/>
      <c r="J459" s="234"/>
      <c r="K459" s="234"/>
      <c r="L459" s="238"/>
      <c r="M459" s="239"/>
      <c r="N459" s="240"/>
      <c r="O459" s="240"/>
      <c r="P459" s="240"/>
      <c r="Q459" s="240"/>
      <c r="R459" s="240"/>
      <c r="S459" s="240"/>
      <c r="T459" s="241"/>
      <c r="AT459" s="242" t="s">
        <v>152</v>
      </c>
      <c r="AU459" s="242" t="s">
        <v>76</v>
      </c>
      <c r="AV459" s="12" t="s">
        <v>74</v>
      </c>
      <c r="AW459" s="12" t="s">
        <v>30</v>
      </c>
      <c r="AX459" s="12" t="s">
        <v>67</v>
      </c>
      <c r="AY459" s="242" t="s">
        <v>139</v>
      </c>
    </row>
    <row r="460" s="13" customFormat="1">
      <c r="B460" s="243"/>
      <c r="C460" s="244"/>
      <c r="D460" s="229" t="s">
        <v>152</v>
      </c>
      <c r="E460" s="245" t="s">
        <v>1</v>
      </c>
      <c r="F460" s="246" t="s">
        <v>554</v>
      </c>
      <c r="G460" s="244"/>
      <c r="H460" s="247">
        <v>40.831000000000003</v>
      </c>
      <c r="I460" s="248"/>
      <c r="J460" s="244"/>
      <c r="K460" s="244"/>
      <c r="L460" s="249"/>
      <c r="M460" s="250"/>
      <c r="N460" s="251"/>
      <c r="O460" s="251"/>
      <c r="P460" s="251"/>
      <c r="Q460" s="251"/>
      <c r="R460" s="251"/>
      <c r="S460" s="251"/>
      <c r="T460" s="252"/>
      <c r="AT460" s="253" t="s">
        <v>152</v>
      </c>
      <c r="AU460" s="253" t="s">
        <v>76</v>
      </c>
      <c r="AV460" s="13" t="s">
        <v>76</v>
      </c>
      <c r="AW460" s="13" t="s">
        <v>30</v>
      </c>
      <c r="AX460" s="13" t="s">
        <v>67</v>
      </c>
      <c r="AY460" s="253" t="s">
        <v>139</v>
      </c>
    </row>
    <row r="461" s="12" customFormat="1">
      <c r="B461" s="233"/>
      <c r="C461" s="234"/>
      <c r="D461" s="229" t="s">
        <v>152</v>
      </c>
      <c r="E461" s="235" t="s">
        <v>1</v>
      </c>
      <c r="F461" s="236" t="s">
        <v>555</v>
      </c>
      <c r="G461" s="234"/>
      <c r="H461" s="235" t="s">
        <v>1</v>
      </c>
      <c r="I461" s="237"/>
      <c r="J461" s="234"/>
      <c r="K461" s="234"/>
      <c r="L461" s="238"/>
      <c r="M461" s="239"/>
      <c r="N461" s="240"/>
      <c r="O461" s="240"/>
      <c r="P461" s="240"/>
      <c r="Q461" s="240"/>
      <c r="R461" s="240"/>
      <c r="S461" s="240"/>
      <c r="T461" s="241"/>
      <c r="AT461" s="242" t="s">
        <v>152</v>
      </c>
      <c r="AU461" s="242" t="s">
        <v>76</v>
      </c>
      <c r="AV461" s="12" t="s">
        <v>74</v>
      </c>
      <c r="AW461" s="12" t="s">
        <v>30</v>
      </c>
      <c r="AX461" s="12" t="s">
        <v>67</v>
      </c>
      <c r="AY461" s="242" t="s">
        <v>139</v>
      </c>
    </row>
    <row r="462" s="13" customFormat="1">
      <c r="B462" s="243"/>
      <c r="C462" s="244"/>
      <c r="D462" s="229" t="s">
        <v>152</v>
      </c>
      <c r="E462" s="245" t="s">
        <v>1</v>
      </c>
      <c r="F462" s="246" t="s">
        <v>556</v>
      </c>
      <c r="G462" s="244"/>
      <c r="H462" s="247">
        <v>60.299999999999997</v>
      </c>
      <c r="I462" s="248"/>
      <c r="J462" s="244"/>
      <c r="K462" s="244"/>
      <c r="L462" s="249"/>
      <c r="M462" s="250"/>
      <c r="N462" s="251"/>
      <c r="O462" s="251"/>
      <c r="P462" s="251"/>
      <c r="Q462" s="251"/>
      <c r="R462" s="251"/>
      <c r="S462" s="251"/>
      <c r="T462" s="252"/>
      <c r="AT462" s="253" t="s">
        <v>152</v>
      </c>
      <c r="AU462" s="253" t="s">
        <v>76</v>
      </c>
      <c r="AV462" s="13" t="s">
        <v>76</v>
      </c>
      <c r="AW462" s="13" t="s">
        <v>30</v>
      </c>
      <c r="AX462" s="13" t="s">
        <v>67</v>
      </c>
      <c r="AY462" s="253" t="s">
        <v>139</v>
      </c>
    </row>
    <row r="463" s="12" customFormat="1">
      <c r="B463" s="233"/>
      <c r="C463" s="234"/>
      <c r="D463" s="229" t="s">
        <v>152</v>
      </c>
      <c r="E463" s="235" t="s">
        <v>1</v>
      </c>
      <c r="F463" s="236" t="s">
        <v>557</v>
      </c>
      <c r="G463" s="234"/>
      <c r="H463" s="235" t="s">
        <v>1</v>
      </c>
      <c r="I463" s="237"/>
      <c r="J463" s="234"/>
      <c r="K463" s="234"/>
      <c r="L463" s="238"/>
      <c r="M463" s="239"/>
      <c r="N463" s="240"/>
      <c r="O463" s="240"/>
      <c r="P463" s="240"/>
      <c r="Q463" s="240"/>
      <c r="R463" s="240"/>
      <c r="S463" s="240"/>
      <c r="T463" s="241"/>
      <c r="AT463" s="242" t="s">
        <v>152</v>
      </c>
      <c r="AU463" s="242" t="s">
        <v>76</v>
      </c>
      <c r="AV463" s="12" t="s">
        <v>74</v>
      </c>
      <c r="AW463" s="12" t="s">
        <v>30</v>
      </c>
      <c r="AX463" s="12" t="s">
        <v>67</v>
      </c>
      <c r="AY463" s="242" t="s">
        <v>139</v>
      </c>
    </row>
    <row r="464" s="13" customFormat="1">
      <c r="B464" s="243"/>
      <c r="C464" s="244"/>
      <c r="D464" s="229" t="s">
        <v>152</v>
      </c>
      <c r="E464" s="245" t="s">
        <v>1</v>
      </c>
      <c r="F464" s="246" t="s">
        <v>558</v>
      </c>
      <c r="G464" s="244"/>
      <c r="H464" s="247">
        <v>24.120000000000001</v>
      </c>
      <c r="I464" s="248"/>
      <c r="J464" s="244"/>
      <c r="K464" s="244"/>
      <c r="L464" s="249"/>
      <c r="M464" s="250"/>
      <c r="N464" s="251"/>
      <c r="O464" s="251"/>
      <c r="P464" s="251"/>
      <c r="Q464" s="251"/>
      <c r="R464" s="251"/>
      <c r="S464" s="251"/>
      <c r="T464" s="252"/>
      <c r="AT464" s="253" t="s">
        <v>152</v>
      </c>
      <c r="AU464" s="253" t="s">
        <v>76</v>
      </c>
      <c r="AV464" s="13" t="s">
        <v>76</v>
      </c>
      <c r="AW464" s="13" t="s">
        <v>30</v>
      </c>
      <c r="AX464" s="13" t="s">
        <v>67</v>
      </c>
      <c r="AY464" s="253" t="s">
        <v>139</v>
      </c>
    </row>
    <row r="465" s="14" customFormat="1">
      <c r="B465" s="254"/>
      <c r="C465" s="255"/>
      <c r="D465" s="229" t="s">
        <v>152</v>
      </c>
      <c r="E465" s="256" t="s">
        <v>1</v>
      </c>
      <c r="F465" s="257" t="s">
        <v>157</v>
      </c>
      <c r="G465" s="255"/>
      <c r="H465" s="258">
        <v>125.25100000000001</v>
      </c>
      <c r="I465" s="259"/>
      <c r="J465" s="255"/>
      <c r="K465" s="255"/>
      <c r="L465" s="260"/>
      <c r="M465" s="261"/>
      <c r="N465" s="262"/>
      <c r="O465" s="262"/>
      <c r="P465" s="262"/>
      <c r="Q465" s="262"/>
      <c r="R465" s="262"/>
      <c r="S465" s="262"/>
      <c r="T465" s="263"/>
      <c r="AT465" s="264" t="s">
        <v>152</v>
      </c>
      <c r="AU465" s="264" t="s">
        <v>76</v>
      </c>
      <c r="AV465" s="14" t="s">
        <v>146</v>
      </c>
      <c r="AW465" s="14" t="s">
        <v>30</v>
      </c>
      <c r="AX465" s="14" t="s">
        <v>74</v>
      </c>
      <c r="AY465" s="264" t="s">
        <v>139</v>
      </c>
    </row>
    <row r="466" s="1" customFormat="1" ht="16.5" customHeight="1">
      <c r="B466" s="38"/>
      <c r="C466" s="217" t="s">
        <v>559</v>
      </c>
      <c r="D466" s="217" t="s">
        <v>141</v>
      </c>
      <c r="E466" s="218" t="s">
        <v>560</v>
      </c>
      <c r="F466" s="219" t="s">
        <v>561</v>
      </c>
      <c r="G466" s="220" t="s">
        <v>334</v>
      </c>
      <c r="H466" s="221">
        <v>125.25100000000001</v>
      </c>
      <c r="I466" s="222"/>
      <c r="J466" s="223">
        <f>ROUND(I466*H466,2)</f>
        <v>0</v>
      </c>
      <c r="K466" s="219" t="s">
        <v>145</v>
      </c>
      <c r="L466" s="43"/>
      <c r="M466" s="224" t="s">
        <v>1</v>
      </c>
      <c r="N466" s="225" t="s">
        <v>38</v>
      </c>
      <c r="O466" s="79"/>
      <c r="P466" s="226">
        <f>O466*H466</f>
        <v>0</v>
      </c>
      <c r="Q466" s="226">
        <v>1.95E-05</v>
      </c>
      <c r="R466" s="226">
        <f>Q466*H466</f>
        <v>0.0024423945000000002</v>
      </c>
      <c r="S466" s="226">
        <v>0</v>
      </c>
      <c r="T466" s="227">
        <f>S466*H466</f>
        <v>0</v>
      </c>
      <c r="AR466" s="17" t="s">
        <v>146</v>
      </c>
      <c r="AT466" s="17" t="s">
        <v>141</v>
      </c>
      <c r="AU466" s="17" t="s">
        <v>76</v>
      </c>
      <c r="AY466" s="17" t="s">
        <v>139</v>
      </c>
      <c r="BE466" s="228">
        <f>IF(N466="základní",J466,0)</f>
        <v>0</v>
      </c>
      <c r="BF466" s="228">
        <f>IF(N466="snížená",J466,0)</f>
        <v>0</v>
      </c>
      <c r="BG466" s="228">
        <f>IF(N466="zákl. přenesená",J466,0)</f>
        <v>0</v>
      </c>
      <c r="BH466" s="228">
        <f>IF(N466="sníž. přenesená",J466,0)</f>
        <v>0</v>
      </c>
      <c r="BI466" s="228">
        <f>IF(N466="nulová",J466,0)</f>
        <v>0</v>
      </c>
      <c r="BJ466" s="17" t="s">
        <v>74</v>
      </c>
      <c r="BK466" s="228">
        <f>ROUND(I466*H466,2)</f>
        <v>0</v>
      </c>
      <c r="BL466" s="17" t="s">
        <v>146</v>
      </c>
      <c r="BM466" s="17" t="s">
        <v>562</v>
      </c>
    </row>
    <row r="467" s="1" customFormat="1">
      <c r="B467" s="38"/>
      <c r="C467" s="39"/>
      <c r="D467" s="229" t="s">
        <v>148</v>
      </c>
      <c r="E467" s="39"/>
      <c r="F467" s="230" t="s">
        <v>563</v>
      </c>
      <c r="G467" s="39"/>
      <c r="H467" s="39"/>
      <c r="I467" s="144"/>
      <c r="J467" s="39"/>
      <c r="K467" s="39"/>
      <c r="L467" s="43"/>
      <c r="M467" s="231"/>
      <c r="N467" s="79"/>
      <c r="O467" s="79"/>
      <c r="P467" s="79"/>
      <c r="Q467" s="79"/>
      <c r="R467" s="79"/>
      <c r="S467" s="79"/>
      <c r="T467" s="80"/>
      <c r="AT467" s="17" t="s">
        <v>148</v>
      </c>
      <c r="AU467" s="17" t="s">
        <v>76</v>
      </c>
    </row>
    <row r="468" s="1" customFormat="1">
      <c r="B468" s="38"/>
      <c r="C468" s="39"/>
      <c r="D468" s="229" t="s">
        <v>150</v>
      </c>
      <c r="E468" s="39"/>
      <c r="F468" s="232" t="s">
        <v>552</v>
      </c>
      <c r="G468" s="39"/>
      <c r="H468" s="39"/>
      <c r="I468" s="144"/>
      <c r="J468" s="39"/>
      <c r="K468" s="39"/>
      <c r="L468" s="43"/>
      <c r="M468" s="231"/>
      <c r="N468" s="79"/>
      <c r="O468" s="79"/>
      <c r="P468" s="79"/>
      <c r="Q468" s="79"/>
      <c r="R468" s="79"/>
      <c r="S468" s="79"/>
      <c r="T468" s="80"/>
      <c r="AT468" s="17" t="s">
        <v>150</v>
      </c>
      <c r="AU468" s="17" t="s">
        <v>76</v>
      </c>
    </row>
    <row r="469" s="1" customFormat="1" ht="16.5" customHeight="1">
      <c r="B469" s="38"/>
      <c r="C469" s="276" t="s">
        <v>564</v>
      </c>
      <c r="D469" s="276" t="s">
        <v>320</v>
      </c>
      <c r="E469" s="277" t="s">
        <v>565</v>
      </c>
      <c r="F469" s="278" t="s">
        <v>566</v>
      </c>
      <c r="G469" s="279" t="s">
        <v>307</v>
      </c>
      <c r="H469" s="280">
        <v>0.084000000000000005</v>
      </c>
      <c r="I469" s="281"/>
      <c r="J469" s="282">
        <f>ROUND(I469*H469,2)</f>
        <v>0</v>
      </c>
      <c r="K469" s="278" t="s">
        <v>1</v>
      </c>
      <c r="L469" s="283"/>
      <c r="M469" s="284" t="s">
        <v>1</v>
      </c>
      <c r="N469" s="285" t="s">
        <v>38</v>
      </c>
      <c r="O469" s="79"/>
      <c r="P469" s="226">
        <f>O469*H469</f>
        <v>0</v>
      </c>
      <c r="Q469" s="226">
        <v>1</v>
      </c>
      <c r="R469" s="226">
        <f>Q469*H469</f>
        <v>0.084000000000000005</v>
      </c>
      <c r="S469" s="226">
        <v>0</v>
      </c>
      <c r="T469" s="227">
        <f>S469*H469</f>
        <v>0</v>
      </c>
      <c r="AR469" s="17" t="s">
        <v>218</v>
      </c>
      <c r="AT469" s="17" t="s">
        <v>320</v>
      </c>
      <c r="AU469" s="17" t="s">
        <v>76</v>
      </c>
      <c r="AY469" s="17" t="s">
        <v>139</v>
      </c>
      <c r="BE469" s="228">
        <f>IF(N469="základní",J469,0)</f>
        <v>0</v>
      </c>
      <c r="BF469" s="228">
        <f>IF(N469="snížená",J469,0)</f>
        <v>0</v>
      </c>
      <c r="BG469" s="228">
        <f>IF(N469="zákl. přenesená",J469,0)</f>
        <v>0</v>
      </c>
      <c r="BH469" s="228">
        <f>IF(N469="sníž. přenesená",J469,0)</f>
        <v>0</v>
      </c>
      <c r="BI469" s="228">
        <f>IF(N469="nulová",J469,0)</f>
        <v>0</v>
      </c>
      <c r="BJ469" s="17" t="s">
        <v>74</v>
      </c>
      <c r="BK469" s="228">
        <f>ROUND(I469*H469,2)</f>
        <v>0</v>
      </c>
      <c r="BL469" s="17" t="s">
        <v>146</v>
      </c>
      <c r="BM469" s="17" t="s">
        <v>567</v>
      </c>
    </row>
    <row r="470" s="1" customFormat="1">
      <c r="B470" s="38"/>
      <c r="C470" s="39"/>
      <c r="D470" s="229" t="s">
        <v>148</v>
      </c>
      <c r="E470" s="39"/>
      <c r="F470" s="230" t="s">
        <v>568</v>
      </c>
      <c r="G470" s="39"/>
      <c r="H470" s="39"/>
      <c r="I470" s="144"/>
      <c r="J470" s="39"/>
      <c r="K470" s="39"/>
      <c r="L470" s="43"/>
      <c r="M470" s="231"/>
      <c r="N470" s="79"/>
      <c r="O470" s="79"/>
      <c r="P470" s="79"/>
      <c r="Q470" s="79"/>
      <c r="R470" s="79"/>
      <c r="S470" s="79"/>
      <c r="T470" s="80"/>
      <c r="AT470" s="17" t="s">
        <v>148</v>
      </c>
      <c r="AU470" s="17" t="s">
        <v>76</v>
      </c>
    </row>
    <row r="471" s="12" customFormat="1">
      <c r="B471" s="233"/>
      <c r="C471" s="234"/>
      <c r="D471" s="229" t="s">
        <v>152</v>
      </c>
      <c r="E471" s="235" t="s">
        <v>1</v>
      </c>
      <c r="F471" s="236" t="s">
        <v>569</v>
      </c>
      <c r="G471" s="234"/>
      <c r="H471" s="235" t="s">
        <v>1</v>
      </c>
      <c r="I471" s="237"/>
      <c r="J471" s="234"/>
      <c r="K471" s="234"/>
      <c r="L471" s="238"/>
      <c r="M471" s="239"/>
      <c r="N471" s="240"/>
      <c r="O471" s="240"/>
      <c r="P471" s="240"/>
      <c r="Q471" s="240"/>
      <c r="R471" s="240"/>
      <c r="S471" s="240"/>
      <c r="T471" s="241"/>
      <c r="AT471" s="242" t="s">
        <v>152</v>
      </c>
      <c r="AU471" s="242" t="s">
        <v>76</v>
      </c>
      <c r="AV471" s="12" t="s">
        <v>74</v>
      </c>
      <c r="AW471" s="12" t="s">
        <v>30</v>
      </c>
      <c r="AX471" s="12" t="s">
        <v>67</v>
      </c>
      <c r="AY471" s="242" t="s">
        <v>139</v>
      </c>
    </row>
    <row r="472" s="13" customFormat="1">
      <c r="B472" s="243"/>
      <c r="C472" s="244"/>
      <c r="D472" s="229" t="s">
        <v>152</v>
      </c>
      <c r="E472" s="245" t="s">
        <v>1</v>
      </c>
      <c r="F472" s="246" t="s">
        <v>570</v>
      </c>
      <c r="G472" s="244"/>
      <c r="H472" s="247">
        <v>0.059999999999999998</v>
      </c>
      <c r="I472" s="248"/>
      <c r="J472" s="244"/>
      <c r="K472" s="244"/>
      <c r="L472" s="249"/>
      <c r="M472" s="250"/>
      <c r="N472" s="251"/>
      <c r="O472" s="251"/>
      <c r="P472" s="251"/>
      <c r="Q472" s="251"/>
      <c r="R472" s="251"/>
      <c r="S472" s="251"/>
      <c r="T472" s="252"/>
      <c r="AT472" s="253" t="s">
        <v>152</v>
      </c>
      <c r="AU472" s="253" t="s">
        <v>76</v>
      </c>
      <c r="AV472" s="13" t="s">
        <v>76</v>
      </c>
      <c r="AW472" s="13" t="s">
        <v>30</v>
      </c>
      <c r="AX472" s="13" t="s">
        <v>67</v>
      </c>
      <c r="AY472" s="253" t="s">
        <v>139</v>
      </c>
    </row>
    <row r="473" s="12" customFormat="1">
      <c r="B473" s="233"/>
      <c r="C473" s="234"/>
      <c r="D473" s="229" t="s">
        <v>152</v>
      </c>
      <c r="E473" s="235" t="s">
        <v>1</v>
      </c>
      <c r="F473" s="236" t="s">
        <v>571</v>
      </c>
      <c r="G473" s="234"/>
      <c r="H473" s="235" t="s">
        <v>1</v>
      </c>
      <c r="I473" s="237"/>
      <c r="J473" s="234"/>
      <c r="K473" s="234"/>
      <c r="L473" s="238"/>
      <c r="M473" s="239"/>
      <c r="N473" s="240"/>
      <c r="O473" s="240"/>
      <c r="P473" s="240"/>
      <c r="Q473" s="240"/>
      <c r="R473" s="240"/>
      <c r="S473" s="240"/>
      <c r="T473" s="241"/>
      <c r="AT473" s="242" t="s">
        <v>152</v>
      </c>
      <c r="AU473" s="242" t="s">
        <v>76</v>
      </c>
      <c r="AV473" s="12" t="s">
        <v>74</v>
      </c>
      <c r="AW473" s="12" t="s">
        <v>30</v>
      </c>
      <c r="AX473" s="12" t="s">
        <v>67</v>
      </c>
      <c r="AY473" s="242" t="s">
        <v>139</v>
      </c>
    </row>
    <row r="474" s="13" customFormat="1">
      <c r="B474" s="243"/>
      <c r="C474" s="244"/>
      <c r="D474" s="229" t="s">
        <v>152</v>
      </c>
      <c r="E474" s="245" t="s">
        <v>1</v>
      </c>
      <c r="F474" s="246" t="s">
        <v>572</v>
      </c>
      <c r="G474" s="244"/>
      <c r="H474" s="247">
        <v>0.024</v>
      </c>
      <c r="I474" s="248"/>
      <c r="J474" s="244"/>
      <c r="K474" s="244"/>
      <c r="L474" s="249"/>
      <c r="M474" s="250"/>
      <c r="N474" s="251"/>
      <c r="O474" s="251"/>
      <c r="P474" s="251"/>
      <c r="Q474" s="251"/>
      <c r="R474" s="251"/>
      <c r="S474" s="251"/>
      <c r="T474" s="252"/>
      <c r="AT474" s="253" t="s">
        <v>152</v>
      </c>
      <c r="AU474" s="253" t="s">
        <v>76</v>
      </c>
      <c r="AV474" s="13" t="s">
        <v>76</v>
      </c>
      <c r="AW474" s="13" t="s">
        <v>30</v>
      </c>
      <c r="AX474" s="13" t="s">
        <v>67</v>
      </c>
      <c r="AY474" s="253" t="s">
        <v>139</v>
      </c>
    </row>
    <row r="475" s="14" customFormat="1">
      <c r="B475" s="254"/>
      <c r="C475" s="255"/>
      <c r="D475" s="229" t="s">
        <v>152</v>
      </c>
      <c r="E475" s="256" t="s">
        <v>1</v>
      </c>
      <c r="F475" s="257" t="s">
        <v>157</v>
      </c>
      <c r="G475" s="255"/>
      <c r="H475" s="258">
        <v>0.084000000000000005</v>
      </c>
      <c r="I475" s="259"/>
      <c r="J475" s="255"/>
      <c r="K475" s="255"/>
      <c r="L475" s="260"/>
      <c r="M475" s="261"/>
      <c r="N475" s="262"/>
      <c r="O475" s="262"/>
      <c r="P475" s="262"/>
      <c r="Q475" s="262"/>
      <c r="R475" s="262"/>
      <c r="S475" s="262"/>
      <c r="T475" s="263"/>
      <c r="AT475" s="264" t="s">
        <v>152</v>
      </c>
      <c r="AU475" s="264" t="s">
        <v>76</v>
      </c>
      <c r="AV475" s="14" t="s">
        <v>146</v>
      </c>
      <c r="AW475" s="14" t="s">
        <v>30</v>
      </c>
      <c r="AX475" s="14" t="s">
        <v>74</v>
      </c>
      <c r="AY475" s="264" t="s">
        <v>139</v>
      </c>
    </row>
    <row r="476" s="1" customFormat="1" ht="16.5" customHeight="1">
      <c r="B476" s="38"/>
      <c r="C476" s="276" t="s">
        <v>573</v>
      </c>
      <c r="D476" s="276" t="s">
        <v>320</v>
      </c>
      <c r="E476" s="277" t="s">
        <v>574</v>
      </c>
      <c r="F476" s="278" t="s">
        <v>575</v>
      </c>
      <c r="G476" s="279" t="s">
        <v>307</v>
      </c>
      <c r="H476" s="280">
        <v>0.041000000000000002</v>
      </c>
      <c r="I476" s="281"/>
      <c r="J476" s="282">
        <f>ROUND(I476*H476,2)</f>
        <v>0</v>
      </c>
      <c r="K476" s="278" t="s">
        <v>145</v>
      </c>
      <c r="L476" s="283"/>
      <c r="M476" s="284" t="s">
        <v>1</v>
      </c>
      <c r="N476" s="285" t="s">
        <v>38</v>
      </c>
      <c r="O476" s="79"/>
      <c r="P476" s="226">
        <f>O476*H476</f>
        <v>0</v>
      </c>
      <c r="Q476" s="226">
        <v>1</v>
      </c>
      <c r="R476" s="226">
        <f>Q476*H476</f>
        <v>0.041000000000000002</v>
      </c>
      <c r="S476" s="226">
        <v>0</v>
      </c>
      <c r="T476" s="227">
        <f>S476*H476</f>
        <v>0</v>
      </c>
      <c r="AR476" s="17" t="s">
        <v>218</v>
      </c>
      <c r="AT476" s="17" t="s">
        <v>320</v>
      </c>
      <c r="AU476" s="17" t="s">
        <v>76</v>
      </c>
      <c r="AY476" s="17" t="s">
        <v>139</v>
      </c>
      <c r="BE476" s="228">
        <f>IF(N476="základní",J476,0)</f>
        <v>0</v>
      </c>
      <c r="BF476" s="228">
        <f>IF(N476="snížená",J476,0)</f>
        <v>0</v>
      </c>
      <c r="BG476" s="228">
        <f>IF(N476="zákl. přenesená",J476,0)</f>
        <v>0</v>
      </c>
      <c r="BH476" s="228">
        <f>IF(N476="sníž. přenesená",J476,0)</f>
        <v>0</v>
      </c>
      <c r="BI476" s="228">
        <f>IF(N476="nulová",J476,0)</f>
        <v>0</v>
      </c>
      <c r="BJ476" s="17" t="s">
        <v>74</v>
      </c>
      <c r="BK476" s="228">
        <f>ROUND(I476*H476,2)</f>
        <v>0</v>
      </c>
      <c r="BL476" s="17" t="s">
        <v>146</v>
      </c>
      <c r="BM476" s="17" t="s">
        <v>576</v>
      </c>
    </row>
    <row r="477" s="1" customFormat="1">
      <c r="B477" s="38"/>
      <c r="C477" s="39"/>
      <c r="D477" s="229" t="s">
        <v>148</v>
      </c>
      <c r="E477" s="39"/>
      <c r="F477" s="230" t="s">
        <v>575</v>
      </c>
      <c r="G477" s="39"/>
      <c r="H477" s="39"/>
      <c r="I477" s="144"/>
      <c r="J477" s="39"/>
      <c r="K477" s="39"/>
      <c r="L477" s="43"/>
      <c r="M477" s="231"/>
      <c r="N477" s="79"/>
      <c r="O477" s="79"/>
      <c r="P477" s="79"/>
      <c r="Q477" s="79"/>
      <c r="R477" s="79"/>
      <c r="S477" s="79"/>
      <c r="T477" s="80"/>
      <c r="AT477" s="17" t="s">
        <v>148</v>
      </c>
      <c r="AU477" s="17" t="s">
        <v>76</v>
      </c>
    </row>
    <row r="478" s="1" customFormat="1">
      <c r="B478" s="38"/>
      <c r="C478" s="39"/>
      <c r="D478" s="229" t="s">
        <v>266</v>
      </c>
      <c r="E478" s="39"/>
      <c r="F478" s="232" t="s">
        <v>577</v>
      </c>
      <c r="G478" s="39"/>
      <c r="H478" s="39"/>
      <c r="I478" s="144"/>
      <c r="J478" s="39"/>
      <c r="K478" s="39"/>
      <c r="L478" s="43"/>
      <c r="M478" s="231"/>
      <c r="N478" s="79"/>
      <c r="O478" s="79"/>
      <c r="P478" s="79"/>
      <c r="Q478" s="79"/>
      <c r="R478" s="79"/>
      <c r="S478" s="79"/>
      <c r="T478" s="80"/>
      <c r="AT478" s="17" t="s">
        <v>266</v>
      </c>
      <c r="AU478" s="17" t="s">
        <v>76</v>
      </c>
    </row>
    <row r="479" s="12" customFormat="1">
      <c r="B479" s="233"/>
      <c r="C479" s="234"/>
      <c r="D479" s="229" t="s">
        <v>152</v>
      </c>
      <c r="E479" s="235" t="s">
        <v>1</v>
      </c>
      <c r="F479" s="236" t="s">
        <v>578</v>
      </c>
      <c r="G479" s="234"/>
      <c r="H479" s="235" t="s">
        <v>1</v>
      </c>
      <c r="I479" s="237"/>
      <c r="J479" s="234"/>
      <c r="K479" s="234"/>
      <c r="L479" s="238"/>
      <c r="M479" s="239"/>
      <c r="N479" s="240"/>
      <c r="O479" s="240"/>
      <c r="P479" s="240"/>
      <c r="Q479" s="240"/>
      <c r="R479" s="240"/>
      <c r="S479" s="240"/>
      <c r="T479" s="241"/>
      <c r="AT479" s="242" t="s">
        <v>152</v>
      </c>
      <c r="AU479" s="242" t="s">
        <v>76</v>
      </c>
      <c r="AV479" s="12" t="s">
        <v>74</v>
      </c>
      <c r="AW479" s="12" t="s">
        <v>30</v>
      </c>
      <c r="AX479" s="12" t="s">
        <v>67</v>
      </c>
      <c r="AY479" s="242" t="s">
        <v>139</v>
      </c>
    </row>
    <row r="480" s="13" customFormat="1">
      <c r="B480" s="243"/>
      <c r="C480" s="244"/>
      <c r="D480" s="229" t="s">
        <v>152</v>
      </c>
      <c r="E480" s="245" t="s">
        <v>1</v>
      </c>
      <c r="F480" s="246" t="s">
        <v>579</v>
      </c>
      <c r="G480" s="244"/>
      <c r="H480" s="247">
        <v>0.041000000000000002</v>
      </c>
      <c r="I480" s="248"/>
      <c r="J480" s="244"/>
      <c r="K480" s="244"/>
      <c r="L480" s="249"/>
      <c r="M480" s="250"/>
      <c r="N480" s="251"/>
      <c r="O480" s="251"/>
      <c r="P480" s="251"/>
      <c r="Q480" s="251"/>
      <c r="R480" s="251"/>
      <c r="S480" s="251"/>
      <c r="T480" s="252"/>
      <c r="AT480" s="253" t="s">
        <v>152</v>
      </c>
      <c r="AU480" s="253" t="s">
        <v>76</v>
      </c>
      <c r="AV480" s="13" t="s">
        <v>76</v>
      </c>
      <c r="AW480" s="13" t="s">
        <v>30</v>
      </c>
      <c r="AX480" s="13" t="s">
        <v>74</v>
      </c>
      <c r="AY480" s="253" t="s">
        <v>139</v>
      </c>
    </row>
    <row r="481" s="1" customFormat="1" ht="16.5" customHeight="1">
      <c r="B481" s="38"/>
      <c r="C481" s="217" t="s">
        <v>580</v>
      </c>
      <c r="D481" s="217" t="s">
        <v>141</v>
      </c>
      <c r="E481" s="218" t="s">
        <v>581</v>
      </c>
      <c r="F481" s="219" t="s">
        <v>582</v>
      </c>
      <c r="G481" s="220" t="s">
        <v>144</v>
      </c>
      <c r="H481" s="221">
        <v>0.55800000000000005</v>
      </c>
      <c r="I481" s="222"/>
      <c r="J481" s="223">
        <f>ROUND(I481*H481,2)</f>
        <v>0</v>
      </c>
      <c r="K481" s="219" t="s">
        <v>145</v>
      </c>
      <c r="L481" s="43"/>
      <c r="M481" s="224" t="s">
        <v>1</v>
      </c>
      <c r="N481" s="225" t="s">
        <v>38</v>
      </c>
      <c r="O481" s="79"/>
      <c r="P481" s="226">
        <f>O481*H481</f>
        <v>0</v>
      </c>
      <c r="Q481" s="226">
        <v>0.00063000000000000003</v>
      </c>
      <c r="R481" s="226">
        <f>Q481*H481</f>
        <v>0.00035154000000000007</v>
      </c>
      <c r="S481" s="226">
        <v>0</v>
      </c>
      <c r="T481" s="227">
        <f>S481*H481</f>
        <v>0</v>
      </c>
      <c r="AR481" s="17" t="s">
        <v>146</v>
      </c>
      <c r="AT481" s="17" t="s">
        <v>141</v>
      </c>
      <c r="AU481" s="17" t="s">
        <v>76</v>
      </c>
      <c r="AY481" s="17" t="s">
        <v>139</v>
      </c>
      <c r="BE481" s="228">
        <f>IF(N481="základní",J481,0)</f>
        <v>0</v>
      </c>
      <c r="BF481" s="228">
        <f>IF(N481="snížená",J481,0)</f>
        <v>0</v>
      </c>
      <c r="BG481" s="228">
        <f>IF(N481="zákl. přenesená",J481,0)</f>
        <v>0</v>
      </c>
      <c r="BH481" s="228">
        <f>IF(N481="sníž. přenesená",J481,0)</f>
        <v>0</v>
      </c>
      <c r="BI481" s="228">
        <f>IF(N481="nulová",J481,0)</f>
        <v>0</v>
      </c>
      <c r="BJ481" s="17" t="s">
        <v>74</v>
      </c>
      <c r="BK481" s="228">
        <f>ROUND(I481*H481,2)</f>
        <v>0</v>
      </c>
      <c r="BL481" s="17" t="s">
        <v>146</v>
      </c>
      <c r="BM481" s="17" t="s">
        <v>583</v>
      </c>
    </row>
    <row r="482" s="1" customFormat="1">
      <c r="B482" s="38"/>
      <c r="C482" s="39"/>
      <c r="D482" s="229" t="s">
        <v>148</v>
      </c>
      <c r="E482" s="39"/>
      <c r="F482" s="230" t="s">
        <v>584</v>
      </c>
      <c r="G482" s="39"/>
      <c r="H482" s="39"/>
      <c r="I482" s="144"/>
      <c r="J482" s="39"/>
      <c r="K482" s="39"/>
      <c r="L482" s="43"/>
      <c r="M482" s="231"/>
      <c r="N482" s="79"/>
      <c r="O482" s="79"/>
      <c r="P482" s="79"/>
      <c r="Q482" s="79"/>
      <c r="R482" s="79"/>
      <c r="S482" s="79"/>
      <c r="T482" s="80"/>
      <c r="AT482" s="17" t="s">
        <v>148</v>
      </c>
      <c r="AU482" s="17" t="s">
        <v>76</v>
      </c>
    </row>
    <row r="483" s="1" customFormat="1">
      <c r="B483" s="38"/>
      <c r="C483" s="39"/>
      <c r="D483" s="229" t="s">
        <v>150</v>
      </c>
      <c r="E483" s="39"/>
      <c r="F483" s="232" t="s">
        <v>585</v>
      </c>
      <c r="G483" s="39"/>
      <c r="H483" s="39"/>
      <c r="I483" s="144"/>
      <c r="J483" s="39"/>
      <c r="K483" s="39"/>
      <c r="L483" s="43"/>
      <c r="M483" s="231"/>
      <c r="N483" s="79"/>
      <c r="O483" s="79"/>
      <c r="P483" s="79"/>
      <c r="Q483" s="79"/>
      <c r="R483" s="79"/>
      <c r="S483" s="79"/>
      <c r="T483" s="80"/>
      <c r="AT483" s="17" t="s">
        <v>150</v>
      </c>
      <c r="AU483" s="17" t="s">
        <v>76</v>
      </c>
    </row>
    <row r="484" s="12" customFormat="1">
      <c r="B484" s="233"/>
      <c r="C484" s="234"/>
      <c r="D484" s="229" t="s">
        <v>152</v>
      </c>
      <c r="E484" s="235" t="s">
        <v>1</v>
      </c>
      <c r="F484" s="236" t="s">
        <v>586</v>
      </c>
      <c r="G484" s="234"/>
      <c r="H484" s="235" t="s">
        <v>1</v>
      </c>
      <c r="I484" s="237"/>
      <c r="J484" s="234"/>
      <c r="K484" s="234"/>
      <c r="L484" s="238"/>
      <c r="M484" s="239"/>
      <c r="N484" s="240"/>
      <c r="O484" s="240"/>
      <c r="P484" s="240"/>
      <c r="Q484" s="240"/>
      <c r="R484" s="240"/>
      <c r="S484" s="240"/>
      <c r="T484" s="241"/>
      <c r="AT484" s="242" t="s">
        <v>152</v>
      </c>
      <c r="AU484" s="242" t="s">
        <v>76</v>
      </c>
      <c r="AV484" s="12" t="s">
        <v>74</v>
      </c>
      <c r="AW484" s="12" t="s">
        <v>30</v>
      </c>
      <c r="AX484" s="12" t="s">
        <v>67</v>
      </c>
      <c r="AY484" s="242" t="s">
        <v>139</v>
      </c>
    </row>
    <row r="485" s="13" customFormat="1">
      <c r="B485" s="243"/>
      <c r="C485" s="244"/>
      <c r="D485" s="229" t="s">
        <v>152</v>
      </c>
      <c r="E485" s="245" t="s">
        <v>1</v>
      </c>
      <c r="F485" s="246" t="s">
        <v>587</v>
      </c>
      <c r="G485" s="244"/>
      <c r="H485" s="247">
        <v>0.55800000000000005</v>
      </c>
      <c r="I485" s="248"/>
      <c r="J485" s="244"/>
      <c r="K485" s="244"/>
      <c r="L485" s="249"/>
      <c r="M485" s="250"/>
      <c r="N485" s="251"/>
      <c r="O485" s="251"/>
      <c r="P485" s="251"/>
      <c r="Q485" s="251"/>
      <c r="R485" s="251"/>
      <c r="S485" s="251"/>
      <c r="T485" s="252"/>
      <c r="AT485" s="253" t="s">
        <v>152</v>
      </c>
      <c r="AU485" s="253" t="s">
        <v>76</v>
      </c>
      <c r="AV485" s="13" t="s">
        <v>76</v>
      </c>
      <c r="AW485" s="13" t="s">
        <v>30</v>
      </c>
      <c r="AX485" s="13" t="s">
        <v>74</v>
      </c>
      <c r="AY485" s="253" t="s">
        <v>139</v>
      </c>
    </row>
    <row r="486" s="1" customFormat="1" ht="16.5" customHeight="1">
      <c r="B486" s="38"/>
      <c r="C486" s="217" t="s">
        <v>588</v>
      </c>
      <c r="D486" s="217" t="s">
        <v>141</v>
      </c>
      <c r="E486" s="218" t="s">
        <v>589</v>
      </c>
      <c r="F486" s="219" t="s">
        <v>590</v>
      </c>
      <c r="G486" s="220" t="s">
        <v>591</v>
      </c>
      <c r="H486" s="221">
        <v>2</v>
      </c>
      <c r="I486" s="222"/>
      <c r="J486" s="223">
        <f>ROUND(I486*H486,2)</f>
        <v>0</v>
      </c>
      <c r="K486" s="219" t="s">
        <v>145</v>
      </c>
      <c r="L486" s="43"/>
      <c r="M486" s="224" t="s">
        <v>1</v>
      </c>
      <c r="N486" s="225" t="s">
        <v>38</v>
      </c>
      <c r="O486" s="79"/>
      <c r="P486" s="226">
        <f>O486*H486</f>
        <v>0</v>
      </c>
      <c r="Q486" s="226">
        <v>0.0064850000000000003</v>
      </c>
      <c r="R486" s="226">
        <f>Q486*H486</f>
        <v>0.012970000000000001</v>
      </c>
      <c r="S486" s="226">
        <v>0</v>
      </c>
      <c r="T486" s="227">
        <f>S486*H486</f>
        <v>0</v>
      </c>
      <c r="AR486" s="17" t="s">
        <v>146</v>
      </c>
      <c r="AT486" s="17" t="s">
        <v>141</v>
      </c>
      <c r="AU486" s="17" t="s">
        <v>76</v>
      </c>
      <c r="AY486" s="17" t="s">
        <v>139</v>
      </c>
      <c r="BE486" s="228">
        <f>IF(N486="základní",J486,0)</f>
        <v>0</v>
      </c>
      <c r="BF486" s="228">
        <f>IF(N486="snížená",J486,0)</f>
        <v>0</v>
      </c>
      <c r="BG486" s="228">
        <f>IF(N486="zákl. přenesená",J486,0)</f>
        <v>0</v>
      </c>
      <c r="BH486" s="228">
        <f>IF(N486="sníž. přenesená",J486,0)</f>
        <v>0</v>
      </c>
      <c r="BI486" s="228">
        <f>IF(N486="nulová",J486,0)</f>
        <v>0</v>
      </c>
      <c r="BJ486" s="17" t="s">
        <v>74</v>
      </c>
      <c r="BK486" s="228">
        <f>ROUND(I486*H486,2)</f>
        <v>0</v>
      </c>
      <c r="BL486" s="17" t="s">
        <v>146</v>
      </c>
      <c r="BM486" s="17" t="s">
        <v>592</v>
      </c>
    </row>
    <row r="487" s="1" customFormat="1">
      <c r="B487" s="38"/>
      <c r="C487" s="39"/>
      <c r="D487" s="229" t="s">
        <v>148</v>
      </c>
      <c r="E487" s="39"/>
      <c r="F487" s="230" t="s">
        <v>593</v>
      </c>
      <c r="G487" s="39"/>
      <c r="H487" s="39"/>
      <c r="I487" s="144"/>
      <c r="J487" s="39"/>
      <c r="K487" s="39"/>
      <c r="L487" s="43"/>
      <c r="M487" s="231"/>
      <c r="N487" s="79"/>
      <c r="O487" s="79"/>
      <c r="P487" s="79"/>
      <c r="Q487" s="79"/>
      <c r="R487" s="79"/>
      <c r="S487" s="79"/>
      <c r="T487" s="80"/>
      <c r="AT487" s="17" t="s">
        <v>148</v>
      </c>
      <c r="AU487" s="17" t="s">
        <v>76</v>
      </c>
    </row>
    <row r="488" s="1" customFormat="1">
      <c r="B488" s="38"/>
      <c r="C488" s="39"/>
      <c r="D488" s="229" t="s">
        <v>266</v>
      </c>
      <c r="E488" s="39"/>
      <c r="F488" s="232" t="s">
        <v>594</v>
      </c>
      <c r="G488" s="39"/>
      <c r="H488" s="39"/>
      <c r="I488" s="144"/>
      <c r="J488" s="39"/>
      <c r="K488" s="39"/>
      <c r="L488" s="43"/>
      <c r="M488" s="231"/>
      <c r="N488" s="79"/>
      <c r="O488" s="79"/>
      <c r="P488" s="79"/>
      <c r="Q488" s="79"/>
      <c r="R488" s="79"/>
      <c r="S488" s="79"/>
      <c r="T488" s="80"/>
      <c r="AT488" s="17" t="s">
        <v>266</v>
      </c>
      <c r="AU488" s="17" t="s">
        <v>76</v>
      </c>
    </row>
    <row r="489" s="1" customFormat="1" ht="16.5" customHeight="1">
      <c r="B489" s="38"/>
      <c r="C489" s="217" t="s">
        <v>595</v>
      </c>
      <c r="D489" s="217" t="s">
        <v>141</v>
      </c>
      <c r="E489" s="218" t="s">
        <v>596</v>
      </c>
      <c r="F489" s="219" t="s">
        <v>597</v>
      </c>
      <c r="G489" s="220" t="s">
        <v>144</v>
      </c>
      <c r="H489" s="221">
        <v>63</v>
      </c>
      <c r="I489" s="222"/>
      <c r="J489" s="223">
        <f>ROUND(I489*H489,2)</f>
        <v>0</v>
      </c>
      <c r="K489" s="219" t="s">
        <v>145</v>
      </c>
      <c r="L489" s="43"/>
      <c r="M489" s="224" t="s">
        <v>1</v>
      </c>
      <c r="N489" s="225" t="s">
        <v>38</v>
      </c>
      <c r="O489" s="79"/>
      <c r="P489" s="226">
        <f>O489*H489</f>
        <v>0</v>
      </c>
      <c r="Q489" s="226">
        <v>0</v>
      </c>
      <c r="R489" s="226">
        <f>Q489*H489</f>
        <v>0</v>
      </c>
      <c r="S489" s="226">
        <v>0.00050000000000000001</v>
      </c>
      <c r="T489" s="227">
        <f>S489*H489</f>
        <v>0.0315</v>
      </c>
      <c r="AR489" s="17" t="s">
        <v>146</v>
      </c>
      <c r="AT489" s="17" t="s">
        <v>141</v>
      </c>
      <c r="AU489" s="17" t="s">
        <v>76</v>
      </c>
      <c r="AY489" s="17" t="s">
        <v>139</v>
      </c>
      <c r="BE489" s="228">
        <f>IF(N489="základní",J489,0)</f>
        <v>0</v>
      </c>
      <c r="BF489" s="228">
        <f>IF(N489="snížená",J489,0)</f>
        <v>0</v>
      </c>
      <c r="BG489" s="228">
        <f>IF(N489="zákl. přenesená",J489,0)</f>
        <v>0</v>
      </c>
      <c r="BH489" s="228">
        <f>IF(N489="sníž. přenesená",J489,0)</f>
        <v>0</v>
      </c>
      <c r="BI489" s="228">
        <f>IF(N489="nulová",J489,0)</f>
        <v>0</v>
      </c>
      <c r="BJ489" s="17" t="s">
        <v>74</v>
      </c>
      <c r="BK489" s="228">
        <f>ROUND(I489*H489,2)</f>
        <v>0</v>
      </c>
      <c r="BL489" s="17" t="s">
        <v>146</v>
      </c>
      <c r="BM489" s="17" t="s">
        <v>598</v>
      </c>
    </row>
    <row r="490" s="1" customFormat="1">
      <c r="B490" s="38"/>
      <c r="C490" s="39"/>
      <c r="D490" s="229" t="s">
        <v>148</v>
      </c>
      <c r="E490" s="39"/>
      <c r="F490" s="230" t="s">
        <v>599</v>
      </c>
      <c r="G490" s="39"/>
      <c r="H490" s="39"/>
      <c r="I490" s="144"/>
      <c r="J490" s="39"/>
      <c r="K490" s="39"/>
      <c r="L490" s="43"/>
      <c r="M490" s="231"/>
      <c r="N490" s="79"/>
      <c r="O490" s="79"/>
      <c r="P490" s="79"/>
      <c r="Q490" s="79"/>
      <c r="R490" s="79"/>
      <c r="S490" s="79"/>
      <c r="T490" s="80"/>
      <c r="AT490" s="17" t="s">
        <v>148</v>
      </c>
      <c r="AU490" s="17" t="s">
        <v>76</v>
      </c>
    </row>
    <row r="491" s="12" customFormat="1">
      <c r="B491" s="233"/>
      <c r="C491" s="234"/>
      <c r="D491" s="229" t="s">
        <v>152</v>
      </c>
      <c r="E491" s="235" t="s">
        <v>1</v>
      </c>
      <c r="F491" s="236" t="s">
        <v>600</v>
      </c>
      <c r="G491" s="234"/>
      <c r="H491" s="235" t="s">
        <v>1</v>
      </c>
      <c r="I491" s="237"/>
      <c r="J491" s="234"/>
      <c r="K491" s="234"/>
      <c r="L491" s="238"/>
      <c r="M491" s="239"/>
      <c r="N491" s="240"/>
      <c r="O491" s="240"/>
      <c r="P491" s="240"/>
      <c r="Q491" s="240"/>
      <c r="R491" s="240"/>
      <c r="S491" s="240"/>
      <c r="T491" s="241"/>
      <c r="AT491" s="242" t="s">
        <v>152</v>
      </c>
      <c r="AU491" s="242" t="s">
        <v>76</v>
      </c>
      <c r="AV491" s="12" t="s">
        <v>74</v>
      </c>
      <c r="AW491" s="12" t="s">
        <v>30</v>
      </c>
      <c r="AX491" s="12" t="s">
        <v>67</v>
      </c>
      <c r="AY491" s="242" t="s">
        <v>139</v>
      </c>
    </row>
    <row r="492" s="13" customFormat="1">
      <c r="B492" s="243"/>
      <c r="C492" s="244"/>
      <c r="D492" s="229" t="s">
        <v>152</v>
      </c>
      <c r="E492" s="245" t="s">
        <v>1</v>
      </c>
      <c r="F492" s="246" t="s">
        <v>601</v>
      </c>
      <c r="G492" s="244"/>
      <c r="H492" s="247">
        <v>24</v>
      </c>
      <c r="I492" s="248"/>
      <c r="J492" s="244"/>
      <c r="K492" s="244"/>
      <c r="L492" s="249"/>
      <c r="M492" s="250"/>
      <c r="N492" s="251"/>
      <c r="O492" s="251"/>
      <c r="P492" s="251"/>
      <c r="Q492" s="251"/>
      <c r="R492" s="251"/>
      <c r="S492" s="251"/>
      <c r="T492" s="252"/>
      <c r="AT492" s="253" t="s">
        <v>152</v>
      </c>
      <c r="AU492" s="253" t="s">
        <v>76</v>
      </c>
      <c r="AV492" s="13" t="s">
        <v>76</v>
      </c>
      <c r="AW492" s="13" t="s">
        <v>30</v>
      </c>
      <c r="AX492" s="13" t="s">
        <v>67</v>
      </c>
      <c r="AY492" s="253" t="s">
        <v>139</v>
      </c>
    </row>
    <row r="493" s="13" customFormat="1">
      <c r="B493" s="243"/>
      <c r="C493" s="244"/>
      <c r="D493" s="229" t="s">
        <v>152</v>
      </c>
      <c r="E493" s="245" t="s">
        <v>1</v>
      </c>
      <c r="F493" s="246" t="s">
        <v>602</v>
      </c>
      <c r="G493" s="244"/>
      <c r="H493" s="247">
        <v>39</v>
      </c>
      <c r="I493" s="248"/>
      <c r="J493" s="244"/>
      <c r="K493" s="244"/>
      <c r="L493" s="249"/>
      <c r="M493" s="250"/>
      <c r="N493" s="251"/>
      <c r="O493" s="251"/>
      <c r="P493" s="251"/>
      <c r="Q493" s="251"/>
      <c r="R493" s="251"/>
      <c r="S493" s="251"/>
      <c r="T493" s="252"/>
      <c r="AT493" s="253" t="s">
        <v>152</v>
      </c>
      <c r="AU493" s="253" t="s">
        <v>76</v>
      </c>
      <c r="AV493" s="13" t="s">
        <v>76</v>
      </c>
      <c r="AW493" s="13" t="s">
        <v>30</v>
      </c>
      <c r="AX493" s="13" t="s">
        <v>67</v>
      </c>
      <c r="AY493" s="253" t="s">
        <v>139</v>
      </c>
    </row>
    <row r="494" s="14" customFormat="1">
      <c r="B494" s="254"/>
      <c r="C494" s="255"/>
      <c r="D494" s="229" t="s">
        <v>152</v>
      </c>
      <c r="E494" s="256" t="s">
        <v>1</v>
      </c>
      <c r="F494" s="257" t="s">
        <v>157</v>
      </c>
      <c r="G494" s="255"/>
      <c r="H494" s="258">
        <v>63</v>
      </c>
      <c r="I494" s="259"/>
      <c r="J494" s="255"/>
      <c r="K494" s="255"/>
      <c r="L494" s="260"/>
      <c r="M494" s="261"/>
      <c r="N494" s="262"/>
      <c r="O494" s="262"/>
      <c r="P494" s="262"/>
      <c r="Q494" s="262"/>
      <c r="R494" s="262"/>
      <c r="S494" s="262"/>
      <c r="T494" s="263"/>
      <c r="AT494" s="264" t="s">
        <v>152</v>
      </c>
      <c r="AU494" s="264" t="s">
        <v>76</v>
      </c>
      <c r="AV494" s="14" t="s">
        <v>146</v>
      </c>
      <c r="AW494" s="14" t="s">
        <v>30</v>
      </c>
      <c r="AX494" s="14" t="s">
        <v>74</v>
      </c>
      <c r="AY494" s="264" t="s">
        <v>139</v>
      </c>
    </row>
    <row r="495" s="1" customFormat="1" ht="16.5" customHeight="1">
      <c r="B495" s="38"/>
      <c r="C495" s="217" t="s">
        <v>603</v>
      </c>
      <c r="D495" s="217" t="s">
        <v>141</v>
      </c>
      <c r="E495" s="218" t="s">
        <v>604</v>
      </c>
      <c r="F495" s="219" t="s">
        <v>605</v>
      </c>
      <c r="G495" s="220" t="s">
        <v>160</v>
      </c>
      <c r="H495" s="221">
        <v>16.852</v>
      </c>
      <c r="I495" s="222"/>
      <c r="J495" s="223">
        <f>ROUND(I495*H495,2)</f>
        <v>0</v>
      </c>
      <c r="K495" s="219" t="s">
        <v>145</v>
      </c>
      <c r="L495" s="43"/>
      <c r="M495" s="224" t="s">
        <v>1</v>
      </c>
      <c r="N495" s="225" t="s">
        <v>38</v>
      </c>
      <c r="O495" s="79"/>
      <c r="P495" s="226">
        <f>O495*H495</f>
        <v>0</v>
      </c>
      <c r="Q495" s="226">
        <v>0</v>
      </c>
      <c r="R495" s="226">
        <f>Q495*H495</f>
        <v>0</v>
      </c>
      <c r="S495" s="226">
        <v>1.8</v>
      </c>
      <c r="T495" s="227">
        <f>S495*H495</f>
        <v>30.333600000000001</v>
      </c>
      <c r="AR495" s="17" t="s">
        <v>146</v>
      </c>
      <c r="AT495" s="17" t="s">
        <v>141</v>
      </c>
      <c r="AU495" s="17" t="s">
        <v>76</v>
      </c>
      <c r="AY495" s="17" t="s">
        <v>139</v>
      </c>
      <c r="BE495" s="228">
        <f>IF(N495="základní",J495,0)</f>
        <v>0</v>
      </c>
      <c r="BF495" s="228">
        <f>IF(N495="snížená",J495,0)</f>
        <v>0</v>
      </c>
      <c r="BG495" s="228">
        <f>IF(N495="zákl. přenesená",J495,0)</f>
        <v>0</v>
      </c>
      <c r="BH495" s="228">
        <f>IF(N495="sníž. přenesená",J495,0)</f>
        <v>0</v>
      </c>
      <c r="BI495" s="228">
        <f>IF(N495="nulová",J495,0)</f>
        <v>0</v>
      </c>
      <c r="BJ495" s="17" t="s">
        <v>74</v>
      </c>
      <c r="BK495" s="228">
        <f>ROUND(I495*H495,2)</f>
        <v>0</v>
      </c>
      <c r="BL495" s="17" t="s">
        <v>146</v>
      </c>
      <c r="BM495" s="17" t="s">
        <v>606</v>
      </c>
    </row>
    <row r="496" s="1" customFormat="1">
      <c r="B496" s="38"/>
      <c r="C496" s="39"/>
      <c r="D496" s="229" t="s">
        <v>148</v>
      </c>
      <c r="E496" s="39"/>
      <c r="F496" s="230" t="s">
        <v>605</v>
      </c>
      <c r="G496" s="39"/>
      <c r="H496" s="39"/>
      <c r="I496" s="144"/>
      <c r="J496" s="39"/>
      <c r="K496" s="39"/>
      <c r="L496" s="43"/>
      <c r="M496" s="231"/>
      <c r="N496" s="79"/>
      <c r="O496" s="79"/>
      <c r="P496" s="79"/>
      <c r="Q496" s="79"/>
      <c r="R496" s="79"/>
      <c r="S496" s="79"/>
      <c r="T496" s="80"/>
      <c r="AT496" s="17" t="s">
        <v>148</v>
      </c>
      <c r="AU496" s="17" t="s">
        <v>76</v>
      </c>
    </row>
    <row r="497" s="12" customFormat="1">
      <c r="B497" s="233"/>
      <c r="C497" s="234"/>
      <c r="D497" s="229" t="s">
        <v>152</v>
      </c>
      <c r="E497" s="235" t="s">
        <v>1</v>
      </c>
      <c r="F497" s="236" t="s">
        <v>195</v>
      </c>
      <c r="G497" s="234"/>
      <c r="H497" s="235" t="s">
        <v>1</v>
      </c>
      <c r="I497" s="237"/>
      <c r="J497" s="234"/>
      <c r="K497" s="234"/>
      <c r="L497" s="238"/>
      <c r="M497" s="239"/>
      <c r="N497" s="240"/>
      <c r="O497" s="240"/>
      <c r="P497" s="240"/>
      <c r="Q497" s="240"/>
      <c r="R497" s="240"/>
      <c r="S497" s="240"/>
      <c r="T497" s="241"/>
      <c r="AT497" s="242" t="s">
        <v>152</v>
      </c>
      <c r="AU497" s="242" t="s">
        <v>76</v>
      </c>
      <c r="AV497" s="12" t="s">
        <v>74</v>
      </c>
      <c r="AW497" s="12" t="s">
        <v>30</v>
      </c>
      <c r="AX497" s="12" t="s">
        <v>67</v>
      </c>
      <c r="AY497" s="242" t="s">
        <v>139</v>
      </c>
    </row>
    <row r="498" s="12" customFormat="1">
      <c r="B498" s="233"/>
      <c r="C498" s="234"/>
      <c r="D498" s="229" t="s">
        <v>152</v>
      </c>
      <c r="E498" s="235" t="s">
        <v>1</v>
      </c>
      <c r="F498" s="236" t="s">
        <v>196</v>
      </c>
      <c r="G498" s="234"/>
      <c r="H498" s="235" t="s">
        <v>1</v>
      </c>
      <c r="I498" s="237"/>
      <c r="J498" s="234"/>
      <c r="K498" s="234"/>
      <c r="L498" s="238"/>
      <c r="M498" s="239"/>
      <c r="N498" s="240"/>
      <c r="O498" s="240"/>
      <c r="P498" s="240"/>
      <c r="Q498" s="240"/>
      <c r="R498" s="240"/>
      <c r="S498" s="240"/>
      <c r="T498" s="241"/>
      <c r="AT498" s="242" t="s">
        <v>152</v>
      </c>
      <c r="AU498" s="242" t="s">
        <v>76</v>
      </c>
      <c r="AV498" s="12" t="s">
        <v>74</v>
      </c>
      <c r="AW498" s="12" t="s">
        <v>30</v>
      </c>
      <c r="AX498" s="12" t="s">
        <v>67</v>
      </c>
      <c r="AY498" s="242" t="s">
        <v>139</v>
      </c>
    </row>
    <row r="499" s="13" customFormat="1">
      <c r="B499" s="243"/>
      <c r="C499" s="244"/>
      <c r="D499" s="229" t="s">
        <v>152</v>
      </c>
      <c r="E499" s="245" t="s">
        <v>1</v>
      </c>
      <c r="F499" s="246" t="s">
        <v>197</v>
      </c>
      <c r="G499" s="244"/>
      <c r="H499" s="247">
        <v>4.2389999999999999</v>
      </c>
      <c r="I499" s="248"/>
      <c r="J499" s="244"/>
      <c r="K499" s="244"/>
      <c r="L499" s="249"/>
      <c r="M499" s="250"/>
      <c r="N499" s="251"/>
      <c r="O499" s="251"/>
      <c r="P499" s="251"/>
      <c r="Q499" s="251"/>
      <c r="R499" s="251"/>
      <c r="S499" s="251"/>
      <c r="T499" s="252"/>
      <c r="AT499" s="253" t="s">
        <v>152</v>
      </c>
      <c r="AU499" s="253" t="s">
        <v>76</v>
      </c>
      <c r="AV499" s="13" t="s">
        <v>76</v>
      </c>
      <c r="AW499" s="13" t="s">
        <v>30</v>
      </c>
      <c r="AX499" s="13" t="s">
        <v>67</v>
      </c>
      <c r="AY499" s="253" t="s">
        <v>139</v>
      </c>
    </row>
    <row r="500" s="13" customFormat="1">
      <c r="B500" s="243"/>
      <c r="C500" s="244"/>
      <c r="D500" s="229" t="s">
        <v>152</v>
      </c>
      <c r="E500" s="245" t="s">
        <v>1</v>
      </c>
      <c r="F500" s="246" t="s">
        <v>198</v>
      </c>
      <c r="G500" s="244"/>
      <c r="H500" s="247">
        <v>1.7490000000000001</v>
      </c>
      <c r="I500" s="248"/>
      <c r="J500" s="244"/>
      <c r="K500" s="244"/>
      <c r="L500" s="249"/>
      <c r="M500" s="250"/>
      <c r="N500" s="251"/>
      <c r="O500" s="251"/>
      <c r="P500" s="251"/>
      <c r="Q500" s="251"/>
      <c r="R500" s="251"/>
      <c r="S500" s="251"/>
      <c r="T500" s="252"/>
      <c r="AT500" s="253" t="s">
        <v>152</v>
      </c>
      <c r="AU500" s="253" t="s">
        <v>76</v>
      </c>
      <c r="AV500" s="13" t="s">
        <v>76</v>
      </c>
      <c r="AW500" s="13" t="s">
        <v>30</v>
      </c>
      <c r="AX500" s="13" t="s">
        <v>67</v>
      </c>
      <c r="AY500" s="253" t="s">
        <v>139</v>
      </c>
    </row>
    <row r="501" s="13" customFormat="1">
      <c r="B501" s="243"/>
      <c r="C501" s="244"/>
      <c r="D501" s="229" t="s">
        <v>152</v>
      </c>
      <c r="E501" s="245" t="s">
        <v>1</v>
      </c>
      <c r="F501" s="246" t="s">
        <v>199</v>
      </c>
      <c r="G501" s="244"/>
      <c r="H501" s="247">
        <v>1.9490000000000001</v>
      </c>
      <c r="I501" s="248"/>
      <c r="J501" s="244"/>
      <c r="K501" s="244"/>
      <c r="L501" s="249"/>
      <c r="M501" s="250"/>
      <c r="N501" s="251"/>
      <c r="O501" s="251"/>
      <c r="P501" s="251"/>
      <c r="Q501" s="251"/>
      <c r="R501" s="251"/>
      <c r="S501" s="251"/>
      <c r="T501" s="252"/>
      <c r="AT501" s="253" t="s">
        <v>152</v>
      </c>
      <c r="AU501" s="253" t="s">
        <v>76</v>
      </c>
      <c r="AV501" s="13" t="s">
        <v>76</v>
      </c>
      <c r="AW501" s="13" t="s">
        <v>30</v>
      </c>
      <c r="AX501" s="13" t="s">
        <v>67</v>
      </c>
      <c r="AY501" s="253" t="s">
        <v>139</v>
      </c>
    </row>
    <row r="502" s="12" customFormat="1">
      <c r="B502" s="233"/>
      <c r="C502" s="234"/>
      <c r="D502" s="229" t="s">
        <v>152</v>
      </c>
      <c r="E502" s="235" t="s">
        <v>1</v>
      </c>
      <c r="F502" s="236" t="s">
        <v>200</v>
      </c>
      <c r="G502" s="234"/>
      <c r="H502" s="235" t="s">
        <v>1</v>
      </c>
      <c r="I502" s="237"/>
      <c r="J502" s="234"/>
      <c r="K502" s="234"/>
      <c r="L502" s="238"/>
      <c r="M502" s="239"/>
      <c r="N502" s="240"/>
      <c r="O502" s="240"/>
      <c r="P502" s="240"/>
      <c r="Q502" s="240"/>
      <c r="R502" s="240"/>
      <c r="S502" s="240"/>
      <c r="T502" s="241"/>
      <c r="AT502" s="242" t="s">
        <v>152</v>
      </c>
      <c r="AU502" s="242" t="s">
        <v>76</v>
      </c>
      <c r="AV502" s="12" t="s">
        <v>74</v>
      </c>
      <c r="AW502" s="12" t="s">
        <v>30</v>
      </c>
      <c r="AX502" s="12" t="s">
        <v>67</v>
      </c>
      <c r="AY502" s="242" t="s">
        <v>139</v>
      </c>
    </row>
    <row r="503" s="13" customFormat="1">
      <c r="B503" s="243"/>
      <c r="C503" s="244"/>
      <c r="D503" s="229" t="s">
        <v>152</v>
      </c>
      <c r="E503" s="245" t="s">
        <v>1</v>
      </c>
      <c r="F503" s="246" t="s">
        <v>201</v>
      </c>
      <c r="G503" s="244"/>
      <c r="H503" s="247">
        <v>4.5199999999999996</v>
      </c>
      <c r="I503" s="248"/>
      <c r="J503" s="244"/>
      <c r="K503" s="244"/>
      <c r="L503" s="249"/>
      <c r="M503" s="250"/>
      <c r="N503" s="251"/>
      <c r="O503" s="251"/>
      <c r="P503" s="251"/>
      <c r="Q503" s="251"/>
      <c r="R503" s="251"/>
      <c r="S503" s="251"/>
      <c r="T503" s="252"/>
      <c r="AT503" s="253" t="s">
        <v>152</v>
      </c>
      <c r="AU503" s="253" t="s">
        <v>76</v>
      </c>
      <c r="AV503" s="13" t="s">
        <v>76</v>
      </c>
      <c r="AW503" s="13" t="s">
        <v>30</v>
      </c>
      <c r="AX503" s="13" t="s">
        <v>67</v>
      </c>
      <c r="AY503" s="253" t="s">
        <v>139</v>
      </c>
    </row>
    <row r="504" s="13" customFormat="1">
      <c r="B504" s="243"/>
      <c r="C504" s="244"/>
      <c r="D504" s="229" t="s">
        <v>152</v>
      </c>
      <c r="E504" s="245" t="s">
        <v>1</v>
      </c>
      <c r="F504" s="246" t="s">
        <v>202</v>
      </c>
      <c r="G504" s="244"/>
      <c r="H504" s="247">
        <v>1.851</v>
      </c>
      <c r="I504" s="248"/>
      <c r="J504" s="244"/>
      <c r="K504" s="244"/>
      <c r="L504" s="249"/>
      <c r="M504" s="250"/>
      <c r="N504" s="251"/>
      <c r="O504" s="251"/>
      <c r="P504" s="251"/>
      <c r="Q504" s="251"/>
      <c r="R504" s="251"/>
      <c r="S504" s="251"/>
      <c r="T504" s="252"/>
      <c r="AT504" s="253" t="s">
        <v>152</v>
      </c>
      <c r="AU504" s="253" t="s">
        <v>76</v>
      </c>
      <c r="AV504" s="13" t="s">
        <v>76</v>
      </c>
      <c r="AW504" s="13" t="s">
        <v>30</v>
      </c>
      <c r="AX504" s="13" t="s">
        <v>67</v>
      </c>
      <c r="AY504" s="253" t="s">
        <v>139</v>
      </c>
    </row>
    <row r="505" s="13" customFormat="1">
      <c r="B505" s="243"/>
      <c r="C505" s="244"/>
      <c r="D505" s="229" t="s">
        <v>152</v>
      </c>
      <c r="E505" s="245" t="s">
        <v>1</v>
      </c>
      <c r="F505" s="246" t="s">
        <v>203</v>
      </c>
      <c r="G505" s="244"/>
      <c r="H505" s="247">
        <v>2.544</v>
      </c>
      <c r="I505" s="248"/>
      <c r="J505" s="244"/>
      <c r="K505" s="244"/>
      <c r="L505" s="249"/>
      <c r="M505" s="250"/>
      <c r="N505" s="251"/>
      <c r="O505" s="251"/>
      <c r="P505" s="251"/>
      <c r="Q505" s="251"/>
      <c r="R505" s="251"/>
      <c r="S505" s="251"/>
      <c r="T505" s="252"/>
      <c r="AT505" s="253" t="s">
        <v>152</v>
      </c>
      <c r="AU505" s="253" t="s">
        <v>76</v>
      </c>
      <c r="AV505" s="13" t="s">
        <v>76</v>
      </c>
      <c r="AW505" s="13" t="s">
        <v>30</v>
      </c>
      <c r="AX505" s="13" t="s">
        <v>67</v>
      </c>
      <c r="AY505" s="253" t="s">
        <v>139</v>
      </c>
    </row>
    <row r="506" s="14" customFormat="1">
      <c r="B506" s="254"/>
      <c r="C506" s="255"/>
      <c r="D506" s="229" t="s">
        <v>152</v>
      </c>
      <c r="E506" s="256" t="s">
        <v>1</v>
      </c>
      <c r="F506" s="257" t="s">
        <v>157</v>
      </c>
      <c r="G506" s="255"/>
      <c r="H506" s="258">
        <v>16.852</v>
      </c>
      <c r="I506" s="259"/>
      <c r="J506" s="255"/>
      <c r="K506" s="255"/>
      <c r="L506" s="260"/>
      <c r="M506" s="261"/>
      <c r="N506" s="262"/>
      <c r="O506" s="262"/>
      <c r="P506" s="262"/>
      <c r="Q506" s="262"/>
      <c r="R506" s="262"/>
      <c r="S506" s="262"/>
      <c r="T506" s="263"/>
      <c r="AT506" s="264" t="s">
        <v>152</v>
      </c>
      <c r="AU506" s="264" t="s">
        <v>76</v>
      </c>
      <c r="AV506" s="14" t="s">
        <v>146</v>
      </c>
      <c r="AW506" s="14" t="s">
        <v>30</v>
      </c>
      <c r="AX506" s="14" t="s">
        <v>74</v>
      </c>
      <c r="AY506" s="264" t="s">
        <v>139</v>
      </c>
    </row>
    <row r="507" s="1" customFormat="1" ht="16.5" customHeight="1">
      <c r="B507" s="38"/>
      <c r="C507" s="217" t="s">
        <v>607</v>
      </c>
      <c r="D507" s="217" t="s">
        <v>141</v>
      </c>
      <c r="E507" s="218" t="s">
        <v>608</v>
      </c>
      <c r="F507" s="219" t="s">
        <v>609</v>
      </c>
      <c r="G507" s="220" t="s">
        <v>144</v>
      </c>
      <c r="H507" s="221">
        <v>93.254999999999995</v>
      </c>
      <c r="I507" s="222"/>
      <c r="J507" s="223">
        <f>ROUND(I507*H507,2)</f>
        <v>0</v>
      </c>
      <c r="K507" s="219" t="s">
        <v>145</v>
      </c>
      <c r="L507" s="43"/>
      <c r="M507" s="224" t="s">
        <v>1</v>
      </c>
      <c r="N507" s="225" t="s">
        <v>38</v>
      </c>
      <c r="O507" s="79"/>
      <c r="P507" s="226">
        <f>O507*H507</f>
        <v>0</v>
      </c>
      <c r="Q507" s="226">
        <v>0</v>
      </c>
      <c r="R507" s="226">
        <f>Q507*H507</f>
        <v>0</v>
      </c>
      <c r="S507" s="226">
        <v>0</v>
      </c>
      <c r="T507" s="227">
        <f>S507*H507</f>
        <v>0</v>
      </c>
      <c r="AR507" s="17" t="s">
        <v>146</v>
      </c>
      <c r="AT507" s="17" t="s">
        <v>141</v>
      </c>
      <c r="AU507" s="17" t="s">
        <v>76</v>
      </c>
      <c r="AY507" s="17" t="s">
        <v>139</v>
      </c>
      <c r="BE507" s="228">
        <f>IF(N507="základní",J507,0)</f>
        <v>0</v>
      </c>
      <c r="BF507" s="228">
        <f>IF(N507="snížená",J507,0)</f>
        <v>0</v>
      </c>
      <c r="BG507" s="228">
        <f>IF(N507="zákl. přenesená",J507,0)</f>
        <v>0</v>
      </c>
      <c r="BH507" s="228">
        <f>IF(N507="sníž. přenesená",J507,0)</f>
        <v>0</v>
      </c>
      <c r="BI507" s="228">
        <f>IF(N507="nulová",J507,0)</f>
        <v>0</v>
      </c>
      <c r="BJ507" s="17" t="s">
        <v>74</v>
      </c>
      <c r="BK507" s="228">
        <f>ROUND(I507*H507,2)</f>
        <v>0</v>
      </c>
      <c r="BL507" s="17" t="s">
        <v>146</v>
      </c>
      <c r="BM507" s="17" t="s">
        <v>610</v>
      </c>
    </row>
    <row r="508" s="1" customFormat="1">
      <c r="B508" s="38"/>
      <c r="C508" s="39"/>
      <c r="D508" s="229" t="s">
        <v>148</v>
      </c>
      <c r="E508" s="39"/>
      <c r="F508" s="230" t="s">
        <v>611</v>
      </c>
      <c r="G508" s="39"/>
      <c r="H508" s="39"/>
      <c r="I508" s="144"/>
      <c r="J508" s="39"/>
      <c r="K508" s="39"/>
      <c r="L508" s="43"/>
      <c r="M508" s="231"/>
      <c r="N508" s="79"/>
      <c r="O508" s="79"/>
      <c r="P508" s="79"/>
      <c r="Q508" s="79"/>
      <c r="R508" s="79"/>
      <c r="S508" s="79"/>
      <c r="T508" s="80"/>
      <c r="AT508" s="17" t="s">
        <v>148</v>
      </c>
      <c r="AU508" s="17" t="s">
        <v>76</v>
      </c>
    </row>
    <row r="509" s="1" customFormat="1">
      <c r="B509" s="38"/>
      <c r="C509" s="39"/>
      <c r="D509" s="229" t="s">
        <v>150</v>
      </c>
      <c r="E509" s="39"/>
      <c r="F509" s="232" t="s">
        <v>612</v>
      </c>
      <c r="G509" s="39"/>
      <c r="H509" s="39"/>
      <c r="I509" s="144"/>
      <c r="J509" s="39"/>
      <c r="K509" s="39"/>
      <c r="L509" s="43"/>
      <c r="M509" s="231"/>
      <c r="N509" s="79"/>
      <c r="O509" s="79"/>
      <c r="P509" s="79"/>
      <c r="Q509" s="79"/>
      <c r="R509" s="79"/>
      <c r="S509" s="79"/>
      <c r="T509" s="80"/>
      <c r="AT509" s="17" t="s">
        <v>150</v>
      </c>
      <c r="AU509" s="17" t="s">
        <v>76</v>
      </c>
    </row>
    <row r="510" s="12" customFormat="1">
      <c r="B510" s="233"/>
      <c r="C510" s="234"/>
      <c r="D510" s="229" t="s">
        <v>152</v>
      </c>
      <c r="E510" s="235" t="s">
        <v>1</v>
      </c>
      <c r="F510" s="236" t="s">
        <v>613</v>
      </c>
      <c r="G510" s="234"/>
      <c r="H510" s="235" t="s">
        <v>1</v>
      </c>
      <c r="I510" s="237"/>
      <c r="J510" s="234"/>
      <c r="K510" s="234"/>
      <c r="L510" s="238"/>
      <c r="M510" s="239"/>
      <c r="N510" s="240"/>
      <c r="O510" s="240"/>
      <c r="P510" s="240"/>
      <c r="Q510" s="240"/>
      <c r="R510" s="240"/>
      <c r="S510" s="240"/>
      <c r="T510" s="241"/>
      <c r="AT510" s="242" t="s">
        <v>152</v>
      </c>
      <c r="AU510" s="242" t="s">
        <v>76</v>
      </c>
      <c r="AV510" s="12" t="s">
        <v>74</v>
      </c>
      <c r="AW510" s="12" t="s">
        <v>30</v>
      </c>
      <c r="AX510" s="12" t="s">
        <v>67</v>
      </c>
      <c r="AY510" s="242" t="s">
        <v>139</v>
      </c>
    </row>
    <row r="511" s="13" customFormat="1">
      <c r="B511" s="243"/>
      <c r="C511" s="244"/>
      <c r="D511" s="229" t="s">
        <v>152</v>
      </c>
      <c r="E511" s="245" t="s">
        <v>1</v>
      </c>
      <c r="F511" s="246" t="s">
        <v>614</v>
      </c>
      <c r="G511" s="244"/>
      <c r="H511" s="247">
        <v>49.68</v>
      </c>
      <c r="I511" s="248"/>
      <c r="J511" s="244"/>
      <c r="K511" s="244"/>
      <c r="L511" s="249"/>
      <c r="M511" s="250"/>
      <c r="N511" s="251"/>
      <c r="O511" s="251"/>
      <c r="P511" s="251"/>
      <c r="Q511" s="251"/>
      <c r="R511" s="251"/>
      <c r="S511" s="251"/>
      <c r="T511" s="252"/>
      <c r="AT511" s="253" t="s">
        <v>152</v>
      </c>
      <c r="AU511" s="253" t="s">
        <v>76</v>
      </c>
      <c r="AV511" s="13" t="s">
        <v>76</v>
      </c>
      <c r="AW511" s="13" t="s">
        <v>30</v>
      </c>
      <c r="AX511" s="13" t="s">
        <v>67</v>
      </c>
      <c r="AY511" s="253" t="s">
        <v>139</v>
      </c>
    </row>
    <row r="512" s="12" customFormat="1">
      <c r="B512" s="233"/>
      <c r="C512" s="234"/>
      <c r="D512" s="229" t="s">
        <v>152</v>
      </c>
      <c r="E512" s="235" t="s">
        <v>1</v>
      </c>
      <c r="F512" s="236" t="s">
        <v>615</v>
      </c>
      <c r="G512" s="234"/>
      <c r="H512" s="235" t="s">
        <v>1</v>
      </c>
      <c r="I512" s="237"/>
      <c r="J512" s="234"/>
      <c r="K512" s="234"/>
      <c r="L512" s="238"/>
      <c r="M512" s="239"/>
      <c r="N512" s="240"/>
      <c r="O512" s="240"/>
      <c r="P512" s="240"/>
      <c r="Q512" s="240"/>
      <c r="R512" s="240"/>
      <c r="S512" s="240"/>
      <c r="T512" s="241"/>
      <c r="AT512" s="242" t="s">
        <v>152</v>
      </c>
      <c r="AU512" s="242" t="s">
        <v>76</v>
      </c>
      <c r="AV512" s="12" t="s">
        <v>74</v>
      </c>
      <c r="AW512" s="12" t="s">
        <v>30</v>
      </c>
      <c r="AX512" s="12" t="s">
        <v>67</v>
      </c>
      <c r="AY512" s="242" t="s">
        <v>139</v>
      </c>
    </row>
    <row r="513" s="13" customFormat="1">
      <c r="B513" s="243"/>
      <c r="C513" s="244"/>
      <c r="D513" s="229" t="s">
        <v>152</v>
      </c>
      <c r="E513" s="245" t="s">
        <v>1</v>
      </c>
      <c r="F513" s="246" t="s">
        <v>616</v>
      </c>
      <c r="G513" s="244"/>
      <c r="H513" s="247">
        <v>43.575000000000003</v>
      </c>
      <c r="I513" s="248"/>
      <c r="J513" s="244"/>
      <c r="K513" s="244"/>
      <c r="L513" s="249"/>
      <c r="M513" s="250"/>
      <c r="N513" s="251"/>
      <c r="O513" s="251"/>
      <c r="P513" s="251"/>
      <c r="Q513" s="251"/>
      <c r="R513" s="251"/>
      <c r="S513" s="251"/>
      <c r="T513" s="252"/>
      <c r="AT513" s="253" t="s">
        <v>152</v>
      </c>
      <c r="AU513" s="253" t="s">
        <v>76</v>
      </c>
      <c r="AV513" s="13" t="s">
        <v>76</v>
      </c>
      <c r="AW513" s="13" t="s">
        <v>30</v>
      </c>
      <c r="AX513" s="13" t="s">
        <v>67</v>
      </c>
      <c r="AY513" s="253" t="s">
        <v>139</v>
      </c>
    </row>
    <row r="514" s="14" customFormat="1">
      <c r="B514" s="254"/>
      <c r="C514" s="255"/>
      <c r="D514" s="229" t="s">
        <v>152</v>
      </c>
      <c r="E514" s="256" t="s">
        <v>1</v>
      </c>
      <c r="F514" s="257" t="s">
        <v>157</v>
      </c>
      <c r="G514" s="255"/>
      <c r="H514" s="258">
        <v>93.254999999999995</v>
      </c>
      <c r="I514" s="259"/>
      <c r="J514" s="255"/>
      <c r="K514" s="255"/>
      <c r="L514" s="260"/>
      <c r="M514" s="261"/>
      <c r="N514" s="262"/>
      <c r="O514" s="262"/>
      <c r="P514" s="262"/>
      <c r="Q514" s="262"/>
      <c r="R514" s="262"/>
      <c r="S514" s="262"/>
      <c r="T514" s="263"/>
      <c r="AT514" s="264" t="s">
        <v>152</v>
      </c>
      <c r="AU514" s="264" t="s">
        <v>76</v>
      </c>
      <c r="AV514" s="14" t="s">
        <v>146</v>
      </c>
      <c r="AW514" s="14" t="s">
        <v>30</v>
      </c>
      <c r="AX514" s="14" t="s">
        <v>74</v>
      </c>
      <c r="AY514" s="264" t="s">
        <v>139</v>
      </c>
    </row>
    <row r="515" s="1" customFormat="1" ht="16.5" customHeight="1">
      <c r="B515" s="38"/>
      <c r="C515" s="217" t="s">
        <v>617</v>
      </c>
      <c r="D515" s="217" t="s">
        <v>141</v>
      </c>
      <c r="E515" s="218" t="s">
        <v>618</v>
      </c>
      <c r="F515" s="219" t="s">
        <v>619</v>
      </c>
      <c r="G515" s="220" t="s">
        <v>144</v>
      </c>
      <c r="H515" s="221">
        <v>2797.6500000000001</v>
      </c>
      <c r="I515" s="222"/>
      <c r="J515" s="223">
        <f>ROUND(I515*H515,2)</f>
        <v>0</v>
      </c>
      <c r="K515" s="219" t="s">
        <v>145</v>
      </c>
      <c r="L515" s="43"/>
      <c r="M515" s="224" t="s">
        <v>1</v>
      </c>
      <c r="N515" s="225" t="s">
        <v>38</v>
      </c>
      <c r="O515" s="79"/>
      <c r="P515" s="226">
        <f>O515*H515</f>
        <v>0</v>
      </c>
      <c r="Q515" s="226">
        <v>0</v>
      </c>
      <c r="R515" s="226">
        <f>Q515*H515</f>
        <v>0</v>
      </c>
      <c r="S515" s="226">
        <v>0</v>
      </c>
      <c r="T515" s="227">
        <f>S515*H515</f>
        <v>0</v>
      </c>
      <c r="AR515" s="17" t="s">
        <v>146</v>
      </c>
      <c r="AT515" s="17" t="s">
        <v>141</v>
      </c>
      <c r="AU515" s="17" t="s">
        <v>76</v>
      </c>
      <c r="AY515" s="17" t="s">
        <v>139</v>
      </c>
      <c r="BE515" s="228">
        <f>IF(N515="základní",J515,0)</f>
        <v>0</v>
      </c>
      <c r="BF515" s="228">
        <f>IF(N515="snížená",J515,0)</f>
        <v>0</v>
      </c>
      <c r="BG515" s="228">
        <f>IF(N515="zákl. přenesená",J515,0)</f>
        <v>0</v>
      </c>
      <c r="BH515" s="228">
        <f>IF(N515="sníž. přenesená",J515,0)</f>
        <v>0</v>
      </c>
      <c r="BI515" s="228">
        <f>IF(N515="nulová",J515,0)</f>
        <v>0</v>
      </c>
      <c r="BJ515" s="17" t="s">
        <v>74</v>
      </c>
      <c r="BK515" s="228">
        <f>ROUND(I515*H515,2)</f>
        <v>0</v>
      </c>
      <c r="BL515" s="17" t="s">
        <v>146</v>
      </c>
      <c r="BM515" s="17" t="s">
        <v>620</v>
      </c>
    </row>
    <row r="516" s="1" customFormat="1">
      <c r="B516" s="38"/>
      <c r="C516" s="39"/>
      <c r="D516" s="229" t="s">
        <v>148</v>
      </c>
      <c r="E516" s="39"/>
      <c r="F516" s="230" t="s">
        <v>621</v>
      </c>
      <c r="G516" s="39"/>
      <c r="H516" s="39"/>
      <c r="I516" s="144"/>
      <c r="J516" s="39"/>
      <c r="K516" s="39"/>
      <c r="L516" s="43"/>
      <c r="M516" s="231"/>
      <c r="N516" s="79"/>
      <c r="O516" s="79"/>
      <c r="P516" s="79"/>
      <c r="Q516" s="79"/>
      <c r="R516" s="79"/>
      <c r="S516" s="79"/>
      <c r="T516" s="80"/>
      <c r="AT516" s="17" t="s">
        <v>148</v>
      </c>
      <c r="AU516" s="17" t="s">
        <v>76</v>
      </c>
    </row>
    <row r="517" s="1" customFormat="1">
      <c r="B517" s="38"/>
      <c r="C517" s="39"/>
      <c r="D517" s="229" t="s">
        <v>150</v>
      </c>
      <c r="E517" s="39"/>
      <c r="F517" s="232" t="s">
        <v>612</v>
      </c>
      <c r="G517" s="39"/>
      <c r="H517" s="39"/>
      <c r="I517" s="144"/>
      <c r="J517" s="39"/>
      <c r="K517" s="39"/>
      <c r="L517" s="43"/>
      <c r="M517" s="231"/>
      <c r="N517" s="79"/>
      <c r="O517" s="79"/>
      <c r="P517" s="79"/>
      <c r="Q517" s="79"/>
      <c r="R517" s="79"/>
      <c r="S517" s="79"/>
      <c r="T517" s="80"/>
      <c r="AT517" s="17" t="s">
        <v>150</v>
      </c>
      <c r="AU517" s="17" t="s">
        <v>76</v>
      </c>
    </row>
    <row r="518" s="13" customFormat="1">
      <c r="B518" s="243"/>
      <c r="C518" s="244"/>
      <c r="D518" s="229" t="s">
        <v>152</v>
      </c>
      <c r="E518" s="245" t="s">
        <v>1</v>
      </c>
      <c r="F518" s="246" t="s">
        <v>622</v>
      </c>
      <c r="G518" s="244"/>
      <c r="H518" s="247">
        <v>2797.6500000000001</v>
      </c>
      <c r="I518" s="248"/>
      <c r="J518" s="244"/>
      <c r="K518" s="244"/>
      <c r="L518" s="249"/>
      <c r="M518" s="250"/>
      <c r="N518" s="251"/>
      <c r="O518" s="251"/>
      <c r="P518" s="251"/>
      <c r="Q518" s="251"/>
      <c r="R518" s="251"/>
      <c r="S518" s="251"/>
      <c r="T518" s="252"/>
      <c r="AT518" s="253" t="s">
        <v>152</v>
      </c>
      <c r="AU518" s="253" t="s">
        <v>76</v>
      </c>
      <c r="AV518" s="13" t="s">
        <v>76</v>
      </c>
      <c r="AW518" s="13" t="s">
        <v>30</v>
      </c>
      <c r="AX518" s="13" t="s">
        <v>67</v>
      </c>
      <c r="AY518" s="253" t="s">
        <v>139</v>
      </c>
    </row>
    <row r="519" s="14" customFormat="1">
      <c r="B519" s="254"/>
      <c r="C519" s="255"/>
      <c r="D519" s="229" t="s">
        <v>152</v>
      </c>
      <c r="E519" s="256" t="s">
        <v>1</v>
      </c>
      <c r="F519" s="257" t="s">
        <v>157</v>
      </c>
      <c r="G519" s="255"/>
      <c r="H519" s="258">
        <v>2797.6500000000001</v>
      </c>
      <c r="I519" s="259"/>
      <c r="J519" s="255"/>
      <c r="K519" s="255"/>
      <c r="L519" s="260"/>
      <c r="M519" s="261"/>
      <c r="N519" s="262"/>
      <c r="O519" s="262"/>
      <c r="P519" s="262"/>
      <c r="Q519" s="262"/>
      <c r="R519" s="262"/>
      <c r="S519" s="262"/>
      <c r="T519" s="263"/>
      <c r="AT519" s="264" t="s">
        <v>152</v>
      </c>
      <c r="AU519" s="264" t="s">
        <v>76</v>
      </c>
      <c r="AV519" s="14" t="s">
        <v>146</v>
      </c>
      <c r="AW519" s="14" t="s">
        <v>30</v>
      </c>
      <c r="AX519" s="14" t="s">
        <v>74</v>
      </c>
      <c r="AY519" s="264" t="s">
        <v>139</v>
      </c>
    </row>
    <row r="520" s="1" customFormat="1" ht="16.5" customHeight="1">
      <c r="B520" s="38"/>
      <c r="C520" s="217" t="s">
        <v>623</v>
      </c>
      <c r="D520" s="217" t="s">
        <v>141</v>
      </c>
      <c r="E520" s="218" t="s">
        <v>624</v>
      </c>
      <c r="F520" s="219" t="s">
        <v>625</v>
      </c>
      <c r="G520" s="220" t="s">
        <v>144</v>
      </c>
      <c r="H520" s="221">
        <v>93.254999999999995</v>
      </c>
      <c r="I520" s="222"/>
      <c r="J520" s="223">
        <f>ROUND(I520*H520,2)</f>
        <v>0</v>
      </c>
      <c r="K520" s="219" t="s">
        <v>145</v>
      </c>
      <c r="L520" s="43"/>
      <c r="M520" s="224" t="s">
        <v>1</v>
      </c>
      <c r="N520" s="225" t="s">
        <v>38</v>
      </c>
      <c r="O520" s="79"/>
      <c r="P520" s="226">
        <f>O520*H520</f>
        <v>0</v>
      </c>
      <c r="Q520" s="226">
        <v>0</v>
      </c>
      <c r="R520" s="226">
        <f>Q520*H520</f>
        <v>0</v>
      </c>
      <c r="S520" s="226">
        <v>0</v>
      </c>
      <c r="T520" s="227">
        <f>S520*H520</f>
        <v>0</v>
      </c>
      <c r="AR520" s="17" t="s">
        <v>146</v>
      </c>
      <c r="AT520" s="17" t="s">
        <v>141</v>
      </c>
      <c r="AU520" s="17" t="s">
        <v>76</v>
      </c>
      <c r="AY520" s="17" t="s">
        <v>139</v>
      </c>
      <c r="BE520" s="228">
        <f>IF(N520="základní",J520,0)</f>
        <v>0</v>
      </c>
      <c r="BF520" s="228">
        <f>IF(N520="snížená",J520,0)</f>
        <v>0</v>
      </c>
      <c r="BG520" s="228">
        <f>IF(N520="zákl. přenesená",J520,0)</f>
        <v>0</v>
      </c>
      <c r="BH520" s="228">
        <f>IF(N520="sníž. přenesená",J520,0)</f>
        <v>0</v>
      </c>
      <c r="BI520" s="228">
        <f>IF(N520="nulová",J520,0)</f>
        <v>0</v>
      </c>
      <c r="BJ520" s="17" t="s">
        <v>74</v>
      </c>
      <c r="BK520" s="228">
        <f>ROUND(I520*H520,2)</f>
        <v>0</v>
      </c>
      <c r="BL520" s="17" t="s">
        <v>146</v>
      </c>
      <c r="BM520" s="17" t="s">
        <v>626</v>
      </c>
    </row>
    <row r="521" s="1" customFormat="1">
      <c r="B521" s="38"/>
      <c r="C521" s="39"/>
      <c r="D521" s="229" t="s">
        <v>148</v>
      </c>
      <c r="E521" s="39"/>
      <c r="F521" s="230" t="s">
        <v>627</v>
      </c>
      <c r="G521" s="39"/>
      <c r="H521" s="39"/>
      <c r="I521" s="144"/>
      <c r="J521" s="39"/>
      <c r="K521" s="39"/>
      <c r="L521" s="43"/>
      <c r="M521" s="231"/>
      <c r="N521" s="79"/>
      <c r="O521" s="79"/>
      <c r="P521" s="79"/>
      <c r="Q521" s="79"/>
      <c r="R521" s="79"/>
      <c r="S521" s="79"/>
      <c r="T521" s="80"/>
      <c r="AT521" s="17" t="s">
        <v>148</v>
      </c>
      <c r="AU521" s="17" t="s">
        <v>76</v>
      </c>
    </row>
    <row r="522" s="1" customFormat="1">
      <c r="B522" s="38"/>
      <c r="C522" s="39"/>
      <c r="D522" s="229" t="s">
        <v>150</v>
      </c>
      <c r="E522" s="39"/>
      <c r="F522" s="232" t="s">
        <v>628</v>
      </c>
      <c r="G522" s="39"/>
      <c r="H522" s="39"/>
      <c r="I522" s="144"/>
      <c r="J522" s="39"/>
      <c r="K522" s="39"/>
      <c r="L522" s="43"/>
      <c r="M522" s="231"/>
      <c r="N522" s="79"/>
      <c r="O522" s="79"/>
      <c r="P522" s="79"/>
      <c r="Q522" s="79"/>
      <c r="R522" s="79"/>
      <c r="S522" s="79"/>
      <c r="T522" s="80"/>
      <c r="AT522" s="17" t="s">
        <v>150</v>
      </c>
      <c r="AU522" s="17" t="s">
        <v>76</v>
      </c>
    </row>
    <row r="523" s="12" customFormat="1">
      <c r="B523" s="233"/>
      <c r="C523" s="234"/>
      <c r="D523" s="229" t="s">
        <v>152</v>
      </c>
      <c r="E523" s="235" t="s">
        <v>1</v>
      </c>
      <c r="F523" s="236" t="s">
        <v>613</v>
      </c>
      <c r="G523" s="234"/>
      <c r="H523" s="235" t="s">
        <v>1</v>
      </c>
      <c r="I523" s="237"/>
      <c r="J523" s="234"/>
      <c r="K523" s="234"/>
      <c r="L523" s="238"/>
      <c r="M523" s="239"/>
      <c r="N523" s="240"/>
      <c r="O523" s="240"/>
      <c r="P523" s="240"/>
      <c r="Q523" s="240"/>
      <c r="R523" s="240"/>
      <c r="S523" s="240"/>
      <c r="T523" s="241"/>
      <c r="AT523" s="242" t="s">
        <v>152</v>
      </c>
      <c r="AU523" s="242" t="s">
        <v>76</v>
      </c>
      <c r="AV523" s="12" t="s">
        <v>74</v>
      </c>
      <c r="AW523" s="12" t="s">
        <v>30</v>
      </c>
      <c r="AX523" s="12" t="s">
        <v>67</v>
      </c>
      <c r="AY523" s="242" t="s">
        <v>139</v>
      </c>
    </row>
    <row r="524" s="13" customFormat="1">
      <c r="B524" s="243"/>
      <c r="C524" s="244"/>
      <c r="D524" s="229" t="s">
        <v>152</v>
      </c>
      <c r="E524" s="245" t="s">
        <v>1</v>
      </c>
      <c r="F524" s="246" t="s">
        <v>614</v>
      </c>
      <c r="G524" s="244"/>
      <c r="H524" s="247">
        <v>49.68</v>
      </c>
      <c r="I524" s="248"/>
      <c r="J524" s="244"/>
      <c r="K524" s="244"/>
      <c r="L524" s="249"/>
      <c r="M524" s="250"/>
      <c r="N524" s="251"/>
      <c r="O524" s="251"/>
      <c r="P524" s="251"/>
      <c r="Q524" s="251"/>
      <c r="R524" s="251"/>
      <c r="S524" s="251"/>
      <c r="T524" s="252"/>
      <c r="AT524" s="253" t="s">
        <v>152</v>
      </c>
      <c r="AU524" s="253" t="s">
        <v>76</v>
      </c>
      <c r="AV524" s="13" t="s">
        <v>76</v>
      </c>
      <c r="AW524" s="13" t="s">
        <v>30</v>
      </c>
      <c r="AX524" s="13" t="s">
        <v>67</v>
      </c>
      <c r="AY524" s="253" t="s">
        <v>139</v>
      </c>
    </row>
    <row r="525" s="12" customFormat="1">
      <c r="B525" s="233"/>
      <c r="C525" s="234"/>
      <c r="D525" s="229" t="s">
        <v>152</v>
      </c>
      <c r="E525" s="235" t="s">
        <v>1</v>
      </c>
      <c r="F525" s="236" t="s">
        <v>615</v>
      </c>
      <c r="G525" s="234"/>
      <c r="H525" s="235" t="s">
        <v>1</v>
      </c>
      <c r="I525" s="237"/>
      <c r="J525" s="234"/>
      <c r="K525" s="234"/>
      <c r="L525" s="238"/>
      <c r="M525" s="239"/>
      <c r="N525" s="240"/>
      <c r="O525" s="240"/>
      <c r="P525" s="240"/>
      <c r="Q525" s="240"/>
      <c r="R525" s="240"/>
      <c r="S525" s="240"/>
      <c r="T525" s="241"/>
      <c r="AT525" s="242" t="s">
        <v>152</v>
      </c>
      <c r="AU525" s="242" t="s">
        <v>76</v>
      </c>
      <c r="AV525" s="12" t="s">
        <v>74</v>
      </c>
      <c r="AW525" s="12" t="s">
        <v>30</v>
      </c>
      <c r="AX525" s="12" t="s">
        <v>67</v>
      </c>
      <c r="AY525" s="242" t="s">
        <v>139</v>
      </c>
    </row>
    <row r="526" s="13" customFormat="1">
      <c r="B526" s="243"/>
      <c r="C526" s="244"/>
      <c r="D526" s="229" t="s">
        <v>152</v>
      </c>
      <c r="E526" s="245" t="s">
        <v>1</v>
      </c>
      <c r="F526" s="246" t="s">
        <v>616</v>
      </c>
      <c r="G526" s="244"/>
      <c r="H526" s="247">
        <v>43.575000000000003</v>
      </c>
      <c r="I526" s="248"/>
      <c r="J526" s="244"/>
      <c r="K526" s="244"/>
      <c r="L526" s="249"/>
      <c r="M526" s="250"/>
      <c r="N526" s="251"/>
      <c r="O526" s="251"/>
      <c r="P526" s="251"/>
      <c r="Q526" s="251"/>
      <c r="R526" s="251"/>
      <c r="S526" s="251"/>
      <c r="T526" s="252"/>
      <c r="AT526" s="253" t="s">
        <v>152</v>
      </c>
      <c r="AU526" s="253" t="s">
        <v>76</v>
      </c>
      <c r="AV526" s="13" t="s">
        <v>76</v>
      </c>
      <c r="AW526" s="13" t="s">
        <v>30</v>
      </c>
      <c r="AX526" s="13" t="s">
        <v>67</v>
      </c>
      <c r="AY526" s="253" t="s">
        <v>139</v>
      </c>
    </row>
    <row r="527" s="14" customFormat="1">
      <c r="B527" s="254"/>
      <c r="C527" s="255"/>
      <c r="D527" s="229" t="s">
        <v>152</v>
      </c>
      <c r="E527" s="256" t="s">
        <v>1</v>
      </c>
      <c r="F527" s="257" t="s">
        <v>157</v>
      </c>
      <c r="G527" s="255"/>
      <c r="H527" s="258">
        <v>93.254999999999995</v>
      </c>
      <c r="I527" s="259"/>
      <c r="J527" s="255"/>
      <c r="K527" s="255"/>
      <c r="L527" s="260"/>
      <c r="M527" s="261"/>
      <c r="N527" s="262"/>
      <c r="O527" s="262"/>
      <c r="P527" s="262"/>
      <c r="Q527" s="262"/>
      <c r="R527" s="262"/>
      <c r="S527" s="262"/>
      <c r="T527" s="263"/>
      <c r="AT527" s="264" t="s">
        <v>152</v>
      </c>
      <c r="AU527" s="264" t="s">
        <v>76</v>
      </c>
      <c r="AV527" s="14" t="s">
        <v>146</v>
      </c>
      <c r="AW527" s="14" t="s">
        <v>30</v>
      </c>
      <c r="AX527" s="14" t="s">
        <v>74</v>
      </c>
      <c r="AY527" s="264" t="s">
        <v>139</v>
      </c>
    </row>
    <row r="528" s="1" customFormat="1" ht="16.5" customHeight="1">
      <c r="B528" s="38"/>
      <c r="C528" s="217" t="s">
        <v>629</v>
      </c>
      <c r="D528" s="217" t="s">
        <v>141</v>
      </c>
      <c r="E528" s="218" t="s">
        <v>630</v>
      </c>
      <c r="F528" s="219" t="s">
        <v>631</v>
      </c>
      <c r="G528" s="220" t="s">
        <v>160</v>
      </c>
      <c r="H528" s="221">
        <v>103.62600000000001</v>
      </c>
      <c r="I528" s="222"/>
      <c r="J528" s="223">
        <f>ROUND(I528*H528,2)</f>
        <v>0</v>
      </c>
      <c r="K528" s="219" t="s">
        <v>145</v>
      </c>
      <c r="L528" s="43"/>
      <c r="M528" s="224" t="s">
        <v>1</v>
      </c>
      <c r="N528" s="225" t="s">
        <v>38</v>
      </c>
      <c r="O528" s="79"/>
      <c r="P528" s="226">
        <f>O528*H528</f>
        <v>0</v>
      </c>
      <c r="Q528" s="226">
        <v>0</v>
      </c>
      <c r="R528" s="226">
        <f>Q528*H528</f>
        <v>0</v>
      </c>
      <c r="S528" s="226">
        <v>0</v>
      </c>
      <c r="T528" s="227">
        <f>S528*H528</f>
        <v>0</v>
      </c>
      <c r="AR528" s="17" t="s">
        <v>146</v>
      </c>
      <c r="AT528" s="17" t="s">
        <v>141</v>
      </c>
      <c r="AU528" s="17" t="s">
        <v>76</v>
      </c>
      <c r="AY528" s="17" t="s">
        <v>139</v>
      </c>
      <c r="BE528" s="228">
        <f>IF(N528="základní",J528,0)</f>
        <v>0</v>
      </c>
      <c r="BF528" s="228">
        <f>IF(N528="snížená",J528,0)</f>
        <v>0</v>
      </c>
      <c r="BG528" s="228">
        <f>IF(N528="zákl. přenesená",J528,0)</f>
        <v>0</v>
      </c>
      <c r="BH528" s="228">
        <f>IF(N528="sníž. přenesená",J528,0)</f>
        <v>0</v>
      </c>
      <c r="BI528" s="228">
        <f>IF(N528="nulová",J528,0)</f>
        <v>0</v>
      </c>
      <c r="BJ528" s="17" t="s">
        <v>74</v>
      </c>
      <c r="BK528" s="228">
        <f>ROUND(I528*H528,2)</f>
        <v>0</v>
      </c>
      <c r="BL528" s="17" t="s">
        <v>146</v>
      </c>
      <c r="BM528" s="17" t="s">
        <v>632</v>
      </c>
    </row>
    <row r="529" s="1" customFormat="1">
      <c r="B529" s="38"/>
      <c r="C529" s="39"/>
      <c r="D529" s="229" t="s">
        <v>148</v>
      </c>
      <c r="E529" s="39"/>
      <c r="F529" s="230" t="s">
        <v>633</v>
      </c>
      <c r="G529" s="39"/>
      <c r="H529" s="39"/>
      <c r="I529" s="144"/>
      <c r="J529" s="39"/>
      <c r="K529" s="39"/>
      <c r="L529" s="43"/>
      <c r="M529" s="231"/>
      <c r="N529" s="79"/>
      <c r="O529" s="79"/>
      <c r="P529" s="79"/>
      <c r="Q529" s="79"/>
      <c r="R529" s="79"/>
      <c r="S529" s="79"/>
      <c r="T529" s="80"/>
      <c r="AT529" s="17" t="s">
        <v>148</v>
      </c>
      <c r="AU529" s="17" t="s">
        <v>76</v>
      </c>
    </row>
    <row r="530" s="1" customFormat="1">
      <c r="B530" s="38"/>
      <c r="C530" s="39"/>
      <c r="D530" s="229" t="s">
        <v>150</v>
      </c>
      <c r="E530" s="39"/>
      <c r="F530" s="232" t="s">
        <v>634</v>
      </c>
      <c r="G530" s="39"/>
      <c r="H530" s="39"/>
      <c r="I530" s="144"/>
      <c r="J530" s="39"/>
      <c r="K530" s="39"/>
      <c r="L530" s="43"/>
      <c r="M530" s="231"/>
      <c r="N530" s="79"/>
      <c r="O530" s="79"/>
      <c r="P530" s="79"/>
      <c r="Q530" s="79"/>
      <c r="R530" s="79"/>
      <c r="S530" s="79"/>
      <c r="T530" s="80"/>
      <c r="AT530" s="17" t="s">
        <v>150</v>
      </c>
      <c r="AU530" s="17" t="s">
        <v>76</v>
      </c>
    </row>
    <row r="531" s="12" customFormat="1">
      <c r="B531" s="233"/>
      <c r="C531" s="234"/>
      <c r="D531" s="229" t="s">
        <v>152</v>
      </c>
      <c r="E531" s="235" t="s">
        <v>1</v>
      </c>
      <c r="F531" s="236" t="s">
        <v>635</v>
      </c>
      <c r="G531" s="234"/>
      <c r="H531" s="235" t="s">
        <v>1</v>
      </c>
      <c r="I531" s="237"/>
      <c r="J531" s="234"/>
      <c r="K531" s="234"/>
      <c r="L531" s="238"/>
      <c r="M531" s="239"/>
      <c r="N531" s="240"/>
      <c r="O531" s="240"/>
      <c r="P531" s="240"/>
      <c r="Q531" s="240"/>
      <c r="R531" s="240"/>
      <c r="S531" s="240"/>
      <c r="T531" s="241"/>
      <c r="AT531" s="242" t="s">
        <v>152</v>
      </c>
      <c r="AU531" s="242" t="s">
        <v>76</v>
      </c>
      <c r="AV531" s="12" t="s">
        <v>74</v>
      </c>
      <c r="AW531" s="12" t="s">
        <v>30</v>
      </c>
      <c r="AX531" s="12" t="s">
        <v>67</v>
      </c>
      <c r="AY531" s="242" t="s">
        <v>139</v>
      </c>
    </row>
    <row r="532" s="13" customFormat="1">
      <c r="B532" s="243"/>
      <c r="C532" s="244"/>
      <c r="D532" s="229" t="s">
        <v>152</v>
      </c>
      <c r="E532" s="245" t="s">
        <v>1</v>
      </c>
      <c r="F532" s="246" t="s">
        <v>636</v>
      </c>
      <c r="G532" s="244"/>
      <c r="H532" s="247">
        <v>103.62600000000001</v>
      </c>
      <c r="I532" s="248"/>
      <c r="J532" s="244"/>
      <c r="K532" s="244"/>
      <c r="L532" s="249"/>
      <c r="M532" s="250"/>
      <c r="N532" s="251"/>
      <c r="O532" s="251"/>
      <c r="P532" s="251"/>
      <c r="Q532" s="251"/>
      <c r="R532" s="251"/>
      <c r="S532" s="251"/>
      <c r="T532" s="252"/>
      <c r="AT532" s="253" t="s">
        <v>152</v>
      </c>
      <c r="AU532" s="253" t="s">
        <v>76</v>
      </c>
      <c r="AV532" s="13" t="s">
        <v>76</v>
      </c>
      <c r="AW532" s="13" t="s">
        <v>30</v>
      </c>
      <c r="AX532" s="13" t="s">
        <v>67</v>
      </c>
      <c r="AY532" s="253" t="s">
        <v>139</v>
      </c>
    </row>
    <row r="533" s="14" customFormat="1">
      <c r="B533" s="254"/>
      <c r="C533" s="255"/>
      <c r="D533" s="229" t="s">
        <v>152</v>
      </c>
      <c r="E533" s="256" t="s">
        <v>1</v>
      </c>
      <c r="F533" s="257" t="s">
        <v>157</v>
      </c>
      <c r="G533" s="255"/>
      <c r="H533" s="258">
        <v>103.62600000000001</v>
      </c>
      <c r="I533" s="259"/>
      <c r="J533" s="255"/>
      <c r="K533" s="255"/>
      <c r="L533" s="260"/>
      <c r="M533" s="261"/>
      <c r="N533" s="262"/>
      <c r="O533" s="262"/>
      <c r="P533" s="262"/>
      <c r="Q533" s="262"/>
      <c r="R533" s="262"/>
      <c r="S533" s="262"/>
      <c r="T533" s="263"/>
      <c r="AT533" s="264" t="s">
        <v>152</v>
      </c>
      <c r="AU533" s="264" t="s">
        <v>76</v>
      </c>
      <c r="AV533" s="14" t="s">
        <v>146</v>
      </c>
      <c r="AW533" s="14" t="s">
        <v>30</v>
      </c>
      <c r="AX533" s="14" t="s">
        <v>74</v>
      </c>
      <c r="AY533" s="264" t="s">
        <v>139</v>
      </c>
    </row>
    <row r="534" s="1" customFormat="1" ht="16.5" customHeight="1">
      <c r="B534" s="38"/>
      <c r="C534" s="217" t="s">
        <v>637</v>
      </c>
      <c r="D534" s="217" t="s">
        <v>141</v>
      </c>
      <c r="E534" s="218" t="s">
        <v>638</v>
      </c>
      <c r="F534" s="219" t="s">
        <v>639</v>
      </c>
      <c r="G534" s="220" t="s">
        <v>160</v>
      </c>
      <c r="H534" s="221">
        <v>3108.7800000000002</v>
      </c>
      <c r="I534" s="222"/>
      <c r="J534" s="223">
        <f>ROUND(I534*H534,2)</f>
        <v>0</v>
      </c>
      <c r="K534" s="219" t="s">
        <v>145</v>
      </c>
      <c r="L534" s="43"/>
      <c r="M534" s="224" t="s">
        <v>1</v>
      </c>
      <c r="N534" s="225" t="s">
        <v>38</v>
      </c>
      <c r="O534" s="79"/>
      <c r="P534" s="226">
        <f>O534*H534</f>
        <v>0</v>
      </c>
      <c r="Q534" s="226">
        <v>0</v>
      </c>
      <c r="R534" s="226">
        <f>Q534*H534</f>
        <v>0</v>
      </c>
      <c r="S534" s="226">
        <v>0</v>
      </c>
      <c r="T534" s="227">
        <f>S534*H534</f>
        <v>0</v>
      </c>
      <c r="AR534" s="17" t="s">
        <v>146</v>
      </c>
      <c r="AT534" s="17" t="s">
        <v>141</v>
      </c>
      <c r="AU534" s="17" t="s">
        <v>76</v>
      </c>
      <c r="AY534" s="17" t="s">
        <v>139</v>
      </c>
      <c r="BE534" s="228">
        <f>IF(N534="základní",J534,0)</f>
        <v>0</v>
      </c>
      <c r="BF534" s="228">
        <f>IF(N534="snížená",J534,0)</f>
        <v>0</v>
      </c>
      <c r="BG534" s="228">
        <f>IF(N534="zákl. přenesená",J534,0)</f>
        <v>0</v>
      </c>
      <c r="BH534" s="228">
        <f>IF(N534="sníž. přenesená",J534,0)</f>
        <v>0</v>
      </c>
      <c r="BI534" s="228">
        <f>IF(N534="nulová",J534,0)</f>
        <v>0</v>
      </c>
      <c r="BJ534" s="17" t="s">
        <v>74</v>
      </c>
      <c r="BK534" s="228">
        <f>ROUND(I534*H534,2)</f>
        <v>0</v>
      </c>
      <c r="BL534" s="17" t="s">
        <v>146</v>
      </c>
      <c r="BM534" s="17" t="s">
        <v>640</v>
      </c>
    </row>
    <row r="535" s="1" customFormat="1">
      <c r="B535" s="38"/>
      <c r="C535" s="39"/>
      <c r="D535" s="229" t="s">
        <v>148</v>
      </c>
      <c r="E535" s="39"/>
      <c r="F535" s="230" t="s">
        <v>641</v>
      </c>
      <c r="G535" s="39"/>
      <c r="H535" s="39"/>
      <c r="I535" s="144"/>
      <c r="J535" s="39"/>
      <c r="K535" s="39"/>
      <c r="L535" s="43"/>
      <c r="M535" s="231"/>
      <c r="N535" s="79"/>
      <c r="O535" s="79"/>
      <c r="P535" s="79"/>
      <c r="Q535" s="79"/>
      <c r="R535" s="79"/>
      <c r="S535" s="79"/>
      <c r="T535" s="80"/>
      <c r="AT535" s="17" t="s">
        <v>148</v>
      </c>
      <c r="AU535" s="17" t="s">
        <v>76</v>
      </c>
    </row>
    <row r="536" s="1" customFormat="1">
      <c r="B536" s="38"/>
      <c r="C536" s="39"/>
      <c r="D536" s="229" t="s">
        <v>150</v>
      </c>
      <c r="E536" s="39"/>
      <c r="F536" s="232" t="s">
        <v>634</v>
      </c>
      <c r="G536" s="39"/>
      <c r="H536" s="39"/>
      <c r="I536" s="144"/>
      <c r="J536" s="39"/>
      <c r="K536" s="39"/>
      <c r="L536" s="43"/>
      <c r="M536" s="231"/>
      <c r="N536" s="79"/>
      <c r="O536" s="79"/>
      <c r="P536" s="79"/>
      <c r="Q536" s="79"/>
      <c r="R536" s="79"/>
      <c r="S536" s="79"/>
      <c r="T536" s="80"/>
      <c r="AT536" s="17" t="s">
        <v>150</v>
      </c>
      <c r="AU536" s="17" t="s">
        <v>76</v>
      </c>
    </row>
    <row r="537" s="13" customFormat="1">
      <c r="B537" s="243"/>
      <c r="C537" s="244"/>
      <c r="D537" s="229" t="s">
        <v>152</v>
      </c>
      <c r="E537" s="245" t="s">
        <v>1</v>
      </c>
      <c r="F537" s="246" t="s">
        <v>642</v>
      </c>
      <c r="G537" s="244"/>
      <c r="H537" s="247">
        <v>3108.7800000000002</v>
      </c>
      <c r="I537" s="248"/>
      <c r="J537" s="244"/>
      <c r="K537" s="244"/>
      <c r="L537" s="249"/>
      <c r="M537" s="250"/>
      <c r="N537" s="251"/>
      <c r="O537" s="251"/>
      <c r="P537" s="251"/>
      <c r="Q537" s="251"/>
      <c r="R537" s="251"/>
      <c r="S537" s="251"/>
      <c r="T537" s="252"/>
      <c r="AT537" s="253" t="s">
        <v>152</v>
      </c>
      <c r="AU537" s="253" t="s">
        <v>76</v>
      </c>
      <c r="AV537" s="13" t="s">
        <v>76</v>
      </c>
      <c r="AW537" s="13" t="s">
        <v>30</v>
      </c>
      <c r="AX537" s="13" t="s">
        <v>74</v>
      </c>
      <c r="AY537" s="253" t="s">
        <v>139</v>
      </c>
    </row>
    <row r="538" s="1" customFormat="1" ht="16.5" customHeight="1">
      <c r="B538" s="38"/>
      <c r="C538" s="217" t="s">
        <v>643</v>
      </c>
      <c r="D538" s="217" t="s">
        <v>141</v>
      </c>
      <c r="E538" s="218" t="s">
        <v>644</v>
      </c>
      <c r="F538" s="219" t="s">
        <v>645</v>
      </c>
      <c r="G538" s="220" t="s">
        <v>160</v>
      </c>
      <c r="H538" s="221">
        <v>103.62600000000001</v>
      </c>
      <c r="I538" s="222"/>
      <c r="J538" s="223">
        <f>ROUND(I538*H538,2)</f>
        <v>0</v>
      </c>
      <c r="K538" s="219" t="s">
        <v>145</v>
      </c>
      <c r="L538" s="43"/>
      <c r="M538" s="224" t="s">
        <v>1</v>
      </c>
      <c r="N538" s="225" t="s">
        <v>38</v>
      </c>
      <c r="O538" s="79"/>
      <c r="P538" s="226">
        <f>O538*H538</f>
        <v>0</v>
      </c>
      <c r="Q538" s="226">
        <v>0</v>
      </c>
      <c r="R538" s="226">
        <f>Q538*H538</f>
        <v>0</v>
      </c>
      <c r="S538" s="226">
        <v>0</v>
      </c>
      <c r="T538" s="227">
        <f>S538*H538</f>
        <v>0</v>
      </c>
      <c r="AR538" s="17" t="s">
        <v>146</v>
      </c>
      <c r="AT538" s="17" t="s">
        <v>141</v>
      </c>
      <c r="AU538" s="17" t="s">
        <v>76</v>
      </c>
      <c r="AY538" s="17" t="s">
        <v>139</v>
      </c>
      <c r="BE538" s="228">
        <f>IF(N538="základní",J538,0)</f>
        <v>0</v>
      </c>
      <c r="BF538" s="228">
        <f>IF(N538="snížená",J538,0)</f>
        <v>0</v>
      </c>
      <c r="BG538" s="228">
        <f>IF(N538="zákl. přenesená",J538,0)</f>
        <v>0</v>
      </c>
      <c r="BH538" s="228">
        <f>IF(N538="sníž. přenesená",J538,0)</f>
        <v>0</v>
      </c>
      <c r="BI538" s="228">
        <f>IF(N538="nulová",J538,0)</f>
        <v>0</v>
      </c>
      <c r="BJ538" s="17" t="s">
        <v>74</v>
      </c>
      <c r="BK538" s="228">
        <f>ROUND(I538*H538,2)</f>
        <v>0</v>
      </c>
      <c r="BL538" s="17" t="s">
        <v>146</v>
      </c>
      <c r="BM538" s="17" t="s">
        <v>646</v>
      </c>
    </row>
    <row r="539" s="1" customFormat="1">
      <c r="B539" s="38"/>
      <c r="C539" s="39"/>
      <c r="D539" s="229" t="s">
        <v>148</v>
      </c>
      <c r="E539" s="39"/>
      <c r="F539" s="230" t="s">
        <v>647</v>
      </c>
      <c r="G539" s="39"/>
      <c r="H539" s="39"/>
      <c r="I539" s="144"/>
      <c r="J539" s="39"/>
      <c r="K539" s="39"/>
      <c r="L539" s="43"/>
      <c r="M539" s="231"/>
      <c r="N539" s="79"/>
      <c r="O539" s="79"/>
      <c r="P539" s="79"/>
      <c r="Q539" s="79"/>
      <c r="R539" s="79"/>
      <c r="S539" s="79"/>
      <c r="T539" s="80"/>
      <c r="AT539" s="17" t="s">
        <v>148</v>
      </c>
      <c r="AU539" s="17" t="s">
        <v>76</v>
      </c>
    </row>
    <row r="540" s="1" customFormat="1">
      <c r="B540" s="38"/>
      <c r="C540" s="39"/>
      <c r="D540" s="229" t="s">
        <v>150</v>
      </c>
      <c r="E540" s="39"/>
      <c r="F540" s="232" t="s">
        <v>648</v>
      </c>
      <c r="G540" s="39"/>
      <c r="H540" s="39"/>
      <c r="I540" s="144"/>
      <c r="J540" s="39"/>
      <c r="K540" s="39"/>
      <c r="L540" s="43"/>
      <c r="M540" s="231"/>
      <c r="N540" s="79"/>
      <c r="O540" s="79"/>
      <c r="P540" s="79"/>
      <c r="Q540" s="79"/>
      <c r="R540" s="79"/>
      <c r="S540" s="79"/>
      <c r="T540" s="80"/>
      <c r="AT540" s="17" t="s">
        <v>150</v>
      </c>
      <c r="AU540" s="17" t="s">
        <v>76</v>
      </c>
    </row>
    <row r="541" s="1" customFormat="1" ht="16.5" customHeight="1">
      <c r="B541" s="38"/>
      <c r="C541" s="217" t="s">
        <v>649</v>
      </c>
      <c r="D541" s="217" t="s">
        <v>141</v>
      </c>
      <c r="E541" s="218" t="s">
        <v>650</v>
      </c>
      <c r="F541" s="219" t="s">
        <v>651</v>
      </c>
      <c r="G541" s="220" t="s">
        <v>175</v>
      </c>
      <c r="H541" s="221">
        <v>14</v>
      </c>
      <c r="I541" s="222"/>
      <c r="J541" s="223">
        <f>ROUND(I541*H541,2)</f>
        <v>0</v>
      </c>
      <c r="K541" s="219" t="s">
        <v>145</v>
      </c>
      <c r="L541" s="43"/>
      <c r="M541" s="224" t="s">
        <v>1</v>
      </c>
      <c r="N541" s="225" t="s">
        <v>38</v>
      </c>
      <c r="O541" s="79"/>
      <c r="P541" s="226">
        <f>O541*H541</f>
        <v>0</v>
      </c>
      <c r="Q541" s="226">
        <v>0</v>
      </c>
      <c r="R541" s="226">
        <f>Q541*H541</f>
        <v>0</v>
      </c>
      <c r="S541" s="226">
        <v>0.00050000000000000001</v>
      </c>
      <c r="T541" s="227">
        <f>S541*H541</f>
        <v>0.0070000000000000001</v>
      </c>
      <c r="AR541" s="17" t="s">
        <v>146</v>
      </c>
      <c r="AT541" s="17" t="s">
        <v>141</v>
      </c>
      <c r="AU541" s="17" t="s">
        <v>76</v>
      </c>
      <c r="AY541" s="17" t="s">
        <v>139</v>
      </c>
      <c r="BE541" s="228">
        <f>IF(N541="základní",J541,0)</f>
        <v>0</v>
      </c>
      <c r="BF541" s="228">
        <f>IF(N541="snížená",J541,0)</f>
        <v>0</v>
      </c>
      <c r="BG541" s="228">
        <f>IF(N541="zákl. přenesená",J541,0)</f>
        <v>0</v>
      </c>
      <c r="BH541" s="228">
        <f>IF(N541="sníž. přenesená",J541,0)</f>
        <v>0</v>
      </c>
      <c r="BI541" s="228">
        <f>IF(N541="nulová",J541,0)</f>
        <v>0</v>
      </c>
      <c r="BJ541" s="17" t="s">
        <v>74</v>
      </c>
      <c r="BK541" s="228">
        <f>ROUND(I541*H541,2)</f>
        <v>0</v>
      </c>
      <c r="BL541" s="17" t="s">
        <v>146</v>
      </c>
      <c r="BM541" s="17" t="s">
        <v>652</v>
      </c>
    </row>
    <row r="542" s="1" customFormat="1">
      <c r="B542" s="38"/>
      <c r="C542" s="39"/>
      <c r="D542" s="229" t="s">
        <v>148</v>
      </c>
      <c r="E542" s="39"/>
      <c r="F542" s="230" t="s">
        <v>653</v>
      </c>
      <c r="G542" s="39"/>
      <c r="H542" s="39"/>
      <c r="I542" s="144"/>
      <c r="J542" s="39"/>
      <c r="K542" s="39"/>
      <c r="L542" s="43"/>
      <c r="M542" s="231"/>
      <c r="N542" s="79"/>
      <c r="O542" s="79"/>
      <c r="P542" s="79"/>
      <c r="Q542" s="79"/>
      <c r="R542" s="79"/>
      <c r="S542" s="79"/>
      <c r="T542" s="80"/>
      <c r="AT542" s="17" t="s">
        <v>148</v>
      </c>
      <c r="AU542" s="17" t="s">
        <v>76</v>
      </c>
    </row>
    <row r="543" s="1" customFormat="1">
      <c r="B543" s="38"/>
      <c r="C543" s="39"/>
      <c r="D543" s="229" t="s">
        <v>150</v>
      </c>
      <c r="E543" s="39"/>
      <c r="F543" s="232" t="s">
        <v>654</v>
      </c>
      <c r="G543" s="39"/>
      <c r="H543" s="39"/>
      <c r="I543" s="144"/>
      <c r="J543" s="39"/>
      <c r="K543" s="39"/>
      <c r="L543" s="43"/>
      <c r="M543" s="231"/>
      <c r="N543" s="79"/>
      <c r="O543" s="79"/>
      <c r="P543" s="79"/>
      <c r="Q543" s="79"/>
      <c r="R543" s="79"/>
      <c r="S543" s="79"/>
      <c r="T543" s="80"/>
      <c r="AT543" s="17" t="s">
        <v>150</v>
      </c>
      <c r="AU543" s="17" t="s">
        <v>76</v>
      </c>
    </row>
    <row r="544" s="13" customFormat="1">
      <c r="B544" s="243"/>
      <c r="C544" s="244"/>
      <c r="D544" s="229" t="s">
        <v>152</v>
      </c>
      <c r="E544" s="245" t="s">
        <v>1</v>
      </c>
      <c r="F544" s="246" t="s">
        <v>655</v>
      </c>
      <c r="G544" s="244"/>
      <c r="H544" s="247">
        <v>14</v>
      </c>
      <c r="I544" s="248"/>
      <c r="J544" s="244"/>
      <c r="K544" s="244"/>
      <c r="L544" s="249"/>
      <c r="M544" s="250"/>
      <c r="N544" s="251"/>
      <c r="O544" s="251"/>
      <c r="P544" s="251"/>
      <c r="Q544" s="251"/>
      <c r="R544" s="251"/>
      <c r="S544" s="251"/>
      <c r="T544" s="252"/>
      <c r="AT544" s="253" t="s">
        <v>152</v>
      </c>
      <c r="AU544" s="253" t="s">
        <v>76</v>
      </c>
      <c r="AV544" s="13" t="s">
        <v>76</v>
      </c>
      <c r="AW544" s="13" t="s">
        <v>30</v>
      </c>
      <c r="AX544" s="13" t="s">
        <v>67</v>
      </c>
      <c r="AY544" s="253" t="s">
        <v>139</v>
      </c>
    </row>
    <row r="545" s="14" customFormat="1">
      <c r="B545" s="254"/>
      <c r="C545" s="255"/>
      <c r="D545" s="229" t="s">
        <v>152</v>
      </c>
      <c r="E545" s="256" t="s">
        <v>1</v>
      </c>
      <c r="F545" s="257" t="s">
        <v>157</v>
      </c>
      <c r="G545" s="255"/>
      <c r="H545" s="258">
        <v>14</v>
      </c>
      <c r="I545" s="259"/>
      <c r="J545" s="255"/>
      <c r="K545" s="255"/>
      <c r="L545" s="260"/>
      <c r="M545" s="261"/>
      <c r="N545" s="262"/>
      <c r="O545" s="262"/>
      <c r="P545" s="262"/>
      <c r="Q545" s="262"/>
      <c r="R545" s="262"/>
      <c r="S545" s="262"/>
      <c r="T545" s="263"/>
      <c r="AT545" s="264" t="s">
        <v>152</v>
      </c>
      <c r="AU545" s="264" t="s">
        <v>76</v>
      </c>
      <c r="AV545" s="14" t="s">
        <v>146</v>
      </c>
      <c r="AW545" s="14" t="s">
        <v>30</v>
      </c>
      <c r="AX545" s="14" t="s">
        <v>74</v>
      </c>
      <c r="AY545" s="264" t="s">
        <v>139</v>
      </c>
    </row>
    <row r="546" s="1" customFormat="1" ht="16.5" customHeight="1">
      <c r="B546" s="38"/>
      <c r="C546" s="217" t="s">
        <v>656</v>
      </c>
      <c r="D546" s="217" t="s">
        <v>141</v>
      </c>
      <c r="E546" s="218" t="s">
        <v>657</v>
      </c>
      <c r="F546" s="219" t="s">
        <v>658</v>
      </c>
      <c r="G546" s="220" t="s">
        <v>591</v>
      </c>
      <c r="H546" s="221">
        <v>72</v>
      </c>
      <c r="I546" s="222"/>
      <c r="J546" s="223">
        <f>ROUND(I546*H546,2)</f>
        <v>0</v>
      </c>
      <c r="K546" s="219" t="s">
        <v>145</v>
      </c>
      <c r="L546" s="43"/>
      <c r="M546" s="224" t="s">
        <v>1</v>
      </c>
      <c r="N546" s="225" t="s">
        <v>38</v>
      </c>
      <c r="O546" s="79"/>
      <c r="P546" s="226">
        <f>O546*H546</f>
        <v>0</v>
      </c>
      <c r="Q546" s="226">
        <v>0.00029</v>
      </c>
      <c r="R546" s="226">
        <f>Q546*H546</f>
        <v>0.020879999999999999</v>
      </c>
      <c r="S546" s="226">
        <v>0</v>
      </c>
      <c r="T546" s="227">
        <f>S546*H546</f>
        <v>0</v>
      </c>
      <c r="AR546" s="17" t="s">
        <v>146</v>
      </c>
      <c r="AT546" s="17" t="s">
        <v>141</v>
      </c>
      <c r="AU546" s="17" t="s">
        <v>76</v>
      </c>
      <c r="AY546" s="17" t="s">
        <v>139</v>
      </c>
      <c r="BE546" s="228">
        <f>IF(N546="základní",J546,0)</f>
        <v>0</v>
      </c>
      <c r="BF546" s="228">
        <f>IF(N546="snížená",J546,0)</f>
        <v>0</v>
      </c>
      <c r="BG546" s="228">
        <f>IF(N546="zákl. přenesená",J546,0)</f>
        <v>0</v>
      </c>
      <c r="BH546" s="228">
        <f>IF(N546="sníž. přenesená",J546,0)</f>
        <v>0</v>
      </c>
      <c r="BI546" s="228">
        <f>IF(N546="nulová",J546,0)</f>
        <v>0</v>
      </c>
      <c r="BJ546" s="17" t="s">
        <v>74</v>
      </c>
      <c r="BK546" s="228">
        <f>ROUND(I546*H546,2)</f>
        <v>0</v>
      </c>
      <c r="BL546" s="17" t="s">
        <v>146</v>
      </c>
      <c r="BM546" s="17" t="s">
        <v>659</v>
      </c>
    </row>
    <row r="547" s="1" customFormat="1">
      <c r="B547" s="38"/>
      <c r="C547" s="39"/>
      <c r="D547" s="229" t="s">
        <v>148</v>
      </c>
      <c r="E547" s="39"/>
      <c r="F547" s="230" t="s">
        <v>660</v>
      </c>
      <c r="G547" s="39"/>
      <c r="H547" s="39"/>
      <c r="I547" s="144"/>
      <c r="J547" s="39"/>
      <c r="K547" s="39"/>
      <c r="L547" s="43"/>
      <c r="M547" s="231"/>
      <c r="N547" s="79"/>
      <c r="O547" s="79"/>
      <c r="P547" s="79"/>
      <c r="Q547" s="79"/>
      <c r="R547" s="79"/>
      <c r="S547" s="79"/>
      <c r="T547" s="80"/>
      <c r="AT547" s="17" t="s">
        <v>148</v>
      </c>
      <c r="AU547" s="17" t="s">
        <v>76</v>
      </c>
    </row>
    <row r="548" s="1" customFormat="1">
      <c r="B548" s="38"/>
      <c r="C548" s="39"/>
      <c r="D548" s="229" t="s">
        <v>150</v>
      </c>
      <c r="E548" s="39"/>
      <c r="F548" s="232" t="s">
        <v>661</v>
      </c>
      <c r="G548" s="39"/>
      <c r="H548" s="39"/>
      <c r="I548" s="144"/>
      <c r="J548" s="39"/>
      <c r="K548" s="39"/>
      <c r="L548" s="43"/>
      <c r="M548" s="231"/>
      <c r="N548" s="79"/>
      <c r="O548" s="79"/>
      <c r="P548" s="79"/>
      <c r="Q548" s="79"/>
      <c r="R548" s="79"/>
      <c r="S548" s="79"/>
      <c r="T548" s="80"/>
      <c r="AT548" s="17" t="s">
        <v>150</v>
      </c>
      <c r="AU548" s="17" t="s">
        <v>76</v>
      </c>
    </row>
    <row r="549" s="1" customFormat="1">
      <c r="B549" s="38"/>
      <c r="C549" s="39"/>
      <c r="D549" s="229" t="s">
        <v>266</v>
      </c>
      <c r="E549" s="39"/>
      <c r="F549" s="232" t="s">
        <v>662</v>
      </c>
      <c r="G549" s="39"/>
      <c r="H549" s="39"/>
      <c r="I549" s="144"/>
      <c r="J549" s="39"/>
      <c r="K549" s="39"/>
      <c r="L549" s="43"/>
      <c r="M549" s="231"/>
      <c r="N549" s="79"/>
      <c r="O549" s="79"/>
      <c r="P549" s="79"/>
      <c r="Q549" s="79"/>
      <c r="R549" s="79"/>
      <c r="S549" s="79"/>
      <c r="T549" s="80"/>
      <c r="AT549" s="17" t="s">
        <v>266</v>
      </c>
      <c r="AU549" s="17" t="s">
        <v>76</v>
      </c>
    </row>
    <row r="550" s="12" customFormat="1">
      <c r="B550" s="233"/>
      <c r="C550" s="234"/>
      <c r="D550" s="229" t="s">
        <v>152</v>
      </c>
      <c r="E550" s="235" t="s">
        <v>1</v>
      </c>
      <c r="F550" s="236" t="s">
        <v>663</v>
      </c>
      <c r="G550" s="234"/>
      <c r="H550" s="235" t="s">
        <v>1</v>
      </c>
      <c r="I550" s="237"/>
      <c r="J550" s="234"/>
      <c r="K550" s="234"/>
      <c r="L550" s="238"/>
      <c r="M550" s="239"/>
      <c r="N550" s="240"/>
      <c r="O550" s="240"/>
      <c r="P550" s="240"/>
      <c r="Q550" s="240"/>
      <c r="R550" s="240"/>
      <c r="S550" s="240"/>
      <c r="T550" s="241"/>
      <c r="AT550" s="242" t="s">
        <v>152</v>
      </c>
      <c r="AU550" s="242" t="s">
        <v>76</v>
      </c>
      <c r="AV550" s="12" t="s">
        <v>74</v>
      </c>
      <c r="AW550" s="12" t="s">
        <v>30</v>
      </c>
      <c r="AX550" s="12" t="s">
        <v>67</v>
      </c>
      <c r="AY550" s="242" t="s">
        <v>139</v>
      </c>
    </row>
    <row r="551" s="13" customFormat="1">
      <c r="B551" s="243"/>
      <c r="C551" s="244"/>
      <c r="D551" s="229" t="s">
        <v>152</v>
      </c>
      <c r="E551" s="245" t="s">
        <v>1</v>
      </c>
      <c r="F551" s="246" t="s">
        <v>664</v>
      </c>
      <c r="G551" s="244"/>
      <c r="H551" s="247">
        <v>72</v>
      </c>
      <c r="I551" s="248"/>
      <c r="J551" s="244"/>
      <c r="K551" s="244"/>
      <c r="L551" s="249"/>
      <c r="M551" s="250"/>
      <c r="N551" s="251"/>
      <c r="O551" s="251"/>
      <c r="P551" s="251"/>
      <c r="Q551" s="251"/>
      <c r="R551" s="251"/>
      <c r="S551" s="251"/>
      <c r="T551" s="252"/>
      <c r="AT551" s="253" t="s">
        <v>152</v>
      </c>
      <c r="AU551" s="253" t="s">
        <v>76</v>
      </c>
      <c r="AV551" s="13" t="s">
        <v>76</v>
      </c>
      <c r="AW551" s="13" t="s">
        <v>30</v>
      </c>
      <c r="AX551" s="13" t="s">
        <v>74</v>
      </c>
      <c r="AY551" s="253" t="s">
        <v>139</v>
      </c>
    </row>
    <row r="552" s="1" customFormat="1" ht="16.5" customHeight="1">
      <c r="B552" s="38"/>
      <c r="C552" s="217" t="s">
        <v>665</v>
      </c>
      <c r="D552" s="217" t="s">
        <v>141</v>
      </c>
      <c r="E552" s="218" t="s">
        <v>666</v>
      </c>
      <c r="F552" s="219" t="s">
        <v>667</v>
      </c>
      <c r="G552" s="220" t="s">
        <v>160</v>
      </c>
      <c r="H552" s="221">
        <v>9.6539999999999999</v>
      </c>
      <c r="I552" s="222"/>
      <c r="J552" s="223">
        <f>ROUND(I552*H552,2)</f>
        <v>0</v>
      </c>
      <c r="K552" s="219" t="s">
        <v>145</v>
      </c>
      <c r="L552" s="43"/>
      <c r="M552" s="224" t="s">
        <v>1</v>
      </c>
      <c r="N552" s="225" t="s">
        <v>38</v>
      </c>
      <c r="O552" s="79"/>
      <c r="P552" s="226">
        <f>O552*H552</f>
        <v>0</v>
      </c>
      <c r="Q552" s="226">
        <v>0.121711072</v>
      </c>
      <c r="R552" s="226">
        <f>Q552*H552</f>
        <v>1.174998689088</v>
      </c>
      <c r="S552" s="226">
        <v>2.3999999999999999</v>
      </c>
      <c r="T552" s="227">
        <f>S552*H552</f>
        <v>23.169599999999999</v>
      </c>
      <c r="AR552" s="17" t="s">
        <v>146</v>
      </c>
      <c r="AT552" s="17" t="s">
        <v>141</v>
      </c>
      <c r="AU552" s="17" t="s">
        <v>76</v>
      </c>
      <c r="AY552" s="17" t="s">
        <v>139</v>
      </c>
      <c r="BE552" s="228">
        <f>IF(N552="základní",J552,0)</f>
        <v>0</v>
      </c>
      <c r="BF552" s="228">
        <f>IF(N552="snížená",J552,0)</f>
        <v>0</v>
      </c>
      <c r="BG552" s="228">
        <f>IF(N552="zákl. přenesená",J552,0)</f>
        <v>0</v>
      </c>
      <c r="BH552" s="228">
        <f>IF(N552="sníž. přenesená",J552,0)</f>
        <v>0</v>
      </c>
      <c r="BI552" s="228">
        <f>IF(N552="nulová",J552,0)</f>
        <v>0</v>
      </c>
      <c r="BJ552" s="17" t="s">
        <v>74</v>
      </c>
      <c r="BK552" s="228">
        <f>ROUND(I552*H552,2)</f>
        <v>0</v>
      </c>
      <c r="BL552" s="17" t="s">
        <v>146</v>
      </c>
      <c r="BM552" s="17" t="s">
        <v>668</v>
      </c>
    </row>
    <row r="553" s="1" customFormat="1">
      <c r="B553" s="38"/>
      <c r="C553" s="39"/>
      <c r="D553" s="229" t="s">
        <v>148</v>
      </c>
      <c r="E553" s="39"/>
      <c r="F553" s="230" t="s">
        <v>669</v>
      </c>
      <c r="G553" s="39"/>
      <c r="H553" s="39"/>
      <c r="I553" s="144"/>
      <c r="J553" s="39"/>
      <c r="K553" s="39"/>
      <c r="L553" s="43"/>
      <c r="M553" s="231"/>
      <c r="N553" s="79"/>
      <c r="O553" s="79"/>
      <c r="P553" s="79"/>
      <c r="Q553" s="79"/>
      <c r="R553" s="79"/>
      <c r="S553" s="79"/>
      <c r="T553" s="80"/>
      <c r="AT553" s="17" t="s">
        <v>148</v>
      </c>
      <c r="AU553" s="17" t="s">
        <v>76</v>
      </c>
    </row>
    <row r="554" s="1" customFormat="1">
      <c r="B554" s="38"/>
      <c r="C554" s="39"/>
      <c r="D554" s="229" t="s">
        <v>150</v>
      </c>
      <c r="E554" s="39"/>
      <c r="F554" s="232" t="s">
        <v>670</v>
      </c>
      <c r="G554" s="39"/>
      <c r="H554" s="39"/>
      <c r="I554" s="144"/>
      <c r="J554" s="39"/>
      <c r="K554" s="39"/>
      <c r="L554" s="43"/>
      <c r="M554" s="231"/>
      <c r="N554" s="79"/>
      <c r="O554" s="79"/>
      <c r="P554" s="79"/>
      <c r="Q554" s="79"/>
      <c r="R554" s="79"/>
      <c r="S554" s="79"/>
      <c r="T554" s="80"/>
      <c r="AT554" s="17" t="s">
        <v>150</v>
      </c>
      <c r="AU554" s="17" t="s">
        <v>76</v>
      </c>
    </row>
    <row r="555" s="12" customFormat="1">
      <c r="B555" s="233"/>
      <c r="C555" s="234"/>
      <c r="D555" s="229" t="s">
        <v>152</v>
      </c>
      <c r="E555" s="235" t="s">
        <v>1</v>
      </c>
      <c r="F555" s="236" t="s">
        <v>671</v>
      </c>
      <c r="G555" s="234"/>
      <c r="H555" s="235" t="s">
        <v>1</v>
      </c>
      <c r="I555" s="237"/>
      <c r="J555" s="234"/>
      <c r="K555" s="234"/>
      <c r="L555" s="238"/>
      <c r="M555" s="239"/>
      <c r="N555" s="240"/>
      <c r="O555" s="240"/>
      <c r="P555" s="240"/>
      <c r="Q555" s="240"/>
      <c r="R555" s="240"/>
      <c r="S555" s="240"/>
      <c r="T555" s="241"/>
      <c r="AT555" s="242" t="s">
        <v>152</v>
      </c>
      <c r="AU555" s="242" t="s">
        <v>76</v>
      </c>
      <c r="AV555" s="12" t="s">
        <v>74</v>
      </c>
      <c r="AW555" s="12" t="s">
        <v>30</v>
      </c>
      <c r="AX555" s="12" t="s">
        <v>67</v>
      </c>
      <c r="AY555" s="242" t="s">
        <v>139</v>
      </c>
    </row>
    <row r="556" s="13" customFormat="1">
      <c r="B556" s="243"/>
      <c r="C556" s="244"/>
      <c r="D556" s="229" t="s">
        <v>152</v>
      </c>
      <c r="E556" s="245" t="s">
        <v>1</v>
      </c>
      <c r="F556" s="246" t="s">
        <v>672</v>
      </c>
      <c r="G556" s="244"/>
      <c r="H556" s="247">
        <v>1.4259999999999999</v>
      </c>
      <c r="I556" s="248"/>
      <c r="J556" s="244"/>
      <c r="K556" s="244"/>
      <c r="L556" s="249"/>
      <c r="M556" s="250"/>
      <c r="N556" s="251"/>
      <c r="O556" s="251"/>
      <c r="P556" s="251"/>
      <c r="Q556" s="251"/>
      <c r="R556" s="251"/>
      <c r="S556" s="251"/>
      <c r="T556" s="252"/>
      <c r="AT556" s="253" t="s">
        <v>152</v>
      </c>
      <c r="AU556" s="253" t="s">
        <v>76</v>
      </c>
      <c r="AV556" s="13" t="s">
        <v>76</v>
      </c>
      <c r="AW556" s="13" t="s">
        <v>30</v>
      </c>
      <c r="AX556" s="13" t="s">
        <v>67</v>
      </c>
      <c r="AY556" s="253" t="s">
        <v>139</v>
      </c>
    </row>
    <row r="557" s="13" customFormat="1">
      <c r="B557" s="243"/>
      <c r="C557" s="244"/>
      <c r="D557" s="229" t="s">
        <v>152</v>
      </c>
      <c r="E557" s="245" t="s">
        <v>1</v>
      </c>
      <c r="F557" s="246" t="s">
        <v>673</v>
      </c>
      <c r="G557" s="244"/>
      <c r="H557" s="247">
        <v>1.395</v>
      </c>
      <c r="I557" s="248"/>
      <c r="J557" s="244"/>
      <c r="K557" s="244"/>
      <c r="L557" s="249"/>
      <c r="M557" s="250"/>
      <c r="N557" s="251"/>
      <c r="O557" s="251"/>
      <c r="P557" s="251"/>
      <c r="Q557" s="251"/>
      <c r="R557" s="251"/>
      <c r="S557" s="251"/>
      <c r="T557" s="252"/>
      <c r="AT557" s="253" t="s">
        <v>152</v>
      </c>
      <c r="AU557" s="253" t="s">
        <v>76</v>
      </c>
      <c r="AV557" s="13" t="s">
        <v>76</v>
      </c>
      <c r="AW557" s="13" t="s">
        <v>30</v>
      </c>
      <c r="AX557" s="13" t="s">
        <v>67</v>
      </c>
      <c r="AY557" s="253" t="s">
        <v>139</v>
      </c>
    </row>
    <row r="558" s="12" customFormat="1">
      <c r="B558" s="233"/>
      <c r="C558" s="234"/>
      <c r="D558" s="229" t="s">
        <v>152</v>
      </c>
      <c r="E558" s="235" t="s">
        <v>1</v>
      </c>
      <c r="F558" s="236" t="s">
        <v>674</v>
      </c>
      <c r="G558" s="234"/>
      <c r="H558" s="235" t="s">
        <v>1</v>
      </c>
      <c r="I558" s="237"/>
      <c r="J558" s="234"/>
      <c r="K558" s="234"/>
      <c r="L558" s="238"/>
      <c r="M558" s="239"/>
      <c r="N558" s="240"/>
      <c r="O558" s="240"/>
      <c r="P558" s="240"/>
      <c r="Q558" s="240"/>
      <c r="R558" s="240"/>
      <c r="S558" s="240"/>
      <c r="T558" s="241"/>
      <c r="AT558" s="242" t="s">
        <v>152</v>
      </c>
      <c r="AU558" s="242" t="s">
        <v>76</v>
      </c>
      <c r="AV558" s="12" t="s">
        <v>74</v>
      </c>
      <c r="AW558" s="12" t="s">
        <v>30</v>
      </c>
      <c r="AX558" s="12" t="s">
        <v>67</v>
      </c>
      <c r="AY558" s="242" t="s">
        <v>139</v>
      </c>
    </row>
    <row r="559" s="13" customFormat="1">
      <c r="B559" s="243"/>
      <c r="C559" s="244"/>
      <c r="D559" s="229" t="s">
        <v>152</v>
      </c>
      <c r="E559" s="245" t="s">
        <v>1</v>
      </c>
      <c r="F559" s="246" t="s">
        <v>675</v>
      </c>
      <c r="G559" s="244"/>
      <c r="H559" s="247">
        <v>0.59799999999999998</v>
      </c>
      <c r="I559" s="248"/>
      <c r="J559" s="244"/>
      <c r="K559" s="244"/>
      <c r="L559" s="249"/>
      <c r="M559" s="250"/>
      <c r="N559" s="251"/>
      <c r="O559" s="251"/>
      <c r="P559" s="251"/>
      <c r="Q559" s="251"/>
      <c r="R559" s="251"/>
      <c r="S559" s="251"/>
      <c r="T559" s="252"/>
      <c r="AT559" s="253" t="s">
        <v>152</v>
      </c>
      <c r="AU559" s="253" t="s">
        <v>76</v>
      </c>
      <c r="AV559" s="13" t="s">
        <v>76</v>
      </c>
      <c r="AW559" s="13" t="s">
        <v>30</v>
      </c>
      <c r="AX559" s="13" t="s">
        <v>67</v>
      </c>
      <c r="AY559" s="253" t="s">
        <v>139</v>
      </c>
    </row>
    <row r="560" s="13" customFormat="1">
      <c r="B560" s="243"/>
      <c r="C560" s="244"/>
      <c r="D560" s="229" t="s">
        <v>152</v>
      </c>
      <c r="E560" s="245" t="s">
        <v>1</v>
      </c>
      <c r="F560" s="246" t="s">
        <v>676</v>
      </c>
      <c r="G560" s="244"/>
      <c r="H560" s="247">
        <v>0.58499999999999996</v>
      </c>
      <c r="I560" s="248"/>
      <c r="J560" s="244"/>
      <c r="K560" s="244"/>
      <c r="L560" s="249"/>
      <c r="M560" s="250"/>
      <c r="N560" s="251"/>
      <c r="O560" s="251"/>
      <c r="P560" s="251"/>
      <c r="Q560" s="251"/>
      <c r="R560" s="251"/>
      <c r="S560" s="251"/>
      <c r="T560" s="252"/>
      <c r="AT560" s="253" t="s">
        <v>152</v>
      </c>
      <c r="AU560" s="253" t="s">
        <v>76</v>
      </c>
      <c r="AV560" s="13" t="s">
        <v>76</v>
      </c>
      <c r="AW560" s="13" t="s">
        <v>30</v>
      </c>
      <c r="AX560" s="13" t="s">
        <v>67</v>
      </c>
      <c r="AY560" s="253" t="s">
        <v>139</v>
      </c>
    </row>
    <row r="561" s="12" customFormat="1">
      <c r="B561" s="233"/>
      <c r="C561" s="234"/>
      <c r="D561" s="229" t="s">
        <v>152</v>
      </c>
      <c r="E561" s="235" t="s">
        <v>1</v>
      </c>
      <c r="F561" s="236" t="s">
        <v>677</v>
      </c>
      <c r="G561" s="234"/>
      <c r="H561" s="235" t="s">
        <v>1</v>
      </c>
      <c r="I561" s="237"/>
      <c r="J561" s="234"/>
      <c r="K561" s="234"/>
      <c r="L561" s="238"/>
      <c r="M561" s="239"/>
      <c r="N561" s="240"/>
      <c r="O561" s="240"/>
      <c r="P561" s="240"/>
      <c r="Q561" s="240"/>
      <c r="R561" s="240"/>
      <c r="S561" s="240"/>
      <c r="T561" s="241"/>
      <c r="AT561" s="242" t="s">
        <v>152</v>
      </c>
      <c r="AU561" s="242" t="s">
        <v>76</v>
      </c>
      <c r="AV561" s="12" t="s">
        <v>74</v>
      </c>
      <c r="AW561" s="12" t="s">
        <v>30</v>
      </c>
      <c r="AX561" s="12" t="s">
        <v>67</v>
      </c>
      <c r="AY561" s="242" t="s">
        <v>139</v>
      </c>
    </row>
    <row r="562" s="13" customFormat="1">
      <c r="B562" s="243"/>
      <c r="C562" s="244"/>
      <c r="D562" s="229" t="s">
        <v>152</v>
      </c>
      <c r="E562" s="245" t="s">
        <v>1</v>
      </c>
      <c r="F562" s="246" t="s">
        <v>678</v>
      </c>
      <c r="G562" s="244"/>
      <c r="H562" s="247">
        <v>5.6500000000000004</v>
      </c>
      <c r="I562" s="248"/>
      <c r="J562" s="244"/>
      <c r="K562" s="244"/>
      <c r="L562" s="249"/>
      <c r="M562" s="250"/>
      <c r="N562" s="251"/>
      <c r="O562" s="251"/>
      <c r="P562" s="251"/>
      <c r="Q562" s="251"/>
      <c r="R562" s="251"/>
      <c r="S562" s="251"/>
      <c r="T562" s="252"/>
      <c r="AT562" s="253" t="s">
        <v>152</v>
      </c>
      <c r="AU562" s="253" t="s">
        <v>76</v>
      </c>
      <c r="AV562" s="13" t="s">
        <v>76</v>
      </c>
      <c r="AW562" s="13" t="s">
        <v>30</v>
      </c>
      <c r="AX562" s="13" t="s">
        <v>67</v>
      </c>
      <c r="AY562" s="253" t="s">
        <v>139</v>
      </c>
    </row>
    <row r="563" s="14" customFormat="1">
      <c r="B563" s="254"/>
      <c r="C563" s="255"/>
      <c r="D563" s="229" t="s">
        <v>152</v>
      </c>
      <c r="E563" s="256" t="s">
        <v>1</v>
      </c>
      <c r="F563" s="257" t="s">
        <v>157</v>
      </c>
      <c r="G563" s="255"/>
      <c r="H563" s="258">
        <v>9.6539999999999999</v>
      </c>
      <c r="I563" s="259"/>
      <c r="J563" s="255"/>
      <c r="K563" s="255"/>
      <c r="L563" s="260"/>
      <c r="M563" s="261"/>
      <c r="N563" s="262"/>
      <c r="O563" s="262"/>
      <c r="P563" s="262"/>
      <c r="Q563" s="262"/>
      <c r="R563" s="262"/>
      <c r="S563" s="262"/>
      <c r="T563" s="263"/>
      <c r="AT563" s="264" t="s">
        <v>152</v>
      </c>
      <c r="AU563" s="264" t="s">
        <v>76</v>
      </c>
      <c r="AV563" s="14" t="s">
        <v>146</v>
      </c>
      <c r="AW563" s="14" t="s">
        <v>30</v>
      </c>
      <c r="AX563" s="14" t="s">
        <v>74</v>
      </c>
      <c r="AY563" s="264" t="s">
        <v>139</v>
      </c>
    </row>
    <row r="564" s="1" customFormat="1" ht="16.5" customHeight="1">
      <c r="B564" s="38"/>
      <c r="C564" s="217" t="s">
        <v>679</v>
      </c>
      <c r="D564" s="217" t="s">
        <v>141</v>
      </c>
      <c r="E564" s="218" t="s">
        <v>680</v>
      </c>
      <c r="F564" s="219" t="s">
        <v>681</v>
      </c>
      <c r="G564" s="220" t="s">
        <v>175</v>
      </c>
      <c r="H564" s="221">
        <v>23.66</v>
      </c>
      <c r="I564" s="222"/>
      <c r="J564" s="223">
        <f>ROUND(I564*H564,2)</f>
        <v>0</v>
      </c>
      <c r="K564" s="219" t="s">
        <v>145</v>
      </c>
      <c r="L564" s="43"/>
      <c r="M564" s="224" t="s">
        <v>1</v>
      </c>
      <c r="N564" s="225" t="s">
        <v>38</v>
      </c>
      <c r="O564" s="79"/>
      <c r="P564" s="226">
        <f>O564*H564</f>
        <v>0</v>
      </c>
      <c r="Q564" s="226">
        <v>8.3599999999999999E-05</v>
      </c>
      <c r="R564" s="226">
        <f>Q564*H564</f>
        <v>0.0019779759999999998</v>
      </c>
      <c r="S564" s="226">
        <v>0.017999999999999999</v>
      </c>
      <c r="T564" s="227">
        <f>S564*H564</f>
        <v>0.42587999999999998</v>
      </c>
      <c r="AR564" s="17" t="s">
        <v>146</v>
      </c>
      <c r="AT564" s="17" t="s">
        <v>141</v>
      </c>
      <c r="AU564" s="17" t="s">
        <v>76</v>
      </c>
      <c r="AY564" s="17" t="s">
        <v>139</v>
      </c>
      <c r="BE564" s="228">
        <f>IF(N564="základní",J564,0)</f>
        <v>0</v>
      </c>
      <c r="BF564" s="228">
        <f>IF(N564="snížená",J564,0)</f>
        <v>0</v>
      </c>
      <c r="BG564" s="228">
        <f>IF(N564="zákl. přenesená",J564,0)</f>
        <v>0</v>
      </c>
      <c r="BH564" s="228">
        <f>IF(N564="sníž. přenesená",J564,0)</f>
        <v>0</v>
      </c>
      <c r="BI564" s="228">
        <f>IF(N564="nulová",J564,0)</f>
        <v>0</v>
      </c>
      <c r="BJ564" s="17" t="s">
        <v>74</v>
      </c>
      <c r="BK564" s="228">
        <f>ROUND(I564*H564,2)</f>
        <v>0</v>
      </c>
      <c r="BL564" s="17" t="s">
        <v>146</v>
      </c>
      <c r="BM564" s="17" t="s">
        <v>682</v>
      </c>
    </row>
    <row r="565" s="1" customFormat="1">
      <c r="B565" s="38"/>
      <c r="C565" s="39"/>
      <c r="D565" s="229" t="s">
        <v>148</v>
      </c>
      <c r="E565" s="39"/>
      <c r="F565" s="230" t="s">
        <v>683</v>
      </c>
      <c r="G565" s="39"/>
      <c r="H565" s="39"/>
      <c r="I565" s="144"/>
      <c r="J565" s="39"/>
      <c r="K565" s="39"/>
      <c r="L565" s="43"/>
      <c r="M565" s="231"/>
      <c r="N565" s="79"/>
      <c r="O565" s="79"/>
      <c r="P565" s="79"/>
      <c r="Q565" s="79"/>
      <c r="R565" s="79"/>
      <c r="S565" s="79"/>
      <c r="T565" s="80"/>
      <c r="AT565" s="17" t="s">
        <v>148</v>
      </c>
      <c r="AU565" s="17" t="s">
        <v>76</v>
      </c>
    </row>
    <row r="566" s="1" customFormat="1">
      <c r="B566" s="38"/>
      <c r="C566" s="39"/>
      <c r="D566" s="229" t="s">
        <v>266</v>
      </c>
      <c r="E566" s="39"/>
      <c r="F566" s="232" t="s">
        <v>684</v>
      </c>
      <c r="G566" s="39"/>
      <c r="H566" s="39"/>
      <c r="I566" s="144"/>
      <c r="J566" s="39"/>
      <c r="K566" s="39"/>
      <c r="L566" s="43"/>
      <c r="M566" s="231"/>
      <c r="N566" s="79"/>
      <c r="O566" s="79"/>
      <c r="P566" s="79"/>
      <c r="Q566" s="79"/>
      <c r="R566" s="79"/>
      <c r="S566" s="79"/>
      <c r="T566" s="80"/>
      <c r="AT566" s="17" t="s">
        <v>266</v>
      </c>
      <c r="AU566" s="17" t="s">
        <v>76</v>
      </c>
    </row>
    <row r="567" s="13" customFormat="1">
      <c r="B567" s="243"/>
      <c r="C567" s="244"/>
      <c r="D567" s="229" t="s">
        <v>152</v>
      </c>
      <c r="E567" s="245" t="s">
        <v>1</v>
      </c>
      <c r="F567" s="246" t="s">
        <v>685</v>
      </c>
      <c r="G567" s="244"/>
      <c r="H567" s="247">
        <v>23.66</v>
      </c>
      <c r="I567" s="248"/>
      <c r="J567" s="244"/>
      <c r="K567" s="244"/>
      <c r="L567" s="249"/>
      <c r="M567" s="250"/>
      <c r="N567" s="251"/>
      <c r="O567" s="251"/>
      <c r="P567" s="251"/>
      <c r="Q567" s="251"/>
      <c r="R567" s="251"/>
      <c r="S567" s="251"/>
      <c r="T567" s="252"/>
      <c r="AT567" s="253" t="s">
        <v>152</v>
      </c>
      <c r="AU567" s="253" t="s">
        <v>76</v>
      </c>
      <c r="AV567" s="13" t="s">
        <v>76</v>
      </c>
      <c r="AW567" s="13" t="s">
        <v>30</v>
      </c>
      <c r="AX567" s="13" t="s">
        <v>67</v>
      </c>
      <c r="AY567" s="253" t="s">
        <v>139</v>
      </c>
    </row>
    <row r="568" s="14" customFormat="1">
      <c r="B568" s="254"/>
      <c r="C568" s="255"/>
      <c r="D568" s="229" t="s">
        <v>152</v>
      </c>
      <c r="E568" s="256" t="s">
        <v>1</v>
      </c>
      <c r="F568" s="257" t="s">
        <v>157</v>
      </c>
      <c r="G568" s="255"/>
      <c r="H568" s="258">
        <v>23.66</v>
      </c>
      <c r="I568" s="259"/>
      <c r="J568" s="255"/>
      <c r="K568" s="255"/>
      <c r="L568" s="260"/>
      <c r="M568" s="261"/>
      <c r="N568" s="262"/>
      <c r="O568" s="262"/>
      <c r="P568" s="262"/>
      <c r="Q568" s="262"/>
      <c r="R568" s="262"/>
      <c r="S568" s="262"/>
      <c r="T568" s="263"/>
      <c r="AT568" s="264" t="s">
        <v>152</v>
      </c>
      <c r="AU568" s="264" t="s">
        <v>76</v>
      </c>
      <c r="AV568" s="14" t="s">
        <v>146</v>
      </c>
      <c r="AW568" s="14" t="s">
        <v>30</v>
      </c>
      <c r="AX568" s="14" t="s">
        <v>74</v>
      </c>
      <c r="AY568" s="264" t="s">
        <v>139</v>
      </c>
    </row>
    <row r="569" s="1" customFormat="1" ht="16.5" customHeight="1">
      <c r="B569" s="38"/>
      <c r="C569" s="217" t="s">
        <v>686</v>
      </c>
      <c r="D569" s="217" t="s">
        <v>141</v>
      </c>
      <c r="E569" s="218" t="s">
        <v>687</v>
      </c>
      <c r="F569" s="219" t="s">
        <v>688</v>
      </c>
      <c r="G569" s="220" t="s">
        <v>144</v>
      </c>
      <c r="H569" s="221">
        <v>166.732</v>
      </c>
      <c r="I569" s="222"/>
      <c r="J569" s="223">
        <f>ROUND(I569*H569,2)</f>
        <v>0</v>
      </c>
      <c r="K569" s="219" t="s">
        <v>145</v>
      </c>
      <c r="L569" s="43"/>
      <c r="M569" s="224" t="s">
        <v>1</v>
      </c>
      <c r="N569" s="225" t="s">
        <v>38</v>
      </c>
      <c r="O569" s="79"/>
      <c r="P569" s="226">
        <f>O569*H569</f>
        <v>0</v>
      </c>
      <c r="Q569" s="226">
        <v>0</v>
      </c>
      <c r="R569" s="226">
        <f>Q569*H569</f>
        <v>0</v>
      </c>
      <c r="S569" s="226">
        <v>0</v>
      </c>
      <c r="T569" s="227">
        <f>S569*H569</f>
        <v>0</v>
      </c>
      <c r="AR569" s="17" t="s">
        <v>146</v>
      </c>
      <c r="AT569" s="17" t="s">
        <v>141</v>
      </c>
      <c r="AU569" s="17" t="s">
        <v>76</v>
      </c>
      <c r="AY569" s="17" t="s">
        <v>139</v>
      </c>
      <c r="BE569" s="228">
        <f>IF(N569="základní",J569,0)</f>
        <v>0</v>
      </c>
      <c r="BF569" s="228">
        <f>IF(N569="snížená",J569,0)</f>
        <v>0</v>
      </c>
      <c r="BG569" s="228">
        <f>IF(N569="zákl. přenesená",J569,0)</f>
        <v>0</v>
      </c>
      <c r="BH569" s="228">
        <f>IF(N569="sníž. přenesená",J569,0)</f>
        <v>0</v>
      </c>
      <c r="BI569" s="228">
        <f>IF(N569="nulová",J569,0)</f>
        <v>0</v>
      </c>
      <c r="BJ569" s="17" t="s">
        <v>74</v>
      </c>
      <c r="BK569" s="228">
        <f>ROUND(I569*H569,2)</f>
        <v>0</v>
      </c>
      <c r="BL569" s="17" t="s">
        <v>146</v>
      </c>
      <c r="BM569" s="17" t="s">
        <v>689</v>
      </c>
    </row>
    <row r="570" s="1" customFormat="1">
      <c r="B570" s="38"/>
      <c r="C570" s="39"/>
      <c r="D570" s="229" t="s">
        <v>148</v>
      </c>
      <c r="E570" s="39"/>
      <c r="F570" s="230" t="s">
        <v>688</v>
      </c>
      <c r="G570" s="39"/>
      <c r="H570" s="39"/>
      <c r="I570" s="144"/>
      <c r="J570" s="39"/>
      <c r="K570" s="39"/>
      <c r="L570" s="43"/>
      <c r="M570" s="231"/>
      <c r="N570" s="79"/>
      <c r="O570" s="79"/>
      <c r="P570" s="79"/>
      <c r="Q570" s="79"/>
      <c r="R570" s="79"/>
      <c r="S570" s="79"/>
      <c r="T570" s="80"/>
      <c r="AT570" s="17" t="s">
        <v>148</v>
      </c>
      <c r="AU570" s="17" t="s">
        <v>76</v>
      </c>
    </row>
    <row r="571" s="1" customFormat="1">
      <c r="B571" s="38"/>
      <c r="C571" s="39"/>
      <c r="D571" s="229" t="s">
        <v>150</v>
      </c>
      <c r="E571" s="39"/>
      <c r="F571" s="232" t="s">
        <v>690</v>
      </c>
      <c r="G571" s="39"/>
      <c r="H571" s="39"/>
      <c r="I571" s="144"/>
      <c r="J571" s="39"/>
      <c r="K571" s="39"/>
      <c r="L571" s="43"/>
      <c r="M571" s="231"/>
      <c r="N571" s="79"/>
      <c r="O571" s="79"/>
      <c r="P571" s="79"/>
      <c r="Q571" s="79"/>
      <c r="R571" s="79"/>
      <c r="S571" s="79"/>
      <c r="T571" s="80"/>
      <c r="AT571" s="17" t="s">
        <v>150</v>
      </c>
      <c r="AU571" s="17" t="s">
        <v>76</v>
      </c>
    </row>
    <row r="572" s="12" customFormat="1">
      <c r="B572" s="233"/>
      <c r="C572" s="234"/>
      <c r="D572" s="229" t="s">
        <v>152</v>
      </c>
      <c r="E572" s="235" t="s">
        <v>1</v>
      </c>
      <c r="F572" s="236" t="s">
        <v>691</v>
      </c>
      <c r="G572" s="234"/>
      <c r="H572" s="235" t="s">
        <v>1</v>
      </c>
      <c r="I572" s="237"/>
      <c r="J572" s="234"/>
      <c r="K572" s="234"/>
      <c r="L572" s="238"/>
      <c r="M572" s="239"/>
      <c r="N572" s="240"/>
      <c r="O572" s="240"/>
      <c r="P572" s="240"/>
      <c r="Q572" s="240"/>
      <c r="R572" s="240"/>
      <c r="S572" s="240"/>
      <c r="T572" s="241"/>
      <c r="AT572" s="242" t="s">
        <v>152</v>
      </c>
      <c r="AU572" s="242" t="s">
        <v>76</v>
      </c>
      <c r="AV572" s="12" t="s">
        <v>74</v>
      </c>
      <c r="AW572" s="12" t="s">
        <v>30</v>
      </c>
      <c r="AX572" s="12" t="s">
        <v>67</v>
      </c>
      <c r="AY572" s="242" t="s">
        <v>139</v>
      </c>
    </row>
    <row r="573" s="13" customFormat="1">
      <c r="B573" s="243"/>
      <c r="C573" s="244"/>
      <c r="D573" s="229" t="s">
        <v>152</v>
      </c>
      <c r="E573" s="245" t="s">
        <v>1</v>
      </c>
      <c r="F573" s="246" t="s">
        <v>692</v>
      </c>
      <c r="G573" s="244"/>
      <c r="H573" s="247">
        <v>47.774999999999999</v>
      </c>
      <c r="I573" s="248"/>
      <c r="J573" s="244"/>
      <c r="K573" s="244"/>
      <c r="L573" s="249"/>
      <c r="M573" s="250"/>
      <c r="N573" s="251"/>
      <c r="O573" s="251"/>
      <c r="P573" s="251"/>
      <c r="Q573" s="251"/>
      <c r="R573" s="251"/>
      <c r="S573" s="251"/>
      <c r="T573" s="252"/>
      <c r="AT573" s="253" t="s">
        <v>152</v>
      </c>
      <c r="AU573" s="253" t="s">
        <v>76</v>
      </c>
      <c r="AV573" s="13" t="s">
        <v>76</v>
      </c>
      <c r="AW573" s="13" t="s">
        <v>30</v>
      </c>
      <c r="AX573" s="13" t="s">
        <v>67</v>
      </c>
      <c r="AY573" s="253" t="s">
        <v>139</v>
      </c>
    </row>
    <row r="574" s="12" customFormat="1">
      <c r="B574" s="233"/>
      <c r="C574" s="234"/>
      <c r="D574" s="229" t="s">
        <v>152</v>
      </c>
      <c r="E574" s="235" t="s">
        <v>1</v>
      </c>
      <c r="F574" s="236" t="s">
        <v>693</v>
      </c>
      <c r="G574" s="234"/>
      <c r="H574" s="235" t="s">
        <v>1</v>
      </c>
      <c r="I574" s="237"/>
      <c r="J574" s="234"/>
      <c r="K574" s="234"/>
      <c r="L574" s="238"/>
      <c r="M574" s="239"/>
      <c r="N574" s="240"/>
      <c r="O574" s="240"/>
      <c r="P574" s="240"/>
      <c r="Q574" s="240"/>
      <c r="R574" s="240"/>
      <c r="S574" s="240"/>
      <c r="T574" s="241"/>
      <c r="AT574" s="242" t="s">
        <v>152</v>
      </c>
      <c r="AU574" s="242" t="s">
        <v>76</v>
      </c>
      <c r="AV574" s="12" t="s">
        <v>74</v>
      </c>
      <c r="AW574" s="12" t="s">
        <v>30</v>
      </c>
      <c r="AX574" s="12" t="s">
        <v>67</v>
      </c>
      <c r="AY574" s="242" t="s">
        <v>139</v>
      </c>
    </row>
    <row r="575" s="13" customFormat="1">
      <c r="B575" s="243"/>
      <c r="C575" s="244"/>
      <c r="D575" s="229" t="s">
        <v>152</v>
      </c>
      <c r="E575" s="245" t="s">
        <v>1</v>
      </c>
      <c r="F575" s="246" t="s">
        <v>694</v>
      </c>
      <c r="G575" s="244"/>
      <c r="H575" s="247">
        <v>42.463000000000001</v>
      </c>
      <c r="I575" s="248"/>
      <c r="J575" s="244"/>
      <c r="K575" s="244"/>
      <c r="L575" s="249"/>
      <c r="M575" s="250"/>
      <c r="N575" s="251"/>
      <c r="O575" s="251"/>
      <c r="P575" s="251"/>
      <c r="Q575" s="251"/>
      <c r="R575" s="251"/>
      <c r="S575" s="251"/>
      <c r="T575" s="252"/>
      <c r="AT575" s="253" t="s">
        <v>152</v>
      </c>
      <c r="AU575" s="253" t="s">
        <v>76</v>
      </c>
      <c r="AV575" s="13" t="s">
        <v>76</v>
      </c>
      <c r="AW575" s="13" t="s">
        <v>30</v>
      </c>
      <c r="AX575" s="13" t="s">
        <v>67</v>
      </c>
      <c r="AY575" s="253" t="s">
        <v>139</v>
      </c>
    </row>
    <row r="576" s="12" customFormat="1">
      <c r="B576" s="233"/>
      <c r="C576" s="234"/>
      <c r="D576" s="229" t="s">
        <v>152</v>
      </c>
      <c r="E576" s="235" t="s">
        <v>1</v>
      </c>
      <c r="F576" s="236" t="s">
        <v>695</v>
      </c>
      <c r="G576" s="234"/>
      <c r="H576" s="235" t="s">
        <v>1</v>
      </c>
      <c r="I576" s="237"/>
      <c r="J576" s="234"/>
      <c r="K576" s="234"/>
      <c r="L576" s="238"/>
      <c r="M576" s="239"/>
      <c r="N576" s="240"/>
      <c r="O576" s="240"/>
      <c r="P576" s="240"/>
      <c r="Q576" s="240"/>
      <c r="R576" s="240"/>
      <c r="S576" s="240"/>
      <c r="T576" s="241"/>
      <c r="AT576" s="242" t="s">
        <v>152</v>
      </c>
      <c r="AU576" s="242" t="s">
        <v>76</v>
      </c>
      <c r="AV576" s="12" t="s">
        <v>74</v>
      </c>
      <c r="AW576" s="12" t="s">
        <v>30</v>
      </c>
      <c r="AX576" s="12" t="s">
        <v>67</v>
      </c>
      <c r="AY576" s="242" t="s">
        <v>139</v>
      </c>
    </row>
    <row r="577" s="13" customFormat="1">
      <c r="B577" s="243"/>
      <c r="C577" s="244"/>
      <c r="D577" s="229" t="s">
        <v>152</v>
      </c>
      <c r="E577" s="245" t="s">
        <v>1</v>
      </c>
      <c r="F577" s="246" t="s">
        <v>696</v>
      </c>
      <c r="G577" s="244"/>
      <c r="H577" s="247">
        <v>34.899000000000001</v>
      </c>
      <c r="I577" s="248"/>
      <c r="J577" s="244"/>
      <c r="K577" s="244"/>
      <c r="L577" s="249"/>
      <c r="M577" s="250"/>
      <c r="N577" s="251"/>
      <c r="O577" s="251"/>
      <c r="P577" s="251"/>
      <c r="Q577" s="251"/>
      <c r="R577" s="251"/>
      <c r="S577" s="251"/>
      <c r="T577" s="252"/>
      <c r="AT577" s="253" t="s">
        <v>152</v>
      </c>
      <c r="AU577" s="253" t="s">
        <v>76</v>
      </c>
      <c r="AV577" s="13" t="s">
        <v>76</v>
      </c>
      <c r="AW577" s="13" t="s">
        <v>30</v>
      </c>
      <c r="AX577" s="13" t="s">
        <v>67</v>
      </c>
      <c r="AY577" s="253" t="s">
        <v>139</v>
      </c>
    </row>
    <row r="578" s="12" customFormat="1">
      <c r="B578" s="233"/>
      <c r="C578" s="234"/>
      <c r="D578" s="229" t="s">
        <v>152</v>
      </c>
      <c r="E578" s="235" t="s">
        <v>1</v>
      </c>
      <c r="F578" s="236" t="s">
        <v>697</v>
      </c>
      <c r="G578" s="234"/>
      <c r="H578" s="235" t="s">
        <v>1</v>
      </c>
      <c r="I578" s="237"/>
      <c r="J578" s="234"/>
      <c r="K578" s="234"/>
      <c r="L578" s="238"/>
      <c r="M578" s="239"/>
      <c r="N578" s="240"/>
      <c r="O578" s="240"/>
      <c r="P578" s="240"/>
      <c r="Q578" s="240"/>
      <c r="R578" s="240"/>
      <c r="S578" s="240"/>
      <c r="T578" s="241"/>
      <c r="AT578" s="242" t="s">
        <v>152</v>
      </c>
      <c r="AU578" s="242" t="s">
        <v>76</v>
      </c>
      <c r="AV578" s="12" t="s">
        <v>74</v>
      </c>
      <c r="AW578" s="12" t="s">
        <v>30</v>
      </c>
      <c r="AX578" s="12" t="s">
        <v>67</v>
      </c>
      <c r="AY578" s="242" t="s">
        <v>139</v>
      </c>
    </row>
    <row r="579" s="13" customFormat="1">
      <c r="B579" s="243"/>
      <c r="C579" s="244"/>
      <c r="D579" s="229" t="s">
        <v>152</v>
      </c>
      <c r="E579" s="245" t="s">
        <v>1</v>
      </c>
      <c r="F579" s="246" t="s">
        <v>698</v>
      </c>
      <c r="G579" s="244"/>
      <c r="H579" s="247">
        <v>36.799999999999997</v>
      </c>
      <c r="I579" s="248"/>
      <c r="J579" s="244"/>
      <c r="K579" s="244"/>
      <c r="L579" s="249"/>
      <c r="M579" s="250"/>
      <c r="N579" s="251"/>
      <c r="O579" s="251"/>
      <c r="P579" s="251"/>
      <c r="Q579" s="251"/>
      <c r="R579" s="251"/>
      <c r="S579" s="251"/>
      <c r="T579" s="252"/>
      <c r="AT579" s="253" t="s">
        <v>152</v>
      </c>
      <c r="AU579" s="253" t="s">
        <v>76</v>
      </c>
      <c r="AV579" s="13" t="s">
        <v>76</v>
      </c>
      <c r="AW579" s="13" t="s">
        <v>30</v>
      </c>
      <c r="AX579" s="13" t="s">
        <v>67</v>
      </c>
      <c r="AY579" s="253" t="s">
        <v>139</v>
      </c>
    </row>
    <row r="580" s="13" customFormat="1">
      <c r="B580" s="243"/>
      <c r="C580" s="244"/>
      <c r="D580" s="229" t="s">
        <v>152</v>
      </c>
      <c r="E580" s="245" t="s">
        <v>1</v>
      </c>
      <c r="F580" s="246" t="s">
        <v>699</v>
      </c>
      <c r="G580" s="244"/>
      <c r="H580" s="247">
        <v>4.7949999999999999</v>
      </c>
      <c r="I580" s="248"/>
      <c r="J580" s="244"/>
      <c r="K580" s="244"/>
      <c r="L580" s="249"/>
      <c r="M580" s="250"/>
      <c r="N580" s="251"/>
      <c r="O580" s="251"/>
      <c r="P580" s="251"/>
      <c r="Q580" s="251"/>
      <c r="R580" s="251"/>
      <c r="S580" s="251"/>
      <c r="T580" s="252"/>
      <c r="AT580" s="253" t="s">
        <v>152</v>
      </c>
      <c r="AU580" s="253" t="s">
        <v>76</v>
      </c>
      <c r="AV580" s="13" t="s">
        <v>76</v>
      </c>
      <c r="AW580" s="13" t="s">
        <v>30</v>
      </c>
      <c r="AX580" s="13" t="s">
        <v>67</v>
      </c>
      <c r="AY580" s="253" t="s">
        <v>139</v>
      </c>
    </row>
    <row r="581" s="14" customFormat="1">
      <c r="B581" s="254"/>
      <c r="C581" s="255"/>
      <c r="D581" s="229" t="s">
        <v>152</v>
      </c>
      <c r="E581" s="256" t="s">
        <v>1</v>
      </c>
      <c r="F581" s="257" t="s">
        <v>157</v>
      </c>
      <c r="G581" s="255"/>
      <c r="H581" s="258">
        <v>166.732</v>
      </c>
      <c r="I581" s="259"/>
      <c r="J581" s="255"/>
      <c r="K581" s="255"/>
      <c r="L581" s="260"/>
      <c r="M581" s="261"/>
      <c r="N581" s="262"/>
      <c r="O581" s="262"/>
      <c r="P581" s="262"/>
      <c r="Q581" s="262"/>
      <c r="R581" s="262"/>
      <c r="S581" s="262"/>
      <c r="T581" s="263"/>
      <c r="AT581" s="264" t="s">
        <v>152</v>
      </c>
      <c r="AU581" s="264" t="s">
        <v>76</v>
      </c>
      <c r="AV581" s="14" t="s">
        <v>146</v>
      </c>
      <c r="AW581" s="14" t="s">
        <v>30</v>
      </c>
      <c r="AX581" s="14" t="s">
        <v>74</v>
      </c>
      <c r="AY581" s="264" t="s">
        <v>139</v>
      </c>
    </row>
    <row r="582" s="1" customFormat="1" ht="16.5" customHeight="1">
      <c r="B582" s="38"/>
      <c r="C582" s="217" t="s">
        <v>700</v>
      </c>
      <c r="D582" s="217" t="s">
        <v>141</v>
      </c>
      <c r="E582" s="218" t="s">
        <v>701</v>
      </c>
      <c r="F582" s="219" t="s">
        <v>702</v>
      </c>
      <c r="G582" s="220" t="s">
        <v>144</v>
      </c>
      <c r="H582" s="221">
        <v>166.732</v>
      </c>
      <c r="I582" s="222"/>
      <c r="J582" s="223">
        <f>ROUND(I582*H582,2)</f>
        <v>0</v>
      </c>
      <c r="K582" s="219" t="s">
        <v>145</v>
      </c>
      <c r="L582" s="43"/>
      <c r="M582" s="224" t="s">
        <v>1</v>
      </c>
      <c r="N582" s="225" t="s">
        <v>38</v>
      </c>
      <c r="O582" s="79"/>
      <c r="P582" s="226">
        <f>O582*H582</f>
        <v>0</v>
      </c>
      <c r="Q582" s="226">
        <v>0.0050600000000000003</v>
      </c>
      <c r="R582" s="226">
        <f>Q582*H582</f>
        <v>0.84366392000000001</v>
      </c>
      <c r="S582" s="226">
        <v>0.0050000000000000001</v>
      </c>
      <c r="T582" s="227">
        <f>S582*H582</f>
        <v>0.83366000000000007</v>
      </c>
      <c r="AR582" s="17" t="s">
        <v>146</v>
      </c>
      <c r="AT582" s="17" t="s">
        <v>141</v>
      </c>
      <c r="AU582" s="17" t="s">
        <v>76</v>
      </c>
      <c r="AY582" s="17" t="s">
        <v>139</v>
      </c>
      <c r="BE582" s="228">
        <f>IF(N582="základní",J582,0)</f>
        <v>0</v>
      </c>
      <c r="BF582" s="228">
        <f>IF(N582="snížená",J582,0)</f>
        <v>0</v>
      </c>
      <c r="BG582" s="228">
        <f>IF(N582="zákl. přenesená",J582,0)</f>
        <v>0</v>
      </c>
      <c r="BH582" s="228">
        <f>IF(N582="sníž. přenesená",J582,0)</f>
        <v>0</v>
      </c>
      <c r="BI582" s="228">
        <f>IF(N582="nulová",J582,0)</f>
        <v>0</v>
      </c>
      <c r="BJ582" s="17" t="s">
        <v>74</v>
      </c>
      <c r="BK582" s="228">
        <f>ROUND(I582*H582,2)</f>
        <v>0</v>
      </c>
      <c r="BL582" s="17" t="s">
        <v>146</v>
      </c>
      <c r="BM582" s="17" t="s">
        <v>703</v>
      </c>
    </row>
    <row r="583" s="1" customFormat="1">
      <c r="B583" s="38"/>
      <c r="C583" s="39"/>
      <c r="D583" s="229" t="s">
        <v>148</v>
      </c>
      <c r="E583" s="39"/>
      <c r="F583" s="230" t="s">
        <v>704</v>
      </c>
      <c r="G583" s="39"/>
      <c r="H583" s="39"/>
      <c r="I583" s="144"/>
      <c r="J583" s="39"/>
      <c r="K583" s="39"/>
      <c r="L583" s="43"/>
      <c r="M583" s="231"/>
      <c r="N583" s="79"/>
      <c r="O583" s="79"/>
      <c r="P583" s="79"/>
      <c r="Q583" s="79"/>
      <c r="R583" s="79"/>
      <c r="S583" s="79"/>
      <c r="T583" s="80"/>
      <c r="AT583" s="17" t="s">
        <v>148</v>
      </c>
      <c r="AU583" s="17" t="s">
        <v>76</v>
      </c>
    </row>
    <row r="584" s="1" customFormat="1">
      <c r="B584" s="38"/>
      <c r="C584" s="39"/>
      <c r="D584" s="229" t="s">
        <v>150</v>
      </c>
      <c r="E584" s="39"/>
      <c r="F584" s="232" t="s">
        <v>690</v>
      </c>
      <c r="G584" s="39"/>
      <c r="H584" s="39"/>
      <c r="I584" s="144"/>
      <c r="J584" s="39"/>
      <c r="K584" s="39"/>
      <c r="L584" s="43"/>
      <c r="M584" s="231"/>
      <c r="N584" s="79"/>
      <c r="O584" s="79"/>
      <c r="P584" s="79"/>
      <c r="Q584" s="79"/>
      <c r="R584" s="79"/>
      <c r="S584" s="79"/>
      <c r="T584" s="80"/>
      <c r="AT584" s="17" t="s">
        <v>150</v>
      </c>
      <c r="AU584" s="17" t="s">
        <v>76</v>
      </c>
    </row>
    <row r="585" s="12" customFormat="1">
      <c r="B585" s="233"/>
      <c r="C585" s="234"/>
      <c r="D585" s="229" t="s">
        <v>152</v>
      </c>
      <c r="E585" s="235" t="s">
        <v>1</v>
      </c>
      <c r="F585" s="236" t="s">
        <v>691</v>
      </c>
      <c r="G585" s="234"/>
      <c r="H585" s="235" t="s">
        <v>1</v>
      </c>
      <c r="I585" s="237"/>
      <c r="J585" s="234"/>
      <c r="K585" s="234"/>
      <c r="L585" s="238"/>
      <c r="M585" s="239"/>
      <c r="N585" s="240"/>
      <c r="O585" s="240"/>
      <c r="P585" s="240"/>
      <c r="Q585" s="240"/>
      <c r="R585" s="240"/>
      <c r="S585" s="240"/>
      <c r="T585" s="241"/>
      <c r="AT585" s="242" t="s">
        <v>152</v>
      </c>
      <c r="AU585" s="242" t="s">
        <v>76</v>
      </c>
      <c r="AV585" s="12" t="s">
        <v>74</v>
      </c>
      <c r="AW585" s="12" t="s">
        <v>30</v>
      </c>
      <c r="AX585" s="12" t="s">
        <v>67</v>
      </c>
      <c r="AY585" s="242" t="s">
        <v>139</v>
      </c>
    </row>
    <row r="586" s="13" customFormat="1">
      <c r="B586" s="243"/>
      <c r="C586" s="244"/>
      <c r="D586" s="229" t="s">
        <v>152</v>
      </c>
      <c r="E586" s="245" t="s">
        <v>1</v>
      </c>
      <c r="F586" s="246" t="s">
        <v>692</v>
      </c>
      <c r="G586" s="244"/>
      <c r="H586" s="247">
        <v>47.774999999999999</v>
      </c>
      <c r="I586" s="248"/>
      <c r="J586" s="244"/>
      <c r="K586" s="244"/>
      <c r="L586" s="249"/>
      <c r="M586" s="250"/>
      <c r="N586" s="251"/>
      <c r="O586" s="251"/>
      <c r="P586" s="251"/>
      <c r="Q586" s="251"/>
      <c r="R586" s="251"/>
      <c r="S586" s="251"/>
      <c r="T586" s="252"/>
      <c r="AT586" s="253" t="s">
        <v>152</v>
      </c>
      <c r="AU586" s="253" t="s">
        <v>76</v>
      </c>
      <c r="AV586" s="13" t="s">
        <v>76</v>
      </c>
      <c r="AW586" s="13" t="s">
        <v>30</v>
      </c>
      <c r="AX586" s="13" t="s">
        <v>67</v>
      </c>
      <c r="AY586" s="253" t="s">
        <v>139</v>
      </c>
    </row>
    <row r="587" s="12" customFormat="1">
      <c r="B587" s="233"/>
      <c r="C587" s="234"/>
      <c r="D587" s="229" t="s">
        <v>152</v>
      </c>
      <c r="E587" s="235" t="s">
        <v>1</v>
      </c>
      <c r="F587" s="236" t="s">
        <v>693</v>
      </c>
      <c r="G587" s="234"/>
      <c r="H587" s="235" t="s">
        <v>1</v>
      </c>
      <c r="I587" s="237"/>
      <c r="J587" s="234"/>
      <c r="K587" s="234"/>
      <c r="L587" s="238"/>
      <c r="M587" s="239"/>
      <c r="N587" s="240"/>
      <c r="O587" s="240"/>
      <c r="P587" s="240"/>
      <c r="Q587" s="240"/>
      <c r="R587" s="240"/>
      <c r="S587" s="240"/>
      <c r="T587" s="241"/>
      <c r="AT587" s="242" t="s">
        <v>152</v>
      </c>
      <c r="AU587" s="242" t="s">
        <v>76</v>
      </c>
      <c r="AV587" s="12" t="s">
        <v>74</v>
      </c>
      <c r="AW587" s="12" t="s">
        <v>30</v>
      </c>
      <c r="AX587" s="12" t="s">
        <v>67</v>
      </c>
      <c r="AY587" s="242" t="s">
        <v>139</v>
      </c>
    </row>
    <row r="588" s="13" customFormat="1">
      <c r="B588" s="243"/>
      <c r="C588" s="244"/>
      <c r="D588" s="229" t="s">
        <v>152</v>
      </c>
      <c r="E588" s="245" t="s">
        <v>1</v>
      </c>
      <c r="F588" s="246" t="s">
        <v>694</v>
      </c>
      <c r="G588" s="244"/>
      <c r="H588" s="247">
        <v>42.463000000000001</v>
      </c>
      <c r="I588" s="248"/>
      <c r="J588" s="244"/>
      <c r="K588" s="244"/>
      <c r="L588" s="249"/>
      <c r="M588" s="250"/>
      <c r="N588" s="251"/>
      <c r="O588" s="251"/>
      <c r="P588" s="251"/>
      <c r="Q588" s="251"/>
      <c r="R588" s="251"/>
      <c r="S588" s="251"/>
      <c r="T588" s="252"/>
      <c r="AT588" s="253" t="s">
        <v>152</v>
      </c>
      <c r="AU588" s="253" t="s">
        <v>76</v>
      </c>
      <c r="AV588" s="13" t="s">
        <v>76</v>
      </c>
      <c r="AW588" s="13" t="s">
        <v>30</v>
      </c>
      <c r="AX588" s="13" t="s">
        <v>67</v>
      </c>
      <c r="AY588" s="253" t="s">
        <v>139</v>
      </c>
    </row>
    <row r="589" s="12" customFormat="1">
      <c r="B589" s="233"/>
      <c r="C589" s="234"/>
      <c r="D589" s="229" t="s">
        <v>152</v>
      </c>
      <c r="E589" s="235" t="s">
        <v>1</v>
      </c>
      <c r="F589" s="236" t="s">
        <v>695</v>
      </c>
      <c r="G589" s="234"/>
      <c r="H589" s="235" t="s">
        <v>1</v>
      </c>
      <c r="I589" s="237"/>
      <c r="J589" s="234"/>
      <c r="K589" s="234"/>
      <c r="L589" s="238"/>
      <c r="M589" s="239"/>
      <c r="N589" s="240"/>
      <c r="O589" s="240"/>
      <c r="P589" s="240"/>
      <c r="Q589" s="240"/>
      <c r="R589" s="240"/>
      <c r="S589" s="240"/>
      <c r="T589" s="241"/>
      <c r="AT589" s="242" t="s">
        <v>152</v>
      </c>
      <c r="AU589" s="242" t="s">
        <v>76</v>
      </c>
      <c r="AV589" s="12" t="s">
        <v>74</v>
      </c>
      <c r="AW589" s="12" t="s">
        <v>30</v>
      </c>
      <c r="AX589" s="12" t="s">
        <v>67</v>
      </c>
      <c r="AY589" s="242" t="s">
        <v>139</v>
      </c>
    </row>
    <row r="590" s="13" customFormat="1">
      <c r="B590" s="243"/>
      <c r="C590" s="244"/>
      <c r="D590" s="229" t="s">
        <v>152</v>
      </c>
      <c r="E590" s="245" t="s">
        <v>1</v>
      </c>
      <c r="F590" s="246" t="s">
        <v>696</v>
      </c>
      <c r="G590" s="244"/>
      <c r="H590" s="247">
        <v>34.899000000000001</v>
      </c>
      <c r="I590" s="248"/>
      <c r="J590" s="244"/>
      <c r="K590" s="244"/>
      <c r="L590" s="249"/>
      <c r="M590" s="250"/>
      <c r="N590" s="251"/>
      <c r="O590" s="251"/>
      <c r="P590" s="251"/>
      <c r="Q590" s="251"/>
      <c r="R590" s="251"/>
      <c r="S590" s="251"/>
      <c r="T590" s="252"/>
      <c r="AT590" s="253" t="s">
        <v>152</v>
      </c>
      <c r="AU590" s="253" t="s">
        <v>76</v>
      </c>
      <c r="AV590" s="13" t="s">
        <v>76</v>
      </c>
      <c r="AW590" s="13" t="s">
        <v>30</v>
      </c>
      <c r="AX590" s="13" t="s">
        <v>67</v>
      </c>
      <c r="AY590" s="253" t="s">
        <v>139</v>
      </c>
    </row>
    <row r="591" s="12" customFormat="1">
      <c r="B591" s="233"/>
      <c r="C591" s="234"/>
      <c r="D591" s="229" t="s">
        <v>152</v>
      </c>
      <c r="E591" s="235" t="s">
        <v>1</v>
      </c>
      <c r="F591" s="236" t="s">
        <v>705</v>
      </c>
      <c r="G591" s="234"/>
      <c r="H591" s="235" t="s">
        <v>1</v>
      </c>
      <c r="I591" s="237"/>
      <c r="J591" s="234"/>
      <c r="K591" s="234"/>
      <c r="L591" s="238"/>
      <c r="M591" s="239"/>
      <c r="N591" s="240"/>
      <c r="O591" s="240"/>
      <c r="P591" s="240"/>
      <c r="Q591" s="240"/>
      <c r="R591" s="240"/>
      <c r="S591" s="240"/>
      <c r="T591" s="241"/>
      <c r="AT591" s="242" t="s">
        <v>152</v>
      </c>
      <c r="AU591" s="242" t="s">
        <v>76</v>
      </c>
      <c r="AV591" s="12" t="s">
        <v>74</v>
      </c>
      <c r="AW591" s="12" t="s">
        <v>30</v>
      </c>
      <c r="AX591" s="12" t="s">
        <v>67</v>
      </c>
      <c r="AY591" s="242" t="s">
        <v>139</v>
      </c>
    </row>
    <row r="592" s="13" customFormat="1">
      <c r="B592" s="243"/>
      <c r="C592" s="244"/>
      <c r="D592" s="229" t="s">
        <v>152</v>
      </c>
      <c r="E592" s="245" t="s">
        <v>1</v>
      </c>
      <c r="F592" s="246" t="s">
        <v>698</v>
      </c>
      <c r="G592" s="244"/>
      <c r="H592" s="247">
        <v>36.799999999999997</v>
      </c>
      <c r="I592" s="248"/>
      <c r="J592" s="244"/>
      <c r="K592" s="244"/>
      <c r="L592" s="249"/>
      <c r="M592" s="250"/>
      <c r="N592" s="251"/>
      <c r="O592" s="251"/>
      <c r="P592" s="251"/>
      <c r="Q592" s="251"/>
      <c r="R592" s="251"/>
      <c r="S592" s="251"/>
      <c r="T592" s="252"/>
      <c r="AT592" s="253" t="s">
        <v>152</v>
      </c>
      <c r="AU592" s="253" t="s">
        <v>76</v>
      </c>
      <c r="AV592" s="13" t="s">
        <v>76</v>
      </c>
      <c r="AW592" s="13" t="s">
        <v>30</v>
      </c>
      <c r="AX592" s="13" t="s">
        <v>67</v>
      </c>
      <c r="AY592" s="253" t="s">
        <v>139</v>
      </c>
    </row>
    <row r="593" s="13" customFormat="1">
      <c r="B593" s="243"/>
      <c r="C593" s="244"/>
      <c r="D593" s="229" t="s">
        <v>152</v>
      </c>
      <c r="E593" s="245" t="s">
        <v>1</v>
      </c>
      <c r="F593" s="246" t="s">
        <v>699</v>
      </c>
      <c r="G593" s="244"/>
      <c r="H593" s="247">
        <v>4.7949999999999999</v>
      </c>
      <c r="I593" s="248"/>
      <c r="J593" s="244"/>
      <c r="K593" s="244"/>
      <c r="L593" s="249"/>
      <c r="M593" s="250"/>
      <c r="N593" s="251"/>
      <c r="O593" s="251"/>
      <c r="P593" s="251"/>
      <c r="Q593" s="251"/>
      <c r="R593" s="251"/>
      <c r="S593" s="251"/>
      <c r="T593" s="252"/>
      <c r="AT593" s="253" t="s">
        <v>152</v>
      </c>
      <c r="AU593" s="253" t="s">
        <v>76</v>
      </c>
      <c r="AV593" s="13" t="s">
        <v>76</v>
      </c>
      <c r="AW593" s="13" t="s">
        <v>30</v>
      </c>
      <c r="AX593" s="13" t="s">
        <v>67</v>
      </c>
      <c r="AY593" s="253" t="s">
        <v>139</v>
      </c>
    </row>
    <row r="594" s="14" customFormat="1">
      <c r="B594" s="254"/>
      <c r="C594" s="255"/>
      <c r="D594" s="229" t="s">
        <v>152</v>
      </c>
      <c r="E594" s="256" t="s">
        <v>1</v>
      </c>
      <c r="F594" s="257" t="s">
        <v>157</v>
      </c>
      <c r="G594" s="255"/>
      <c r="H594" s="258">
        <v>166.732</v>
      </c>
      <c r="I594" s="259"/>
      <c r="J594" s="255"/>
      <c r="K594" s="255"/>
      <c r="L594" s="260"/>
      <c r="M594" s="261"/>
      <c r="N594" s="262"/>
      <c r="O594" s="262"/>
      <c r="P594" s="262"/>
      <c r="Q594" s="262"/>
      <c r="R594" s="262"/>
      <c r="S594" s="262"/>
      <c r="T594" s="263"/>
      <c r="AT594" s="264" t="s">
        <v>152</v>
      </c>
      <c r="AU594" s="264" t="s">
        <v>76</v>
      </c>
      <c r="AV594" s="14" t="s">
        <v>146</v>
      </c>
      <c r="AW594" s="14" t="s">
        <v>30</v>
      </c>
      <c r="AX594" s="14" t="s">
        <v>74</v>
      </c>
      <c r="AY594" s="264" t="s">
        <v>139</v>
      </c>
    </row>
    <row r="595" s="1" customFormat="1" ht="16.5" customHeight="1">
      <c r="B595" s="38"/>
      <c r="C595" s="217" t="s">
        <v>706</v>
      </c>
      <c r="D595" s="217" t="s">
        <v>141</v>
      </c>
      <c r="E595" s="218" t="s">
        <v>707</v>
      </c>
      <c r="F595" s="219" t="s">
        <v>708</v>
      </c>
      <c r="G595" s="220" t="s">
        <v>144</v>
      </c>
      <c r="H595" s="221">
        <v>82.582999999999998</v>
      </c>
      <c r="I595" s="222"/>
      <c r="J595" s="223">
        <f>ROUND(I595*H595,2)</f>
        <v>0</v>
      </c>
      <c r="K595" s="219" t="s">
        <v>145</v>
      </c>
      <c r="L595" s="43"/>
      <c r="M595" s="224" t="s">
        <v>1</v>
      </c>
      <c r="N595" s="225" t="s">
        <v>38</v>
      </c>
      <c r="O595" s="79"/>
      <c r="P595" s="226">
        <f>O595*H595</f>
        <v>0</v>
      </c>
      <c r="Q595" s="226">
        <v>0</v>
      </c>
      <c r="R595" s="226">
        <f>Q595*H595</f>
        <v>0</v>
      </c>
      <c r="S595" s="226">
        <v>0</v>
      </c>
      <c r="T595" s="227">
        <f>S595*H595</f>
        <v>0</v>
      </c>
      <c r="AR595" s="17" t="s">
        <v>146</v>
      </c>
      <c r="AT595" s="17" t="s">
        <v>141</v>
      </c>
      <c r="AU595" s="17" t="s">
        <v>76</v>
      </c>
      <c r="AY595" s="17" t="s">
        <v>139</v>
      </c>
      <c r="BE595" s="228">
        <f>IF(N595="základní",J595,0)</f>
        <v>0</v>
      </c>
      <c r="BF595" s="228">
        <f>IF(N595="snížená",J595,0)</f>
        <v>0</v>
      </c>
      <c r="BG595" s="228">
        <f>IF(N595="zákl. přenesená",J595,0)</f>
        <v>0</v>
      </c>
      <c r="BH595" s="228">
        <f>IF(N595="sníž. přenesená",J595,0)</f>
        <v>0</v>
      </c>
      <c r="BI595" s="228">
        <f>IF(N595="nulová",J595,0)</f>
        <v>0</v>
      </c>
      <c r="BJ595" s="17" t="s">
        <v>74</v>
      </c>
      <c r="BK595" s="228">
        <f>ROUND(I595*H595,2)</f>
        <v>0</v>
      </c>
      <c r="BL595" s="17" t="s">
        <v>146</v>
      </c>
      <c r="BM595" s="17" t="s">
        <v>709</v>
      </c>
    </row>
    <row r="596" s="1" customFormat="1">
      <c r="B596" s="38"/>
      <c r="C596" s="39"/>
      <c r="D596" s="229" t="s">
        <v>148</v>
      </c>
      <c r="E596" s="39"/>
      <c r="F596" s="230" t="s">
        <v>708</v>
      </c>
      <c r="G596" s="39"/>
      <c r="H596" s="39"/>
      <c r="I596" s="144"/>
      <c r="J596" s="39"/>
      <c r="K596" s="39"/>
      <c r="L596" s="43"/>
      <c r="M596" s="231"/>
      <c r="N596" s="79"/>
      <c r="O596" s="79"/>
      <c r="P596" s="79"/>
      <c r="Q596" s="79"/>
      <c r="R596" s="79"/>
      <c r="S596" s="79"/>
      <c r="T596" s="80"/>
      <c r="AT596" s="17" t="s">
        <v>148</v>
      </c>
      <c r="AU596" s="17" t="s">
        <v>76</v>
      </c>
    </row>
    <row r="597" s="1" customFormat="1">
      <c r="B597" s="38"/>
      <c r="C597" s="39"/>
      <c r="D597" s="229" t="s">
        <v>150</v>
      </c>
      <c r="E597" s="39"/>
      <c r="F597" s="232" t="s">
        <v>690</v>
      </c>
      <c r="G597" s="39"/>
      <c r="H597" s="39"/>
      <c r="I597" s="144"/>
      <c r="J597" s="39"/>
      <c r="K597" s="39"/>
      <c r="L597" s="43"/>
      <c r="M597" s="231"/>
      <c r="N597" s="79"/>
      <c r="O597" s="79"/>
      <c r="P597" s="79"/>
      <c r="Q597" s="79"/>
      <c r="R597" s="79"/>
      <c r="S597" s="79"/>
      <c r="T597" s="80"/>
      <c r="AT597" s="17" t="s">
        <v>150</v>
      </c>
      <c r="AU597" s="17" t="s">
        <v>76</v>
      </c>
    </row>
    <row r="598" s="12" customFormat="1">
      <c r="B598" s="233"/>
      <c r="C598" s="234"/>
      <c r="D598" s="229" t="s">
        <v>152</v>
      </c>
      <c r="E598" s="235" t="s">
        <v>1</v>
      </c>
      <c r="F598" s="236" t="s">
        <v>635</v>
      </c>
      <c r="G598" s="234"/>
      <c r="H598" s="235" t="s">
        <v>1</v>
      </c>
      <c r="I598" s="237"/>
      <c r="J598" s="234"/>
      <c r="K598" s="234"/>
      <c r="L598" s="238"/>
      <c r="M598" s="239"/>
      <c r="N598" s="240"/>
      <c r="O598" s="240"/>
      <c r="P598" s="240"/>
      <c r="Q598" s="240"/>
      <c r="R598" s="240"/>
      <c r="S598" s="240"/>
      <c r="T598" s="241"/>
      <c r="AT598" s="242" t="s">
        <v>152</v>
      </c>
      <c r="AU598" s="242" t="s">
        <v>76</v>
      </c>
      <c r="AV598" s="12" t="s">
        <v>74</v>
      </c>
      <c r="AW598" s="12" t="s">
        <v>30</v>
      </c>
      <c r="AX598" s="12" t="s">
        <v>67</v>
      </c>
      <c r="AY598" s="242" t="s">
        <v>139</v>
      </c>
    </row>
    <row r="599" s="13" customFormat="1">
      <c r="B599" s="243"/>
      <c r="C599" s="244"/>
      <c r="D599" s="229" t="s">
        <v>152</v>
      </c>
      <c r="E599" s="245" t="s">
        <v>1</v>
      </c>
      <c r="F599" s="246" t="s">
        <v>710</v>
      </c>
      <c r="G599" s="244"/>
      <c r="H599" s="247">
        <v>82.582999999999998</v>
      </c>
      <c r="I599" s="248"/>
      <c r="J599" s="244"/>
      <c r="K599" s="244"/>
      <c r="L599" s="249"/>
      <c r="M599" s="250"/>
      <c r="N599" s="251"/>
      <c r="O599" s="251"/>
      <c r="P599" s="251"/>
      <c r="Q599" s="251"/>
      <c r="R599" s="251"/>
      <c r="S599" s="251"/>
      <c r="T599" s="252"/>
      <c r="AT599" s="253" t="s">
        <v>152</v>
      </c>
      <c r="AU599" s="253" t="s">
        <v>76</v>
      </c>
      <c r="AV599" s="13" t="s">
        <v>76</v>
      </c>
      <c r="AW599" s="13" t="s">
        <v>30</v>
      </c>
      <c r="AX599" s="13" t="s">
        <v>67</v>
      </c>
      <c r="AY599" s="253" t="s">
        <v>139</v>
      </c>
    </row>
    <row r="600" s="14" customFormat="1">
      <c r="B600" s="254"/>
      <c r="C600" s="255"/>
      <c r="D600" s="229" t="s">
        <v>152</v>
      </c>
      <c r="E600" s="256" t="s">
        <v>1</v>
      </c>
      <c r="F600" s="257" t="s">
        <v>157</v>
      </c>
      <c r="G600" s="255"/>
      <c r="H600" s="258">
        <v>82.582999999999998</v>
      </c>
      <c r="I600" s="259"/>
      <c r="J600" s="255"/>
      <c r="K600" s="255"/>
      <c r="L600" s="260"/>
      <c r="M600" s="261"/>
      <c r="N600" s="262"/>
      <c r="O600" s="262"/>
      <c r="P600" s="262"/>
      <c r="Q600" s="262"/>
      <c r="R600" s="262"/>
      <c r="S600" s="262"/>
      <c r="T600" s="263"/>
      <c r="AT600" s="264" t="s">
        <v>152</v>
      </c>
      <c r="AU600" s="264" t="s">
        <v>76</v>
      </c>
      <c r="AV600" s="14" t="s">
        <v>146</v>
      </c>
      <c r="AW600" s="14" t="s">
        <v>30</v>
      </c>
      <c r="AX600" s="14" t="s">
        <v>74</v>
      </c>
      <c r="AY600" s="264" t="s">
        <v>139</v>
      </c>
    </row>
    <row r="601" s="1" customFormat="1" ht="16.5" customHeight="1">
      <c r="B601" s="38"/>
      <c r="C601" s="217" t="s">
        <v>711</v>
      </c>
      <c r="D601" s="217" t="s">
        <v>141</v>
      </c>
      <c r="E601" s="218" t="s">
        <v>712</v>
      </c>
      <c r="F601" s="219" t="s">
        <v>713</v>
      </c>
      <c r="G601" s="220" t="s">
        <v>144</v>
      </c>
      <c r="H601" s="221">
        <v>82.582999999999998</v>
      </c>
      <c r="I601" s="222"/>
      <c r="J601" s="223">
        <f>ROUND(I601*H601,2)</f>
        <v>0</v>
      </c>
      <c r="K601" s="219" t="s">
        <v>145</v>
      </c>
      <c r="L601" s="43"/>
      <c r="M601" s="224" t="s">
        <v>1</v>
      </c>
      <c r="N601" s="225" t="s">
        <v>38</v>
      </c>
      <c r="O601" s="79"/>
      <c r="P601" s="226">
        <f>O601*H601</f>
        <v>0</v>
      </c>
      <c r="Q601" s="226">
        <v>0.0050600000000000003</v>
      </c>
      <c r="R601" s="226">
        <f>Q601*H601</f>
        <v>0.41786998000000003</v>
      </c>
      <c r="S601" s="226">
        <v>0.0050000000000000001</v>
      </c>
      <c r="T601" s="227">
        <f>S601*H601</f>
        <v>0.41291499999999998</v>
      </c>
      <c r="AR601" s="17" t="s">
        <v>146</v>
      </c>
      <c r="AT601" s="17" t="s">
        <v>141</v>
      </c>
      <c r="AU601" s="17" t="s">
        <v>76</v>
      </c>
      <c r="AY601" s="17" t="s">
        <v>139</v>
      </c>
      <c r="BE601" s="228">
        <f>IF(N601="základní",J601,0)</f>
        <v>0</v>
      </c>
      <c r="BF601" s="228">
        <f>IF(N601="snížená",J601,0)</f>
        <v>0</v>
      </c>
      <c r="BG601" s="228">
        <f>IF(N601="zákl. přenesená",J601,0)</f>
        <v>0</v>
      </c>
      <c r="BH601" s="228">
        <f>IF(N601="sníž. přenesená",J601,0)</f>
        <v>0</v>
      </c>
      <c r="BI601" s="228">
        <f>IF(N601="nulová",J601,0)</f>
        <v>0</v>
      </c>
      <c r="BJ601" s="17" t="s">
        <v>74</v>
      </c>
      <c r="BK601" s="228">
        <f>ROUND(I601*H601,2)</f>
        <v>0</v>
      </c>
      <c r="BL601" s="17" t="s">
        <v>146</v>
      </c>
      <c r="BM601" s="17" t="s">
        <v>714</v>
      </c>
    </row>
    <row r="602" s="1" customFormat="1">
      <c r="B602" s="38"/>
      <c r="C602" s="39"/>
      <c r="D602" s="229" t="s">
        <v>148</v>
      </c>
      <c r="E602" s="39"/>
      <c r="F602" s="230" t="s">
        <v>715</v>
      </c>
      <c r="G602" s="39"/>
      <c r="H602" s="39"/>
      <c r="I602" s="144"/>
      <c r="J602" s="39"/>
      <c r="K602" s="39"/>
      <c r="L602" s="43"/>
      <c r="M602" s="231"/>
      <c r="N602" s="79"/>
      <c r="O602" s="79"/>
      <c r="P602" s="79"/>
      <c r="Q602" s="79"/>
      <c r="R602" s="79"/>
      <c r="S602" s="79"/>
      <c r="T602" s="80"/>
      <c r="AT602" s="17" t="s">
        <v>148</v>
      </c>
      <c r="AU602" s="17" t="s">
        <v>76</v>
      </c>
    </row>
    <row r="603" s="1" customFormat="1">
      <c r="B603" s="38"/>
      <c r="C603" s="39"/>
      <c r="D603" s="229" t="s">
        <v>150</v>
      </c>
      <c r="E603" s="39"/>
      <c r="F603" s="232" t="s">
        <v>690</v>
      </c>
      <c r="G603" s="39"/>
      <c r="H603" s="39"/>
      <c r="I603" s="144"/>
      <c r="J603" s="39"/>
      <c r="K603" s="39"/>
      <c r="L603" s="43"/>
      <c r="M603" s="231"/>
      <c r="N603" s="79"/>
      <c r="O603" s="79"/>
      <c r="P603" s="79"/>
      <c r="Q603" s="79"/>
      <c r="R603" s="79"/>
      <c r="S603" s="79"/>
      <c r="T603" s="80"/>
      <c r="AT603" s="17" t="s">
        <v>150</v>
      </c>
      <c r="AU603" s="17" t="s">
        <v>76</v>
      </c>
    </row>
    <row r="604" s="12" customFormat="1">
      <c r="B604" s="233"/>
      <c r="C604" s="234"/>
      <c r="D604" s="229" t="s">
        <v>152</v>
      </c>
      <c r="E604" s="235" t="s">
        <v>1</v>
      </c>
      <c r="F604" s="236" t="s">
        <v>635</v>
      </c>
      <c r="G604" s="234"/>
      <c r="H604" s="235" t="s">
        <v>1</v>
      </c>
      <c r="I604" s="237"/>
      <c r="J604" s="234"/>
      <c r="K604" s="234"/>
      <c r="L604" s="238"/>
      <c r="M604" s="239"/>
      <c r="N604" s="240"/>
      <c r="O604" s="240"/>
      <c r="P604" s="240"/>
      <c r="Q604" s="240"/>
      <c r="R604" s="240"/>
      <c r="S604" s="240"/>
      <c r="T604" s="241"/>
      <c r="AT604" s="242" t="s">
        <v>152</v>
      </c>
      <c r="AU604" s="242" t="s">
        <v>76</v>
      </c>
      <c r="AV604" s="12" t="s">
        <v>74</v>
      </c>
      <c r="AW604" s="12" t="s">
        <v>30</v>
      </c>
      <c r="AX604" s="12" t="s">
        <v>67</v>
      </c>
      <c r="AY604" s="242" t="s">
        <v>139</v>
      </c>
    </row>
    <row r="605" s="13" customFormat="1">
      <c r="B605" s="243"/>
      <c r="C605" s="244"/>
      <c r="D605" s="229" t="s">
        <v>152</v>
      </c>
      <c r="E605" s="245" t="s">
        <v>1</v>
      </c>
      <c r="F605" s="246" t="s">
        <v>710</v>
      </c>
      <c r="G605" s="244"/>
      <c r="H605" s="247">
        <v>82.582999999999998</v>
      </c>
      <c r="I605" s="248"/>
      <c r="J605" s="244"/>
      <c r="K605" s="244"/>
      <c r="L605" s="249"/>
      <c r="M605" s="250"/>
      <c r="N605" s="251"/>
      <c r="O605" s="251"/>
      <c r="P605" s="251"/>
      <c r="Q605" s="251"/>
      <c r="R605" s="251"/>
      <c r="S605" s="251"/>
      <c r="T605" s="252"/>
      <c r="AT605" s="253" t="s">
        <v>152</v>
      </c>
      <c r="AU605" s="253" t="s">
        <v>76</v>
      </c>
      <c r="AV605" s="13" t="s">
        <v>76</v>
      </c>
      <c r="AW605" s="13" t="s">
        <v>30</v>
      </c>
      <c r="AX605" s="13" t="s">
        <v>67</v>
      </c>
      <c r="AY605" s="253" t="s">
        <v>139</v>
      </c>
    </row>
    <row r="606" s="14" customFormat="1">
      <c r="B606" s="254"/>
      <c r="C606" s="255"/>
      <c r="D606" s="229" t="s">
        <v>152</v>
      </c>
      <c r="E606" s="256" t="s">
        <v>1</v>
      </c>
      <c r="F606" s="257" t="s">
        <v>157</v>
      </c>
      <c r="G606" s="255"/>
      <c r="H606" s="258">
        <v>82.582999999999998</v>
      </c>
      <c r="I606" s="259"/>
      <c r="J606" s="255"/>
      <c r="K606" s="255"/>
      <c r="L606" s="260"/>
      <c r="M606" s="261"/>
      <c r="N606" s="262"/>
      <c r="O606" s="262"/>
      <c r="P606" s="262"/>
      <c r="Q606" s="262"/>
      <c r="R606" s="262"/>
      <c r="S606" s="262"/>
      <c r="T606" s="263"/>
      <c r="AT606" s="264" t="s">
        <v>152</v>
      </c>
      <c r="AU606" s="264" t="s">
        <v>76</v>
      </c>
      <c r="AV606" s="14" t="s">
        <v>146</v>
      </c>
      <c r="AW606" s="14" t="s">
        <v>30</v>
      </c>
      <c r="AX606" s="14" t="s">
        <v>74</v>
      </c>
      <c r="AY606" s="264" t="s">
        <v>139</v>
      </c>
    </row>
    <row r="607" s="1" customFormat="1" ht="16.5" customHeight="1">
      <c r="B607" s="38"/>
      <c r="C607" s="217" t="s">
        <v>716</v>
      </c>
      <c r="D607" s="217" t="s">
        <v>141</v>
      </c>
      <c r="E607" s="218" t="s">
        <v>717</v>
      </c>
      <c r="F607" s="219" t="s">
        <v>718</v>
      </c>
      <c r="G607" s="220" t="s">
        <v>144</v>
      </c>
      <c r="H607" s="221">
        <v>249.315</v>
      </c>
      <c r="I607" s="222"/>
      <c r="J607" s="223">
        <f>ROUND(I607*H607,2)</f>
        <v>0</v>
      </c>
      <c r="K607" s="219" t="s">
        <v>145</v>
      </c>
      <c r="L607" s="43"/>
      <c r="M607" s="224" t="s">
        <v>1</v>
      </c>
      <c r="N607" s="225" t="s">
        <v>38</v>
      </c>
      <c r="O607" s="79"/>
      <c r="P607" s="226">
        <f>O607*H607</f>
        <v>0</v>
      </c>
      <c r="Q607" s="226">
        <v>0</v>
      </c>
      <c r="R607" s="226">
        <f>Q607*H607</f>
        <v>0</v>
      </c>
      <c r="S607" s="226">
        <v>0.077899999999999997</v>
      </c>
      <c r="T607" s="227">
        <f>S607*H607</f>
        <v>19.4216385</v>
      </c>
      <c r="AR607" s="17" t="s">
        <v>146</v>
      </c>
      <c r="AT607" s="17" t="s">
        <v>141</v>
      </c>
      <c r="AU607" s="17" t="s">
        <v>76</v>
      </c>
      <c r="AY607" s="17" t="s">
        <v>139</v>
      </c>
      <c r="BE607" s="228">
        <f>IF(N607="základní",J607,0)</f>
        <v>0</v>
      </c>
      <c r="BF607" s="228">
        <f>IF(N607="snížená",J607,0)</f>
        <v>0</v>
      </c>
      <c r="BG607" s="228">
        <f>IF(N607="zákl. přenesená",J607,0)</f>
        <v>0</v>
      </c>
      <c r="BH607" s="228">
        <f>IF(N607="sníž. přenesená",J607,0)</f>
        <v>0</v>
      </c>
      <c r="BI607" s="228">
        <f>IF(N607="nulová",J607,0)</f>
        <v>0</v>
      </c>
      <c r="BJ607" s="17" t="s">
        <v>74</v>
      </c>
      <c r="BK607" s="228">
        <f>ROUND(I607*H607,2)</f>
        <v>0</v>
      </c>
      <c r="BL607" s="17" t="s">
        <v>146</v>
      </c>
      <c r="BM607" s="17" t="s">
        <v>719</v>
      </c>
    </row>
    <row r="608" s="1" customFormat="1">
      <c r="B608" s="38"/>
      <c r="C608" s="39"/>
      <c r="D608" s="229" t="s">
        <v>148</v>
      </c>
      <c r="E608" s="39"/>
      <c r="F608" s="230" t="s">
        <v>720</v>
      </c>
      <c r="G608" s="39"/>
      <c r="H608" s="39"/>
      <c r="I608" s="144"/>
      <c r="J608" s="39"/>
      <c r="K608" s="39"/>
      <c r="L608" s="43"/>
      <c r="M608" s="231"/>
      <c r="N608" s="79"/>
      <c r="O608" s="79"/>
      <c r="P608" s="79"/>
      <c r="Q608" s="79"/>
      <c r="R608" s="79"/>
      <c r="S608" s="79"/>
      <c r="T608" s="80"/>
      <c r="AT608" s="17" t="s">
        <v>148</v>
      </c>
      <c r="AU608" s="17" t="s">
        <v>76</v>
      </c>
    </row>
    <row r="609" s="1" customFormat="1">
      <c r="B609" s="38"/>
      <c r="C609" s="39"/>
      <c r="D609" s="229" t="s">
        <v>150</v>
      </c>
      <c r="E609" s="39"/>
      <c r="F609" s="232" t="s">
        <v>721</v>
      </c>
      <c r="G609" s="39"/>
      <c r="H609" s="39"/>
      <c r="I609" s="144"/>
      <c r="J609" s="39"/>
      <c r="K609" s="39"/>
      <c r="L609" s="43"/>
      <c r="M609" s="231"/>
      <c r="N609" s="79"/>
      <c r="O609" s="79"/>
      <c r="P609" s="79"/>
      <c r="Q609" s="79"/>
      <c r="R609" s="79"/>
      <c r="S609" s="79"/>
      <c r="T609" s="80"/>
      <c r="AT609" s="17" t="s">
        <v>150</v>
      </c>
      <c r="AU609" s="17" t="s">
        <v>76</v>
      </c>
    </row>
    <row r="610" s="12" customFormat="1">
      <c r="B610" s="233"/>
      <c r="C610" s="234"/>
      <c r="D610" s="229" t="s">
        <v>152</v>
      </c>
      <c r="E610" s="235" t="s">
        <v>1</v>
      </c>
      <c r="F610" s="236" t="s">
        <v>691</v>
      </c>
      <c r="G610" s="234"/>
      <c r="H610" s="235" t="s">
        <v>1</v>
      </c>
      <c r="I610" s="237"/>
      <c r="J610" s="234"/>
      <c r="K610" s="234"/>
      <c r="L610" s="238"/>
      <c r="M610" s="239"/>
      <c r="N610" s="240"/>
      <c r="O610" s="240"/>
      <c r="P610" s="240"/>
      <c r="Q610" s="240"/>
      <c r="R610" s="240"/>
      <c r="S610" s="240"/>
      <c r="T610" s="241"/>
      <c r="AT610" s="242" t="s">
        <v>152</v>
      </c>
      <c r="AU610" s="242" t="s">
        <v>76</v>
      </c>
      <c r="AV610" s="12" t="s">
        <v>74</v>
      </c>
      <c r="AW610" s="12" t="s">
        <v>30</v>
      </c>
      <c r="AX610" s="12" t="s">
        <v>67</v>
      </c>
      <c r="AY610" s="242" t="s">
        <v>139</v>
      </c>
    </row>
    <row r="611" s="13" customFormat="1">
      <c r="B611" s="243"/>
      <c r="C611" s="244"/>
      <c r="D611" s="229" t="s">
        <v>152</v>
      </c>
      <c r="E611" s="245" t="s">
        <v>1</v>
      </c>
      <c r="F611" s="246" t="s">
        <v>692</v>
      </c>
      <c r="G611" s="244"/>
      <c r="H611" s="247">
        <v>47.774999999999999</v>
      </c>
      <c r="I611" s="248"/>
      <c r="J611" s="244"/>
      <c r="K611" s="244"/>
      <c r="L611" s="249"/>
      <c r="M611" s="250"/>
      <c r="N611" s="251"/>
      <c r="O611" s="251"/>
      <c r="P611" s="251"/>
      <c r="Q611" s="251"/>
      <c r="R611" s="251"/>
      <c r="S611" s="251"/>
      <c r="T611" s="252"/>
      <c r="AT611" s="253" t="s">
        <v>152</v>
      </c>
      <c r="AU611" s="253" t="s">
        <v>76</v>
      </c>
      <c r="AV611" s="13" t="s">
        <v>76</v>
      </c>
      <c r="AW611" s="13" t="s">
        <v>30</v>
      </c>
      <c r="AX611" s="13" t="s">
        <v>67</v>
      </c>
      <c r="AY611" s="253" t="s">
        <v>139</v>
      </c>
    </row>
    <row r="612" s="12" customFormat="1">
      <c r="B612" s="233"/>
      <c r="C612" s="234"/>
      <c r="D612" s="229" t="s">
        <v>152</v>
      </c>
      <c r="E612" s="235" t="s">
        <v>1</v>
      </c>
      <c r="F612" s="236" t="s">
        <v>693</v>
      </c>
      <c r="G612" s="234"/>
      <c r="H612" s="235" t="s">
        <v>1</v>
      </c>
      <c r="I612" s="237"/>
      <c r="J612" s="234"/>
      <c r="K612" s="234"/>
      <c r="L612" s="238"/>
      <c r="M612" s="239"/>
      <c r="N612" s="240"/>
      <c r="O612" s="240"/>
      <c r="P612" s="240"/>
      <c r="Q612" s="240"/>
      <c r="R612" s="240"/>
      <c r="S612" s="240"/>
      <c r="T612" s="241"/>
      <c r="AT612" s="242" t="s">
        <v>152</v>
      </c>
      <c r="AU612" s="242" t="s">
        <v>76</v>
      </c>
      <c r="AV612" s="12" t="s">
        <v>74</v>
      </c>
      <c r="AW612" s="12" t="s">
        <v>30</v>
      </c>
      <c r="AX612" s="12" t="s">
        <v>67</v>
      </c>
      <c r="AY612" s="242" t="s">
        <v>139</v>
      </c>
    </row>
    <row r="613" s="13" customFormat="1">
      <c r="B613" s="243"/>
      <c r="C613" s="244"/>
      <c r="D613" s="229" t="s">
        <v>152</v>
      </c>
      <c r="E613" s="245" t="s">
        <v>1</v>
      </c>
      <c r="F613" s="246" t="s">
        <v>694</v>
      </c>
      <c r="G613" s="244"/>
      <c r="H613" s="247">
        <v>42.463000000000001</v>
      </c>
      <c r="I613" s="248"/>
      <c r="J613" s="244"/>
      <c r="K613" s="244"/>
      <c r="L613" s="249"/>
      <c r="M613" s="250"/>
      <c r="N613" s="251"/>
      <c r="O613" s="251"/>
      <c r="P613" s="251"/>
      <c r="Q613" s="251"/>
      <c r="R613" s="251"/>
      <c r="S613" s="251"/>
      <c r="T613" s="252"/>
      <c r="AT613" s="253" t="s">
        <v>152</v>
      </c>
      <c r="AU613" s="253" t="s">
        <v>76</v>
      </c>
      <c r="AV613" s="13" t="s">
        <v>76</v>
      </c>
      <c r="AW613" s="13" t="s">
        <v>30</v>
      </c>
      <c r="AX613" s="13" t="s">
        <v>67</v>
      </c>
      <c r="AY613" s="253" t="s">
        <v>139</v>
      </c>
    </row>
    <row r="614" s="12" customFormat="1">
      <c r="B614" s="233"/>
      <c r="C614" s="234"/>
      <c r="D614" s="229" t="s">
        <v>152</v>
      </c>
      <c r="E614" s="235" t="s">
        <v>1</v>
      </c>
      <c r="F614" s="236" t="s">
        <v>695</v>
      </c>
      <c r="G614" s="234"/>
      <c r="H614" s="235" t="s">
        <v>1</v>
      </c>
      <c r="I614" s="237"/>
      <c r="J614" s="234"/>
      <c r="K614" s="234"/>
      <c r="L614" s="238"/>
      <c r="M614" s="239"/>
      <c r="N614" s="240"/>
      <c r="O614" s="240"/>
      <c r="P614" s="240"/>
      <c r="Q614" s="240"/>
      <c r="R614" s="240"/>
      <c r="S614" s="240"/>
      <c r="T614" s="241"/>
      <c r="AT614" s="242" t="s">
        <v>152</v>
      </c>
      <c r="AU614" s="242" t="s">
        <v>76</v>
      </c>
      <c r="AV614" s="12" t="s">
        <v>74</v>
      </c>
      <c r="AW614" s="12" t="s">
        <v>30</v>
      </c>
      <c r="AX614" s="12" t="s">
        <v>67</v>
      </c>
      <c r="AY614" s="242" t="s">
        <v>139</v>
      </c>
    </row>
    <row r="615" s="13" customFormat="1">
      <c r="B615" s="243"/>
      <c r="C615" s="244"/>
      <c r="D615" s="229" t="s">
        <v>152</v>
      </c>
      <c r="E615" s="245" t="s">
        <v>1</v>
      </c>
      <c r="F615" s="246" t="s">
        <v>696</v>
      </c>
      <c r="G615" s="244"/>
      <c r="H615" s="247">
        <v>34.899000000000001</v>
      </c>
      <c r="I615" s="248"/>
      <c r="J615" s="244"/>
      <c r="K615" s="244"/>
      <c r="L615" s="249"/>
      <c r="M615" s="250"/>
      <c r="N615" s="251"/>
      <c r="O615" s="251"/>
      <c r="P615" s="251"/>
      <c r="Q615" s="251"/>
      <c r="R615" s="251"/>
      <c r="S615" s="251"/>
      <c r="T615" s="252"/>
      <c r="AT615" s="253" t="s">
        <v>152</v>
      </c>
      <c r="AU615" s="253" t="s">
        <v>76</v>
      </c>
      <c r="AV615" s="13" t="s">
        <v>76</v>
      </c>
      <c r="AW615" s="13" t="s">
        <v>30</v>
      </c>
      <c r="AX615" s="13" t="s">
        <v>67</v>
      </c>
      <c r="AY615" s="253" t="s">
        <v>139</v>
      </c>
    </row>
    <row r="616" s="12" customFormat="1">
      <c r="B616" s="233"/>
      <c r="C616" s="234"/>
      <c r="D616" s="229" t="s">
        <v>152</v>
      </c>
      <c r="E616" s="235" t="s">
        <v>1</v>
      </c>
      <c r="F616" s="236" t="s">
        <v>705</v>
      </c>
      <c r="G616" s="234"/>
      <c r="H616" s="235" t="s">
        <v>1</v>
      </c>
      <c r="I616" s="237"/>
      <c r="J616" s="234"/>
      <c r="K616" s="234"/>
      <c r="L616" s="238"/>
      <c r="M616" s="239"/>
      <c r="N616" s="240"/>
      <c r="O616" s="240"/>
      <c r="P616" s="240"/>
      <c r="Q616" s="240"/>
      <c r="R616" s="240"/>
      <c r="S616" s="240"/>
      <c r="T616" s="241"/>
      <c r="AT616" s="242" t="s">
        <v>152</v>
      </c>
      <c r="AU616" s="242" t="s">
        <v>76</v>
      </c>
      <c r="AV616" s="12" t="s">
        <v>74</v>
      </c>
      <c r="AW616" s="12" t="s">
        <v>30</v>
      </c>
      <c r="AX616" s="12" t="s">
        <v>67</v>
      </c>
      <c r="AY616" s="242" t="s">
        <v>139</v>
      </c>
    </row>
    <row r="617" s="13" customFormat="1">
      <c r="B617" s="243"/>
      <c r="C617" s="244"/>
      <c r="D617" s="229" t="s">
        <v>152</v>
      </c>
      <c r="E617" s="245" t="s">
        <v>1</v>
      </c>
      <c r="F617" s="246" t="s">
        <v>698</v>
      </c>
      <c r="G617" s="244"/>
      <c r="H617" s="247">
        <v>36.799999999999997</v>
      </c>
      <c r="I617" s="248"/>
      <c r="J617" s="244"/>
      <c r="K617" s="244"/>
      <c r="L617" s="249"/>
      <c r="M617" s="250"/>
      <c r="N617" s="251"/>
      <c r="O617" s="251"/>
      <c r="P617" s="251"/>
      <c r="Q617" s="251"/>
      <c r="R617" s="251"/>
      <c r="S617" s="251"/>
      <c r="T617" s="252"/>
      <c r="AT617" s="253" t="s">
        <v>152</v>
      </c>
      <c r="AU617" s="253" t="s">
        <v>76</v>
      </c>
      <c r="AV617" s="13" t="s">
        <v>76</v>
      </c>
      <c r="AW617" s="13" t="s">
        <v>30</v>
      </c>
      <c r="AX617" s="13" t="s">
        <v>67</v>
      </c>
      <c r="AY617" s="253" t="s">
        <v>139</v>
      </c>
    </row>
    <row r="618" s="13" customFormat="1">
      <c r="B618" s="243"/>
      <c r="C618" s="244"/>
      <c r="D618" s="229" t="s">
        <v>152</v>
      </c>
      <c r="E618" s="245" t="s">
        <v>1</v>
      </c>
      <c r="F618" s="246" t="s">
        <v>699</v>
      </c>
      <c r="G618" s="244"/>
      <c r="H618" s="247">
        <v>4.7949999999999999</v>
      </c>
      <c r="I618" s="248"/>
      <c r="J618" s="244"/>
      <c r="K618" s="244"/>
      <c r="L618" s="249"/>
      <c r="M618" s="250"/>
      <c r="N618" s="251"/>
      <c r="O618" s="251"/>
      <c r="P618" s="251"/>
      <c r="Q618" s="251"/>
      <c r="R618" s="251"/>
      <c r="S618" s="251"/>
      <c r="T618" s="252"/>
      <c r="AT618" s="253" t="s">
        <v>152</v>
      </c>
      <c r="AU618" s="253" t="s">
        <v>76</v>
      </c>
      <c r="AV618" s="13" t="s">
        <v>76</v>
      </c>
      <c r="AW618" s="13" t="s">
        <v>30</v>
      </c>
      <c r="AX618" s="13" t="s">
        <v>67</v>
      </c>
      <c r="AY618" s="253" t="s">
        <v>139</v>
      </c>
    </row>
    <row r="619" s="12" customFormat="1">
      <c r="B619" s="233"/>
      <c r="C619" s="234"/>
      <c r="D619" s="229" t="s">
        <v>152</v>
      </c>
      <c r="E619" s="235" t="s">
        <v>1</v>
      </c>
      <c r="F619" s="236" t="s">
        <v>635</v>
      </c>
      <c r="G619" s="234"/>
      <c r="H619" s="235" t="s">
        <v>1</v>
      </c>
      <c r="I619" s="237"/>
      <c r="J619" s="234"/>
      <c r="K619" s="234"/>
      <c r="L619" s="238"/>
      <c r="M619" s="239"/>
      <c r="N619" s="240"/>
      <c r="O619" s="240"/>
      <c r="P619" s="240"/>
      <c r="Q619" s="240"/>
      <c r="R619" s="240"/>
      <c r="S619" s="240"/>
      <c r="T619" s="241"/>
      <c r="AT619" s="242" t="s">
        <v>152</v>
      </c>
      <c r="AU619" s="242" t="s">
        <v>76</v>
      </c>
      <c r="AV619" s="12" t="s">
        <v>74</v>
      </c>
      <c r="AW619" s="12" t="s">
        <v>30</v>
      </c>
      <c r="AX619" s="12" t="s">
        <v>67</v>
      </c>
      <c r="AY619" s="242" t="s">
        <v>139</v>
      </c>
    </row>
    <row r="620" s="13" customFormat="1">
      <c r="B620" s="243"/>
      <c r="C620" s="244"/>
      <c r="D620" s="229" t="s">
        <v>152</v>
      </c>
      <c r="E620" s="245" t="s">
        <v>1</v>
      </c>
      <c r="F620" s="246" t="s">
        <v>710</v>
      </c>
      <c r="G620" s="244"/>
      <c r="H620" s="247">
        <v>82.582999999999998</v>
      </c>
      <c r="I620" s="248"/>
      <c r="J620" s="244"/>
      <c r="K620" s="244"/>
      <c r="L620" s="249"/>
      <c r="M620" s="250"/>
      <c r="N620" s="251"/>
      <c r="O620" s="251"/>
      <c r="P620" s="251"/>
      <c r="Q620" s="251"/>
      <c r="R620" s="251"/>
      <c r="S620" s="251"/>
      <c r="T620" s="252"/>
      <c r="AT620" s="253" t="s">
        <v>152</v>
      </c>
      <c r="AU620" s="253" t="s">
        <v>76</v>
      </c>
      <c r="AV620" s="13" t="s">
        <v>76</v>
      </c>
      <c r="AW620" s="13" t="s">
        <v>30</v>
      </c>
      <c r="AX620" s="13" t="s">
        <v>67</v>
      </c>
      <c r="AY620" s="253" t="s">
        <v>139</v>
      </c>
    </row>
    <row r="621" s="14" customFormat="1">
      <c r="B621" s="254"/>
      <c r="C621" s="255"/>
      <c r="D621" s="229" t="s">
        <v>152</v>
      </c>
      <c r="E621" s="256" t="s">
        <v>1</v>
      </c>
      <c r="F621" s="257" t="s">
        <v>157</v>
      </c>
      <c r="G621" s="255"/>
      <c r="H621" s="258">
        <v>249.315</v>
      </c>
      <c r="I621" s="259"/>
      <c r="J621" s="255"/>
      <c r="K621" s="255"/>
      <c r="L621" s="260"/>
      <c r="M621" s="261"/>
      <c r="N621" s="262"/>
      <c r="O621" s="262"/>
      <c r="P621" s="262"/>
      <c r="Q621" s="262"/>
      <c r="R621" s="262"/>
      <c r="S621" s="262"/>
      <c r="T621" s="263"/>
      <c r="AT621" s="264" t="s">
        <v>152</v>
      </c>
      <c r="AU621" s="264" t="s">
        <v>76</v>
      </c>
      <c r="AV621" s="14" t="s">
        <v>146</v>
      </c>
      <c r="AW621" s="14" t="s">
        <v>30</v>
      </c>
      <c r="AX621" s="14" t="s">
        <v>74</v>
      </c>
      <c r="AY621" s="264" t="s">
        <v>139</v>
      </c>
    </row>
    <row r="622" s="1" customFormat="1" ht="16.5" customHeight="1">
      <c r="B622" s="38"/>
      <c r="C622" s="217" t="s">
        <v>722</v>
      </c>
      <c r="D622" s="217" t="s">
        <v>141</v>
      </c>
      <c r="E622" s="218" t="s">
        <v>723</v>
      </c>
      <c r="F622" s="219" t="s">
        <v>724</v>
      </c>
      <c r="G622" s="220" t="s">
        <v>160</v>
      </c>
      <c r="H622" s="221">
        <v>1</v>
      </c>
      <c r="I622" s="222"/>
      <c r="J622" s="223">
        <f>ROUND(I622*H622,2)</f>
        <v>0</v>
      </c>
      <c r="K622" s="219" t="s">
        <v>145</v>
      </c>
      <c r="L622" s="43"/>
      <c r="M622" s="224" t="s">
        <v>1</v>
      </c>
      <c r="N622" s="225" t="s">
        <v>38</v>
      </c>
      <c r="O622" s="79"/>
      <c r="P622" s="226">
        <f>O622*H622</f>
        <v>0</v>
      </c>
      <c r="Q622" s="226">
        <v>0.50375000000000003</v>
      </c>
      <c r="R622" s="226">
        <f>Q622*H622</f>
        <v>0.50375000000000003</v>
      </c>
      <c r="S622" s="226">
        <v>2.5</v>
      </c>
      <c r="T622" s="227">
        <f>S622*H622</f>
        <v>2.5</v>
      </c>
      <c r="AR622" s="17" t="s">
        <v>146</v>
      </c>
      <c r="AT622" s="17" t="s">
        <v>141</v>
      </c>
      <c r="AU622" s="17" t="s">
        <v>76</v>
      </c>
      <c r="AY622" s="17" t="s">
        <v>139</v>
      </c>
      <c r="BE622" s="228">
        <f>IF(N622="základní",J622,0)</f>
        <v>0</v>
      </c>
      <c r="BF622" s="228">
        <f>IF(N622="snížená",J622,0)</f>
        <v>0</v>
      </c>
      <c r="BG622" s="228">
        <f>IF(N622="zákl. přenesená",J622,0)</f>
        <v>0</v>
      </c>
      <c r="BH622" s="228">
        <f>IF(N622="sníž. přenesená",J622,0)</f>
        <v>0</v>
      </c>
      <c r="BI622" s="228">
        <f>IF(N622="nulová",J622,0)</f>
        <v>0</v>
      </c>
      <c r="BJ622" s="17" t="s">
        <v>74</v>
      </c>
      <c r="BK622" s="228">
        <f>ROUND(I622*H622,2)</f>
        <v>0</v>
      </c>
      <c r="BL622" s="17" t="s">
        <v>146</v>
      </c>
      <c r="BM622" s="17" t="s">
        <v>725</v>
      </c>
    </row>
    <row r="623" s="1" customFormat="1">
      <c r="B623" s="38"/>
      <c r="C623" s="39"/>
      <c r="D623" s="229" t="s">
        <v>148</v>
      </c>
      <c r="E623" s="39"/>
      <c r="F623" s="230" t="s">
        <v>726</v>
      </c>
      <c r="G623" s="39"/>
      <c r="H623" s="39"/>
      <c r="I623" s="144"/>
      <c r="J623" s="39"/>
      <c r="K623" s="39"/>
      <c r="L623" s="43"/>
      <c r="M623" s="231"/>
      <c r="N623" s="79"/>
      <c r="O623" s="79"/>
      <c r="P623" s="79"/>
      <c r="Q623" s="79"/>
      <c r="R623" s="79"/>
      <c r="S623" s="79"/>
      <c r="T623" s="80"/>
      <c r="AT623" s="17" t="s">
        <v>148</v>
      </c>
      <c r="AU623" s="17" t="s">
        <v>76</v>
      </c>
    </row>
    <row r="624" s="1" customFormat="1">
      <c r="B624" s="38"/>
      <c r="C624" s="39"/>
      <c r="D624" s="229" t="s">
        <v>150</v>
      </c>
      <c r="E624" s="39"/>
      <c r="F624" s="232" t="s">
        <v>727</v>
      </c>
      <c r="G624" s="39"/>
      <c r="H624" s="39"/>
      <c r="I624" s="144"/>
      <c r="J624" s="39"/>
      <c r="K624" s="39"/>
      <c r="L624" s="43"/>
      <c r="M624" s="231"/>
      <c r="N624" s="79"/>
      <c r="O624" s="79"/>
      <c r="P624" s="79"/>
      <c r="Q624" s="79"/>
      <c r="R624" s="79"/>
      <c r="S624" s="79"/>
      <c r="T624" s="80"/>
      <c r="AT624" s="17" t="s">
        <v>150</v>
      </c>
      <c r="AU624" s="17" t="s">
        <v>76</v>
      </c>
    </row>
    <row r="625" s="12" customFormat="1">
      <c r="B625" s="233"/>
      <c r="C625" s="234"/>
      <c r="D625" s="229" t="s">
        <v>152</v>
      </c>
      <c r="E625" s="235" t="s">
        <v>1</v>
      </c>
      <c r="F625" s="236" t="s">
        <v>728</v>
      </c>
      <c r="G625" s="234"/>
      <c r="H625" s="235" t="s">
        <v>1</v>
      </c>
      <c r="I625" s="237"/>
      <c r="J625" s="234"/>
      <c r="K625" s="234"/>
      <c r="L625" s="238"/>
      <c r="M625" s="239"/>
      <c r="N625" s="240"/>
      <c r="O625" s="240"/>
      <c r="P625" s="240"/>
      <c r="Q625" s="240"/>
      <c r="R625" s="240"/>
      <c r="S625" s="240"/>
      <c r="T625" s="241"/>
      <c r="AT625" s="242" t="s">
        <v>152</v>
      </c>
      <c r="AU625" s="242" t="s">
        <v>76</v>
      </c>
      <c r="AV625" s="12" t="s">
        <v>74</v>
      </c>
      <c r="AW625" s="12" t="s">
        <v>30</v>
      </c>
      <c r="AX625" s="12" t="s">
        <v>67</v>
      </c>
      <c r="AY625" s="242" t="s">
        <v>139</v>
      </c>
    </row>
    <row r="626" s="13" customFormat="1">
      <c r="B626" s="243"/>
      <c r="C626" s="244"/>
      <c r="D626" s="229" t="s">
        <v>152</v>
      </c>
      <c r="E626" s="245" t="s">
        <v>1</v>
      </c>
      <c r="F626" s="246" t="s">
        <v>74</v>
      </c>
      <c r="G626" s="244"/>
      <c r="H626" s="247">
        <v>1</v>
      </c>
      <c r="I626" s="248"/>
      <c r="J626" s="244"/>
      <c r="K626" s="244"/>
      <c r="L626" s="249"/>
      <c r="M626" s="250"/>
      <c r="N626" s="251"/>
      <c r="O626" s="251"/>
      <c r="P626" s="251"/>
      <c r="Q626" s="251"/>
      <c r="R626" s="251"/>
      <c r="S626" s="251"/>
      <c r="T626" s="252"/>
      <c r="AT626" s="253" t="s">
        <v>152</v>
      </c>
      <c r="AU626" s="253" t="s">
        <v>76</v>
      </c>
      <c r="AV626" s="13" t="s">
        <v>76</v>
      </c>
      <c r="AW626" s="13" t="s">
        <v>30</v>
      </c>
      <c r="AX626" s="13" t="s">
        <v>74</v>
      </c>
      <c r="AY626" s="253" t="s">
        <v>139</v>
      </c>
    </row>
    <row r="627" s="1" customFormat="1" ht="16.5" customHeight="1">
      <c r="B627" s="38"/>
      <c r="C627" s="217" t="s">
        <v>729</v>
      </c>
      <c r="D627" s="217" t="s">
        <v>141</v>
      </c>
      <c r="E627" s="218" t="s">
        <v>730</v>
      </c>
      <c r="F627" s="219" t="s">
        <v>731</v>
      </c>
      <c r="G627" s="220" t="s">
        <v>160</v>
      </c>
      <c r="H627" s="221">
        <v>23.082999999999998</v>
      </c>
      <c r="I627" s="222"/>
      <c r="J627" s="223">
        <f>ROUND(I627*H627,2)</f>
        <v>0</v>
      </c>
      <c r="K627" s="219" t="s">
        <v>145</v>
      </c>
      <c r="L627" s="43"/>
      <c r="M627" s="224" t="s">
        <v>1</v>
      </c>
      <c r="N627" s="225" t="s">
        <v>38</v>
      </c>
      <c r="O627" s="79"/>
      <c r="P627" s="226">
        <f>O627*H627</f>
        <v>0</v>
      </c>
      <c r="Q627" s="226">
        <v>0.50375000000000003</v>
      </c>
      <c r="R627" s="226">
        <f>Q627*H627</f>
        <v>11.62806125</v>
      </c>
      <c r="S627" s="226">
        <v>2.5</v>
      </c>
      <c r="T627" s="227">
        <f>S627*H627</f>
        <v>57.707499999999996</v>
      </c>
      <c r="AR627" s="17" t="s">
        <v>146</v>
      </c>
      <c r="AT627" s="17" t="s">
        <v>141</v>
      </c>
      <c r="AU627" s="17" t="s">
        <v>76</v>
      </c>
      <c r="AY627" s="17" t="s">
        <v>139</v>
      </c>
      <c r="BE627" s="228">
        <f>IF(N627="základní",J627,0)</f>
        <v>0</v>
      </c>
      <c r="BF627" s="228">
        <f>IF(N627="snížená",J627,0)</f>
        <v>0</v>
      </c>
      <c r="BG627" s="228">
        <f>IF(N627="zákl. přenesená",J627,0)</f>
        <v>0</v>
      </c>
      <c r="BH627" s="228">
        <f>IF(N627="sníž. přenesená",J627,0)</f>
        <v>0</v>
      </c>
      <c r="BI627" s="228">
        <f>IF(N627="nulová",J627,0)</f>
        <v>0</v>
      </c>
      <c r="BJ627" s="17" t="s">
        <v>74</v>
      </c>
      <c r="BK627" s="228">
        <f>ROUND(I627*H627,2)</f>
        <v>0</v>
      </c>
      <c r="BL627" s="17" t="s">
        <v>146</v>
      </c>
      <c r="BM627" s="17" t="s">
        <v>732</v>
      </c>
    </row>
    <row r="628" s="1" customFormat="1">
      <c r="B628" s="38"/>
      <c r="C628" s="39"/>
      <c r="D628" s="229" t="s">
        <v>148</v>
      </c>
      <c r="E628" s="39"/>
      <c r="F628" s="230" t="s">
        <v>733</v>
      </c>
      <c r="G628" s="39"/>
      <c r="H628" s="39"/>
      <c r="I628" s="144"/>
      <c r="J628" s="39"/>
      <c r="K628" s="39"/>
      <c r="L628" s="43"/>
      <c r="M628" s="231"/>
      <c r="N628" s="79"/>
      <c r="O628" s="79"/>
      <c r="P628" s="79"/>
      <c r="Q628" s="79"/>
      <c r="R628" s="79"/>
      <c r="S628" s="79"/>
      <c r="T628" s="80"/>
      <c r="AT628" s="17" t="s">
        <v>148</v>
      </c>
      <c r="AU628" s="17" t="s">
        <v>76</v>
      </c>
    </row>
    <row r="629" s="1" customFormat="1">
      <c r="B629" s="38"/>
      <c r="C629" s="39"/>
      <c r="D629" s="229" t="s">
        <v>150</v>
      </c>
      <c r="E629" s="39"/>
      <c r="F629" s="232" t="s">
        <v>727</v>
      </c>
      <c r="G629" s="39"/>
      <c r="H629" s="39"/>
      <c r="I629" s="144"/>
      <c r="J629" s="39"/>
      <c r="K629" s="39"/>
      <c r="L629" s="43"/>
      <c r="M629" s="231"/>
      <c r="N629" s="79"/>
      <c r="O629" s="79"/>
      <c r="P629" s="79"/>
      <c r="Q629" s="79"/>
      <c r="R629" s="79"/>
      <c r="S629" s="79"/>
      <c r="T629" s="80"/>
      <c r="AT629" s="17" t="s">
        <v>150</v>
      </c>
      <c r="AU629" s="17" t="s">
        <v>76</v>
      </c>
    </row>
    <row r="630" s="12" customFormat="1">
      <c r="B630" s="233"/>
      <c r="C630" s="234"/>
      <c r="D630" s="229" t="s">
        <v>152</v>
      </c>
      <c r="E630" s="235" t="s">
        <v>1</v>
      </c>
      <c r="F630" s="236" t="s">
        <v>734</v>
      </c>
      <c r="G630" s="234"/>
      <c r="H630" s="235" t="s">
        <v>1</v>
      </c>
      <c r="I630" s="237"/>
      <c r="J630" s="234"/>
      <c r="K630" s="234"/>
      <c r="L630" s="238"/>
      <c r="M630" s="239"/>
      <c r="N630" s="240"/>
      <c r="O630" s="240"/>
      <c r="P630" s="240"/>
      <c r="Q630" s="240"/>
      <c r="R630" s="240"/>
      <c r="S630" s="240"/>
      <c r="T630" s="241"/>
      <c r="AT630" s="242" t="s">
        <v>152</v>
      </c>
      <c r="AU630" s="242" t="s">
        <v>76</v>
      </c>
      <c r="AV630" s="12" t="s">
        <v>74</v>
      </c>
      <c r="AW630" s="12" t="s">
        <v>30</v>
      </c>
      <c r="AX630" s="12" t="s">
        <v>67</v>
      </c>
      <c r="AY630" s="242" t="s">
        <v>139</v>
      </c>
    </row>
    <row r="631" s="12" customFormat="1">
      <c r="B631" s="233"/>
      <c r="C631" s="234"/>
      <c r="D631" s="229" t="s">
        <v>152</v>
      </c>
      <c r="E631" s="235" t="s">
        <v>1</v>
      </c>
      <c r="F631" s="236" t="s">
        <v>285</v>
      </c>
      <c r="G631" s="234"/>
      <c r="H631" s="235" t="s">
        <v>1</v>
      </c>
      <c r="I631" s="237"/>
      <c r="J631" s="234"/>
      <c r="K631" s="234"/>
      <c r="L631" s="238"/>
      <c r="M631" s="239"/>
      <c r="N631" s="240"/>
      <c r="O631" s="240"/>
      <c r="P631" s="240"/>
      <c r="Q631" s="240"/>
      <c r="R631" s="240"/>
      <c r="S631" s="240"/>
      <c r="T631" s="241"/>
      <c r="AT631" s="242" t="s">
        <v>152</v>
      </c>
      <c r="AU631" s="242" t="s">
        <v>76</v>
      </c>
      <c r="AV631" s="12" t="s">
        <v>74</v>
      </c>
      <c r="AW631" s="12" t="s">
        <v>30</v>
      </c>
      <c r="AX631" s="12" t="s">
        <v>67</v>
      </c>
      <c r="AY631" s="242" t="s">
        <v>139</v>
      </c>
    </row>
    <row r="632" s="13" customFormat="1">
      <c r="B632" s="243"/>
      <c r="C632" s="244"/>
      <c r="D632" s="229" t="s">
        <v>152</v>
      </c>
      <c r="E632" s="245" t="s">
        <v>1</v>
      </c>
      <c r="F632" s="246" t="s">
        <v>735</v>
      </c>
      <c r="G632" s="244"/>
      <c r="H632" s="247">
        <v>10.955</v>
      </c>
      <c r="I632" s="248"/>
      <c r="J632" s="244"/>
      <c r="K632" s="244"/>
      <c r="L632" s="249"/>
      <c r="M632" s="250"/>
      <c r="N632" s="251"/>
      <c r="O632" s="251"/>
      <c r="P632" s="251"/>
      <c r="Q632" s="251"/>
      <c r="R632" s="251"/>
      <c r="S632" s="251"/>
      <c r="T632" s="252"/>
      <c r="AT632" s="253" t="s">
        <v>152</v>
      </c>
      <c r="AU632" s="253" t="s">
        <v>76</v>
      </c>
      <c r="AV632" s="13" t="s">
        <v>76</v>
      </c>
      <c r="AW632" s="13" t="s">
        <v>30</v>
      </c>
      <c r="AX632" s="13" t="s">
        <v>67</v>
      </c>
      <c r="AY632" s="253" t="s">
        <v>139</v>
      </c>
    </row>
    <row r="633" s="12" customFormat="1">
      <c r="B633" s="233"/>
      <c r="C633" s="234"/>
      <c r="D633" s="229" t="s">
        <v>152</v>
      </c>
      <c r="E633" s="235" t="s">
        <v>1</v>
      </c>
      <c r="F633" s="236" t="s">
        <v>213</v>
      </c>
      <c r="G633" s="234"/>
      <c r="H633" s="235" t="s">
        <v>1</v>
      </c>
      <c r="I633" s="237"/>
      <c r="J633" s="234"/>
      <c r="K633" s="234"/>
      <c r="L633" s="238"/>
      <c r="M633" s="239"/>
      <c r="N633" s="240"/>
      <c r="O633" s="240"/>
      <c r="P633" s="240"/>
      <c r="Q633" s="240"/>
      <c r="R633" s="240"/>
      <c r="S633" s="240"/>
      <c r="T633" s="241"/>
      <c r="AT633" s="242" t="s">
        <v>152</v>
      </c>
      <c r="AU633" s="242" t="s">
        <v>76</v>
      </c>
      <c r="AV633" s="12" t="s">
        <v>74</v>
      </c>
      <c r="AW633" s="12" t="s">
        <v>30</v>
      </c>
      <c r="AX633" s="12" t="s">
        <v>67</v>
      </c>
      <c r="AY633" s="242" t="s">
        <v>139</v>
      </c>
    </row>
    <row r="634" s="13" customFormat="1">
      <c r="B634" s="243"/>
      <c r="C634" s="244"/>
      <c r="D634" s="229" t="s">
        <v>152</v>
      </c>
      <c r="E634" s="245" t="s">
        <v>1</v>
      </c>
      <c r="F634" s="246" t="s">
        <v>736</v>
      </c>
      <c r="G634" s="244"/>
      <c r="H634" s="247">
        <v>12.128</v>
      </c>
      <c r="I634" s="248"/>
      <c r="J634" s="244"/>
      <c r="K634" s="244"/>
      <c r="L634" s="249"/>
      <c r="M634" s="250"/>
      <c r="N634" s="251"/>
      <c r="O634" s="251"/>
      <c r="P634" s="251"/>
      <c r="Q634" s="251"/>
      <c r="R634" s="251"/>
      <c r="S634" s="251"/>
      <c r="T634" s="252"/>
      <c r="AT634" s="253" t="s">
        <v>152</v>
      </c>
      <c r="AU634" s="253" t="s">
        <v>76</v>
      </c>
      <c r="AV634" s="13" t="s">
        <v>76</v>
      </c>
      <c r="AW634" s="13" t="s">
        <v>30</v>
      </c>
      <c r="AX634" s="13" t="s">
        <v>67</v>
      </c>
      <c r="AY634" s="253" t="s">
        <v>139</v>
      </c>
    </row>
    <row r="635" s="14" customFormat="1">
      <c r="B635" s="254"/>
      <c r="C635" s="255"/>
      <c r="D635" s="229" t="s">
        <v>152</v>
      </c>
      <c r="E635" s="256" t="s">
        <v>1</v>
      </c>
      <c r="F635" s="257" t="s">
        <v>157</v>
      </c>
      <c r="G635" s="255"/>
      <c r="H635" s="258">
        <v>23.082999999999998</v>
      </c>
      <c r="I635" s="259"/>
      <c r="J635" s="255"/>
      <c r="K635" s="255"/>
      <c r="L635" s="260"/>
      <c r="M635" s="261"/>
      <c r="N635" s="262"/>
      <c r="O635" s="262"/>
      <c r="P635" s="262"/>
      <c r="Q635" s="262"/>
      <c r="R635" s="262"/>
      <c r="S635" s="262"/>
      <c r="T635" s="263"/>
      <c r="AT635" s="264" t="s">
        <v>152</v>
      </c>
      <c r="AU635" s="264" t="s">
        <v>76</v>
      </c>
      <c r="AV635" s="14" t="s">
        <v>146</v>
      </c>
      <c r="AW635" s="14" t="s">
        <v>30</v>
      </c>
      <c r="AX635" s="14" t="s">
        <v>74</v>
      </c>
      <c r="AY635" s="264" t="s">
        <v>139</v>
      </c>
    </row>
    <row r="636" s="1" customFormat="1" ht="16.5" customHeight="1">
      <c r="B636" s="38"/>
      <c r="C636" s="276" t="s">
        <v>737</v>
      </c>
      <c r="D636" s="276" t="s">
        <v>320</v>
      </c>
      <c r="E636" s="277" t="s">
        <v>738</v>
      </c>
      <c r="F636" s="278" t="s">
        <v>739</v>
      </c>
      <c r="G636" s="279" t="s">
        <v>307</v>
      </c>
      <c r="H636" s="280">
        <v>18.696999999999999</v>
      </c>
      <c r="I636" s="281"/>
      <c r="J636" s="282">
        <f>ROUND(I636*H636,2)</f>
        <v>0</v>
      </c>
      <c r="K636" s="278" t="s">
        <v>740</v>
      </c>
      <c r="L636" s="283"/>
      <c r="M636" s="284" t="s">
        <v>1</v>
      </c>
      <c r="N636" s="285" t="s">
        <v>38</v>
      </c>
      <c r="O636" s="79"/>
      <c r="P636" s="226">
        <f>O636*H636</f>
        <v>0</v>
      </c>
      <c r="Q636" s="226">
        <v>1</v>
      </c>
      <c r="R636" s="226">
        <f>Q636*H636</f>
        <v>18.696999999999999</v>
      </c>
      <c r="S636" s="226">
        <v>0</v>
      </c>
      <c r="T636" s="227">
        <f>S636*H636</f>
        <v>0</v>
      </c>
      <c r="AR636" s="17" t="s">
        <v>218</v>
      </c>
      <c r="AT636" s="17" t="s">
        <v>320</v>
      </c>
      <c r="AU636" s="17" t="s">
        <v>76</v>
      </c>
      <c r="AY636" s="17" t="s">
        <v>139</v>
      </c>
      <c r="BE636" s="228">
        <f>IF(N636="základní",J636,0)</f>
        <v>0</v>
      </c>
      <c r="BF636" s="228">
        <f>IF(N636="snížená",J636,0)</f>
        <v>0</v>
      </c>
      <c r="BG636" s="228">
        <f>IF(N636="zákl. přenesená",J636,0)</f>
        <v>0</v>
      </c>
      <c r="BH636" s="228">
        <f>IF(N636="sníž. přenesená",J636,0)</f>
        <v>0</v>
      </c>
      <c r="BI636" s="228">
        <f>IF(N636="nulová",J636,0)</f>
        <v>0</v>
      </c>
      <c r="BJ636" s="17" t="s">
        <v>74</v>
      </c>
      <c r="BK636" s="228">
        <f>ROUND(I636*H636,2)</f>
        <v>0</v>
      </c>
      <c r="BL636" s="17" t="s">
        <v>146</v>
      </c>
      <c r="BM636" s="17" t="s">
        <v>741</v>
      </c>
    </row>
    <row r="637" s="1" customFormat="1">
      <c r="B637" s="38"/>
      <c r="C637" s="39"/>
      <c r="D637" s="229" t="s">
        <v>148</v>
      </c>
      <c r="E637" s="39"/>
      <c r="F637" s="230" t="s">
        <v>739</v>
      </c>
      <c r="G637" s="39"/>
      <c r="H637" s="39"/>
      <c r="I637" s="144"/>
      <c r="J637" s="39"/>
      <c r="K637" s="39"/>
      <c r="L637" s="43"/>
      <c r="M637" s="231"/>
      <c r="N637" s="79"/>
      <c r="O637" s="79"/>
      <c r="P637" s="79"/>
      <c r="Q637" s="79"/>
      <c r="R637" s="79"/>
      <c r="S637" s="79"/>
      <c r="T637" s="80"/>
      <c r="AT637" s="17" t="s">
        <v>148</v>
      </c>
      <c r="AU637" s="17" t="s">
        <v>76</v>
      </c>
    </row>
    <row r="638" s="12" customFormat="1">
      <c r="B638" s="233"/>
      <c r="C638" s="234"/>
      <c r="D638" s="229" t="s">
        <v>152</v>
      </c>
      <c r="E638" s="235" t="s">
        <v>1</v>
      </c>
      <c r="F638" s="236" t="s">
        <v>742</v>
      </c>
      <c r="G638" s="234"/>
      <c r="H638" s="235" t="s">
        <v>1</v>
      </c>
      <c r="I638" s="237"/>
      <c r="J638" s="234"/>
      <c r="K638" s="234"/>
      <c r="L638" s="238"/>
      <c r="M638" s="239"/>
      <c r="N638" s="240"/>
      <c r="O638" s="240"/>
      <c r="P638" s="240"/>
      <c r="Q638" s="240"/>
      <c r="R638" s="240"/>
      <c r="S638" s="240"/>
      <c r="T638" s="241"/>
      <c r="AT638" s="242" t="s">
        <v>152</v>
      </c>
      <c r="AU638" s="242" t="s">
        <v>76</v>
      </c>
      <c r="AV638" s="12" t="s">
        <v>74</v>
      </c>
      <c r="AW638" s="12" t="s">
        <v>30</v>
      </c>
      <c r="AX638" s="12" t="s">
        <v>67</v>
      </c>
      <c r="AY638" s="242" t="s">
        <v>139</v>
      </c>
    </row>
    <row r="639" s="13" customFormat="1">
      <c r="B639" s="243"/>
      <c r="C639" s="244"/>
      <c r="D639" s="229" t="s">
        <v>152</v>
      </c>
      <c r="E639" s="245" t="s">
        <v>1</v>
      </c>
      <c r="F639" s="246" t="s">
        <v>743</v>
      </c>
      <c r="G639" s="244"/>
      <c r="H639" s="247">
        <v>18.696999999999999</v>
      </c>
      <c r="I639" s="248"/>
      <c r="J639" s="244"/>
      <c r="K639" s="244"/>
      <c r="L639" s="249"/>
      <c r="M639" s="250"/>
      <c r="N639" s="251"/>
      <c r="O639" s="251"/>
      <c r="P639" s="251"/>
      <c r="Q639" s="251"/>
      <c r="R639" s="251"/>
      <c r="S639" s="251"/>
      <c r="T639" s="252"/>
      <c r="AT639" s="253" t="s">
        <v>152</v>
      </c>
      <c r="AU639" s="253" t="s">
        <v>76</v>
      </c>
      <c r="AV639" s="13" t="s">
        <v>76</v>
      </c>
      <c r="AW639" s="13" t="s">
        <v>30</v>
      </c>
      <c r="AX639" s="13" t="s">
        <v>74</v>
      </c>
      <c r="AY639" s="253" t="s">
        <v>139</v>
      </c>
    </row>
    <row r="640" s="1" customFormat="1" ht="16.5" customHeight="1">
      <c r="B640" s="38"/>
      <c r="C640" s="217" t="s">
        <v>744</v>
      </c>
      <c r="D640" s="217" t="s">
        <v>141</v>
      </c>
      <c r="E640" s="218" t="s">
        <v>745</v>
      </c>
      <c r="F640" s="219" t="s">
        <v>746</v>
      </c>
      <c r="G640" s="220" t="s">
        <v>144</v>
      </c>
      <c r="H640" s="221">
        <v>249.315</v>
      </c>
      <c r="I640" s="222"/>
      <c r="J640" s="223">
        <f>ROUND(I640*H640,2)</f>
        <v>0</v>
      </c>
      <c r="K640" s="219" t="s">
        <v>145</v>
      </c>
      <c r="L640" s="43"/>
      <c r="M640" s="224" t="s">
        <v>1</v>
      </c>
      <c r="N640" s="225" t="s">
        <v>38</v>
      </c>
      <c r="O640" s="79"/>
      <c r="P640" s="226">
        <f>O640*H640</f>
        <v>0</v>
      </c>
      <c r="Q640" s="226">
        <v>0.078163999999999997</v>
      </c>
      <c r="R640" s="226">
        <f>Q640*H640</f>
        <v>19.48745766</v>
      </c>
      <c r="S640" s="226">
        <v>0</v>
      </c>
      <c r="T640" s="227">
        <f>S640*H640</f>
        <v>0</v>
      </c>
      <c r="AR640" s="17" t="s">
        <v>146</v>
      </c>
      <c r="AT640" s="17" t="s">
        <v>141</v>
      </c>
      <c r="AU640" s="17" t="s">
        <v>76</v>
      </c>
      <c r="AY640" s="17" t="s">
        <v>139</v>
      </c>
      <c r="BE640" s="228">
        <f>IF(N640="základní",J640,0)</f>
        <v>0</v>
      </c>
      <c r="BF640" s="228">
        <f>IF(N640="snížená",J640,0)</f>
        <v>0</v>
      </c>
      <c r="BG640" s="228">
        <f>IF(N640="zákl. přenesená",J640,0)</f>
        <v>0</v>
      </c>
      <c r="BH640" s="228">
        <f>IF(N640="sníž. přenesená",J640,0)</f>
        <v>0</v>
      </c>
      <c r="BI640" s="228">
        <f>IF(N640="nulová",J640,0)</f>
        <v>0</v>
      </c>
      <c r="BJ640" s="17" t="s">
        <v>74</v>
      </c>
      <c r="BK640" s="228">
        <f>ROUND(I640*H640,2)</f>
        <v>0</v>
      </c>
      <c r="BL640" s="17" t="s">
        <v>146</v>
      </c>
      <c r="BM640" s="17" t="s">
        <v>747</v>
      </c>
    </row>
    <row r="641" s="1" customFormat="1">
      <c r="B641" s="38"/>
      <c r="C641" s="39"/>
      <c r="D641" s="229" t="s">
        <v>148</v>
      </c>
      <c r="E641" s="39"/>
      <c r="F641" s="230" t="s">
        <v>748</v>
      </c>
      <c r="G641" s="39"/>
      <c r="H641" s="39"/>
      <c r="I641" s="144"/>
      <c r="J641" s="39"/>
      <c r="K641" s="39"/>
      <c r="L641" s="43"/>
      <c r="M641" s="231"/>
      <c r="N641" s="79"/>
      <c r="O641" s="79"/>
      <c r="P641" s="79"/>
      <c r="Q641" s="79"/>
      <c r="R641" s="79"/>
      <c r="S641" s="79"/>
      <c r="T641" s="80"/>
      <c r="AT641" s="17" t="s">
        <v>148</v>
      </c>
      <c r="AU641" s="17" t="s">
        <v>76</v>
      </c>
    </row>
    <row r="642" s="1" customFormat="1">
      <c r="B642" s="38"/>
      <c r="C642" s="39"/>
      <c r="D642" s="229" t="s">
        <v>150</v>
      </c>
      <c r="E642" s="39"/>
      <c r="F642" s="232" t="s">
        <v>749</v>
      </c>
      <c r="G642" s="39"/>
      <c r="H642" s="39"/>
      <c r="I642" s="144"/>
      <c r="J642" s="39"/>
      <c r="K642" s="39"/>
      <c r="L642" s="43"/>
      <c r="M642" s="231"/>
      <c r="N642" s="79"/>
      <c r="O642" s="79"/>
      <c r="P642" s="79"/>
      <c r="Q642" s="79"/>
      <c r="R642" s="79"/>
      <c r="S642" s="79"/>
      <c r="T642" s="80"/>
      <c r="AT642" s="17" t="s">
        <v>150</v>
      </c>
      <c r="AU642" s="17" t="s">
        <v>76</v>
      </c>
    </row>
    <row r="643" s="12" customFormat="1">
      <c r="B643" s="233"/>
      <c r="C643" s="234"/>
      <c r="D643" s="229" t="s">
        <v>152</v>
      </c>
      <c r="E643" s="235" t="s">
        <v>1</v>
      </c>
      <c r="F643" s="236" t="s">
        <v>691</v>
      </c>
      <c r="G643" s="234"/>
      <c r="H643" s="235" t="s">
        <v>1</v>
      </c>
      <c r="I643" s="237"/>
      <c r="J643" s="234"/>
      <c r="K643" s="234"/>
      <c r="L643" s="238"/>
      <c r="M643" s="239"/>
      <c r="N643" s="240"/>
      <c r="O643" s="240"/>
      <c r="P643" s="240"/>
      <c r="Q643" s="240"/>
      <c r="R643" s="240"/>
      <c r="S643" s="240"/>
      <c r="T643" s="241"/>
      <c r="AT643" s="242" t="s">
        <v>152</v>
      </c>
      <c r="AU643" s="242" t="s">
        <v>76</v>
      </c>
      <c r="AV643" s="12" t="s">
        <v>74</v>
      </c>
      <c r="AW643" s="12" t="s">
        <v>30</v>
      </c>
      <c r="AX643" s="12" t="s">
        <v>67</v>
      </c>
      <c r="AY643" s="242" t="s">
        <v>139</v>
      </c>
    </row>
    <row r="644" s="13" customFormat="1">
      <c r="B644" s="243"/>
      <c r="C644" s="244"/>
      <c r="D644" s="229" t="s">
        <v>152</v>
      </c>
      <c r="E644" s="245" t="s">
        <v>1</v>
      </c>
      <c r="F644" s="246" t="s">
        <v>692</v>
      </c>
      <c r="G644" s="244"/>
      <c r="H644" s="247">
        <v>47.774999999999999</v>
      </c>
      <c r="I644" s="248"/>
      <c r="J644" s="244"/>
      <c r="K644" s="244"/>
      <c r="L644" s="249"/>
      <c r="M644" s="250"/>
      <c r="N644" s="251"/>
      <c r="O644" s="251"/>
      <c r="P644" s="251"/>
      <c r="Q644" s="251"/>
      <c r="R644" s="251"/>
      <c r="S644" s="251"/>
      <c r="T644" s="252"/>
      <c r="AT644" s="253" t="s">
        <v>152</v>
      </c>
      <c r="AU644" s="253" t="s">
        <v>76</v>
      </c>
      <c r="AV644" s="13" t="s">
        <v>76</v>
      </c>
      <c r="AW644" s="13" t="s">
        <v>30</v>
      </c>
      <c r="AX644" s="13" t="s">
        <v>67</v>
      </c>
      <c r="AY644" s="253" t="s">
        <v>139</v>
      </c>
    </row>
    <row r="645" s="12" customFormat="1">
      <c r="B645" s="233"/>
      <c r="C645" s="234"/>
      <c r="D645" s="229" t="s">
        <v>152</v>
      </c>
      <c r="E645" s="235" t="s">
        <v>1</v>
      </c>
      <c r="F645" s="236" t="s">
        <v>693</v>
      </c>
      <c r="G645" s="234"/>
      <c r="H645" s="235" t="s">
        <v>1</v>
      </c>
      <c r="I645" s="237"/>
      <c r="J645" s="234"/>
      <c r="K645" s="234"/>
      <c r="L645" s="238"/>
      <c r="M645" s="239"/>
      <c r="N645" s="240"/>
      <c r="O645" s="240"/>
      <c r="P645" s="240"/>
      <c r="Q645" s="240"/>
      <c r="R645" s="240"/>
      <c r="S645" s="240"/>
      <c r="T645" s="241"/>
      <c r="AT645" s="242" t="s">
        <v>152</v>
      </c>
      <c r="AU645" s="242" t="s">
        <v>76</v>
      </c>
      <c r="AV645" s="12" t="s">
        <v>74</v>
      </c>
      <c r="AW645" s="12" t="s">
        <v>30</v>
      </c>
      <c r="AX645" s="12" t="s">
        <v>67</v>
      </c>
      <c r="AY645" s="242" t="s">
        <v>139</v>
      </c>
    </row>
    <row r="646" s="13" customFormat="1">
      <c r="B646" s="243"/>
      <c r="C646" s="244"/>
      <c r="D646" s="229" t="s">
        <v>152</v>
      </c>
      <c r="E646" s="245" t="s">
        <v>1</v>
      </c>
      <c r="F646" s="246" t="s">
        <v>694</v>
      </c>
      <c r="G646" s="244"/>
      <c r="H646" s="247">
        <v>42.463000000000001</v>
      </c>
      <c r="I646" s="248"/>
      <c r="J646" s="244"/>
      <c r="K646" s="244"/>
      <c r="L646" s="249"/>
      <c r="M646" s="250"/>
      <c r="N646" s="251"/>
      <c r="O646" s="251"/>
      <c r="P646" s="251"/>
      <c r="Q646" s="251"/>
      <c r="R646" s="251"/>
      <c r="S646" s="251"/>
      <c r="T646" s="252"/>
      <c r="AT646" s="253" t="s">
        <v>152</v>
      </c>
      <c r="AU646" s="253" t="s">
        <v>76</v>
      </c>
      <c r="AV646" s="13" t="s">
        <v>76</v>
      </c>
      <c r="AW646" s="13" t="s">
        <v>30</v>
      </c>
      <c r="AX646" s="13" t="s">
        <v>67</v>
      </c>
      <c r="AY646" s="253" t="s">
        <v>139</v>
      </c>
    </row>
    <row r="647" s="12" customFormat="1">
      <c r="B647" s="233"/>
      <c r="C647" s="234"/>
      <c r="D647" s="229" t="s">
        <v>152</v>
      </c>
      <c r="E647" s="235" t="s">
        <v>1</v>
      </c>
      <c r="F647" s="236" t="s">
        <v>695</v>
      </c>
      <c r="G647" s="234"/>
      <c r="H647" s="235" t="s">
        <v>1</v>
      </c>
      <c r="I647" s="237"/>
      <c r="J647" s="234"/>
      <c r="K647" s="234"/>
      <c r="L647" s="238"/>
      <c r="M647" s="239"/>
      <c r="N647" s="240"/>
      <c r="O647" s="240"/>
      <c r="P647" s="240"/>
      <c r="Q647" s="240"/>
      <c r="R647" s="240"/>
      <c r="S647" s="240"/>
      <c r="T647" s="241"/>
      <c r="AT647" s="242" t="s">
        <v>152</v>
      </c>
      <c r="AU647" s="242" t="s">
        <v>76</v>
      </c>
      <c r="AV647" s="12" t="s">
        <v>74</v>
      </c>
      <c r="AW647" s="12" t="s">
        <v>30</v>
      </c>
      <c r="AX647" s="12" t="s">
        <v>67</v>
      </c>
      <c r="AY647" s="242" t="s">
        <v>139</v>
      </c>
    </row>
    <row r="648" s="13" customFormat="1">
      <c r="B648" s="243"/>
      <c r="C648" s="244"/>
      <c r="D648" s="229" t="s">
        <v>152</v>
      </c>
      <c r="E648" s="245" t="s">
        <v>1</v>
      </c>
      <c r="F648" s="246" t="s">
        <v>696</v>
      </c>
      <c r="G648" s="244"/>
      <c r="H648" s="247">
        <v>34.899000000000001</v>
      </c>
      <c r="I648" s="248"/>
      <c r="J648" s="244"/>
      <c r="K648" s="244"/>
      <c r="L648" s="249"/>
      <c r="M648" s="250"/>
      <c r="N648" s="251"/>
      <c r="O648" s="251"/>
      <c r="P648" s="251"/>
      <c r="Q648" s="251"/>
      <c r="R648" s="251"/>
      <c r="S648" s="251"/>
      <c r="T648" s="252"/>
      <c r="AT648" s="253" t="s">
        <v>152</v>
      </c>
      <c r="AU648" s="253" t="s">
        <v>76</v>
      </c>
      <c r="AV648" s="13" t="s">
        <v>76</v>
      </c>
      <c r="AW648" s="13" t="s">
        <v>30</v>
      </c>
      <c r="AX648" s="13" t="s">
        <v>67</v>
      </c>
      <c r="AY648" s="253" t="s">
        <v>139</v>
      </c>
    </row>
    <row r="649" s="12" customFormat="1">
      <c r="B649" s="233"/>
      <c r="C649" s="234"/>
      <c r="D649" s="229" t="s">
        <v>152</v>
      </c>
      <c r="E649" s="235" t="s">
        <v>1</v>
      </c>
      <c r="F649" s="236" t="s">
        <v>705</v>
      </c>
      <c r="G649" s="234"/>
      <c r="H649" s="235" t="s">
        <v>1</v>
      </c>
      <c r="I649" s="237"/>
      <c r="J649" s="234"/>
      <c r="K649" s="234"/>
      <c r="L649" s="238"/>
      <c r="M649" s="239"/>
      <c r="N649" s="240"/>
      <c r="O649" s="240"/>
      <c r="P649" s="240"/>
      <c r="Q649" s="240"/>
      <c r="R649" s="240"/>
      <c r="S649" s="240"/>
      <c r="T649" s="241"/>
      <c r="AT649" s="242" t="s">
        <v>152</v>
      </c>
      <c r="AU649" s="242" t="s">
        <v>76</v>
      </c>
      <c r="AV649" s="12" t="s">
        <v>74</v>
      </c>
      <c r="AW649" s="12" t="s">
        <v>30</v>
      </c>
      <c r="AX649" s="12" t="s">
        <v>67</v>
      </c>
      <c r="AY649" s="242" t="s">
        <v>139</v>
      </c>
    </row>
    <row r="650" s="13" customFormat="1">
      <c r="B650" s="243"/>
      <c r="C650" s="244"/>
      <c r="D650" s="229" t="s">
        <v>152</v>
      </c>
      <c r="E650" s="245" t="s">
        <v>1</v>
      </c>
      <c r="F650" s="246" t="s">
        <v>698</v>
      </c>
      <c r="G650" s="244"/>
      <c r="H650" s="247">
        <v>36.799999999999997</v>
      </c>
      <c r="I650" s="248"/>
      <c r="J650" s="244"/>
      <c r="K650" s="244"/>
      <c r="L650" s="249"/>
      <c r="M650" s="250"/>
      <c r="N650" s="251"/>
      <c r="O650" s="251"/>
      <c r="P650" s="251"/>
      <c r="Q650" s="251"/>
      <c r="R650" s="251"/>
      <c r="S650" s="251"/>
      <c r="T650" s="252"/>
      <c r="AT650" s="253" t="s">
        <v>152</v>
      </c>
      <c r="AU650" s="253" t="s">
        <v>76</v>
      </c>
      <c r="AV650" s="13" t="s">
        <v>76</v>
      </c>
      <c r="AW650" s="13" t="s">
        <v>30</v>
      </c>
      <c r="AX650" s="13" t="s">
        <v>67</v>
      </c>
      <c r="AY650" s="253" t="s">
        <v>139</v>
      </c>
    </row>
    <row r="651" s="13" customFormat="1">
      <c r="B651" s="243"/>
      <c r="C651" s="244"/>
      <c r="D651" s="229" t="s">
        <v>152</v>
      </c>
      <c r="E651" s="245" t="s">
        <v>1</v>
      </c>
      <c r="F651" s="246" t="s">
        <v>699</v>
      </c>
      <c r="G651" s="244"/>
      <c r="H651" s="247">
        <v>4.7949999999999999</v>
      </c>
      <c r="I651" s="248"/>
      <c r="J651" s="244"/>
      <c r="K651" s="244"/>
      <c r="L651" s="249"/>
      <c r="M651" s="250"/>
      <c r="N651" s="251"/>
      <c r="O651" s="251"/>
      <c r="P651" s="251"/>
      <c r="Q651" s="251"/>
      <c r="R651" s="251"/>
      <c r="S651" s="251"/>
      <c r="T651" s="252"/>
      <c r="AT651" s="253" t="s">
        <v>152</v>
      </c>
      <c r="AU651" s="253" t="s">
        <v>76</v>
      </c>
      <c r="AV651" s="13" t="s">
        <v>76</v>
      </c>
      <c r="AW651" s="13" t="s">
        <v>30</v>
      </c>
      <c r="AX651" s="13" t="s">
        <v>67</v>
      </c>
      <c r="AY651" s="253" t="s">
        <v>139</v>
      </c>
    </row>
    <row r="652" s="12" customFormat="1">
      <c r="B652" s="233"/>
      <c r="C652" s="234"/>
      <c r="D652" s="229" t="s">
        <v>152</v>
      </c>
      <c r="E652" s="235" t="s">
        <v>1</v>
      </c>
      <c r="F652" s="236" t="s">
        <v>635</v>
      </c>
      <c r="G652" s="234"/>
      <c r="H652" s="235" t="s">
        <v>1</v>
      </c>
      <c r="I652" s="237"/>
      <c r="J652" s="234"/>
      <c r="K652" s="234"/>
      <c r="L652" s="238"/>
      <c r="M652" s="239"/>
      <c r="N652" s="240"/>
      <c r="O652" s="240"/>
      <c r="P652" s="240"/>
      <c r="Q652" s="240"/>
      <c r="R652" s="240"/>
      <c r="S652" s="240"/>
      <c r="T652" s="241"/>
      <c r="AT652" s="242" t="s">
        <v>152</v>
      </c>
      <c r="AU652" s="242" t="s">
        <v>76</v>
      </c>
      <c r="AV652" s="12" t="s">
        <v>74</v>
      </c>
      <c r="AW652" s="12" t="s">
        <v>30</v>
      </c>
      <c r="AX652" s="12" t="s">
        <v>67</v>
      </c>
      <c r="AY652" s="242" t="s">
        <v>139</v>
      </c>
    </row>
    <row r="653" s="13" customFormat="1">
      <c r="B653" s="243"/>
      <c r="C653" s="244"/>
      <c r="D653" s="229" t="s">
        <v>152</v>
      </c>
      <c r="E653" s="245" t="s">
        <v>1</v>
      </c>
      <c r="F653" s="246" t="s">
        <v>710</v>
      </c>
      <c r="G653" s="244"/>
      <c r="H653" s="247">
        <v>82.582999999999998</v>
      </c>
      <c r="I653" s="248"/>
      <c r="J653" s="244"/>
      <c r="K653" s="244"/>
      <c r="L653" s="249"/>
      <c r="M653" s="250"/>
      <c r="N653" s="251"/>
      <c r="O653" s="251"/>
      <c r="P653" s="251"/>
      <c r="Q653" s="251"/>
      <c r="R653" s="251"/>
      <c r="S653" s="251"/>
      <c r="T653" s="252"/>
      <c r="AT653" s="253" t="s">
        <v>152</v>
      </c>
      <c r="AU653" s="253" t="s">
        <v>76</v>
      </c>
      <c r="AV653" s="13" t="s">
        <v>76</v>
      </c>
      <c r="AW653" s="13" t="s">
        <v>30</v>
      </c>
      <c r="AX653" s="13" t="s">
        <v>67</v>
      </c>
      <c r="AY653" s="253" t="s">
        <v>139</v>
      </c>
    </row>
    <row r="654" s="14" customFormat="1">
      <c r="B654" s="254"/>
      <c r="C654" s="255"/>
      <c r="D654" s="229" t="s">
        <v>152</v>
      </c>
      <c r="E654" s="256" t="s">
        <v>1</v>
      </c>
      <c r="F654" s="257" t="s">
        <v>157</v>
      </c>
      <c r="G654" s="255"/>
      <c r="H654" s="258">
        <v>249.315</v>
      </c>
      <c r="I654" s="259"/>
      <c r="J654" s="255"/>
      <c r="K654" s="255"/>
      <c r="L654" s="260"/>
      <c r="M654" s="261"/>
      <c r="N654" s="262"/>
      <c r="O654" s="262"/>
      <c r="P654" s="262"/>
      <c r="Q654" s="262"/>
      <c r="R654" s="262"/>
      <c r="S654" s="262"/>
      <c r="T654" s="263"/>
      <c r="AT654" s="264" t="s">
        <v>152</v>
      </c>
      <c r="AU654" s="264" t="s">
        <v>76</v>
      </c>
      <c r="AV654" s="14" t="s">
        <v>146</v>
      </c>
      <c r="AW654" s="14" t="s">
        <v>30</v>
      </c>
      <c r="AX654" s="14" t="s">
        <v>74</v>
      </c>
      <c r="AY654" s="264" t="s">
        <v>139</v>
      </c>
    </row>
    <row r="655" s="1" customFormat="1" ht="16.5" customHeight="1">
      <c r="B655" s="38"/>
      <c r="C655" s="217" t="s">
        <v>750</v>
      </c>
      <c r="D655" s="217" t="s">
        <v>141</v>
      </c>
      <c r="E655" s="218" t="s">
        <v>751</v>
      </c>
      <c r="F655" s="219" t="s">
        <v>752</v>
      </c>
      <c r="G655" s="220" t="s">
        <v>144</v>
      </c>
      <c r="H655" s="221">
        <v>16.640000000000001</v>
      </c>
      <c r="I655" s="222"/>
      <c r="J655" s="223">
        <f>ROUND(I655*H655,2)</f>
        <v>0</v>
      </c>
      <c r="K655" s="219" t="s">
        <v>145</v>
      </c>
      <c r="L655" s="43"/>
      <c r="M655" s="224" t="s">
        <v>1</v>
      </c>
      <c r="N655" s="225" t="s">
        <v>38</v>
      </c>
      <c r="O655" s="79"/>
      <c r="P655" s="226">
        <f>O655*H655</f>
        <v>0</v>
      </c>
      <c r="Q655" s="226">
        <v>0.023244399999999998</v>
      </c>
      <c r="R655" s="226">
        <f>Q655*H655</f>
        <v>0.38678681599999998</v>
      </c>
      <c r="S655" s="226">
        <v>0</v>
      </c>
      <c r="T655" s="227">
        <f>S655*H655</f>
        <v>0</v>
      </c>
      <c r="AR655" s="17" t="s">
        <v>146</v>
      </c>
      <c r="AT655" s="17" t="s">
        <v>141</v>
      </c>
      <c r="AU655" s="17" t="s">
        <v>76</v>
      </c>
      <c r="AY655" s="17" t="s">
        <v>139</v>
      </c>
      <c r="BE655" s="228">
        <f>IF(N655="základní",J655,0)</f>
        <v>0</v>
      </c>
      <c r="BF655" s="228">
        <f>IF(N655="snížená",J655,0)</f>
        <v>0</v>
      </c>
      <c r="BG655" s="228">
        <f>IF(N655="zákl. přenesená",J655,0)</f>
        <v>0</v>
      </c>
      <c r="BH655" s="228">
        <f>IF(N655="sníž. přenesená",J655,0)</f>
        <v>0</v>
      </c>
      <c r="BI655" s="228">
        <f>IF(N655="nulová",J655,0)</f>
        <v>0</v>
      </c>
      <c r="BJ655" s="17" t="s">
        <v>74</v>
      </c>
      <c r="BK655" s="228">
        <f>ROUND(I655*H655,2)</f>
        <v>0</v>
      </c>
      <c r="BL655" s="17" t="s">
        <v>146</v>
      </c>
      <c r="BM655" s="17" t="s">
        <v>753</v>
      </c>
    </row>
    <row r="656" s="1" customFormat="1">
      <c r="B656" s="38"/>
      <c r="C656" s="39"/>
      <c r="D656" s="229" t="s">
        <v>148</v>
      </c>
      <c r="E656" s="39"/>
      <c r="F656" s="230" t="s">
        <v>754</v>
      </c>
      <c r="G656" s="39"/>
      <c r="H656" s="39"/>
      <c r="I656" s="144"/>
      <c r="J656" s="39"/>
      <c r="K656" s="39"/>
      <c r="L656" s="43"/>
      <c r="M656" s="231"/>
      <c r="N656" s="79"/>
      <c r="O656" s="79"/>
      <c r="P656" s="79"/>
      <c r="Q656" s="79"/>
      <c r="R656" s="79"/>
      <c r="S656" s="79"/>
      <c r="T656" s="80"/>
      <c r="AT656" s="17" t="s">
        <v>148</v>
      </c>
      <c r="AU656" s="17" t="s">
        <v>76</v>
      </c>
    </row>
    <row r="657" s="1" customFormat="1">
      <c r="B657" s="38"/>
      <c r="C657" s="39"/>
      <c r="D657" s="229" t="s">
        <v>150</v>
      </c>
      <c r="E657" s="39"/>
      <c r="F657" s="232" t="s">
        <v>755</v>
      </c>
      <c r="G657" s="39"/>
      <c r="H657" s="39"/>
      <c r="I657" s="144"/>
      <c r="J657" s="39"/>
      <c r="K657" s="39"/>
      <c r="L657" s="43"/>
      <c r="M657" s="231"/>
      <c r="N657" s="79"/>
      <c r="O657" s="79"/>
      <c r="P657" s="79"/>
      <c r="Q657" s="79"/>
      <c r="R657" s="79"/>
      <c r="S657" s="79"/>
      <c r="T657" s="80"/>
      <c r="AT657" s="17" t="s">
        <v>150</v>
      </c>
      <c r="AU657" s="17" t="s">
        <v>76</v>
      </c>
    </row>
    <row r="658" s="12" customFormat="1">
      <c r="B658" s="233"/>
      <c r="C658" s="234"/>
      <c r="D658" s="229" t="s">
        <v>152</v>
      </c>
      <c r="E658" s="235" t="s">
        <v>1</v>
      </c>
      <c r="F658" s="236" t="s">
        <v>284</v>
      </c>
      <c r="G658" s="234"/>
      <c r="H658" s="235" t="s">
        <v>1</v>
      </c>
      <c r="I658" s="237"/>
      <c r="J658" s="234"/>
      <c r="K658" s="234"/>
      <c r="L658" s="238"/>
      <c r="M658" s="239"/>
      <c r="N658" s="240"/>
      <c r="O658" s="240"/>
      <c r="P658" s="240"/>
      <c r="Q658" s="240"/>
      <c r="R658" s="240"/>
      <c r="S658" s="240"/>
      <c r="T658" s="241"/>
      <c r="AT658" s="242" t="s">
        <v>152</v>
      </c>
      <c r="AU658" s="242" t="s">
        <v>76</v>
      </c>
      <c r="AV658" s="12" t="s">
        <v>74</v>
      </c>
      <c r="AW658" s="12" t="s">
        <v>30</v>
      </c>
      <c r="AX658" s="12" t="s">
        <v>67</v>
      </c>
      <c r="AY658" s="242" t="s">
        <v>139</v>
      </c>
    </row>
    <row r="659" s="13" customFormat="1">
      <c r="B659" s="243"/>
      <c r="C659" s="244"/>
      <c r="D659" s="229" t="s">
        <v>152</v>
      </c>
      <c r="E659" s="245" t="s">
        <v>1</v>
      </c>
      <c r="F659" s="246" t="s">
        <v>756</v>
      </c>
      <c r="G659" s="244"/>
      <c r="H659" s="247">
        <v>6.9800000000000004</v>
      </c>
      <c r="I659" s="248"/>
      <c r="J659" s="244"/>
      <c r="K659" s="244"/>
      <c r="L659" s="249"/>
      <c r="M659" s="250"/>
      <c r="N659" s="251"/>
      <c r="O659" s="251"/>
      <c r="P659" s="251"/>
      <c r="Q659" s="251"/>
      <c r="R659" s="251"/>
      <c r="S659" s="251"/>
      <c r="T659" s="252"/>
      <c r="AT659" s="253" t="s">
        <v>152</v>
      </c>
      <c r="AU659" s="253" t="s">
        <v>76</v>
      </c>
      <c r="AV659" s="13" t="s">
        <v>76</v>
      </c>
      <c r="AW659" s="13" t="s">
        <v>30</v>
      </c>
      <c r="AX659" s="13" t="s">
        <v>67</v>
      </c>
      <c r="AY659" s="253" t="s">
        <v>139</v>
      </c>
    </row>
    <row r="660" s="13" customFormat="1">
      <c r="B660" s="243"/>
      <c r="C660" s="244"/>
      <c r="D660" s="229" t="s">
        <v>152</v>
      </c>
      <c r="E660" s="245" t="s">
        <v>1</v>
      </c>
      <c r="F660" s="246" t="s">
        <v>757</v>
      </c>
      <c r="G660" s="244"/>
      <c r="H660" s="247">
        <v>7.6600000000000001</v>
      </c>
      <c r="I660" s="248"/>
      <c r="J660" s="244"/>
      <c r="K660" s="244"/>
      <c r="L660" s="249"/>
      <c r="M660" s="250"/>
      <c r="N660" s="251"/>
      <c r="O660" s="251"/>
      <c r="P660" s="251"/>
      <c r="Q660" s="251"/>
      <c r="R660" s="251"/>
      <c r="S660" s="251"/>
      <c r="T660" s="252"/>
      <c r="AT660" s="253" t="s">
        <v>152</v>
      </c>
      <c r="AU660" s="253" t="s">
        <v>76</v>
      </c>
      <c r="AV660" s="13" t="s">
        <v>76</v>
      </c>
      <c r="AW660" s="13" t="s">
        <v>30</v>
      </c>
      <c r="AX660" s="13" t="s">
        <v>67</v>
      </c>
      <c r="AY660" s="253" t="s">
        <v>139</v>
      </c>
    </row>
    <row r="661" s="12" customFormat="1">
      <c r="B661" s="233"/>
      <c r="C661" s="234"/>
      <c r="D661" s="229" t="s">
        <v>152</v>
      </c>
      <c r="E661" s="235" t="s">
        <v>1</v>
      </c>
      <c r="F661" s="236" t="s">
        <v>758</v>
      </c>
      <c r="G661" s="234"/>
      <c r="H661" s="235" t="s">
        <v>1</v>
      </c>
      <c r="I661" s="237"/>
      <c r="J661" s="234"/>
      <c r="K661" s="234"/>
      <c r="L661" s="238"/>
      <c r="M661" s="239"/>
      <c r="N661" s="240"/>
      <c r="O661" s="240"/>
      <c r="P661" s="240"/>
      <c r="Q661" s="240"/>
      <c r="R661" s="240"/>
      <c r="S661" s="240"/>
      <c r="T661" s="241"/>
      <c r="AT661" s="242" t="s">
        <v>152</v>
      </c>
      <c r="AU661" s="242" t="s">
        <v>76</v>
      </c>
      <c r="AV661" s="12" t="s">
        <v>74</v>
      </c>
      <c r="AW661" s="12" t="s">
        <v>30</v>
      </c>
      <c r="AX661" s="12" t="s">
        <v>67</v>
      </c>
      <c r="AY661" s="242" t="s">
        <v>139</v>
      </c>
    </row>
    <row r="662" s="13" customFormat="1">
      <c r="B662" s="243"/>
      <c r="C662" s="244"/>
      <c r="D662" s="229" t="s">
        <v>152</v>
      </c>
      <c r="E662" s="245" t="s">
        <v>1</v>
      </c>
      <c r="F662" s="246" t="s">
        <v>759</v>
      </c>
      <c r="G662" s="244"/>
      <c r="H662" s="247">
        <v>2</v>
      </c>
      <c r="I662" s="248"/>
      <c r="J662" s="244"/>
      <c r="K662" s="244"/>
      <c r="L662" s="249"/>
      <c r="M662" s="250"/>
      <c r="N662" s="251"/>
      <c r="O662" s="251"/>
      <c r="P662" s="251"/>
      <c r="Q662" s="251"/>
      <c r="R662" s="251"/>
      <c r="S662" s="251"/>
      <c r="T662" s="252"/>
      <c r="AT662" s="253" t="s">
        <v>152</v>
      </c>
      <c r="AU662" s="253" t="s">
        <v>76</v>
      </c>
      <c r="AV662" s="13" t="s">
        <v>76</v>
      </c>
      <c r="AW662" s="13" t="s">
        <v>30</v>
      </c>
      <c r="AX662" s="13" t="s">
        <v>67</v>
      </c>
      <c r="AY662" s="253" t="s">
        <v>139</v>
      </c>
    </row>
    <row r="663" s="14" customFormat="1">
      <c r="B663" s="254"/>
      <c r="C663" s="255"/>
      <c r="D663" s="229" t="s">
        <v>152</v>
      </c>
      <c r="E663" s="256" t="s">
        <v>1</v>
      </c>
      <c r="F663" s="257" t="s">
        <v>157</v>
      </c>
      <c r="G663" s="255"/>
      <c r="H663" s="258">
        <v>16.640000000000001</v>
      </c>
      <c r="I663" s="259"/>
      <c r="J663" s="255"/>
      <c r="K663" s="255"/>
      <c r="L663" s="260"/>
      <c r="M663" s="261"/>
      <c r="N663" s="262"/>
      <c r="O663" s="262"/>
      <c r="P663" s="262"/>
      <c r="Q663" s="262"/>
      <c r="R663" s="262"/>
      <c r="S663" s="262"/>
      <c r="T663" s="263"/>
      <c r="AT663" s="264" t="s">
        <v>152</v>
      </c>
      <c r="AU663" s="264" t="s">
        <v>76</v>
      </c>
      <c r="AV663" s="14" t="s">
        <v>146</v>
      </c>
      <c r="AW663" s="14" t="s">
        <v>30</v>
      </c>
      <c r="AX663" s="14" t="s">
        <v>74</v>
      </c>
      <c r="AY663" s="264" t="s">
        <v>139</v>
      </c>
    </row>
    <row r="664" s="1" customFormat="1" ht="16.5" customHeight="1">
      <c r="B664" s="38"/>
      <c r="C664" s="217" t="s">
        <v>760</v>
      </c>
      <c r="D664" s="217" t="s">
        <v>141</v>
      </c>
      <c r="E664" s="218" t="s">
        <v>761</v>
      </c>
      <c r="F664" s="219" t="s">
        <v>762</v>
      </c>
      <c r="G664" s="220" t="s">
        <v>144</v>
      </c>
      <c r="H664" s="221">
        <v>249.315</v>
      </c>
      <c r="I664" s="222"/>
      <c r="J664" s="223">
        <f>ROUND(I664*H664,2)</f>
        <v>0</v>
      </c>
      <c r="K664" s="219" t="s">
        <v>145</v>
      </c>
      <c r="L664" s="43"/>
      <c r="M664" s="224" t="s">
        <v>1</v>
      </c>
      <c r="N664" s="225" t="s">
        <v>38</v>
      </c>
      <c r="O664" s="79"/>
      <c r="P664" s="226">
        <f>O664*H664</f>
        <v>0</v>
      </c>
      <c r="Q664" s="226">
        <v>0</v>
      </c>
      <c r="R664" s="226">
        <f>Q664*H664</f>
        <v>0</v>
      </c>
      <c r="S664" s="226">
        <v>0</v>
      </c>
      <c r="T664" s="227">
        <f>S664*H664</f>
        <v>0</v>
      </c>
      <c r="AR664" s="17" t="s">
        <v>146</v>
      </c>
      <c r="AT664" s="17" t="s">
        <v>141</v>
      </c>
      <c r="AU664" s="17" t="s">
        <v>76</v>
      </c>
      <c r="AY664" s="17" t="s">
        <v>139</v>
      </c>
      <c r="BE664" s="228">
        <f>IF(N664="základní",J664,0)</f>
        <v>0</v>
      </c>
      <c r="BF664" s="228">
        <f>IF(N664="snížená",J664,0)</f>
        <v>0</v>
      </c>
      <c r="BG664" s="228">
        <f>IF(N664="zákl. přenesená",J664,0)</f>
        <v>0</v>
      </c>
      <c r="BH664" s="228">
        <f>IF(N664="sníž. přenesená",J664,0)</f>
        <v>0</v>
      </c>
      <c r="BI664" s="228">
        <f>IF(N664="nulová",J664,0)</f>
        <v>0</v>
      </c>
      <c r="BJ664" s="17" t="s">
        <v>74</v>
      </c>
      <c r="BK664" s="228">
        <f>ROUND(I664*H664,2)</f>
        <v>0</v>
      </c>
      <c r="BL664" s="17" t="s">
        <v>146</v>
      </c>
      <c r="BM664" s="17" t="s">
        <v>763</v>
      </c>
    </row>
    <row r="665" s="1" customFormat="1">
      <c r="B665" s="38"/>
      <c r="C665" s="39"/>
      <c r="D665" s="229" t="s">
        <v>148</v>
      </c>
      <c r="E665" s="39"/>
      <c r="F665" s="230" t="s">
        <v>764</v>
      </c>
      <c r="G665" s="39"/>
      <c r="H665" s="39"/>
      <c r="I665" s="144"/>
      <c r="J665" s="39"/>
      <c r="K665" s="39"/>
      <c r="L665" s="43"/>
      <c r="M665" s="231"/>
      <c r="N665" s="79"/>
      <c r="O665" s="79"/>
      <c r="P665" s="79"/>
      <c r="Q665" s="79"/>
      <c r="R665" s="79"/>
      <c r="S665" s="79"/>
      <c r="T665" s="80"/>
      <c r="AT665" s="17" t="s">
        <v>148</v>
      </c>
      <c r="AU665" s="17" t="s">
        <v>76</v>
      </c>
    </row>
    <row r="666" s="1" customFormat="1">
      <c r="B666" s="38"/>
      <c r="C666" s="39"/>
      <c r="D666" s="229" t="s">
        <v>150</v>
      </c>
      <c r="E666" s="39"/>
      <c r="F666" s="232" t="s">
        <v>765</v>
      </c>
      <c r="G666" s="39"/>
      <c r="H666" s="39"/>
      <c r="I666" s="144"/>
      <c r="J666" s="39"/>
      <c r="K666" s="39"/>
      <c r="L666" s="43"/>
      <c r="M666" s="231"/>
      <c r="N666" s="79"/>
      <c r="O666" s="79"/>
      <c r="P666" s="79"/>
      <c r="Q666" s="79"/>
      <c r="R666" s="79"/>
      <c r="S666" s="79"/>
      <c r="T666" s="80"/>
      <c r="AT666" s="17" t="s">
        <v>150</v>
      </c>
      <c r="AU666" s="17" t="s">
        <v>76</v>
      </c>
    </row>
    <row r="667" s="12" customFormat="1">
      <c r="B667" s="233"/>
      <c r="C667" s="234"/>
      <c r="D667" s="229" t="s">
        <v>152</v>
      </c>
      <c r="E667" s="235" t="s">
        <v>1</v>
      </c>
      <c r="F667" s="236" t="s">
        <v>691</v>
      </c>
      <c r="G667" s="234"/>
      <c r="H667" s="235" t="s">
        <v>1</v>
      </c>
      <c r="I667" s="237"/>
      <c r="J667" s="234"/>
      <c r="K667" s="234"/>
      <c r="L667" s="238"/>
      <c r="M667" s="239"/>
      <c r="N667" s="240"/>
      <c r="O667" s="240"/>
      <c r="P667" s="240"/>
      <c r="Q667" s="240"/>
      <c r="R667" s="240"/>
      <c r="S667" s="240"/>
      <c r="T667" s="241"/>
      <c r="AT667" s="242" t="s">
        <v>152</v>
      </c>
      <c r="AU667" s="242" t="s">
        <v>76</v>
      </c>
      <c r="AV667" s="12" t="s">
        <v>74</v>
      </c>
      <c r="AW667" s="12" t="s">
        <v>30</v>
      </c>
      <c r="AX667" s="12" t="s">
        <v>67</v>
      </c>
      <c r="AY667" s="242" t="s">
        <v>139</v>
      </c>
    </row>
    <row r="668" s="13" customFormat="1">
      <c r="B668" s="243"/>
      <c r="C668" s="244"/>
      <c r="D668" s="229" t="s">
        <v>152</v>
      </c>
      <c r="E668" s="245" t="s">
        <v>1</v>
      </c>
      <c r="F668" s="246" t="s">
        <v>692</v>
      </c>
      <c r="G668" s="244"/>
      <c r="H668" s="247">
        <v>47.774999999999999</v>
      </c>
      <c r="I668" s="248"/>
      <c r="J668" s="244"/>
      <c r="K668" s="244"/>
      <c r="L668" s="249"/>
      <c r="M668" s="250"/>
      <c r="N668" s="251"/>
      <c r="O668" s="251"/>
      <c r="P668" s="251"/>
      <c r="Q668" s="251"/>
      <c r="R668" s="251"/>
      <c r="S668" s="251"/>
      <c r="T668" s="252"/>
      <c r="AT668" s="253" t="s">
        <v>152</v>
      </c>
      <c r="AU668" s="253" t="s">
        <v>76</v>
      </c>
      <c r="AV668" s="13" t="s">
        <v>76</v>
      </c>
      <c r="AW668" s="13" t="s">
        <v>30</v>
      </c>
      <c r="AX668" s="13" t="s">
        <v>67</v>
      </c>
      <c r="AY668" s="253" t="s">
        <v>139</v>
      </c>
    </row>
    <row r="669" s="12" customFormat="1">
      <c r="B669" s="233"/>
      <c r="C669" s="234"/>
      <c r="D669" s="229" t="s">
        <v>152</v>
      </c>
      <c r="E669" s="235" t="s">
        <v>1</v>
      </c>
      <c r="F669" s="236" t="s">
        <v>693</v>
      </c>
      <c r="G669" s="234"/>
      <c r="H669" s="235" t="s">
        <v>1</v>
      </c>
      <c r="I669" s="237"/>
      <c r="J669" s="234"/>
      <c r="K669" s="234"/>
      <c r="L669" s="238"/>
      <c r="M669" s="239"/>
      <c r="N669" s="240"/>
      <c r="O669" s="240"/>
      <c r="P669" s="240"/>
      <c r="Q669" s="240"/>
      <c r="R669" s="240"/>
      <c r="S669" s="240"/>
      <c r="T669" s="241"/>
      <c r="AT669" s="242" t="s">
        <v>152</v>
      </c>
      <c r="AU669" s="242" t="s">
        <v>76</v>
      </c>
      <c r="AV669" s="12" t="s">
        <v>74</v>
      </c>
      <c r="AW669" s="12" t="s">
        <v>30</v>
      </c>
      <c r="AX669" s="12" t="s">
        <v>67</v>
      </c>
      <c r="AY669" s="242" t="s">
        <v>139</v>
      </c>
    </row>
    <row r="670" s="13" customFormat="1">
      <c r="B670" s="243"/>
      <c r="C670" s="244"/>
      <c r="D670" s="229" t="s">
        <v>152</v>
      </c>
      <c r="E670" s="245" t="s">
        <v>1</v>
      </c>
      <c r="F670" s="246" t="s">
        <v>694</v>
      </c>
      <c r="G670" s="244"/>
      <c r="H670" s="247">
        <v>42.463000000000001</v>
      </c>
      <c r="I670" s="248"/>
      <c r="J670" s="244"/>
      <c r="K670" s="244"/>
      <c r="L670" s="249"/>
      <c r="M670" s="250"/>
      <c r="N670" s="251"/>
      <c r="O670" s="251"/>
      <c r="P670" s="251"/>
      <c r="Q670" s="251"/>
      <c r="R670" s="251"/>
      <c r="S670" s="251"/>
      <c r="T670" s="252"/>
      <c r="AT670" s="253" t="s">
        <v>152</v>
      </c>
      <c r="AU670" s="253" t="s">
        <v>76</v>
      </c>
      <c r="AV670" s="13" t="s">
        <v>76</v>
      </c>
      <c r="AW670" s="13" t="s">
        <v>30</v>
      </c>
      <c r="AX670" s="13" t="s">
        <v>67</v>
      </c>
      <c r="AY670" s="253" t="s">
        <v>139</v>
      </c>
    </row>
    <row r="671" s="12" customFormat="1">
      <c r="B671" s="233"/>
      <c r="C671" s="234"/>
      <c r="D671" s="229" t="s">
        <v>152</v>
      </c>
      <c r="E671" s="235" t="s">
        <v>1</v>
      </c>
      <c r="F671" s="236" t="s">
        <v>695</v>
      </c>
      <c r="G671" s="234"/>
      <c r="H671" s="235" t="s">
        <v>1</v>
      </c>
      <c r="I671" s="237"/>
      <c r="J671" s="234"/>
      <c r="K671" s="234"/>
      <c r="L671" s="238"/>
      <c r="M671" s="239"/>
      <c r="N671" s="240"/>
      <c r="O671" s="240"/>
      <c r="P671" s="240"/>
      <c r="Q671" s="240"/>
      <c r="R671" s="240"/>
      <c r="S671" s="240"/>
      <c r="T671" s="241"/>
      <c r="AT671" s="242" t="s">
        <v>152</v>
      </c>
      <c r="AU671" s="242" t="s">
        <v>76</v>
      </c>
      <c r="AV671" s="12" t="s">
        <v>74</v>
      </c>
      <c r="AW671" s="12" t="s">
        <v>30</v>
      </c>
      <c r="AX671" s="12" t="s">
        <v>67</v>
      </c>
      <c r="AY671" s="242" t="s">
        <v>139</v>
      </c>
    </row>
    <row r="672" s="13" customFormat="1">
      <c r="B672" s="243"/>
      <c r="C672" s="244"/>
      <c r="D672" s="229" t="s">
        <v>152</v>
      </c>
      <c r="E672" s="245" t="s">
        <v>1</v>
      </c>
      <c r="F672" s="246" t="s">
        <v>696</v>
      </c>
      <c r="G672" s="244"/>
      <c r="H672" s="247">
        <v>34.899000000000001</v>
      </c>
      <c r="I672" s="248"/>
      <c r="J672" s="244"/>
      <c r="K672" s="244"/>
      <c r="L672" s="249"/>
      <c r="M672" s="250"/>
      <c r="N672" s="251"/>
      <c r="O672" s="251"/>
      <c r="P672" s="251"/>
      <c r="Q672" s="251"/>
      <c r="R672" s="251"/>
      <c r="S672" s="251"/>
      <c r="T672" s="252"/>
      <c r="AT672" s="253" t="s">
        <v>152</v>
      </c>
      <c r="AU672" s="253" t="s">
        <v>76</v>
      </c>
      <c r="AV672" s="13" t="s">
        <v>76</v>
      </c>
      <c r="AW672" s="13" t="s">
        <v>30</v>
      </c>
      <c r="AX672" s="13" t="s">
        <v>67</v>
      </c>
      <c r="AY672" s="253" t="s">
        <v>139</v>
      </c>
    </row>
    <row r="673" s="12" customFormat="1">
      <c r="B673" s="233"/>
      <c r="C673" s="234"/>
      <c r="D673" s="229" t="s">
        <v>152</v>
      </c>
      <c r="E673" s="235" t="s">
        <v>1</v>
      </c>
      <c r="F673" s="236" t="s">
        <v>705</v>
      </c>
      <c r="G673" s="234"/>
      <c r="H673" s="235" t="s">
        <v>1</v>
      </c>
      <c r="I673" s="237"/>
      <c r="J673" s="234"/>
      <c r="K673" s="234"/>
      <c r="L673" s="238"/>
      <c r="M673" s="239"/>
      <c r="N673" s="240"/>
      <c r="O673" s="240"/>
      <c r="P673" s="240"/>
      <c r="Q673" s="240"/>
      <c r="R673" s="240"/>
      <c r="S673" s="240"/>
      <c r="T673" s="241"/>
      <c r="AT673" s="242" t="s">
        <v>152</v>
      </c>
      <c r="AU673" s="242" t="s">
        <v>76</v>
      </c>
      <c r="AV673" s="12" t="s">
        <v>74</v>
      </c>
      <c r="AW673" s="12" t="s">
        <v>30</v>
      </c>
      <c r="AX673" s="12" t="s">
        <v>67</v>
      </c>
      <c r="AY673" s="242" t="s">
        <v>139</v>
      </c>
    </row>
    <row r="674" s="13" customFormat="1">
      <c r="B674" s="243"/>
      <c r="C674" s="244"/>
      <c r="D674" s="229" t="s">
        <v>152</v>
      </c>
      <c r="E674" s="245" t="s">
        <v>1</v>
      </c>
      <c r="F674" s="246" t="s">
        <v>698</v>
      </c>
      <c r="G674" s="244"/>
      <c r="H674" s="247">
        <v>36.799999999999997</v>
      </c>
      <c r="I674" s="248"/>
      <c r="J674" s="244"/>
      <c r="K674" s="244"/>
      <c r="L674" s="249"/>
      <c r="M674" s="250"/>
      <c r="N674" s="251"/>
      <c r="O674" s="251"/>
      <c r="P674" s="251"/>
      <c r="Q674" s="251"/>
      <c r="R674" s="251"/>
      <c r="S674" s="251"/>
      <c r="T674" s="252"/>
      <c r="AT674" s="253" t="s">
        <v>152</v>
      </c>
      <c r="AU674" s="253" t="s">
        <v>76</v>
      </c>
      <c r="AV674" s="13" t="s">
        <v>76</v>
      </c>
      <c r="AW674" s="13" t="s">
        <v>30</v>
      </c>
      <c r="AX674" s="13" t="s">
        <v>67</v>
      </c>
      <c r="AY674" s="253" t="s">
        <v>139</v>
      </c>
    </row>
    <row r="675" s="13" customFormat="1">
      <c r="B675" s="243"/>
      <c r="C675" s="244"/>
      <c r="D675" s="229" t="s">
        <v>152</v>
      </c>
      <c r="E675" s="245" t="s">
        <v>1</v>
      </c>
      <c r="F675" s="246" t="s">
        <v>699</v>
      </c>
      <c r="G675" s="244"/>
      <c r="H675" s="247">
        <v>4.7949999999999999</v>
      </c>
      <c r="I675" s="248"/>
      <c r="J675" s="244"/>
      <c r="K675" s="244"/>
      <c r="L675" s="249"/>
      <c r="M675" s="250"/>
      <c r="N675" s="251"/>
      <c r="O675" s="251"/>
      <c r="P675" s="251"/>
      <c r="Q675" s="251"/>
      <c r="R675" s="251"/>
      <c r="S675" s="251"/>
      <c r="T675" s="252"/>
      <c r="AT675" s="253" t="s">
        <v>152</v>
      </c>
      <c r="AU675" s="253" t="s">
        <v>76</v>
      </c>
      <c r="AV675" s="13" t="s">
        <v>76</v>
      </c>
      <c r="AW675" s="13" t="s">
        <v>30</v>
      </c>
      <c r="AX675" s="13" t="s">
        <v>67</v>
      </c>
      <c r="AY675" s="253" t="s">
        <v>139</v>
      </c>
    </row>
    <row r="676" s="12" customFormat="1">
      <c r="B676" s="233"/>
      <c r="C676" s="234"/>
      <c r="D676" s="229" t="s">
        <v>152</v>
      </c>
      <c r="E676" s="235" t="s">
        <v>1</v>
      </c>
      <c r="F676" s="236" t="s">
        <v>635</v>
      </c>
      <c r="G676" s="234"/>
      <c r="H676" s="235" t="s">
        <v>1</v>
      </c>
      <c r="I676" s="237"/>
      <c r="J676" s="234"/>
      <c r="K676" s="234"/>
      <c r="L676" s="238"/>
      <c r="M676" s="239"/>
      <c r="N676" s="240"/>
      <c r="O676" s="240"/>
      <c r="P676" s="240"/>
      <c r="Q676" s="240"/>
      <c r="R676" s="240"/>
      <c r="S676" s="240"/>
      <c r="T676" s="241"/>
      <c r="AT676" s="242" t="s">
        <v>152</v>
      </c>
      <c r="AU676" s="242" t="s">
        <v>76</v>
      </c>
      <c r="AV676" s="12" t="s">
        <v>74</v>
      </c>
      <c r="AW676" s="12" t="s">
        <v>30</v>
      </c>
      <c r="AX676" s="12" t="s">
        <v>67</v>
      </c>
      <c r="AY676" s="242" t="s">
        <v>139</v>
      </c>
    </row>
    <row r="677" s="13" customFormat="1">
      <c r="B677" s="243"/>
      <c r="C677" s="244"/>
      <c r="D677" s="229" t="s">
        <v>152</v>
      </c>
      <c r="E677" s="245" t="s">
        <v>1</v>
      </c>
      <c r="F677" s="246" t="s">
        <v>710</v>
      </c>
      <c r="G677" s="244"/>
      <c r="H677" s="247">
        <v>82.582999999999998</v>
      </c>
      <c r="I677" s="248"/>
      <c r="J677" s="244"/>
      <c r="K677" s="244"/>
      <c r="L677" s="249"/>
      <c r="M677" s="250"/>
      <c r="N677" s="251"/>
      <c r="O677" s="251"/>
      <c r="P677" s="251"/>
      <c r="Q677" s="251"/>
      <c r="R677" s="251"/>
      <c r="S677" s="251"/>
      <c r="T677" s="252"/>
      <c r="AT677" s="253" t="s">
        <v>152</v>
      </c>
      <c r="AU677" s="253" t="s">
        <v>76</v>
      </c>
      <c r="AV677" s="13" t="s">
        <v>76</v>
      </c>
      <c r="AW677" s="13" t="s">
        <v>30</v>
      </c>
      <c r="AX677" s="13" t="s">
        <v>67</v>
      </c>
      <c r="AY677" s="253" t="s">
        <v>139</v>
      </c>
    </row>
    <row r="678" s="14" customFormat="1">
      <c r="B678" s="254"/>
      <c r="C678" s="255"/>
      <c r="D678" s="229" t="s">
        <v>152</v>
      </c>
      <c r="E678" s="256" t="s">
        <v>1</v>
      </c>
      <c r="F678" s="257" t="s">
        <v>157</v>
      </c>
      <c r="G678" s="255"/>
      <c r="H678" s="258">
        <v>249.315</v>
      </c>
      <c r="I678" s="259"/>
      <c r="J678" s="255"/>
      <c r="K678" s="255"/>
      <c r="L678" s="260"/>
      <c r="M678" s="261"/>
      <c r="N678" s="262"/>
      <c r="O678" s="262"/>
      <c r="P678" s="262"/>
      <c r="Q678" s="262"/>
      <c r="R678" s="262"/>
      <c r="S678" s="262"/>
      <c r="T678" s="263"/>
      <c r="AT678" s="264" t="s">
        <v>152</v>
      </c>
      <c r="AU678" s="264" t="s">
        <v>76</v>
      </c>
      <c r="AV678" s="14" t="s">
        <v>146</v>
      </c>
      <c r="AW678" s="14" t="s">
        <v>30</v>
      </c>
      <c r="AX678" s="14" t="s">
        <v>74</v>
      </c>
      <c r="AY678" s="264" t="s">
        <v>139</v>
      </c>
    </row>
    <row r="679" s="1" customFormat="1" ht="16.5" customHeight="1">
      <c r="B679" s="38"/>
      <c r="C679" s="217" t="s">
        <v>766</v>
      </c>
      <c r="D679" s="217" t="s">
        <v>141</v>
      </c>
      <c r="E679" s="218" t="s">
        <v>767</v>
      </c>
      <c r="F679" s="219" t="s">
        <v>768</v>
      </c>
      <c r="G679" s="220" t="s">
        <v>175</v>
      </c>
      <c r="H679" s="221">
        <v>76</v>
      </c>
      <c r="I679" s="222"/>
      <c r="J679" s="223">
        <f>ROUND(I679*H679,2)</f>
        <v>0</v>
      </c>
      <c r="K679" s="219" t="s">
        <v>145</v>
      </c>
      <c r="L679" s="43"/>
      <c r="M679" s="224" t="s">
        <v>1</v>
      </c>
      <c r="N679" s="225" t="s">
        <v>38</v>
      </c>
      <c r="O679" s="79"/>
      <c r="P679" s="226">
        <f>O679*H679</f>
        <v>0</v>
      </c>
      <c r="Q679" s="226">
        <v>0.00031750000000000002</v>
      </c>
      <c r="R679" s="226">
        <f>Q679*H679</f>
        <v>0.024130000000000002</v>
      </c>
      <c r="S679" s="226">
        <v>0</v>
      </c>
      <c r="T679" s="227">
        <f>S679*H679</f>
        <v>0</v>
      </c>
      <c r="AR679" s="17" t="s">
        <v>146</v>
      </c>
      <c r="AT679" s="17" t="s">
        <v>141</v>
      </c>
      <c r="AU679" s="17" t="s">
        <v>76</v>
      </c>
      <c r="AY679" s="17" t="s">
        <v>139</v>
      </c>
      <c r="BE679" s="228">
        <f>IF(N679="základní",J679,0)</f>
        <v>0</v>
      </c>
      <c r="BF679" s="228">
        <f>IF(N679="snížená",J679,0)</f>
        <v>0</v>
      </c>
      <c r="BG679" s="228">
        <f>IF(N679="zákl. přenesená",J679,0)</f>
        <v>0</v>
      </c>
      <c r="BH679" s="228">
        <f>IF(N679="sníž. přenesená",J679,0)</f>
        <v>0</v>
      </c>
      <c r="BI679" s="228">
        <f>IF(N679="nulová",J679,0)</f>
        <v>0</v>
      </c>
      <c r="BJ679" s="17" t="s">
        <v>74</v>
      </c>
      <c r="BK679" s="228">
        <f>ROUND(I679*H679,2)</f>
        <v>0</v>
      </c>
      <c r="BL679" s="17" t="s">
        <v>146</v>
      </c>
      <c r="BM679" s="17" t="s">
        <v>769</v>
      </c>
    </row>
    <row r="680" s="1" customFormat="1">
      <c r="B680" s="38"/>
      <c r="C680" s="39"/>
      <c r="D680" s="229" t="s">
        <v>148</v>
      </c>
      <c r="E680" s="39"/>
      <c r="F680" s="230" t="s">
        <v>770</v>
      </c>
      <c r="G680" s="39"/>
      <c r="H680" s="39"/>
      <c r="I680" s="144"/>
      <c r="J680" s="39"/>
      <c r="K680" s="39"/>
      <c r="L680" s="43"/>
      <c r="M680" s="231"/>
      <c r="N680" s="79"/>
      <c r="O680" s="79"/>
      <c r="P680" s="79"/>
      <c r="Q680" s="79"/>
      <c r="R680" s="79"/>
      <c r="S680" s="79"/>
      <c r="T680" s="80"/>
      <c r="AT680" s="17" t="s">
        <v>148</v>
      </c>
      <c r="AU680" s="17" t="s">
        <v>76</v>
      </c>
    </row>
    <row r="681" s="1" customFormat="1">
      <c r="B681" s="38"/>
      <c r="C681" s="39"/>
      <c r="D681" s="229" t="s">
        <v>150</v>
      </c>
      <c r="E681" s="39"/>
      <c r="F681" s="232" t="s">
        <v>771</v>
      </c>
      <c r="G681" s="39"/>
      <c r="H681" s="39"/>
      <c r="I681" s="144"/>
      <c r="J681" s="39"/>
      <c r="K681" s="39"/>
      <c r="L681" s="43"/>
      <c r="M681" s="231"/>
      <c r="N681" s="79"/>
      <c r="O681" s="79"/>
      <c r="P681" s="79"/>
      <c r="Q681" s="79"/>
      <c r="R681" s="79"/>
      <c r="S681" s="79"/>
      <c r="T681" s="80"/>
      <c r="AT681" s="17" t="s">
        <v>150</v>
      </c>
      <c r="AU681" s="17" t="s">
        <v>76</v>
      </c>
    </row>
    <row r="682" s="13" customFormat="1">
      <c r="B682" s="243"/>
      <c r="C682" s="244"/>
      <c r="D682" s="229" t="s">
        <v>152</v>
      </c>
      <c r="E682" s="245" t="s">
        <v>1</v>
      </c>
      <c r="F682" s="246" t="s">
        <v>772</v>
      </c>
      <c r="G682" s="244"/>
      <c r="H682" s="247">
        <v>76</v>
      </c>
      <c r="I682" s="248"/>
      <c r="J682" s="244"/>
      <c r="K682" s="244"/>
      <c r="L682" s="249"/>
      <c r="M682" s="250"/>
      <c r="N682" s="251"/>
      <c r="O682" s="251"/>
      <c r="P682" s="251"/>
      <c r="Q682" s="251"/>
      <c r="R682" s="251"/>
      <c r="S682" s="251"/>
      <c r="T682" s="252"/>
      <c r="AT682" s="253" t="s">
        <v>152</v>
      </c>
      <c r="AU682" s="253" t="s">
        <v>76</v>
      </c>
      <c r="AV682" s="13" t="s">
        <v>76</v>
      </c>
      <c r="AW682" s="13" t="s">
        <v>30</v>
      </c>
      <c r="AX682" s="13" t="s">
        <v>74</v>
      </c>
      <c r="AY682" s="253" t="s">
        <v>139</v>
      </c>
    </row>
    <row r="683" s="1" customFormat="1" ht="16.5" customHeight="1">
      <c r="B683" s="38"/>
      <c r="C683" s="217" t="s">
        <v>773</v>
      </c>
      <c r="D683" s="217" t="s">
        <v>141</v>
      </c>
      <c r="E683" s="218" t="s">
        <v>774</v>
      </c>
      <c r="F683" s="219" t="s">
        <v>775</v>
      </c>
      <c r="G683" s="220" t="s">
        <v>175</v>
      </c>
      <c r="H683" s="221">
        <v>31.199999999999999</v>
      </c>
      <c r="I683" s="222"/>
      <c r="J683" s="223">
        <f>ROUND(I683*H683,2)</f>
        <v>0</v>
      </c>
      <c r="K683" s="219" t="s">
        <v>145</v>
      </c>
      <c r="L683" s="43"/>
      <c r="M683" s="224" t="s">
        <v>1</v>
      </c>
      <c r="N683" s="225" t="s">
        <v>38</v>
      </c>
      <c r="O683" s="79"/>
      <c r="P683" s="226">
        <f>O683*H683</f>
        <v>0</v>
      </c>
      <c r="Q683" s="226">
        <v>0.00047320000000000001</v>
      </c>
      <c r="R683" s="226">
        <f>Q683*H683</f>
        <v>0.01476384</v>
      </c>
      <c r="S683" s="226">
        <v>0.001</v>
      </c>
      <c r="T683" s="227">
        <f>S683*H683</f>
        <v>0.031199999999999999</v>
      </c>
      <c r="AR683" s="17" t="s">
        <v>146</v>
      </c>
      <c r="AT683" s="17" t="s">
        <v>141</v>
      </c>
      <c r="AU683" s="17" t="s">
        <v>76</v>
      </c>
      <c r="AY683" s="17" t="s">
        <v>139</v>
      </c>
      <c r="BE683" s="228">
        <f>IF(N683="základní",J683,0)</f>
        <v>0</v>
      </c>
      <c r="BF683" s="228">
        <f>IF(N683="snížená",J683,0)</f>
        <v>0</v>
      </c>
      <c r="BG683" s="228">
        <f>IF(N683="zákl. přenesená",J683,0)</f>
        <v>0</v>
      </c>
      <c r="BH683" s="228">
        <f>IF(N683="sníž. přenesená",J683,0)</f>
        <v>0</v>
      </c>
      <c r="BI683" s="228">
        <f>IF(N683="nulová",J683,0)</f>
        <v>0</v>
      </c>
      <c r="BJ683" s="17" t="s">
        <v>74</v>
      </c>
      <c r="BK683" s="228">
        <f>ROUND(I683*H683,2)</f>
        <v>0</v>
      </c>
      <c r="BL683" s="17" t="s">
        <v>146</v>
      </c>
      <c r="BM683" s="17" t="s">
        <v>776</v>
      </c>
    </row>
    <row r="684" s="1" customFormat="1">
      <c r="B684" s="38"/>
      <c r="C684" s="39"/>
      <c r="D684" s="229" t="s">
        <v>148</v>
      </c>
      <c r="E684" s="39"/>
      <c r="F684" s="230" t="s">
        <v>777</v>
      </c>
      <c r="G684" s="39"/>
      <c r="H684" s="39"/>
      <c r="I684" s="144"/>
      <c r="J684" s="39"/>
      <c r="K684" s="39"/>
      <c r="L684" s="43"/>
      <c r="M684" s="231"/>
      <c r="N684" s="79"/>
      <c r="O684" s="79"/>
      <c r="P684" s="79"/>
      <c r="Q684" s="79"/>
      <c r="R684" s="79"/>
      <c r="S684" s="79"/>
      <c r="T684" s="80"/>
      <c r="AT684" s="17" t="s">
        <v>148</v>
      </c>
      <c r="AU684" s="17" t="s">
        <v>76</v>
      </c>
    </row>
    <row r="685" s="1" customFormat="1">
      <c r="B685" s="38"/>
      <c r="C685" s="39"/>
      <c r="D685" s="229" t="s">
        <v>150</v>
      </c>
      <c r="E685" s="39"/>
      <c r="F685" s="232" t="s">
        <v>771</v>
      </c>
      <c r="G685" s="39"/>
      <c r="H685" s="39"/>
      <c r="I685" s="144"/>
      <c r="J685" s="39"/>
      <c r="K685" s="39"/>
      <c r="L685" s="43"/>
      <c r="M685" s="231"/>
      <c r="N685" s="79"/>
      <c r="O685" s="79"/>
      <c r="P685" s="79"/>
      <c r="Q685" s="79"/>
      <c r="R685" s="79"/>
      <c r="S685" s="79"/>
      <c r="T685" s="80"/>
      <c r="AT685" s="17" t="s">
        <v>150</v>
      </c>
      <c r="AU685" s="17" t="s">
        <v>76</v>
      </c>
    </row>
    <row r="686" s="13" customFormat="1">
      <c r="B686" s="243"/>
      <c r="C686" s="244"/>
      <c r="D686" s="229" t="s">
        <v>152</v>
      </c>
      <c r="E686" s="245" t="s">
        <v>1</v>
      </c>
      <c r="F686" s="246" t="s">
        <v>778</v>
      </c>
      <c r="G686" s="244"/>
      <c r="H686" s="247">
        <v>31.199999999999999</v>
      </c>
      <c r="I686" s="248"/>
      <c r="J686" s="244"/>
      <c r="K686" s="244"/>
      <c r="L686" s="249"/>
      <c r="M686" s="250"/>
      <c r="N686" s="251"/>
      <c r="O686" s="251"/>
      <c r="P686" s="251"/>
      <c r="Q686" s="251"/>
      <c r="R686" s="251"/>
      <c r="S686" s="251"/>
      <c r="T686" s="252"/>
      <c r="AT686" s="253" t="s">
        <v>152</v>
      </c>
      <c r="AU686" s="253" t="s">
        <v>76</v>
      </c>
      <c r="AV686" s="13" t="s">
        <v>76</v>
      </c>
      <c r="AW686" s="13" t="s">
        <v>30</v>
      </c>
      <c r="AX686" s="13" t="s">
        <v>67</v>
      </c>
      <c r="AY686" s="253" t="s">
        <v>139</v>
      </c>
    </row>
    <row r="687" s="14" customFormat="1">
      <c r="B687" s="254"/>
      <c r="C687" s="255"/>
      <c r="D687" s="229" t="s">
        <v>152</v>
      </c>
      <c r="E687" s="256" t="s">
        <v>1</v>
      </c>
      <c r="F687" s="257" t="s">
        <v>157</v>
      </c>
      <c r="G687" s="255"/>
      <c r="H687" s="258">
        <v>31.199999999999999</v>
      </c>
      <c r="I687" s="259"/>
      <c r="J687" s="255"/>
      <c r="K687" s="255"/>
      <c r="L687" s="260"/>
      <c r="M687" s="261"/>
      <c r="N687" s="262"/>
      <c r="O687" s="262"/>
      <c r="P687" s="262"/>
      <c r="Q687" s="262"/>
      <c r="R687" s="262"/>
      <c r="S687" s="262"/>
      <c r="T687" s="263"/>
      <c r="AT687" s="264" t="s">
        <v>152</v>
      </c>
      <c r="AU687" s="264" t="s">
        <v>76</v>
      </c>
      <c r="AV687" s="14" t="s">
        <v>146</v>
      </c>
      <c r="AW687" s="14" t="s">
        <v>30</v>
      </c>
      <c r="AX687" s="14" t="s">
        <v>74</v>
      </c>
      <c r="AY687" s="264" t="s">
        <v>139</v>
      </c>
    </row>
    <row r="688" s="11" customFormat="1" ht="22.8" customHeight="1">
      <c r="B688" s="201"/>
      <c r="C688" s="202"/>
      <c r="D688" s="203" t="s">
        <v>66</v>
      </c>
      <c r="E688" s="215" t="s">
        <v>779</v>
      </c>
      <c r="F688" s="215" t="s">
        <v>780</v>
      </c>
      <c r="G688" s="202"/>
      <c r="H688" s="202"/>
      <c r="I688" s="205"/>
      <c r="J688" s="216">
        <f>BK688</f>
        <v>0</v>
      </c>
      <c r="K688" s="202"/>
      <c r="L688" s="207"/>
      <c r="M688" s="208"/>
      <c r="N688" s="209"/>
      <c r="O688" s="209"/>
      <c r="P688" s="210">
        <f>SUM(P689:P724)</f>
        <v>0</v>
      </c>
      <c r="Q688" s="209"/>
      <c r="R688" s="210">
        <f>SUM(R689:R724)</f>
        <v>0</v>
      </c>
      <c r="S688" s="209"/>
      <c r="T688" s="211">
        <f>SUM(T689:T724)</f>
        <v>0</v>
      </c>
      <c r="AR688" s="212" t="s">
        <v>74</v>
      </c>
      <c r="AT688" s="213" t="s">
        <v>66</v>
      </c>
      <c r="AU688" s="213" t="s">
        <v>74</v>
      </c>
      <c r="AY688" s="212" t="s">
        <v>139</v>
      </c>
      <c r="BK688" s="214">
        <f>SUM(BK689:BK724)</f>
        <v>0</v>
      </c>
    </row>
    <row r="689" s="1" customFormat="1" ht="16.5" customHeight="1">
      <c r="B689" s="38"/>
      <c r="C689" s="217" t="s">
        <v>781</v>
      </c>
      <c r="D689" s="217" t="s">
        <v>141</v>
      </c>
      <c r="E689" s="218" t="s">
        <v>782</v>
      </c>
      <c r="F689" s="219" t="s">
        <v>783</v>
      </c>
      <c r="G689" s="220" t="s">
        <v>307</v>
      </c>
      <c r="H689" s="221">
        <v>19.422000000000001</v>
      </c>
      <c r="I689" s="222"/>
      <c r="J689" s="223">
        <f>ROUND(I689*H689,2)</f>
        <v>0</v>
      </c>
      <c r="K689" s="219" t="s">
        <v>145</v>
      </c>
      <c r="L689" s="43"/>
      <c r="M689" s="224" t="s">
        <v>1</v>
      </c>
      <c r="N689" s="225" t="s">
        <v>38</v>
      </c>
      <c r="O689" s="79"/>
      <c r="P689" s="226">
        <f>O689*H689</f>
        <v>0</v>
      </c>
      <c r="Q689" s="226">
        <v>0</v>
      </c>
      <c r="R689" s="226">
        <f>Q689*H689</f>
        <v>0</v>
      </c>
      <c r="S689" s="226">
        <v>0</v>
      </c>
      <c r="T689" s="227">
        <f>S689*H689</f>
        <v>0</v>
      </c>
      <c r="AR689" s="17" t="s">
        <v>146</v>
      </c>
      <c r="AT689" s="17" t="s">
        <v>141</v>
      </c>
      <c r="AU689" s="17" t="s">
        <v>76</v>
      </c>
      <c r="AY689" s="17" t="s">
        <v>139</v>
      </c>
      <c r="BE689" s="228">
        <f>IF(N689="základní",J689,0)</f>
        <v>0</v>
      </c>
      <c r="BF689" s="228">
        <f>IF(N689="snížená",J689,0)</f>
        <v>0</v>
      </c>
      <c r="BG689" s="228">
        <f>IF(N689="zákl. přenesená",J689,0)</f>
        <v>0</v>
      </c>
      <c r="BH689" s="228">
        <f>IF(N689="sníž. přenesená",J689,0)</f>
        <v>0</v>
      </c>
      <c r="BI689" s="228">
        <f>IF(N689="nulová",J689,0)</f>
        <v>0</v>
      </c>
      <c r="BJ689" s="17" t="s">
        <v>74</v>
      </c>
      <c r="BK689" s="228">
        <f>ROUND(I689*H689,2)</f>
        <v>0</v>
      </c>
      <c r="BL689" s="17" t="s">
        <v>146</v>
      </c>
      <c r="BM689" s="17" t="s">
        <v>784</v>
      </c>
    </row>
    <row r="690" s="1" customFormat="1">
      <c r="B690" s="38"/>
      <c r="C690" s="39"/>
      <c r="D690" s="229" t="s">
        <v>148</v>
      </c>
      <c r="E690" s="39"/>
      <c r="F690" s="230" t="s">
        <v>785</v>
      </c>
      <c r="G690" s="39"/>
      <c r="H690" s="39"/>
      <c r="I690" s="144"/>
      <c r="J690" s="39"/>
      <c r="K690" s="39"/>
      <c r="L690" s="43"/>
      <c r="M690" s="231"/>
      <c r="N690" s="79"/>
      <c r="O690" s="79"/>
      <c r="P690" s="79"/>
      <c r="Q690" s="79"/>
      <c r="R690" s="79"/>
      <c r="S690" s="79"/>
      <c r="T690" s="80"/>
      <c r="AT690" s="17" t="s">
        <v>148</v>
      </c>
      <c r="AU690" s="17" t="s">
        <v>76</v>
      </c>
    </row>
    <row r="691" s="1" customFormat="1">
      <c r="B691" s="38"/>
      <c r="C691" s="39"/>
      <c r="D691" s="229" t="s">
        <v>150</v>
      </c>
      <c r="E691" s="39"/>
      <c r="F691" s="232" t="s">
        <v>786</v>
      </c>
      <c r="G691" s="39"/>
      <c r="H691" s="39"/>
      <c r="I691" s="144"/>
      <c r="J691" s="39"/>
      <c r="K691" s="39"/>
      <c r="L691" s="43"/>
      <c r="M691" s="231"/>
      <c r="N691" s="79"/>
      <c r="O691" s="79"/>
      <c r="P691" s="79"/>
      <c r="Q691" s="79"/>
      <c r="R691" s="79"/>
      <c r="S691" s="79"/>
      <c r="T691" s="80"/>
      <c r="AT691" s="17" t="s">
        <v>150</v>
      </c>
      <c r="AU691" s="17" t="s">
        <v>76</v>
      </c>
    </row>
    <row r="692" s="12" customFormat="1">
      <c r="B692" s="233"/>
      <c r="C692" s="234"/>
      <c r="D692" s="229" t="s">
        <v>152</v>
      </c>
      <c r="E692" s="235" t="s">
        <v>1</v>
      </c>
      <c r="F692" s="236" t="s">
        <v>787</v>
      </c>
      <c r="G692" s="234"/>
      <c r="H692" s="235" t="s">
        <v>1</v>
      </c>
      <c r="I692" s="237"/>
      <c r="J692" s="234"/>
      <c r="K692" s="234"/>
      <c r="L692" s="238"/>
      <c r="M692" s="239"/>
      <c r="N692" s="240"/>
      <c r="O692" s="240"/>
      <c r="P692" s="240"/>
      <c r="Q692" s="240"/>
      <c r="R692" s="240"/>
      <c r="S692" s="240"/>
      <c r="T692" s="241"/>
      <c r="AT692" s="242" t="s">
        <v>152</v>
      </c>
      <c r="AU692" s="242" t="s">
        <v>76</v>
      </c>
      <c r="AV692" s="12" t="s">
        <v>74</v>
      </c>
      <c r="AW692" s="12" t="s">
        <v>30</v>
      </c>
      <c r="AX692" s="12" t="s">
        <v>67</v>
      </c>
      <c r="AY692" s="242" t="s">
        <v>139</v>
      </c>
    </row>
    <row r="693" s="13" customFormat="1">
      <c r="B693" s="243"/>
      <c r="C693" s="244"/>
      <c r="D693" s="229" t="s">
        <v>152</v>
      </c>
      <c r="E693" s="245" t="s">
        <v>1</v>
      </c>
      <c r="F693" s="246" t="s">
        <v>788</v>
      </c>
      <c r="G693" s="244"/>
      <c r="H693" s="247">
        <v>19.422000000000001</v>
      </c>
      <c r="I693" s="248"/>
      <c r="J693" s="244"/>
      <c r="K693" s="244"/>
      <c r="L693" s="249"/>
      <c r="M693" s="250"/>
      <c r="N693" s="251"/>
      <c r="O693" s="251"/>
      <c r="P693" s="251"/>
      <c r="Q693" s="251"/>
      <c r="R693" s="251"/>
      <c r="S693" s="251"/>
      <c r="T693" s="252"/>
      <c r="AT693" s="253" t="s">
        <v>152</v>
      </c>
      <c r="AU693" s="253" t="s">
        <v>76</v>
      </c>
      <c r="AV693" s="13" t="s">
        <v>76</v>
      </c>
      <c r="AW693" s="13" t="s">
        <v>30</v>
      </c>
      <c r="AX693" s="13" t="s">
        <v>74</v>
      </c>
      <c r="AY693" s="253" t="s">
        <v>139</v>
      </c>
    </row>
    <row r="694" s="1" customFormat="1" ht="16.5" customHeight="1">
      <c r="B694" s="38"/>
      <c r="C694" s="217" t="s">
        <v>789</v>
      </c>
      <c r="D694" s="217" t="s">
        <v>141</v>
      </c>
      <c r="E694" s="218" t="s">
        <v>790</v>
      </c>
      <c r="F694" s="219" t="s">
        <v>791</v>
      </c>
      <c r="G694" s="220" t="s">
        <v>307</v>
      </c>
      <c r="H694" s="221">
        <v>1.252</v>
      </c>
      <c r="I694" s="222"/>
      <c r="J694" s="223">
        <f>ROUND(I694*H694,2)</f>
        <v>0</v>
      </c>
      <c r="K694" s="219" t="s">
        <v>145</v>
      </c>
      <c r="L694" s="43"/>
      <c r="M694" s="224" t="s">
        <v>1</v>
      </c>
      <c r="N694" s="225" t="s">
        <v>38</v>
      </c>
      <c r="O694" s="79"/>
      <c r="P694" s="226">
        <f>O694*H694</f>
        <v>0</v>
      </c>
      <c r="Q694" s="226">
        <v>0</v>
      </c>
      <c r="R694" s="226">
        <f>Q694*H694</f>
        <v>0</v>
      </c>
      <c r="S694" s="226">
        <v>0</v>
      </c>
      <c r="T694" s="227">
        <f>S694*H694</f>
        <v>0</v>
      </c>
      <c r="AR694" s="17" t="s">
        <v>146</v>
      </c>
      <c r="AT694" s="17" t="s">
        <v>141</v>
      </c>
      <c r="AU694" s="17" t="s">
        <v>76</v>
      </c>
      <c r="AY694" s="17" t="s">
        <v>139</v>
      </c>
      <c r="BE694" s="228">
        <f>IF(N694="základní",J694,0)</f>
        <v>0</v>
      </c>
      <c r="BF694" s="228">
        <f>IF(N694="snížená",J694,0)</f>
        <v>0</v>
      </c>
      <c r="BG694" s="228">
        <f>IF(N694="zákl. přenesená",J694,0)</f>
        <v>0</v>
      </c>
      <c r="BH694" s="228">
        <f>IF(N694="sníž. přenesená",J694,0)</f>
        <v>0</v>
      </c>
      <c r="BI694" s="228">
        <f>IF(N694="nulová",J694,0)</f>
        <v>0</v>
      </c>
      <c r="BJ694" s="17" t="s">
        <v>74</v>
      </c>
      <c r="BK694" s="228">
        <f>ROUND(I694*H694,2)</f>
        <v>0</v>
      </c>
      <c r="BL694" s="17" t="s">
        <v>146</v>
      </c>
      <c r="BM694" s="17" t="s">
        <v>792</v>
      </c>
    </row>
    <row r="695" s="1" customFormat="1">
      <c r="B695" s="38"/>
      <c r="C695" s="39"/>
      <c r="D695" s="229" t="s">
        <v>148</v>
      </c>
      <c r="E695" s="39"/>
      <c r="F695" s="230" t="s">
        <v>793</v>
      </c>
      <c r="G695" s="39"/>
      <c r="H695" s="39"/>
      <c r="I695" s="144"/>
      <c r="J695" s="39"/>
      <c r="K695" s="39"/>
      <c r="L695" s="43"/>
      <c r="M695" s="231"/>
      <c r="N695" s="79"/>
      <c r="O695" s="79"/>
      <c r="P695" s="79"/>
      <c r="Q695" s="79"/>
      <c r="R695" s="79"/>
      <c r="S695" s="79"/>
      <c r="T695" s="80"/>
      <c r="AT695" s="17" t="s">
        <v>148</v>
      </c>
      <c r="AU695" s="17" t="s">
        <v>76</v>
      </c>
    </row>
    <row r="696" s="1" customFormat="1">
      <c r="B696" s="38"/>
      <c r="C696" s="39"/>
      <c r="D696" s="229" t="s">
        <v>150</v>
      </c>
      <c r="E696" s="39"/>
      <c r="F696" s="232" t="s">
        <v>786</v>
      </c>
      <c r="G696" s="39"/>
      <c r="H696" s="39"/>
      <c r="I696" s="144"/>
      <c r="J696" s="39"/>
      <c r="K696" s="39"/>
      <c r="L696" s="43"/>
      <c r="M696" s="231"/>
      <c r="N696" s="79"/>
      <c r="O696" s="79"/>
      <c r="P696" s="79"/>
      <c r="Q696" s="79"/>
      <c r="R696" s="79"/>
      <c r="S696" s="79"/>
      <c r="T696" s="80"/>
      <c r="AT696" s="17" t="s">
        <v>150</v>
      </c>
      <c r="AU696" s="17" t="s">
        <v>76</v>
      </c>
    </row>
    <row r="697" s="12" customFormat="1">
      <c r="B697" s="233"/>
      <c r="C697" s="234"/>
      <c r="D697" s="229" t="s">
        <v>152</v>
      </c>
      <c r="E697" s="235" t="s">
        <v>1</v>
      </c>
      <c r="F697" s="236" t="s">
        <v>794</v>
      </c>
      <c r="G697" s="234"/>
      <c r="H697" s="235" t="s">
        <v>1</v>
      </c>
      <c r="I697" s="237"/>
      <c r="J697" s="234"/>
      <c r="K697" s="234"/>
      <c r="L697" s="238"/>
      <c r="M697" s="239"/>
      <c r="N697" s="240"/>
      <c r="O697" s="240"/>
      <c r="P697" s="240"/>
      <c r="Q697" s="240"/>
      <c r="R697" s="240"/>
      <c r="S697" s="240"/>
      <c r="T697" s="241"/>
      <c r="AT697" s="242" t="s">
        <v>152</v>
      </c>
      <c r="AU697" s="242" t="s">
        <v>76</v>
      </c>
      <c r="AV697" s="12" t="s">
        <v>74</v>
      </c>
      <c r="AW697" s="12" t="s">
        <v>30</v>
      </c>
      <c r="AX697" s="12" t="s">
        <v>67</v>
      </c>
      <c r="AY697" s="242" t="s">
        <v>139</v>
      </c>
    </row>
    <row r="698" s="13" customFormat="1">
      <c r="B698" s="243"/>
      <c r="C698" s="244"/>
      <c r="D698" s="229" t="s">
        <v>152</v>
      </c>
      <c r="E698" s="245" t="s">
        <v>1</v>
      </c>
      <c r="F698" s="246" t="s">
        <v>795</v>
      </c>
      <c r="G698" s="244"/>
      <c r="H698" s="247">
        <v>1.252</v>
      </c>
      <c r="I698" s="248"/>
      <c r="J698" s="244"/>
      <c r="K698" s="244"/>
      <c r="L698" s="249"/>
      <c r="M698" s="250"/>
      <c r="N698" s="251"/>
      <c r="O698" s="251"/>
      <c r="P698" s="251"/>
      <c r="Q698" s="251"/>
      <c r="R698" s="251"/>
      <c r="S698" s="251"/>
      <c r="T698" s="252"/>
      <c r="AT698" s="253" t="s">
        <v>152</v>
      </c>
      <c r="AU698" s="253" t="s">
        <v>76</v>
      </c>
      <c r="AV698" s="13" t="s">
        <v>76</v>
      </c>
      <c r="AW698" s="13" t="s">
        <v>30</v>
      </c>
      <c r="AX698" s="13" t="s">
        <v>74</v>
      </c>
      <c r="AY698" s="253" t="s">
        <v>139</v>
      </c>
    </row>
    <row r="699" s="1" customFormat="1" ht="16.5" customHeight="1">
      <c r="B699" s="38"/>
      <c r="C699" s="217" t="s">
        <v>796</v>
      </c>
      <c r="D699" s="217" t="s">
        <v>141</v>
      </c>
      <c r="E699" s="218" t="s">
        <v>797</v>
      </c>
      <c r="F699" s="219" t="s">
        <v>798</v>
      </c>
      <c r="G699" s="220" t="s">
        <v>307</v>
      </c>
      <c r="H699" s="221">
        <v>130.19</v>
      </c>
      <c r="I699" s="222"/>
      <c r="J699" s="223">
        <f>ROUND(I699*H699,2)</f>
        <v>0</v>
      </c>
      <c r="K699" s="219" t="s">
        <v>145</v>
      </c>
      <c r="L699" s="43"/>
      <c r="M699" s="224" t="s">
        <v>1</v>
      </c>
      <c r="N699" s="225" t="s">
        <v>38</v>
      </c>
      <c r="O699" s="79"/>
      <c r="P699" s="226">
        <f>O699*H699</f>
        <v>0</v>
      </c>
      <c r="Q699" s="226">
        <v>0</v>
      </c>
      <c r="R699" s="226">
        <f>Q699*H699</f>
        <v>0</v>
      </c>
      <c r="S699" s="226">
        <v>0</v>
      </c>
      <c r="T699" s="227">
        <f>S699*H699</f>
        <v>0</v>
      </c>
      <c r="AR699" s="17" t="s">
        <v>146</v>
      </c>
      <c r="AT699" s="17" t="s">
        <v>141</v>
      </c>
      <c r="AU699" s="17" t="s">
        <v>76</v>
      </c>
      <c r="AY699" s="17" t="s">
        <v>139</v>
      </c>
      <c r="BE699" s="228">
        <f>IF(N699="základní",J699,0)</f>
        <v>0</v>
      </c>
      <c r="BF699" s="228">
        <f>IF(N699="snížená",J699,0)</f>
        <v>0</v>
      </c>
      <c r="BG699" s="228">
        <f>IF(N699="zákl. přenesená",J699,0)</f>
        <v>0</v>
      </c>
      <c r="BH699" s="228">
        <f>IF(N699="sníž. přenesená",J699,0)</f>
        <v>0</v>
      </c>
      <c r="BI699" s="228">
        <f>IF(N699="nulová",J699,0)</f>
        <v>0</v>
      </c>
      <c r="BJ699" s="17" t="s">
        <v>74</v>
      </c>
      <c r="BK699" s="228">
        <f>ROUND(I699*H699,2)</f>
        <v>0</v>
      </c>
      <c r="BL699" s="17" t="s">
        <v>146</v>
      </c>
      <c r="BM699" s="17" t="s">
        <v>799</v>
      </c>
    </row>
    <row r="700" s="1" customFormat="1">
      <c r="B700" s="38"/>
      <c r="C700" s="39"/>
      <c r="D700" s="229" t="s">
        <v>148</v>
      </c>
      <c r="E700" s="39"/>
      <c r="F700" s="230" t="s">
        <v>800</v>
      </c>
      <c r="G700" s="39"/>
      <c r="H700" s="39"/>
      <c r="I700" s="144"/>
      <c r="J700" s="39"/>
      <c r="K700" s="39"/>
      <c r="L700" s="43"/>
      <c r="M700" s="231"/>
      <c r="N700" s="79"/>
      <c r="O700" s="79"/>
      <c r="P700" s="79"/>
      <c r="Q700" s="79"/>
      <c r="R700" s="79"/>
      <c r="S700" s="79"/>
      <c r="T700" s="80"/>
      <c r="AT700" s="17" t="s">
        <v>148</v>
      </c>
      <c r="AU700" s="17" t="s">
        <v>76</v>
      </c>
    </row>
    <row r="701" s="1" customFormat="1">
      <c r="B701" s="38"/>
      <c r="C701" s="39"/>
      <c r="D701" s="229" t="s">
        <v>150</v>
      </c>
      <c r="E701" s="39"/>
      <c r="F701" s="232" t="s">
        <v>801</v>
      </c>
      <c r="G701" s="39"/>
      <c r="H701" s="39"/>
      <c r="I701" s="144"/>
      <c r="J701" s="39"/>
      <c r="K701" s="39"/>
      <c r="L701" s="43"/>
      <c r="M701" s="231"/>
      <c r="N701" s="79"/>
      <c r="O701" s="79"/>
      <c r="P701" s="79"/>
      <c r="Q701" s="79"/>
      <c r="R701" s="79"/>
      <c r="S701" s="79"/>
      <c r="T701" s="80"/>
      <c r="AT701" s="17" t="s">
        <v>150</v>
      </c>
      <c r="AU701" s="17" t="s">
        <v>76</v>
      </c>
    </row>
    <row r="702" s="13" customFormat="1">
      <c r="B702" s="243"/>
      <c r="C702" s="244"/>
      <c r="D702" s="229" t="s">
        <v>152</v>
      </c>
      <c r="E702" s="245" t="s">
        <v>1</v>
      </c>
      <c r="F702" s="246" t="s">
        <v>802</v>
      </c>
      <c r="G702" s="244"/>
      <c r="H702" s="247">
        <v>130.19</v>
      </c>
      <c r="I702" s="248"/>
      <c r="J702" s="244"/>
      <c r="K702" s="244"/>
      <c r="L702" s="249"/>
      <c r="M702" s="250"/>
      <c r="N702" s="251"/>
      <c r="O702" s="251"/>
      <c r="P702" s="251"/>
      <c r="Q702" s="251"/>
      <c r="R702" s="251"/>
      <c r="S702" s="251"/>
      <c r="T702" s="252"/>
      <c r="AT702" s="253" t="s">
        <v>152</v>
      </c>
      <c r="AU702" s="253" t="s">
        <v>76</v>
      </c>
      <c r="AV702" s="13" t="s">
        <v>76</v>
      </c>
      <c r="AW702" s="13" t="s">
        <v>30</v>
      </c>
      <c r="AX702" s="13" t="s">
        <v>74</v>
      </c>
      <c r="AY702" s="253" t="s">
        <v>139</v>
      </c>
    </row>
    <row r="703" s="1" customFormat="1" ht="16.5" customHeight="1">
      <c r="B703" s="38"/>
      <c r="C703" s="217" t="s">
        <v>803</v>
      </c>
      <c r="D703" s="217" t="s">
        <v>141</v>
      </c>
      <c r="E703" s="218" t="s">
        <v>804</v>
      </c>
      <c r="F703" s="219" t="s">
        <v>805</v>
      </c>
      <c r="G703" s="220" t="s">
        <v>307</v>
      </c>
      <c r="H703" s="221">
        <v>1692.47</v>
      </c>
      <c r="I703" s="222"/>
      <c r="J703" s="223">
        <f>ROUND(I703*H703,2)</f>
        <v>0</v>
      </c>
      <c r="K703" s="219" t="s">
        <v>145</v>
      </c>
      <c r="L703" s="43"/>
      <c r="M703" s="224" t="s">
        <v>1</v>
      </c>
      <c r="N703" s="225" t="s">
        <v>38</v>
      </c>
      <c r="O703" s="79"/>
      <c r="P703" s="226">
        <f>O703*H703</f>
        <v>0</v>
      </c>
      <c r="Q703" s="226">
        <v>0</v>
      </c>
      <c r="R703" s="226">
        <f>Q703*H703</f>
        <v>0</v>
      </c>
      <c r="S703" s="226">
        <v>0</v>
      </c>
      <c r="T703" s="227">
        <f>S703*H703</f>
        <v>0</v>
      </c>
      <c r="AR703" s="17" t="s">
        <v>146</v>
      </c>
      <c r="AT703" s="17" t="s">
        <v>141</v>
      </c>
      <c r="AU703" s="17" t="s">
        <v>76</v>
      </c>
      <c r="AY703" s="17" t="s">
        <v>139</v>
      </c>
      <c r="BE703" s="228">
        <f>IF(N703="základní",J703,0)</f>
        <v>0</v>
      </c>
      <c r="BF703" s="228">
        <f>IF(N703="snížená",J703,0)</f>
        <v>0</v>
      </c>
      <c r="BG703" s="228">
        <f>IF(N703="zákl. přenesená",J703,0)</f>
        <v>0</v>
      </c>
      <c r="BH703" s="228">
        <f>IF(N703="sníž. přenesená",J703,0)</f>
        <v>0</v>
      </c>
      <c r="BI703" s="228">
        <f>IF(N703="nulová",J703,0)</f>
        <v>0</v>
      </c>
      <c r="BJ703" s="17" t="s">
        <v>74</v>
      </c>
      <c r="BK703" s="228">
        <f>ROUND(I703*H703,2)</f>
        <v>0</v>
      </c>
      <c r="BL703" s="17" t="s">
        <v>146</v>
      </c>
      <c r="BM703" s="17" t="s">
        <v>806</v>
      </c>
    </row>
    <row r="704" s="1" customFormat="1">
      <c r="B704" s="38"/>
      <c r="C704" s="39"/>
      <c r="D704" s="229" t="s">
        <v>148</v>
      </c>
      <c r="E704" s="39"/>
      <c r="F704" s="230" t="s">
        <v>807</v>
      </c>
      <c r="G704" s="39"/>
      <c r="H704" s="39"/>
      <c r="I704" s="144"/>
      <c r="J704" s="39"/>
      <c r="K704" s="39"/>
      <c r="L704" s="43"/>
      <c r="M704" s="231"/>
      <c r="N704" s="79"/>
      <c r="O704" s="79"/>
      <c r="P704" s="79"/>
      <c r="Q704" s="79"/>
      <c r="R704" s="79"/>
      <c r="S704" s="79"/>
      <c r="T704" s="80"/>
      <c r="AT704" s="17" t="s">
        <v>148</v>
      </c>
      <c r="AU704" s="17" t="s">
        <v>76</v>
      </c>
    </row>
    <row r="705" s="1" customFormat="1">
      <c r="B705" s="38"/>
      <c r="C705" s="39"/>
      <c r="D705" s="229" t="s">
        <v>150</v>
      </c>
      <c r="E705" s="39"/>
      <c r="F705" s="232" t="s">
        <v>801</v>
      </c>
      <c r="G705" s="39"/>
      <c r="H705" s="39"/>
      <c r="I705" s="144"/>
      <c r="J705" s="39"/>
      <c r="K705" s="39"/>
      <c r="L705" s="43"/>
      <c r="M705" s="231"/>
      <c r="N705" s="79"/>
      <c r="O705" s="79"/>
      <c r="P705" s="79"/>
      <c r="Q705" s="79"/>
      <c r="R705" s="79"/>
      <c r="S705" s="79"/>
      <c r="T705" s="80"/>
      <c r="AT705" s="17" t="s">
        <v>150</v>
      </c>
      <c r="AU705" s="17" t="s">
        <v>76</v>
      </c>
    </row>
    <row r="706" s="1" customFormat="1">
      <c r="B706" s="38"/>
      <c r="C706" s="39"/>
      <c r="D706" s="229" t="s">
        <v>266</v>
      </c>
      <c r="E706" s="39"/>
      <c r="F706" s="232" t="s">
        <v>267</v>
      </c>
      <c r="G706" s="39"/>
      <c r="H706" s="39"/>
      <c r="I706" s="144"/>
      <c r="J706" s="39"/>
      <c r="K706" s="39"/>
      <c r="L706" s="43"/>
      <c r="M706" s="231"/>
      <c r="N706" s="79"/>
      <c r="O706" s="79"/>
      <c r="P706" s="79"/>
      <c r="Q706" s="79"/>
      <c r="R706" s="79"/>
      <c r="S706" s="79"/>
      <c r="T706" s="80"/>
      <c r="AT706" s="17" t="s">
        <v>266</v>
      </c>
      <c r="AU706" s="17" t="s">
        <v>76</v>
      </c>
    </row>
    <row r="707" s="13" customFormat="1">
      <c r="B707" s="243"/>
      <c r="C707" s="244"/>
      <c r="D707" s="229" t="s">
        <v>152</v>
      </c>
      <c r="E707" s="245" t="s">
        <v>1</v>
      </c>
      <c r="F707" s="246" t="s">
        <v>808</v>
      </c>
      <c r="G707" s="244"/>
      <c r="H707" s="247">
        <v>1692.47</v>
      </c>
      <c r="I707" s="248"/>
      <c r="J707" s="244"/>
      <c r="K707" s="244"/>
      <c r="L707" s="249"/>
      <c r="M707" s="250"/>
      <c r="N707" s="251"/>
      <c r="O707" s="251"/>
      <c r="P707" s="251"/>
      <c r="Q707" s="251"/>
      <c r="R707" s="251"/>
      <c r="S707" s="251"/>
      <c r="T707" s="252"/>
      <c r="AT707" s="253" t="s">
        <v>152</v>
      </c>
      <c r="AU707" s="253" t="s">
        <v>76</v>
      </c>
      <c r="AV707" s="13" t="s">
        <v>76</v>
      </c>
      <c r="AW707" s="13" t="s">
        <v>30</v>
      </c>
      <c r="AX707" s="13" t="s">
        <v>74</v>
      </c>
      <c r="AY707" s="253" t="s">
        <v>139</v>
      </c>
    </row>
    <row r="708" s="1" customFormat="1" ht="16.5" customHeight="1">
      <c r="B708" s="38"/>
      <c r="C708" s="217" t="s">
        <v>809</v>
      </c>
      <c r="D708" s="217" t="s">
        <v>141</v>
      </c>
      <c r="E708" s="218" t="s">
        <v>810</v>
      </c>
      <c r="F708" s="219" t="s">
        <v>811</v>
      </c>
      <c r="G708" s="220" t="s">
        <v>307</v>
      </c>
      <c r="H708" s="221">
        <v>130.19</v>
      </c>
      <c r="I708" s="222"/>
      <c r="J708" s="223">
        <f>ROUND(I708*H708,2)</f>
        <v>0</v>
      </c>
      <c r="K708" s="219" t="s">
        <v>145</v>
      </c>
      <c r="L708" s="43"/>
      <c r="M708" s="224" t="s">
        <v>1</v>
      </c>
      <c r="N708" s="225" t="s">
        <v>38</v>
      </c>
      <c r="O708" s="79"/>
      <c r="P708" s="226">
        <f>O708*H708</f>
        <v>0</v>
      </c>
      <c r="Q708" s="226">
        <v>0</v>
      </c>
      <c r="R708" s="226">
        <f>Q708*H708</f>
        <v>0</v>
      </c>
      <c r="S708" s="226">
        <v>0</v>
      </c>
      <c r="T708" s="227">
        <f>S708*H708</f>
        <v>0</v>
      </c>
      <c r="AR708" s="17" t="s">
        <v>146</v>
      </c>
      <c r="AT708" s="17" t="s">
        <v>141</v>
      </c>
      <c r="AU708" s="17" t="s">
        <v>76</v>
      </c>
      <c r="AY708" s="17" t="s">
        <v>139</v>
      </c>
      <c r="BE708" s="228">
        <f>IF(N708="základní",J708,0)</f>
        <v>0</v>
      </c>
      <c r="BF708" s="228">
        <f>IF(N708="snížená",J708,0)</f>
        <v>0</v>
      </c>
      <c r="BG708" s="228">
        <f>IF(N708="zákl. přenesená",J708,0)</f>
        <v>0</v>
      </c>
      <c r="BH708" s="228">
        <f>IF(N708="sníž. přenesená",J708,0)</f>
        <v>0</v>
      </c>
      <c r="BI708" s="228">
        <f>IF(N708="nulová",J708,0)</f>
        <v>0</v>
      </c>
      <c r="BJ708" s="17" t="s">
        <v>74</v>
      </c>
      <c r="BK708" s="228">
        <f>ROUND(I708*H708,2)</f>
        <v>0</v>
      </c>
      <c r="BL708" s="17" t="s">
        <v>146</v>
      </c>
      <c r="BM708" s="17" t="s">
        <v>812</v>
      </c>
    </row>
    <row r="709" s="1" customFormat="1">
      <c r="B709" s="38"/>
      <c r="C709" s="39"/>
      <c r="D709" s="229" t="s">
        <v>148</v>
      </c>
      <c r="E709" s="39"/>
      <c r="F709" s="230" t="s">
        <v>813</v>
      </c>
      <c r="G709" s="39"/>
      <c r="H709" s="39"/>
      <c r="I709" s="144"/>
      <c r="J709" s="39"/>
      <c r="K709" s="39"/>
      <c r="L709" s="43"/>
      <c r="M709" s="231"/>
      <c r="N709" s="79"/>
      <c r="O709" s="79"/>
      <c r="P709" s="79"/>
      <c r="Q709" s="79"/>
      <c r="R709" s="79"/>
      <c r="S709" s="79"/>
      <c r="T709" s="80"/>
      <c r="AT709" s="17" t="s">
        <v>148</v>
      </c>
      <c r="AU709" s="17" t="s">
        <v>76</v>
      </c>
    </row>
    <row r="710" s="1" customFormat="1" ht="16.5" customHeight="1">
      <c r="B710" s="38"/>
      <c r="C710" s="217" t="s">
        <v>814</v>
      </c>
      <c r="D710" s="217" t="s">
        <v>141</v>
      </c>
      <c r="E710" s="218" t="s">
        <v>815</v>
      </c>
      <c r="F710" s="219" t="s">
        <v>816</v>
      </c>
      <c r="G710" s="220" t="s">
        <v>307</v>
      </c>
      <c r="H710" s="221">
        <v>86.346000000000004</v>
      </c>
      <c r="I710" s="222"/>
      <c r="J710" s="223">
        <f>ROUND(I710*H710,2)</f>
        <v>0</v>
      </c>
      <c r="K710" s="219" t="s">
        <v>145</v>
      </c>
      <c r="L710" s="43"/>
      <c r="M710" s="224" t="s">
        <v>1</v>
      </c>
      <c r="N710" s="225" t="s">
        <v>38</v>
      </c>
      <c r="O710" s="79"/>
      <c r="P710" s="226">
        <f>O710*H710</f>
        <v>0</v>
      </c>
      <c r="Q710" s="226">
        <v>0</v>
      </c>
      <c r="R710" s="226">
        <f>Q710*H710</f>
        <v>0</v>
      </c>
      <c r="S710" s="226">
        <v>0</v>
      </c>
      <c r="T710" s="227">
        <f>S710*H710</f>
        <v>0</v>
      </c>
      <c r="AR710" s="17" t="s">
        <v>146</v>
      </c>
      <c r="AT710" s="17" t="s">
        <v>141</v>
      </c>
      <c r="AU710" s="17" t="s">
        <v>76</v>
      </c>
      <c r="AY710" s="17" t="s">
        <v>139</v>
      </c>
      <c r="BE710" s="228">
        <f>IF(N710="základní",J710,0)</f>
        <v>0</v>
      </c>
      <c r="BF710" s="228">
        <f>IF(N710="snížená",J710,0)</f>
        <v>0</v>
      </c>
      <c r="BG710" s="228">
        <f>IF(N710="zákl. přenesená",J710,0)</f>
        <v>0</v>
      </c>
      <c r="BH710" s="228">
        <f>IF(N710="sníž. přenesená",J710,0)</f>
        <v>0</v>
      </c>
      <c r="BI710" s="228">
        <f>IF(N710="nulová",J710,0)</f>
        <v>0</v>
      </c>
      <c r="BJ710" s="17" t="s">
        <v>74</v>
      </c>
      <c r="BK710" s="228">
        <f>ROUND(I710*H710,2)</f>
        <v>0</v>
      </c>
      <c r="BL710" s="17" t="s">
        <v>146</v>
      </c>
      <c r="BM710" s="17" t="s">
        <v>817</v>
      </c>
    </row>
    <row r="711" s="1" customFormat="1">
      <c r="B711" s="38"/>
      <c r="C711" s="39"/>
      <c r="D711" s="229" t="s">
        <v>148</v>
      </c>
      <c r="E711" s="39"/>
      <c r="F711" s="230" t="s">
        <v>309</v>
      </c>
      <c r="G711" s="39"/>
      <c r="H711" s="39"/>
      <c r="I711" s="144"/>
      <c r="J711" s="39"/>
      <c r="K711" s="39"/>
      <c r="L711" s="43"/>
      <c r="M711" s="231"/>
      <c r="N711" s="79"/>
      <c r="O711" s="79"/>
      <c r="P711" s="79"/>
      <c r="Q711" s="79"/>
      <c r="R711" s="79"/>
      <c r="S711" s="79"/>
      <c r="T711" s="80"/>
      <c r="AT711" s="17" t="s">
        <v>148</v>
      </c>
      <c r="AU711" s="17" t="s">
        <v>76</v>
      </c>
    </row>
    <row r="712" s="1" customFormat="1">
      <c r="B712" s="38"/>
      <c r="C712" s="39"/>
      <c r="D712" s="229" t="s">
        <v>150</v>
      </c>
      <c r="E712" s="39"/>
      <c r="F712" s="232" t="s">
        <v>786</v>
      </c>
      <c r="G712" s="39"/>
      <c r="H712" s="39"/>
      <c r="I712" s="144"/>
      <c r="J712" s="39"/>
      <c r="K712" s="39"/>
      <c r="L712" s="43"/>
      <c r="M712" s="231"/>
      <c r="N712" s="79"/>
      <c r="O712" s="79"/>
      <c r="P712" s="79"/>
      <c r="Q712" s="79"/>
      <c r="R712" s="79"/>
      <c r="S712" s="79"/>
      <c r="T712" s="80"/>
      <c r="AT712" s="17" t="s">
        <v>150</v>
      </c>
      <c r="AU712" s="17" t="s">
        <v>76</v>
      </c>
    </row>
    <row r="713" s="12" customFormat="1">
      <c r="B713" s="233"/>
      <c r="C713" s="234"/>
      <c r="D713" s="229" t="s">
        <v>152</v>
      </c>
      <c r="E713" s="235" t="s">
        <v>1</v>
      </c>
      <c r="F713" s="236" t="s">
        <v>818</v>
      </c>
      <c r="G713" s="234"/>
      <c r="H713" s="235" t="s">
        <v>1</v>
      </c>
      <c r="I713" s="237"/>
      <c r="J713" s="234"/>
      <c r="K713" s="234"/>
      <c r="L713" s="238"/>
      <c r="M713" s="239"/>
      <c r="N713" s="240"/>
      <c r="O713" s="240"/>
      <c r="P713" s="240"/>
      <c r="Q713" s="240"/>
      <c r="R713" s="240"/>
      <c r="S713" s="240"/>
      <c r="T713" s="241"/>
      <c r="AT713" s="242" t="s">
        <v>152</v>
      </c>
      <c r="AU713" s="242" t="s">
        <v>76</v>
      </c>
      <c r="AV713" s="12" t="s">
        <v>74</v>
      </c>
      <c r="AW713" s="12" t="s">
        <v>30</v>
      </c>
      <c r="AX713" s="12" t="s">
        <v>67</v>
      </c>
      <c r="AY713" s="242" t="s">
        <v>139</v>
      </c>
    </row>
    <row r="714" s="13" customFormat="1">
      <c r="B714" s="243"/>
      <c r="C714" s="244"/>
      <c r="D714" s="229" t="s">
        <v>152</v>
      </c>
      <c r="E714" s="245" t="s">
        <v>1</v>
      </c>
      <c r="F714" s="246" t="s">
        <v>448</v>
      </c>
      <c r="G714" s="244"/>
      <c r="H714" s="247">
        <v>36</v>
      </c>
      <c r="I714" s="248"/>
      <c r="J714" s="244"/>
      <c r="K714" s="244"/>
      <c r="L714" s="249"/>
      <c r="M714" s="250"/>
      <c r="N714" s="251"/>
      <c r="O714" s="251"/>
      <c r="P714" s="251"/>
      <c r="Q714" s="251"/>
      <c r="R714" s="251"/>
      <c r="S714" s="251"/>
      <c r="T714" s="252"/>
      <c r="AT714" s="253" t="s">
        <v>152</v>
      </c>
      <c r="AU714" s="253" t="s">
        <v>76</v>
      </c>
      <c r="AV714" s="13" t="s">
        <v>76</v>
      </c>
      <c r="AW714" s="13" t="s">
        <v>30</v>
      </c>
      <c r="AX714" s="13" t="s">
        <v>67</v>
      </c>
      <c r="AY714" s="253" t="s">
        <v>139</v>
      </c>
    </row>
    <row r="715" s="12" customFormat="1">
      <c r="B715" s="233"/>
      <c r="C715" s="234"/>
      <c r="D715" s="229" t="s">
        <v>152</v>
      </c>
      <c r="E715" s="235" t="s">
        <v>1</v>
      </c>
      <c r="F715" s="236" t="s">
        <v>819</v>
      </c>
      <c r="G715" s="234"/>
      <c r="H715" s="235" t="s">
        <v>1</v>
      </c>
      <c r="I715" s="237"/>
      <c r="J715" s="234"/>
      <c r="K715" s="234"/>
      <c r="L715" s="238"/>
      <c r="M715" s="239"/>
      <c r="N715" s="240"/>
      <c r="O715" s="240"/>
      <c r="P715" s="240"/>
      <c r="Q715" s="240"/>
      <c r="R715" s="240"/>
      <c r="S715" s="240"/>
      <c r="T715" s="241"/>
      <c r="AT715" s="242" t="s">
        <v>152</v>
      </c>
      <c r="AU715" s="242" t="s">
        <v>76</v>
      </c>
      <c r="AV715" s="12" t="s">
        <v>74</v>
      </c>
      <c r="AW715" s="12" t="s">
        <v>30</v>
      </c>
      <c r="AX715" s="12" t="s">
        <v>67</v>
      </c>
      <c r="AY715" s="242" t="s">
        <v>139</v>
      </c>
    </row>
    <row r="716" s="13" customFormat="1">
      <c r="B716" s="243"/>
      <c r="C716" s="244"/>
      <c r="D716" s="229" t="s">
        <v>152</v>
      </c>
      <c r="E716" s="245" t="s">
        <v>1</v>
      </c>
      <c r="F716" s="246" t="s">
        <v>820</v>
      </c>
      <c r="G716" s="244"/>
      <c r="H716" s="247">
        <v>30.334</v>
      </c>
      <c r="I716" s="248"/>
      <c r="J716" s="244"/>
      <c r="K716" s="244"/>
      <c r="L716" s="249"/>
      <c r="M716" s="250"/>
      <c r="N716" s="251"/>
      <c r="O716" s="251"/>
      <c r="P716" s="251"/>
      <c r="Q716" s="251"/>
      <c r="R716" s="251"/>
      <c r="S716" s="251"/>
      <c r="T716" s="252"/>
      <c r="AT716" s="253" t="s">
        <v>152</v>
      </c>
      <c r="AU716" s="253" t="s">
        <v>76</v>
      </c>
      <c r="AV716" s="13" t="s">
        <v>76</v>
      </c>
      <c r="AW716" s="13" t="s">
        <v>30</v>
      </c>
      <c r="AX716" s="13" t="s">
        <v>67</v>
      </c>
      <c r="AY716" s="253" t="s">
        <v>139</v>
      </c>
    </row>
    <row r="717" s="12" customFormat="1">
      <c r="B717" s="233"/>
      <c r="C717" s="234"/>
      <c r="D717" s="229" t="s">
        <v>152</v>
      </c>
      <c r="E717" s="235" t="s">
        <v>1</v>
      </c>
      <c r="F717" s="236" t="s">
        <v>821</v>
      </c>
      <c r="G717" s="234"/>
      <c r="H717" s="235" t="s">
        <v>1</v>
      </c>
      <c r="I717" s="237"/>
      <c r="J717" s="234"/>
      <c r="K717" s="234"/>
      <c r="L717" s="238"/>
      <c r="M717" s="239"/>
      <c r="N717" s="240"/>
      <c r="O717" s="240"/>
      <c r="P717" s="240"/>
      <c r="Q717" s="240"/>
      <c r="R717" s="240"/>
      <c r="S717" s="240"/>
      <c r="T717" s="241"/>
      <c r="AT717" s="242" t="s">
        <v>152</v>
      </c>
      <c r="AU717" s="242" t="s">
        <v>76</v>
      </c>
      <c r="AV717" s="12" t="s">
        <v>74</v>
      </c>
      <c r="AW717" s="12" t="s">
        <v>30</v>
      </c>
      <c r="AX717" s="12" t="s">
        <v>67</v>
      </c>
      <c r="AY717" s="242" t="s">
        <v>139</v>
      </c>
    </row>
    <row r="718" s="13" customFormat="1">
      <c r="B718" s="243"/>
      <c r="C718" s="244"/>
      <c r="D718" s="229" t="s">
        <v>152</v>
      </c>
      <c r="E718" s="245" t="s">
        <v>1</v>
      </c>
      <c r="F718" s="246" t="s">
        <v>822</v>
      </c>
      <c r="G718" s="244"/>
      <c r="H718" s="247">
        <v>17.312000000000001</v>
      </c>
      <c r="I718" s="248"/>
      <c r="J718" s="244"/>
      <c r="K718" s="244"/>
      <c r="L718" s="249"/>
      <c r="M718" s="250"/>
      <c r="N718" s="251"/>
      <c r="O718" s="251"/>
      <c r="P718" s="251"/>
      <c r="Q718" s="251"/>
      <c r="R718" s="251"/>
      <c r="S718" s="251"/>
      <c r="T718" s="252"/>
      <c r="AT718" s="253" t="s">
        <v>152</v>
      </c>
      <c r="AU718" s="253" t="s">
        <v>76</v>
      </c>
      <c r="AV718" s="13" t="s">
        <v>76</v>
      </c>
      <c r="AW718" s="13" t="s">
        <v>30</v>
      </c>
      <c r="AX718" s="13" t="s">
        <v>67</v>
      </c>
      <c r="AY718" s="253" t="s">
        <v>139</v>
      </c>
    </row>
    <row r="719" s="12" customFormat="1">
      <c r="B719" s="233"/>
      <c r="C719" s="234"/>
      <c r="D719" s="229" t="s">
        <v>152</v>
      </c>
      <c r="E719" s="235" t="s">
        <v>1</v>
      </c>
      <c r="F719" s="236" t="s">
        <v>823</v>
      </c>
      <c r="G719" s="234"/>
      <c r="H719" s="235" t="s">
        <v>1</v>
      </c>
      <c r="I719" s="237"/>
      <c r="J719" s="234"/>
      <c r="K719" s="234"/>
      <c r="L719" s="238"/>
      <c r="M719" s="239"/>
      <c r="N719" s="240"/>
      <c r="O719" s="240"/>
      <c r="P719" s="240"/>
      <c r="Q719" s="240"/>
      <c r="R719" s="240"/>
      <c r="S719" s="240"/>
      <c r="T719" s="241"/>
      <c r="AT719" s="242" t="s">
        <v>152</v>
      </c>
      <c r="AU719" s="242" t="s">
        <v>76</v>
      </c>
      <c r="AV719" s="12" t="s">
        <v>74</v>
      </c>
      <c r="AW719" s="12" t="s">
        <v>30</v>
      </c>
      <c r="AX719" s="12" t="s">
        <v>67</v>
      </c>
      <c r="AY719" s="242" t="s">
        <v>139</v>
      </c>
    </row>
    <row r="720" s="13" customFormat="1">
      <c r="B720" s="243"/>
      <c r="C720" s="244"/>
      <c r="D720" s="229" t="s">
        <v>152</v>
      </c>
      <c r="E720" s="245" t="s">
        <v>1</v>
      </c>
      <c r="F720" s="246" t="s">
        <v>824</v>
      </c>
      <c r="G720" s="244"/>
      <c r="H720" s="247">
        <v>2.7000000000000002</v>
      </c>
      <c r="I720" s="248"/>
      <c r="J720" s="244"/>
      <c r="K720" s="244"/>
      <c r="L720" s="249"/>
      <c r="M720" s="250"/>
      <c r="N720" s="251"/>
      <c r="O720" s="251"/>
      <c r="P720" s="251"/>
      <c r="Q720" s="251"/>
      <c r="R720" s="251"/>
      <c r="S720" s="251"/>
      <c r="T720" s="252"/>
      <c r="AT720" s="253" t="s">
        <v>152</v>
      </c>
      <c r="AU720" s="253" t="s">
        <v>76</v>
      </c>
      <c r="AV720" s="13" t="s">
        <v>76</v>
      </c>
      <c r="AW720" s="13" t="s">
        <v>30</v>
      </c>
      <c r="AX720" s="13" t="s">
        <v>67</v>
      </c>
      <c r="AY720" s="253" t="s">
        <v>139</v>
      </c>
    </row>
    <row r="721" s="14" customFormat="1">
      <c r="B721" s="254"/>
      <c r="C721" s="255"/>
      <c r="D721" s="229" t="s">
        <v>152</v>
      </c>
      <c r="E721" s="256" t="s">
        <v>1</v>
      </c>
      <c r="F721" s="257" t="s">
        <v>157</v>
      </c>
      <c r="G721" s="255"/>
      <c r="H721" s="258">
        <v>86.346000000000004</v>
      </c>
      <c r="I721" s="259"/>
      <c r="J721" s="255"/>
      <c r="K721" s="255"/>
      <c r="L721" s="260"/>
      <c r="M721" s="261"/>
      <c r="N721" s="262"/>
      <c r="O721" s="262"/>
      <c r="P721" s="262"/>
      <c r="Q721" s="262"/>
      <c r="R721" s="262"/>
      <c r="S721" s="262"/>
      <c r="T721" s="263"/>
      <c r="AT721" s="264" t="s">
        <v>152</v>
      </c>
      <c r="AU721" s="264" t="s">
        <v>76</v>
      </c>
      <c r="AV721" s="14" t="s">
        <v>146</v>
      </c>
      <c r="AW721" s="14" t="s">
        <v>30</v>
      </c>
      <c r="AX721" s="14" t="s">
        <v>74</v>
      </c>
      <c r="AY721" s="264" t="s">
        <v>139</v>
      </c>
    </row>
    <row r="722" s="1" customFormat="1" ht="16.5" customHeight="1">
      <c r="B722" s="38"/>
      <c r="C722" s="217" t="s">
        <v>825</v>
      </c>
      <c r="D722" s="217" t="s">
        <v>141</v>
      </c>
      <c r="E722" s="218" t="s">
        <v>826</v>
      </c>
      <c r="F722" s="219" t="s">
        <v>827</v>
      </c>
      <c r="G722" s="220" t="s">
        <v>307</v>
      </c>
      <c r="H722" s="221">
        <v>23.170000000000002</v>
      </c>
      <c r="I722" s="222"/>
      <c r="J722" s="223">
        <f>ROUND(I722*H722,2)</f>
        <v>0</v>
      </c>
      <c r="K722" s="219" t="s">
        <v>145</v>
      </c>
      <c r="L722" s="43"/>
      <c r="M722" s="224" t="s">
        <v>1</v>
      </c>
      <c r="N722" s="225" t="s">
        <v>38</v>
      </c>
      <c r="O722" s="79"/>
      <c r="P722" s="226">
        <f>O722*H722</f>
        <v>0</v>
      </c>
      <c r="Q722" s="226">
        <v>0</v>
      </c>
      <c r="R722" s="226">
        <f>Q722*H722</f>
        <v>0</v>
      </c>
      <c r="S722" s="226">
        <v>0</v>
      </c>
      <c r="T722" s="227">
        <f>S722*H722</f>
        <v>0</v>
      </c>
      <c r="AR722" s="17" t="s">
        <v>146</v>
      </c>
      <c r="AT722" s="17" t="s">
        <v>141</v>
      </c>
      <c r="AU722" s="17" t="s">
        <v>76</v>
      </c>
      <c r="AY722" s="17" t="s">
        <v>139</v>
      </c>
      <c r="BE722" s="228">
        <f>IF(N722="základní",J722,0)</f>
        <v>0</v>
      </c>
      <c r="BF722" s="228">
        <f>IF(N722="snížená",J722,0)</f>
        <v>0</v>
      </c>
      <c r="BG722" s="228">
        <f>IF(N722="zákl. přenesená",J722,0)</f>
        <v>0</v>
      </c>
      <c r="BH722" s="228">
        <f>IF(N722="sníž. přenesená",J722,0)</f>
        <v>0</v>
      </c>
      <c r="BI722" s="228">
        <f>IF(N722="nulová",J722,0)</f>
        <v>0</v>
      </c>
      <c r="BJ722" s="17" t="s">
        <v>74</v>
      </c>
      <c r="BK722" s="228">
        <f>ROUND(I722*H722,2)</f>
        <v>0</v>
      </c>
      <c r="BL722" s="17" t="s">
        <v>146</v>
      </c>
      <c r="BM722" s="17" t="s">
        <v>828</v>
      </c>
    </row>
    <row r="723" s="1" customFormat="1">
      <c r="B723" s="38"/>
      <c r="C723" s="39"/>
      <c r="D723" s="229" t="s">
        <v>148</v>
      </c>
      <c r="E723" s="39"/>
      <c r="F723" s="230" t="s">
        <v>829</v>
      </c>
      <c r="G723" s="39"/>
      <c r="H723" s="39"/>
      <c r="I723" s="144"/>
      <c r="J723" s="39"/>
      <c r="K723" s="39"/>
      <c r="L723" s="43"/>
      <c r="M723" s="231"/>
      <c r="N723" s="79"/>
      <c r="O723" s="79"/>
      <c r="P723" s="79"/>
      <c r="Q723" s="79"/>
      <c r="R723" s="79"/>
      <c r="S723" s="79"/>
      <c r="T723" s="80"/>
      <c r="AT723" s="17" t="s">
        <v>148</v>
      </c>
      <c r="AU723" s="17" t="s">
        <v>76</v>
      </c>
    </row>
    <row r="724" s="1" customFormat="1">
      <c r="B724" s="38"/>
      <c r="C724" s="39"/>
      <c r="D724" s="229" t="s">
        <v>150</v>
      </c>
      <c r="E724" s="39"/>
      <c r="F724" s="232" t="s">
        <v>786</v>
      </c>
      <c r="G724" s="39"/>
      <c r="H724" s="39"/>
      <c r="I724" s="144"/>
      <c r="J724" s="39"/>
      <c r="K724" s="39"/>
      <c r="L724" s="43"/>
      <c r="M724" s="231"/>
      <c r="N724" s="79"/>
      <c r="O724" s="79"/>
      <c r="P724" s="79"/>
      <c r="Q724" s="79"/>
      <c r="R724" s="79"/>
      <c r="S724" s="79"/>
      <c r="T724" s="80"/>
      <c r="AT724" s="17" t="s">
        <v>150</v>
      </c>
      <c r="AU724" s="17" t="s">
        <v>76</v>
      </c>
    </row>
    <row r="725" s="11" customFormat="1" ht="22.8" customHeight="1">
      <c r="B725" s="201"/>
      <c r="C725" s="202"/>
      <c r="D725" s="203" t="s">
        <v>66</v>
      </c>
      <c r="E725" s="215" t="s">
        <v>830</v>
      </c>
      <c r="F725" s="215" t="s">
        <v>831</v>
      </c>
      <c r="G725" s="202"/>
      <c r="H725" s="202"/>
      <c r="I725" s="205"/>
      <c r="J725" s="216">
        <f>BK725</f>
        <v>0</v>
      </c>
      <c r="K725" s="202"/>
      <c r="L725" s="207"/>
      <c r="M725" s="208"/>
      <c r="N725" s="209"/>
      <c r="O725" s="209"/>
      <c r="P725" s="210">
        <f>SUM(P726:P729)</f>
        <v>0</v>
      </c>
      <c r="Q725" s="209"/>
      <c r="R725" s="210">
        <f>SUM(R726:R729)</f>
        <v>0</v>
      </c>
      <c r="S725" s="209"/>
      <c r="T725" s="211">
        <f>SUM(T726:T729)</f>
        <v>0</v>
      </c>
      <c r="AR725" s="212" t="s">
        <v>74</v>
      </c>
      <c r="AT725" s="213" t="s">
        <v>66</v>
      </c>
      <c r="AU725" s="213" t="s">
        <v>74</v>
      </c>
      <c r="AY725" s="212" t="s">
        <v>139</v>
      </c>
      <c r="BK725" s="214">
        <f>SUM(BK726:BK729)</f>
        <v>0</v>
      </c>
    </row>
    <row r="726" s="1" customFormat="1" ht="16.5" customHeight="1">
      <c r="B726" s="38"/>
      <c r="C726" s="217" t="s">
        <v>832</v>
      </c>
      <c r="D726" s="217" t="s">
        <v>141</v>
      </c>
      <c r="E726" s="218" t="s">
        <v>833</v>
      </c>
      <c r="F726" s="219" t="s">
        <v>834</v>
      </c>
      <c r="G726" s="220" t="s">
        <v>307</v>
      </c>
      <c r="H726" s="221">
        <v>452.57299999999998</v>
      </c>
      <c r="I726" s="222"/>
      <c r="J726" s="223">
        <f>ROUND(I726*H726,2)</f>
        <v>0</v>
      </c>
      <c r="K726" s="219" t="s">
        <v>145</v>
      </c>
      <c r="L726" s="43"/>
      <c r="M726" s="224" t="s">
        <v>1</v>
      </c>
      <c r="N726" s="225" t="s">
        <v>38</v>
      </c>
      <c r="O726" s="79"/>
      <c r="P726" s="226">
        <f>O726*H726</f>
        <v>0</v>
      </c>
      <c r="Q726" s="226">
        <v>0</v>
      </c>
      <c r="R726" s="226">
        <f>Q726*H726</f>
        <v>0</v>
      </c>
      <c r="S726" s="226">
        <v>0</v>
      </c>
      <c r="T726" s="227">
        <f>S726*H726</f>
        <v>0</v>
      </c>
      <c r="AR726" s="17" t="s">
        <v>146</v>
      </c>
      <c r="AT726" s="17" t="s">
        <v>141</v>
      </c>
      <c r="AU726" s="17" t="s">
        <v>76</v>
      </c>
      <c r="AY726" s="17" t="s">
        <v>139</v>
      </c>
      <c r="BE726" s="228">
        <f>IF(N726="základní",J726,0)</f>
        <v>0</v>
      </c>
      <c r="BF726" s="228">
        <f>IF(N726="snížená",J726,0)</f>
        <v>0</v>
      </c>
      <c r="BG726" s="228">
        <f>IF(N726="zákl. přenesená",J726,0)</f>
        <v>0</v>
      </c>
      <c r="BH726" s="228">
        <f>IF(N726="sníž. přenesená",J726,0)</f>
        <v>0</v>
      </c>
      <c r="BI726" s="228">
        <f>IF(N726="nulová",J726,0)</f>
        <v>0</v>
      </c>
      <c r="BJ726" s="17" t="s">
        <v>74</v>
      </c>
      <c r="BK726" s="228">
        <f>ROUND(I726*H726,2)</f>
        <v>0</v>
      </c>
      <c r="BL726" s="17" t="s">
        <v>146</v>
      </c>
      <c r="BM726" s="17" t="s">
        <v>835</v>
      </c>
    </row>
    <row r="727" s="1" customFormat="1">
      <c r="B727" s="38"/>
      <c r="C727" s="39"/>
      <c r="D727" s="229" t="s">
        <v>148</v>
      </c>
      <c r="E727" s="39"/>
      <c r="F727" s="230" t="s">
        <v>836</v>
      </c>
      <c r="G727" s="39"/>
      <c r="H727" s="39"/>
      <c r="I727" s="144"/>
      <c r="J727" s="39"/>
      <c r="K727" s="39"/>
      <c r="L727" s="43"/>
      <c r="M727" s="231"/>
      <c r="N727" s="79"/>
      <c r="O727" s="79"/>
      <c r="P727" s="79"/>
      <c r="Q727" s="79"/>
      <c r="R727" s="79"/>
      <c r="S727" s="79"/>
      <c r="T727" s="80"/>
      <c r="AT727" s="17" t="s">
        <v>148</v>
      </c>
      <c r="AU727" s="17" t="s">
        <v>76</v>
      </c>
    </row>
    <row r="728" s="1" customFormat="1">
      <c r="B728" s="38"/>
      <c r="C728" s="39"/>
      <c r="D728" s="229" t="s">
        <v>150</v>
      </c>
      <c r="E728" s="39"/>
      <c r="F728" s="232" t="s">
        <v>837</v>
      </c>
      <c r="G728" s="39"/>
      <c r="H728" s="39"/>
      <c r="I728" s="144"/>
      <c r="J728" s="39"/>
      <c r="K728" s="39"/>
      <c r="L728" s="43"/>
      <c r="M728" s="231"/>
      <c r="N728" s="79"/>
      <c r="O728" s="79"/>
      <c r="P728" s="79"/>
      <c r="Q728" s="79"/>
      <c r="R728" s="79"/>
      <c r="S728" s="79"/>
      <c r="T728" s="80"/>
      <c r="AT728" s="17" t="s">
        <v>150</v>
      </c>
      <c r="AU728" s="17" t="s">
        <v>76</v>
      </c>
    </row>
    <row r="729" s="1" customFormat="1">
      <c r="B729" s="38"/>
      <c r="C729" s="39"/>
      <c r="D729" s="229" t="s">
        <v>266</v>
      </c>
      <c r="E729" s="39"/>
      <c r="F729" s="232" t="s">
        <v>838</v>
      </c>
      <c r="G729" s="39"/>
      <c r="H729" s="39"/>
      <c r="I729" s="144"/>
      <c r="J729" s="39"/>
      <c r="K729" s="39"/>
      <c r="L729" s="43"/>
      <c r="M729" s="231"/>
      <c r="N729" s="79"/>
      <c r="O729" s="79"/>
      <c r="P729" s="79"/>
      <c r="Q729" s="79"/>
      <c r="R729" s="79"/>
      <c r="S729" s="79"/>
      <c r="T729" s="80"/>
      <c r="AT729" s="17" t="s">
        <v>266</v>
      </c>
      <c r="AU729" s="17" t="s">
        <v>76</v>
      </c>
    </row>
    <row r="730" s="11" customFormat="1" ht="25.92" customHeight="1">
      <c r="B730" s="201"/>
      <c r="C730" s="202"/>
      <c r="D730" s="203" t="s">
        <v>66</v>
      </c>
      <c r="E730" s="204" t="s">
        <v>839</v>
      </c>
      <c r="F730" s="204" t="s">
        <v>840</v>
      </c>
      <c r="G730" s="202"/>
      <c r="H730" s="202"/>
      <c r="I730" s="205"/>
      <c r="J730" s="206">
        <f>BK730</f>
        <v>0</v>
      </c>
      <c r="K730" s="202"/>
      <c r="L730" s="207"/>
      <c r="M730" s="208"/>
      <c r="N730" s="209"/>
      <c r="O730" s="209"/>
      <c r="P730" s="210">
        <f>P731</f>
        <v>0</v>
      </c>
      <c r="Q730" s="209"/>
      <c r="R730" s="210">
        <f>R731</f>
        <v>0.035042027699999999</v>
      </c>
      <c r="S730" s="209"/>
      <c r="T730" s="211">
        <f>T731</f>
        <v>0</v>
      </c>
      <c r="AR730" s="212" t="s">
        <v>76</v>
      </c>
      <c r="AT730" s="213" t="s">
        <v>66</v>
      </c>
      <c r="AU730" s="213" t="s">
        <v>67</v>
      </c>
      <c r="AY730" s="212" t="s">
        <v>139</v>
      </c>
      <c r="BK730" s="214">
        <f>BK731</f>
        <v>0</v>
      </c>
    </row>
    <row r="731" s="11" customFormat="1" ht="22.8" customHeight="1">
      <c r="B731" s="201"/>
      <c r="C731" s="202"/>
      <c r="D731" s="203" t="s">
        <v>66</v>
      </c>
      <c r="E731" s="215" t="s">
        <v>841</v>
      </c>
      <c r="F731" s="215" t="s">
        <v>842</v>
      </c>
      <c r="G731" s="202"/>
      <c r="H731" s="202"/>
      <c r="I731" s="205"/>
      <c r="J731" s="216">
        <f>BK731</f>
        <v>0</v>
      </c>
      <c r="K731" s="202"/>
      <c r="L731" s="207"/>
      <c r="M731" s="208"/>
      <c r="N731" s="209"/>
      <c r="O731" s="209"/>
      <c r="P731" s="210">
        <f>SUM(P732:P750)</f>
        <v>0</v>
      </c>
      <c r="Q731" s="209"/>
      <c r="R731" s="210">
        <f>SUM(R732:R750)</f>
        <v>0.035042027699999999</v>
      </c>
      <c r="S731" s="209"/>
      <c r="T731" s="211">
        <f>SUM(T732:T750)</f>
        <v>0</v>
      </c>
      <c r="AR731" s="212" t="s">
        <v>76</v>
      </c>
      <c r="AT731" s="213" t="s">
        <v>66</v>
      </c>
      <c r="AU731" s="213" t="s">
        <v>74</v>
      </c>
      <c r="AY731" s="212" t="s">
        <v>139</v>
      </c>
      <c r="BK731" s="214">
        <f>SUM(BK732:BK750)</f>
        <v>0</v>
      </c>
    </row>
    <row r="732" s="1" customFormat="1" ht="16.5" customHeight="1">
      <c r="B732" s="38"/>
      <c r="C732" s="217" t="s">
        <v>843</v>
      </c>
      <c r="D732" s="217" t="s">
        <v>141</v>
      </c>
      <c r="E732" s="218" t="s">
        <v>844</v>
      </c>
      <c r="F732" s="219" t="s">
        <v>845</v>
      </c>
      <c r="G732" s="220" t="s">
        <v>175</v>
      </c>
      <c r="H732" s="221">
        <v>1.329</v>
      </c>
      <c r="I732" s="222"/>
      <c r="J732" s="223">
        <f>ROUND(I732*H732,2)</f>
        <v>0</v>
      </c>
      <c r="K732" s="219" t="s">
        <v>145</v>
      </c>
      <c r="L732" s="43"/>
      <c r="M732" s="224" t="s">
        <v>1</v>
      </c>
      <c r="N732" s="225" t="s">
        <v>38</v>
      </c>
      <c r="O732" s="79"/>
      <c r="P732" s="226">
        <f>O732*H732</f>
        <v>0</v>
      </c>
      <c r="Q732" s="226">
        <v>2.1299999999999999E-05</v>
      </c>
      <c r="R732" s="226">
        <f>Q732*H732</f>
        <v>2.8307699999999997E-05</v>
      </c>
      <c r="S732" s="226">
        <v>0</v>
      </c>
      <c r="T732" s="227">
        <f>S732*H732</f>
        <v>0</v>
      </c>
      <c r="AR732" s="17" t="s">
        <v>269</v>
      </c>
      <c r="AT732" s="17" t="s">
        <v>141</v>
      </c>
      <c r="AU732" s="17" t="s">
        <v>76</v>
      </c>
      <c r="AY732" s="17" t="s">
        <v>139</v>
      </c>
      <c r="BE732" s="228">
        <f>IF(N732="základní",J732,0)</f>
        <v>0</v>
      </c>
      <c r="BF732" s="228">
        <f>IF(N732="snížená",J732,0)</f>
        <v>0</v>
      </c>
      <c r="BG732" s="228">
        <f>IF(N732="zákl. přenesená",J732,0)</f>
        <v>0</v>
      </c>
      <c r="BH732" s="228">
        <f>IF(N732="sníž. přenesená",J732,0)</f>
        <v>0</v>
      </c>
      <c r="BI732" s="228">
        <f>IF(N732="nulová",J732,0)</f>
        <v>0</v>
      </c>
      <c r="BJ732" s="17" t="s">
        <v>74</v>
      </c>
      <c r="BK732" s="228">
        <f>ROUND(I732*H732,2)</f>
        <v>0</v>
      </c>
      <c r="BL732" s="17" t="s">
        <v>269</v>
      </c>
      <c r="BM732" s="17" t="s">
        <v>846</v>
      </c>
    </row>
    <row r="733" s="1" customFormat="1">
      <c r="B733" s="38"/>
      <c r="C733" s="39"/>
      <c r="D733" s="229" t="s">
        <v>148</v>
      </c>
      <c r="E733" s="39"/>
      <c r="F733" s="230" t="s">
        <v>847</v>
      </c>
      <c r="G733" s="39"/>
      <c r="H733" s="39"/>
      <c r="I733" s="144"/>
      <c r="J733" s="39"/>
      <c r="K733" s="39"/>
      <c r="L733" s="43"/>
      <c r="M733" s="231"/>
      <c r="N733" s="79"/>
      <c r="O733" s="79"/>
      <c r="P733" s="79"/>
      <c r="Q733" s="79"/>
      <c r="R733" s="79"/>
      <c r="S733" s="79"/>
      <c r="T733" s="80"/>
      <c r="AT733" s="17" t="s">
        <v>148</v>
      </c>
      <c r="AU733" s="17" t="s">
        <v>76</v>
      </c>
    </row>
    <row r="734" s="1" customFormat="1">
      <c r="B734" s="38"/>
      <c r="C734" s="39"/>
      <c r="D734" s="229" t="s">
        <v>150</v>
      </c>
      <c r="E734" s="39"/>
      <c r="F734" s="232" t="s">
        <v>848</v>
      </c>
      <c r="G734" s="39"/>
      <c r="H734" s="39"/>
      <c r="I734" s="144"/>
      <c r="J734" s="39"/>
      <c r="K734" s="39"/>
      <c r="L734" s="43"/>
      <c r="M734" s="231"/>
      <c r="N734" s="79"/>
      <c r="O734" s="79"/>
      <c r="P734" s="79"/>
      <c r="Q734" s="79"/>
      <c r="R734" s="79"/>
      <c r="S734" s="79"/>
      <c r="T734" s="80"/>
      <c r="AT734" s="17" t="s">
        <v>150</v>
      </c>
      <c r="AU734" s="17" t="s">
        <v>76</v>
      </c>
    </row>
    <row r="735" s="12" customFormat="1">
      <c r="B735" s="233"/>
      <c r="C735" s="234"/>
      <c r="D735" s="229" t="s">
        <v>152</v>
      </c>
      <c r="E735" s="235" t="s">
        <v>1</v>
      </c>
      <c r="F735" s="236" t="s">
        <v>433</v>
      </c>
      <c r="G735" s="234"/>
      <c r="H735" s="235" t="s">
        <v>1</v>
      </c>
      <c r="I735" s="237"/>
      <c r="J735" s="234"/>
      <c r="K735" s="234"/>
      <c r="L735" s="238"/>
      <c r="M735" s="239"/>
      <c r="N735" s="240"/>
      <c r="O735" s="240"/>
      <c r="P735" s="240"/>
      <c r="Q735" s="240"/>
      <c r="R735" s="240"/>
      <c r="S735" s="240"/>
      <c r="T735" s="241"/>
      <c r="AT735" s="242" t="s">
        <v>152</v>
      </c>
      <c r="AU735" s="242" t="s">
        <v>76</v>
      </c>
      <c r="AV735" s="12" t="s">
        <v>74</v>
      </c>
      <c r="AW735" s="12" t="s">
        <v>30</v>
      </c>
      <c r="AX735" s="12" t="s">
        <v>67</v>
      </c>
      <c r="AY735" s="242" t="s">
        <v>139</v>
      </c>
    </row>
    <row r="736" s="13" customFormat="1">
      <c r="B736" s="243"/>
      <c r="C736" s="244"/>
      <c r="D736" s="229" t="s">
        <v>152</v>
      </c>
      <c r="E736" s="245" t="s">
        <v>1</v>
      </c>
      <c r="F736" s="246" t="s">
        <v>849</v>
      </c>
      <c r="G736" s="244"/>
      <c r="H736" s="247">
        <v>0.68400000000000005</v>
      </c>
      <c r="I736" s="248"/>
      <c r="J736" s="244"/>
      <c r="K736" s="244"/>
      <c r="L736" s="249"/>
      <c r="M736" s="250"/>
      <c r="N736" s="251"/>
      <c r="O736" s="251"/>
      <c r="P736" s="251"/>
      <c r="Q736" s="251"/>
      <c r="R736" s="251"/>
      <c r="S736" s="251"/>
      <c r="T736" s="252"/>
      <c r="AT736" s="253" t="s">
        <v>152</v>
      </c>
      <c r="AU736" s="253" t="s">
        <v>76</v>
      </c>
      <c r="AV736" s="13" t="s">
        <v>76</v>
      </c>
      <c r="AW736" s="13" t="s">
        <v>30</v>
      </c>
      <c r="AX736" s="13" t="s">
        <v>67</v>
      </c>
      <c r="AY736" s="253" t="s">
        <v>139</v>
      </c>
    </row>
    <row r="737" s="13" customFormat="1">
      <c r="B737" s="243"/>
      <c r="C737" s="244"/>
      <c r="D737" s="229" t="s">
        <v>152</v>
      </c>
      <c r="E737" s="245" t="s">
        <v>1</v>
      </c>
      <c r="F737" s="246" t="s">
        <v>850</v>
      </c>
      <c r="G737" s="244"/>
      <c r="H737" s="247">
        <v>0.64500000000000002</v>
      </c>
      <c r="I737" s="248"/>
      <c r="J737" s="244"/>
      <c r="K737" s="244"/>
      <c r="L737" s="249"/>
      <c r="M737" s="250"/>
      <c r="N737" s="251"/>
      <c r="O737" s="251"/>
      <c r="P737" s="251"/>
      <c r="Q737" s="251"/>
      <c r="R737" s="251"/>
      <c r="S737" s="251"/>
      <c r="T737" s="252"/>
      <c r="AT737" s="253" t="s">
        <v>152</v>
      </c>
      <c r="AU737" s="253" t="s">
        <v>76</v>
      </c>
      <c r="AV737" s="13" t="s">
        <v>76</v>
      </c>
      <c r="AW737" s="13" t="s">
        <v>30</v>
      </c>
      <c r="AX737" s="13" t="s">
        <v>67</v>
      </c>
      <c r="AY737" s="253" t="s">
        <v>139</v>
      </c>
    </row>
    <row r="738" s="14" customFormat="1">
      <c r="B738" s="254"/>
      <c r="C738" s="255"/>
      <c r="D738" s="229" t="s">
        <v>152</v>
      </c>
      <c r="E738" s="256" t="s">
        <v>1</v>
      </c>
      <c r="F738" s="257" t="s">
        <v>157</v>
      </c>
      <c r="G738" s="255"/>
      <c r="H738" s="258">
        <v>1.329</v>
      </c>
      <c r="I738" s="259"/>
      <c r="J738" s="255"/>
      <c r="K738" s="255"/>
      <c r="L738" s="260"/>
      <c r="M738" s="261"/>
      <c r="N738" s="262"/>
      <c r="O738" s="262"/>
      <c r="P738" s="262"/>
      <c r="Q738" s="262"/>
      <c r="R738" s="262"/>
      <c r="S738" s="262"/>
      <c r="T738" s="263"/>
      <c r="AT738" s="264" t="s">
        <v>152</v>
      </c>
      <c r="AU738" s="264" t="s">
        <v>76</v>
      </c>
      <c r="AV738" s="14" t="s">
        <v>146</v>
      </c>
      <c r="AW738" s="14" t="s">
        <v>30</v>
      </c>
      <c r="AX738" s="14" t="s">
        <v>74</v>
      </c>
      <c r="AY738" s="264" t="s">
        <v>139</v>
      </c>
    </row>
    <row r="739" s="1" customFormat="1" ht="16.5" customHeight="1">
      <c r="B739" s="38"/>
      <c r="C739" s="217" t="s">
        <v>851</v>
      </c>
      <c r="D739" s="217" t="s">
        <v>141</v>
      </c>
      <c r="E739" s="218" t="s">
        <v>852</v>
      </c>
      <c r="F739" s="219" t="s">
        <v>853</v>
      </c>
      <c r="G739" s="220" t="s">
        <v>144</v>
      </c>
      <c r="H739" s="221">
        <v>166.732</v>
      </c>
      <c r="I739" s="222"/>
      <c r="J739" s="223">
        <f>ROUND(I739*H739,2)</f>
        <v>0</v>
      </c>
      <c r="K739" s="219" t="s">
        <v>145</v>
      </c>
      <c r="L739" s="43"/>
      <c r="M739" s="224" t="s">
        <v>1</v>
      </c>
      <c r="N739" s="225" t="s">
        <v>38</v>
      </c>
      <c r="O739" s="79"/>
      <c r="P739" s="226">
        <f>O739*H739</f>
        <v>0</v>
      </c>
      <c r="Q739" s="226">
        <v>0.00021000000000000001</v>
      </c>
      <c r="R739" s="226">
        <f>Q739*H739</f>
        <v>0.035013719999999998</v>
      </c>
      <c r="S739" s="226">
        <v>0</v>
      </c>
      <c r="T739" s="227">
        <f>S739*H739</f>
        <v>0</v>
      </c>
      <c r="AR739" s="17" t="s">
        <v>269</v>
      </c>
      <c r="AT739" s="17" t="s">
        <v>141</v>
      </c>
      <c r="AU739" s="17" t="s">
        <v>76</v>
      </c>
      <c r="AY739" s="17" t="s">
        <v>139</v>
      </c>
      <c r="BE739" s="228">
        <f>IF(N739="základní",J739,0)</f>
        <v>0</v>
      </c>
      <c r="BF739" s="228">
        <f>IF(N739="snížená",J739,0)</f>
        <v>0</v>
      </c>
      <c r="BG739" s="228">
        <f>IF(N739="zákl. přenesená",J739,0)</f>
        <v>0</v>
      </c>
      <c r="BH739" s="228">
        <f>IF(N739="sníž. přenesená",J739,0)</f>
        <v>0</v>
      </c>
      <c r="BI739" s="228">
        <f>IF(N739="nulová",J739,0)</f>
        <v>0</v>
      </c>
      <c r="BJ739" s="17" t="s">
        <v>74</v>
      </c>
      <c r="BK739" s="228">
        <f>ROUND(I739*H739,2)</f>
        <v>0</v>
      </c>
      <c r="BL739" s="17" t="s">
        <v>269</v>
      </c>
      <c r="BM739" s="17" t="s">
        <v>854</v>
      </c>
    </row>
    <row r="740" s="1" customFormat="1">
      <c r="B740" s="38"/>
      <c r="C740" s="39"/>
      <c r="D740" s="229" t="s">
        <v>148</v>
      </c>
      <c r="E740" s="39"/>
      <c r="F740" s="230" t="s">
        <v>855</v>
      </c>
      <c r="G740" s="39"/>
      <c r="H740" s="39"/>
      <c r="I740" s="144"/>
      <c r="J740" s="39"/>
      <c r="K740" s="39"/>
      <c r="L740" s="43"/>
      <c r="M740" s="231"/>
      <c r="N740" s="79"/>
      <c r="O740" s="79"/>
      <c r="P740" s="79"/>
      <c r="Q740" s="79"/>
      <c r="R740" s="79"/>
      <c r="S740" s="79"/>
      <c r="T740" s="80"/>
      <c r="AT740" s="17" t="s">
        <v>148</v>
      </c>
      <c r="AU740" s="17" t="s">
        <v>76</v>
      </c>
    </row>
    <row r="741" s="12" customFormat="1">
      <c r="B741" s="233"/>
      <c r="C741" s="234"/>
      <c r="D741" s="229" t="s">
        <v>152</v>
      </c>
      <c r="E741" s="235" t="s">
        <v>1</v>
      </c>
      <c r="F741" s="236" t="s">
        <v>691</v>
      </c>
      <c r="G741" s="234"/>
      <c r="H741" s="235" t="s">
        <v>1</v>
      </c>
      <c r="I741" s="237"/>
      <c r="J741" s="234"/>
      <c r="K741" s="234"/>
      <c r="L741" s="238"/>
      <c r="M741" s="239"/>
      <c r="N741" s="240"/>
      <c r="O741" s="240"/>
      <c r="P741" s="240"/>
      <c r="Q741" s="240"/>
      <c r="R741" s="240"/>
      <c r="S741" s="240"/>
      <c r="T741" s="241"/>
      <c r="AT741" s="242" t="s">
        <v>152</v>
      </c>
      <c r="AU741" s="242" t="s">
        <v>76</v>
      </c>
      <c r="AV741" s="12" t="s">
        <v>74</v>
      </c>
      <c r="AW741" s="12" t="s">
        <v>30</v>
      </c>
      <c r="AX741" s="12" t="s">
        <v>67</v>
      </c>
      <c r="AY741" s="242" t="s">
        <v>139</v>
      </c>
    </row>
    <row r="742" s="13" customFormat="1">
      <c r="B742" s="243"/>
      <c r="C742" s="244"/>
      <c r="D742" s="229" t="s">
        <v>152</v>
      </c>
      <c r="E742" s="245" t="s">
        <v>1</v>
      </c>
      <c r="F742" s="246" t="s">
        <v>692</v>
      </c>
      <c r="G742" s="244"/>
      <c r="H742" s="247">
        <v>47.774999999999999</v>
      </c>
      <c r="I742" s="248"/>
      <c r="J742" s="244"/>
      <c r="K742" s="244"/>
      <c r="L742" s="249"/>
      <c r="M742" s="250"/>
      <c r="N742" s="251"/>
      <c r="O742" s="251"/>
      <c r="P742" s="251"/>
      <c r="Q742" s="251"/>
      <c r="R742" s="251"/>
      <c r="S742" s="251"/>
      <c r="T742" s="252"/>
      <c r="AT742" s="253" t="s">
        <v>152</v>
      </c>
      <c r="AU742" s="253" t="s">
        <v>76</v>
      </c>
      <c r="AV742" s="13" t="s">
        <v>76</v>
      </c>
      <c r="AW742" s="13" t="s">
        <v>30</v>
      </c>
      <c r="AX742" s="13" t="s">
        <v>67</v>
      </c>
      <c r="AY742" s="253" t="s">
        <v>139</v>
      </c>
    </row>
    <row r="743" s="12" customFormat="1">
      <c r="B743" s="233"/>
      <c r="C743" s="234"/>
      <c r="D743" s="229" t="s">
        <v>152</v>
      </c>
      <c r="E743" s="235" t="s">
        <v>1</v>
      </c>
      <c r="F743" s="236" t="s">
        <v>693</v>
      </c>
      <c r="G743" s="234"/>
      <c r="H743" s="235" t="s">
        <v>1</v>
      </c>
      <c r="I743" s="237"/>
      <c r="J743" s="234"/>
      <c r="K743" s="234"/>
      <c r="L743" s="238"/>
      <c r="M743" s="239"/>
      <c r="N743" s="240"/>
      <c r="O743" s="240"/>
      <c r="P743" s="240"/>
      <c r="Q743" s="240"/>
      <c r="R743" s="240"/>
      <c r="S743" s="240"/>
      <c r="T743" s="241"/>
      <c r="AT743" s="242" t="s">
        <v>152</v>
      </c>
      <c r="AU743" s="242" t="s">
        <v>76</v>
      </c>
      <c r="AV743" s="12" t="s">
        <v>74</v>
      </c>
      <c r="AW743" s="12" t="s">
        <v>30</v>
      </c>
      <c r="AX743" s="12" t="s">
        <v>67</v>
      </c>
      <c r="AY743" s="242" t="s">
        <v>139</v>
      </c>
    </row>
    <row r="744" s="13" customFormat="1">
      <c r="B744" s="243"/>
      <c r="C744" s="244"/>
      <c r="D744" s="229" t="s">
        <v>152</v>
      </c>
      <c r="E744" s="245" t="s">
        <v>1</v>
      </c>
      <c r="F744" s="246" t="s">
        <v>694</v>
      </c>
      <c r="G744" s="244"/>
      <c r="H744" s="247">
        <v>42.463000000000001</v>
      </c>
      <c r="I744" s="248"/>
      <c r="J744" s="244"/>
      <c r="K744" s="244"/>
      <c r="L744" s="249"/>
      <c r="M744" s="250"/>
      <c r="N744" s="251"/>
      <c r="O744" s="251"/>
      <c r="P744" s="251"/>
      <c r="Q744" s="251"/>
      <c r="R744" s="251"/>
      <c r="S744" s="251"/>
      <c r="T744" s="252"/>
      <c r="AT744" s="253" t="s">
        <v>152</v>
      </c>
      <c r="AU744" s="253" t="s">
        <v>76</v>
      </c>
      <c r="AV744" s="13" t="s">
        <v>76</v>
      </c>
      <c r="AW744" s="13" t="s">
        <v>30</v>
      </c>
      <c r="AX744" s="13" t="s">
        <v>67</v>
      </c>
      <c r="AY744" s="253" t="s">
        <v>139</v>
      </c>
    </row>
    <row r="745" s="12" customFormat="1">
      <c r="B745" s="233"/>
      <c r="C745" s="234"/>
      <c r="D745" s="229" t="s">
        <v>152</v>
      </c>
      <c r="E745" s="235" t="s">
        <v>1</v>
      </c>
      <c r="F745" s="236" t="s">
        <v>695</v>
      </c>
      <c r="G745" s="234"/>
      <c r="H745" s="235" t="s">
        <v>1</v>
      </c>
      <c r="I745" s="237"/>
      <c r="J745" s="234"/>
      <c r="K745" s="234"/>
      <c r="L745" s="238"/>
      <c r="M745" s="239"/>
      <c r="N745" s="240"/>
      <c r="O745" s="240"/>
      <c r="P745" s="240"/>
      <c r="Q745" s="240"/>
      <c r="R745" s="240"/>
      <c r="S745" s="240"/>
      <c r="T745" s="241"/>
      <c r="AT745" s="242" t="s">
        <v>152</v>
      </c>
      <c r="AU745" s="242" t="s">
        <v>76</v>
      </c>
      <c r="AV745" s="12" t="s">
        <v>74</v>
      </c>
      <c r="AW745" s="12" t="s">
        <v>30</v>
      </c>
      <c r="AX745" s="12" t="s">
        <v>67</v>
      </c>
      <c r="AY745" s="242" t="s">
        <v>139</v>
      </c>
    </row>
    <row r="746" s="13" customFormat="1">
      <c r="B746" s="243"/>
      <c r="C746" s="244"/>
      <c r="D746" s="229" t="s">
        <v>152</v>
      </c>
      <c r="E746" s="245" t="s">
        <v>1</v>
      </c>
      <c r="F746" s="246" t="s">
        <v>696</v>
      </c>
      <c r="G746" s="244"/>
      <c r="H746" s="247">
        <v>34.899000000000001</v>
      </c>
      <c r="I746" s="248"/>
      <c r="J746" s="244"/>
      <c r="K746" s="244"/>
      <c r="L746" s="249"/>
      <c r="M746" s="250"/>
      <c r="N746" s="251"/>
      <c r="O746" s="251"/>
      <c r="P746" s="251"/>
      <c r="Q746" s="251"/>
      <c r="R746" s="251"/>
      <c r="S746" s="251"/>
      <c r="T746" s="252"/>
      <c r="AT746" s="253" t="s">
        <v>152</v>
      </c>
      <c r="AU746" s="253" t="s">
        <v>76</v>
      </c>
      <c r="AV746" s="13" t="s">
        <v>76</v>
      </c>
      <c r="AW746" s="13" t="s">
        <v>30</v>
      </c>
      <c r="AX746" s="13" t="s">
        <v>67</v>
      </c>
      <c r="AY746" s="253" t="s">
        <v>139</v>
      </c>
    </row>
    <row r="747" s="12" customFormat="1">
      <c r="B747" s="233"/>
      <c r="C747" s="234"/>
      <c r="D747" s="229" t="s">
        <v>152</v>
      </c>
      <c r="E747" s="235" t="s">
        <v>1</v>
      </c>
      <c r="F747" s="236" t="s">
        <v>705</v>
      </c>
      <c r="G747" s="234"/>
      <c r="H747" s="235" t="s">
        <v>1</v>
      </c>
      <c r="I747" s="237"/>
      <c r="J747" s="234"/>
      <c r="K747" s="234"/>
      <c r="L747" s="238"/>
      <c r="M747" s="239"/>
      <c r="N747" s="240"/>
      <c r="O747" s="240"/>
      <c r="P747" s="240"/>
      <c r="Q747" s="240"/>
      <c r="R747" s="240"/>
      <c r="S747" s="240"/>
      <c r="T747" s="241"/>
      <c r="AT747" s="242" t="s">
        <v>152</v>
      </c>
      <c r="AU747" s="242" t="s">
        <v>76</v>
      </c>
      <c r="AV747" s="12" t="s">
        <v>74</v>
      </c>
      <c r="AW747" s="12" t="s">
        <v>30</v>
      </c>
      <c r="AX747" s="12" t="s">
        <v>67</v>
      </c>
      <c r="AY747" s="242" t="s">
        <v>139</v>
      </c>
    </row>
    <row r="748" s="13" customFormat="1">
      <c r="B748" s="243"/>
      <c r="C748" s="244"/>
      <c r="D748" s="229" t="s">
        <v>152</v>
      </c>
      <c r="E748" s="245" t="s">
        <v>1</v>
      </c>
      <c r="F748" s="246" t="s">
        <v>698</v>
      </c>
      <c r="G748" s="244"/>
      <c r="H748" s="247">
        <v>36.799999999999997</v>
      </c>
      <c r="I748" s="248"/>
      <c r="J748" s="244"/>
      <c r="K748" s="244"/>
      <c r="L748" s="249"/>
      <c r="M748" s="250"/>
      <c r="N748" s="251"/>
      <c r="O748" s="251"/>
      <c r="P748" s="251"/>
      <c r="Q748" s="251"/>
      <c r="R748" s="251"/>
      <c r="S748" s="251"/>
      <c r="T748" s="252"/>
      <c r="AT748" s="253" t="s">
        <v>152</v>
      </c>
      <c r="AU748" s="253" t="s">
        <v>76</v>
      </c>
      <c r="AV748" s="13" t="s">
        <v>76</v>
      </c>
      <c r="AW748" s="13" t="s">
        <v>30</v>
      </c>
      <c r="AX748" s="13" t="s">
        <v>67</v>
      </c>
      <c r="AY748" s="253" t="s">
        <v>139</v>
      </c>
    </row>
    <row r="749" s="13" customFormat="1">
      <c r="B749" s="243"/>
      <c r="C749" s="244"/>
      <c r="D749" s="229" t="s">
        <v>152</v>
      </c>
      <c r="E749" s="245" t="s">
        <v>1</v>
      </c>
      <c r="F749" s="246" t="s">
        <v>699</v>
      </c>
      <c r="G749" s="244"/>
      <c r="H749" s="247">
        <v>4.7949999999999999</v>
      </c>
      <c r="I749" s="248"/>
      <c r="J749" s="244"/>
      <c r="K749" s="244"/>
      <c r="L749" s="249"/>
      <c r="M749" s="250"/>
      <c r="N749" s="251"/>
      <c r="O749" s="251"/>
      <c r="P749" s="251"/>
      <c r="Q749" s="251"/>
      <c r="R749" s="251"/>
      <c r="S749" s="251"/>
      <c r="T749" s="252"/>
      <c r="AT749" s="253" t="s">
        <v>152</v>
      </c>
      <c r="AU749" s="253" t="s">
        <v>76</v>
      </c>
      <c r="AV749" s="13" t="s">
        <v>76</v>
      </c>
      <c r="AW749" s="13" t="s">
        <v>30</v>
      </c>
      <c r="AX749" s="13" t="s">
        <v>67</v>
      </c>
      <c r="AY749" s="253" t="s">
        <v>139</v>
      </c>
    </row>
    <row r="750" s="14" customFormat="1">
      <c r="B750" s="254"/>
      <c r="C750" s="255"/>
      <c r="D750" s="229" t="s">
        <v>152</v>
      </c>
      <c r="E750" s="256" t="s">
        <v>1</v>
      </c>
      <c r="F750" s="257" t="s">
        <v>157</v>
      </c>
      <c r="G750" s="255"/>
      <c r="H750" s="258">
        <v>166.732</v>
      </c>
      <c r="I750" s="259"/>
      <c r="J750" s="255"/>
      <c r="K750" s="255"/>
      <c r="L750" s="260"/>
      <c r="M750" s="286"/>
      <c r="N750" s="287"/>
      <c r="O750" s="287"/>
      <c r="P750" s="287"/>
      <c r="Q750" s="287"/>
      <c r="R750" s="287"/>
      <c r="S750" s="287"/>
      <c r="T750" s="288"/>
      <c r="AT750" s="264" t="s">
        <v>152</v>
      </c>
      <c r="AU750" s="264" t="s">
        <v>76</v>
      </c>
      <c r="AV750" s="14" t="s">
        <v>146</v>
      </c>
      <c r="AW750" s="14" t="s">
        <v>30</v>
      </c>
      <c r="AX750" s="14" t="s">
        <v>74</v>
      </c>
      <c r="AY750" s="264" t="s">
        <v>139</v>
      </c>
    </row>
    <row r="751" s="1" customFormat="1" ht="6.96" customHeight="1">
      <c r="B751" s="57"/>
      <c r="C751" s="58"/>
      <c r="D751" s="58"/>
      <c r="E751" s="58"/>
      <c r="F751" s="58"/>
      <c r="G751" s="58"/>
      <c r="H751" s="58"/>
      <c r="I751" s="168"/>
      <c r="J751" s="58"/>
      <c r="K751" s="58"/>
      <c r="L751" s="43"/>
    </row>
  </sheetData>
  <sheetProtection sheet="1" autoFilter="0" formatColumns="0" formatRows="0" objects="1" scenarios="1" spinCount="100000" saltValue="v/z+I1mZDhTnxoRo0wRQE7LSQkXA9oL3IKBT0RHns9tSaqOQc1+RMkPiw62bizcT1jpmzIorwtDZAoVcx1XUzQ==" hashValue="/Rii6DlBPrDQcRpMOb3IyiAi33RXynqhiKfXvIBF8XAolc8Hb+WwvphcHtMV2dnwljb24EVnb+6nH/OmPSS1mw==" algorithmName="SHA-512" password="CC35"/>
  <autoFilter ref="C102:K750"/>
  <mergeCells count="15">
    <mergeCell ref="E7:H7"/>
    <mergeCell ref="E11:H11"/>
    <mergeCell ref="E9:H9"/>
    <mergeCell ref="E13:H13"/>
    <mergeCell ref="E22:H22"/>
    <mergeCell ref="E31:H31"/>
    <mergeCell ref="E52:H52"/>
    <mergeCell ref="E56:H56"/>
    <mergeCell ref="E54:H54"/>
    <mergeCell ref="E58:H58"/>
    <mergeCell ref="E89:H89"/>
    <mergeCell ref="E93:H93"/>
    <mergeCell ref="E91:H91"/>
    <mergeCell ref="E95:H9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85</v>
      </c>
    </row>
    <row r="3" ht="6.96" customHeight="1">
      <c r="B3" s="138"/>
      <c r="C3" s="139"/>
      <c r="D3" s="139"/>
      <c r="E3" s="139"/>
      <c r="F3" s="139"/>
      <c r="G3" s="139"/>
      <c r="H3" s="139"/>
      <c r="I3" s="140"/>
      <c r="J3" s="139"/>
      <c r="K3" s="139"/>
      <c r="L3" s="20"/>
      <c r="AT3" s="17" t="s">
        <v>76</v>
      </c>
    </row>
    <row r="4" ht="24.96" customHeight="1">
      <c r="B4" s="20"/>
      <c r="D4" s="141" t="s">
        <v>100</v>
      </c>
      <c r="L4" s="20"/>
      <c r="M4" s="24" t="s">
        <v>10</v>
      </c>
      <c r="AT4" s="17" t="s">
        <v>4</v>
      </c>
    </row>
    <row r="5" ht="6.96" customHeight="1">
      <c r="B5" s="20"/>
      <c r="L5" s="20"/>
    </row>
    <row r="6" ht="12" customHeight="1">
      <c r="B6" s="20"/>
      <c r="D6" s="142" t="s">
        <v>16</v>
      </c>
      <c r="L6" s="20"/>
    </row>
    <row r="7" ht="16.5" customHeight="1">
      <c r="B7" s="20"/>
      <c r="E7" s="143" t="str">
        <f>'Rekapitulace zakázky'!K6</f>
        <v>Oprava MO Podbořany - Kaštice</v>
      </c>
      <c r="F7" s="142"/>
      <c r="G7" s="142"/>
      <c r="H7" s="142"/>
      <c r="L7" s="20"/>
    </row>
    <row r="8" ht="12" customHeight="1">
      <c r="B8" s="20"/>
      <c r="D8" s="142" t="s">
        <v>101</v>
      </c>
      <c r="L8" s="20"/>
    </row>
    <row r="9" s="1" customFormat="1" ht="16.5" customHeight="1">
      <c r="B9" s="43"/>
      <c r="E9" s="143" t="s">
        <v>102</v>
      </c>
      <c r="F9" s="1"/>
      <c r="G9" s="1"/>
      <c r="H9" s="1"/>
      <c r="I9" s="144"/>
      <c r="L9" s="43"/>
    </row>
    <row r="10" s="1" customFormat="1" ht="12" customHeight="1">
      <c r="B10" s="43"/>
      <c r="D10" s="142" t="s">
        <v>103</v>
      </c>
      <c r="I10" s="144"/>
      <c r="L10" s="43"/>
    </row>
    <row r="11" s="1" customFormat="1" ht="36.96" customHeight="1">
      <c r="B11" s="43"/>
      <c r="E11" s="145" t="s">
        <v>856</v>
      </c>
      <c r="F11" s="1"/>
      <c r="G11" s="1"/>
      <c r="H11" s="1"/>
      <c r="I11" s="144"/>
      <c r="L11" s="43"/>
    </row>
    <row r="12" s="1" customFormat="1">
      <c r="B12" s="43"/>
      <c r="I12" s="144"/>
      <c r="L12" s="43"/>
    </row>
    <row r="13" s="1" customFormat="1" ht="12" customHeight="1">
      <c r="B13" s="43"/>
      <c r="D13" s="142" t="s">
        <v>18</v>
      </c>
      <c r="F13" s="17" t="s">
        <v>1</v>
      </c>
      <c r="I13" s="146" t="s">
        <v>19</v>
      </c>
      <c r="J13" s="17" t="s">
        <v>1</v>
      </c>
      <c r="L13" s="43"/>
    </row>
    <row r="14" s="1" customFormat="1" ht="12" customHeight="1">
      <c r="B14" s="43"/>
      <c r="D14" s="142" t="s">
        <v>20</v>
      </c>
      <c r="F14" s="17" t="s">
        <v>21</v>
      </c>
      <c r="I14" s="146" t="s">
        <v>22</v>
      </c>
      <c r="J14" s="147" t="str">
        <f>'Rekapitulace zakázky'!AN8</f>
        <v>17. 4. 2019</v>
      </c>
      <c r="L14" s="43"/>
    </row>
    <row r="15" s="1" customFormat="1" ht="10.8" customHeight="1">
      <c r="B15" s="43"/>
      <c r="I15" s="144"/>
      <c r="L15" s="43"/>
    </row>
    <row r="16" s="1" customFormat="1" ht="12" customHeight="1">
      <c r="B16" s="43"/>
      <c r="D16" s="142" t="s">
        <v>24</v>
      </c>
      <c r="I16" s="146" t="s">
        <v>25</v>
      </c>
      <c r="J16" s="17" t="s">
        <v>1</v>
      </c>
      <c r="L16" s="43"/>
    </row>
    <row r="17" s="1" customFormat="1" ht="18" customHeight="1">
      <c r="B17" s="43"/>
      <c r="E17" s="17" t="s">
        <v>21</v>
      </c>
      <c r="I17" s="146" t="s">
        <v>26</v>
      </c>
      <c r="J17" s="17" t="s">
        <v>1</v>
      </c>
      <c r="L17" s="43"/>
    </row>
    <row r="18" s="1" customFormat="1" ht="6.96" customHeight="1">
      <c r="B18" s="43"/>
      <c r="I18" s="144"/>
      <c r="L18" s="43"/>
    </row>
    <row r="19" s="1" customFormat="1" ht="12" customHeight="1">
      <c r="B19" s="43"/>
      <c r="D19" s="142" t="s">
        <v>27</v>
      </c>
      <c r="I19" s="146" t="s">
        <v>25</v>
      </c>
      <c r="J19" s="33" t="str">
        <f>'Rekapitulace zakázky'!AN13</f>
        <v>Vyplň údaj</v>
      </c>
      <c r="L19" s="43"/>
    </row>
    <row r="20" s="1" customFormat="1" ht="18" customHeight="1">
      <c r="B20" s="43"/>
      <c r="E20" s="33" t="str">
        <f>'Rekapitulace zakázky'!E14</f>
        <v>Vyplň údaj</v>
      </c>
      <c r="F20" s="17"/>
      <c r="G20" s="17"/>
      <c r="H20" s="17"/>
      <c r="I20" s="146" t="s">
        <v>26</v>
      </c>
      <c r="J20" s="33" t="str">
        <f>'Rekapitulace zakázky'!AN14</f>
        <v>Vyplň údaj</v>
      </c>
      <c r="L20" s="43"/>
    </row>
    <row r="21" s="1" customFormat="1" ht="6.96" customHeight="1">
      <c r="B21" s="43"/>
      <c r="I21" s="144"/>
      <c r="L21" s="43"/>
    </row>
    <row r="22" s="1" customFormat="1" ht="12" customHeight="1">
      <c r="B22" s="43"/>
      <c r="D22" s="142" t="s">
        <v>29</v>
      </c>
      <c r="I22" s="146" t="s">
        <v>25</v>
      </c>
      <c r="J22" s="17" t="s">
        <v>1</v>
      </c>
      <c r="L22" s="43"/>
    </row>
    <row r="23" s="1" customFormat="1" ht="18" customHeight="1">
      <c r="B23" s="43"/>
      <c r="E23" s="17" t="s">
        <v>21</v>
      </c>
      <c r="I23" s="146" t="s">
        <v>26</v>
      </c>
      <c r="J23" s="17" t="s">
        <v>1</v>
      </c>
      <c r="L23" s="43"/>
    </row>
    <row r="24" s="1" customFormat="1" ht="6.96" customHeight="1">
      <c r="B24" s="43"/>
      <c r="I24" s="144"/>
      <c r="L24" s="43"/>
    </row>
    <row r="25" s="1" customFormat="1" ht="12" customHeight="1">
      <c r="B25" s="43"/>
      <c r="D25" s="142" t="s">
        <v>31</v>
      </c>
      <c r="I25" s="146" t="s">
        <v>25</v>
      </c>
      <c r="J25" s="17" t="s">
        <v>1</v>
      </c>
      <c r="L25" s="43"/>
    </row>
    <row r="26" s="1" customFormat="1" ht="18" customHeight="1">
      <c r="B26" s="43"/>
      <c r="E26" s="17" t="s">
        <v>21</v>
      </c>
      <c r="I26" s="146" t="s">
        <v>26</v>
      </c>
      <c r="J26" s="17" t="s">
        <v>1</v>
      </c>
      <c r="L26" s="43"/>
    </row>
    <row r="27" s="1" customFormat="1" ht="6.96" customHeight="1">
      <c r="B27" s="43"/>
      <c r="I27" s="144"/>
      <c r="L27" s="43"/>
    </row>
    <row r="28" s="1" customFormat="1" ht="12" customHeight="1">
      <c r="B28" s="43"/>
      <c r="D28" s="142" t="s">
        <v>32</v>
      </c>
      <c r="I28" s="144"/>
      <c r="L28" s="43"/>
    </row>
    <row r="29" s="7" customFormat="1" ht="16.5" customHeight="1">
      <c r="B29" s="148"/>
      <c r="E29" s="149" t="s">
        <v>1</v>
      </c>
      <c r="F29" s="149"/>
      <c r="G29" s="149"/>
      <c r="H29" s="149"/>
      <c r="I29" s="150"/>
      <c r="L29" s="148"/>
    </row>
    <row r="30" s="1" customFormat="1" ht="6.96" customHeight="1">
      <c r="B30" s="43"/>
      <c r="I30" s="144"/>
      <c r="L30" s="43"/>
    </row>
    <row r="31" s="1" customFormat="1" ht="6.96" customHeight="1">
      <c r="B31" s="43"/>
      <c r="D31" s="71"/>
      <c r="E31" s="71"/>
      <c r="F31" s="71"/>
      <c r="G31" s="71"/>
      <c r="H31" s="71"/>
      <c r="I31" s="151"/>
      <c r="J31" s="71"/>
      <c r="K31" s="71"/>
      <c r="L31" s="43"/>
    </row>
    <row r="32" s="1" customFormat="1" ht="25.44" customHeight="1">
      <c r="B32" s="43"/>
      <c r="D32" s="152" t="s">
        <v>33</v>
      </c>
      <c r="I32" s="144"/>
      <c r="J32" s="153">
        <f>ROUND(J90, 2)</f>
        <v>0</v>
      </c>
      <c r="L32" s="43"/>
    </row>
    <row r="33" s="1" customFormat="1" ht="6.96" customHeight="1">
      <c r="B33" s="43"/>
      <c r="D33" s="71"/>
      <c r="E33" s="71"/>
      <c r="F33" s="71"/>
      <c r="G33" s="71"/>
      <c r="H33" s="71"/>
      <c r="I33" s="151"/>
      <c r="J33" s="71"/>
      <c r="K33" s="71"/>
      <c r="L33" s="43"/>
    </row>
    <row r="34" s="1" customFormat="1" ht="14.4" customHeight="1">
      <c r="B34" s="43"/>
      <c r="F34" s="154" t="s">
        <v>35</v>
      </c>
      <c r="I34" s="155" t="s">
        <v>34</v>
      </c>
      <c r="J34" s="154" t="s">
        <v>36</v>
      </c>
      <c r="L34" s="43"/>
    </row>
    <row r="35" s="1" customFormat="1" ht="14.4" customHeight="1">
      <c r="B35" s="43"/>
      <c r="D35" s="142" t="s">
        <v>37</v>
      </c>
      <c r="E35" s="142" t="s">
        <v>38</v>
      </c>
      <c r="F35" s="156">
        <f>ROUND((SUM(BE90:BE112)),  2)</f>
        <v>0</v>
      </c>
      <c r="I35" s="157">
        <v>0.20999999999999999</v>
      </c>
      <c r="J35" s="156">
        <f>ROUND(((SUM(BE90:BE112))*I35),  2)</f>
        <v>0</v>
      </c>
      <c r="L35" s="43"/>
    </row>
    <row r="36" s="1" customFormat="1" ht="14.4" customHeight="1">
      <c r="B36" s="43"/>
      <c r="E36" s="142" t="s">
        <v>39</v>
      </c>
      <c r="F36" s="156">
        <f>ROUND((SUM(BF90:BF112)),  2)</f>
        <v>0</v>
      </c>
      <c r="I36" s="157">
        <v>0.14999999999999999</v>
      </c>
      <c r="J36" s="156">
        <f>ROUND(((SUM(BF90:BF112))*I36),  2)</f>
        <v>0</v>
      </c>
      <c r="L36" s="43"/>
    </row>
    <row r="37" hidden="1" s="1" customFormat="1" ht="14.4" customHeight="1">
      <c r="B37" s="43"/>
      <c r="E37" s="142" t="s">
        <v>40</v>
      </c>
      <c r="F37" s="156">
        <f>ROUND((SUM(BG90:BG112)),  2)</f>
        <v>0</v>
      </c>
      <c r="I37" s="157">
        <v>0.20999999999999999</v>
      </c>
      <c r="J37" s="156">
        <f>0</f>
        <v>0</v>
      </c>
      <c r="L37" s="43"/>
    </row>
    <row r="38" hidden="1" s="1" customFormat="1" ht="14.4" customHeight="1">
      <c r="B38" s="43"/>
      <c r="E38" s="142" t="s">
        <v>41</v>
      </c>
      <c r="F38" s="156">
        <f>ROUND((SUM(BH90:BH112)),  2)</f>
        <v>0</v>
      </c>
      <c r="I38" s="157">
        <v>0.14999999999999999</v>
      </c>
      <c r="J38" s="156">
        <f>0</f>
        <v>0</v>
      </c>
      <c r="L38" s="43"/>
    </row>
    <row r="39" hidden="1" s="1" customFormat="1" ht="14.4" customHeight="1">
      <c r="B39" s="43"/>
      <c r="E39" s="142" t="s">
        <v>42</v>
      </c>
      <c r="F39" s="156">
        <f>ROUND((SUM(BI90:BI112)),  2)</f>
        <v>0</v>
      </c>
      <c r="I39" s="157">
        <v>0</v>
      </c>
      <c r="J39" s="156">
        <f>0</f>
        <v>0</v>
      </c>
      <c r="L39" s="43"/>
    </row>
    <row r="40" s="1" customFormat="1" ht="6.96" customHeight="1">
      <c r="B40" s="43"/>
      <c r="I40" s="144"/>
      <c r="L40" s="43"/>
    </row>
    <row r="41" s="1" customFormat="1" ht="25.44" customHeight="1">
      <c r="B41" s="43"/>
      <c r="C41" s="158"/>
      <c r="D41" s="159" t="s">
        <v>43</v>
      </c>
      <c r="E41" s="160"/>
      <c r="F41" s="160"/>
      <c r="G41" s="161" t="s">
        <v>44</v>
      </c>
      <c r="H41" s="162" t="s">
        <v>45</v>
      </c>
      <c r="I41" s="163"/>
      <c r="J41" s="164">
        <f>SUM(J32:J39)</f>
        <v>0</v>
      </c>
      <c r="K41" s="165"/>
      <c r="L41" s="43"/>
    </row>
    <row r="42" s="1" customFormat="1" ht="14.4" customHeight="1">
      <c r="B42" s="166"/>
      <c r="C42" s="167"/>
      <c r="D42" s="167"/>
      <c r="E42" s="167"/>
      <c r="F42" s="167"/>
      <c r="G42" s="167"/>
      <c r="H42" s="167"/>
      <c r="I42" s="168"/>
      <c r="J42" s="167"/>
      <c r="K42" s="167"/>
      <c r="L42" s="43"/>
    </row>
    <row r="46" s="1" customFormat="1" ht="6.96" customHeight="1">
      <c r="B46" s="169"/>
      <c r="C46" s="170"/>
      <c r="D46" s="170"/>
      <c r="E46" s="170"/>
      <c r="F46" s="170"/>
      <c r="G46" s="170"/>
      <c r="H46" s="170"/>
      <c r="I46" s="171"/>
      <c r="J46" s="170"/>
      <c r="K46" s="170"/>
      <c r="L46" s="43"/>
    </row>
    <row r="47" s="1" customFormat="1" ht="24.96" customHeight="1">
      <c r="B47" s="38"/>
      <c r="C47" s="23" t="s">
        <v>107</v>
      </c>
      <c r="D47" s="39"/>
      <c r="E47" s="39"/>
      <c r="F47" s="39"/>
      <c r="G47" s="39"/>
      <c r="H47" s="39"/>
      <c r="I47" s="144"/>
      <c r="J47" s="39"/>
      <c r="K47" s="39"/>
      <c r="L47" s="43"/>
    </row>
    <row r="48" s="1" customFormat="1" ht="6.96" customHeight="1">
      <c r="B48" s="38"/>
      <c r="C48" s="39"/>
      <c r="D48" s="39"/>
      <c r="E48" s="39"/>
      <c r="F48" s="39"/>
      <c r="G48" s="39"/>
      <c r="H48" s="39"/>
      <c r="I48" s="144"/>
      <c r="J48" s="39"/>
      <c r="K48" s="39"/>
      <c r="L48" s="43"/>
    </row>
    <row r="49" s="1" customFormat="1" ht="12" customHeight="1">
      <c r="B49" s="38"/>
      <c r="C49" s="32" t="s">
        <v>16</v>
      </c>
      <c r="D49" s="39"/>
      <c r="E49" s="39"/>
      <c r="F49" s="39"/>
      <c r="G49" s="39"/>
      <c r="H49" s="39"/>
      <c r="I49" s="144"/>
      <c r="J49" s="39"/>
      <c r="K49" s="39"/>
      <c r="L49" s="43"/>
    </row>
    <row r="50" s="1" customFormat="1" ht="16.5" customHeight="1">
      <c r="B50" s="38"/>
      <c r="C50" s="39"/>
      <c r="D50" s="39"/>
      <c r="E50" s="172" t="str">
        <f>E7</f>
        <v>Oprava MO Podbořany - Kaštice</v>
      </c>
      <c r="F50" s="32"/>
      <c r="G50" s="32"/>
      <c r="H50" s="32"/>
      <c r="I50" s="144"/>
      <c r="J50" s="39"/>
      <c r="K50" s="39"/>
      <c r="L50" s="43"/>
    </row>
    <row r="51" ht="12" customHeight="1">
      <c r="B51" s="21"/>
      <c r="C51" s="32" t="s">
        <v>101</v>
      </c>
      <c r="D51" s="22"/>
      <c r="E51" s="22"/>
      <c r="F51" s="22"/>
      <c r="G51" s="22"/>
      <c r="H51" s="22"/>
      <c r="I51" s="137"/>
      <c r="J51" s="22"/>
      <c r="K51" s="22"/>
      <c r="L51" s="20"/>
    </row>
    <row r="52" s="1" customFormat="1" ht="16.5" customHeight="1">
      <c r="B52" s="38"/>
      <c r="C52" s="39"/>
      <c r="D52" s="39"/>
      <c r="E52" s="172" t="s">
        <v>102</v>
      </c>
      <c r="F52" s="39"/>
      <c r="G52" s="39"/>
      <c r="H52" s="39"/>
      <c r="I52" s="144"/>
      <c r="J52" s="39"/>
      <c r="K52" s="39"/>
      <c r="L52" s="43"/>
    </row>
    <row r="53" s="1" customFormat="1" ht="12" customHeight="1">
      <c r="B53" s="38"/>
      <c r="C53" s="32" t="s">
        <v>103</v>
      </c>
      <c r="D53" s="39"/>
      <c r="E53" s="39"/>
      <c r="F53" s="39"/>
      <c r="G53" s="39"/>
      <c r="H53" s="39"/>
      <c r="I53" s="144"/>
      <c r="J53" s="39"/>
      <c r="K53" s="39"/>
      <c r="L53" s="43"/>
    </row>
    <row r="54" s="1" customFormat="1" ht="16.5" customHeight="1">
      <c r="B54" s="38"/>
      <c r="C54" s="39"/>
      <c r="D54" s="39"/>
      <c r="E54" s="64" t="str">
        <f>E11</f>
        <v>VRN01 - SO 09-20-01 Železniční most v km 181,202</v>
      </c>
      <c r="F54" s="39"/>
      <c r="G54" s="39"/>
      <c r="H54" s="39"/>
      <c r="I54" s="144"/>
      <c r="J54" s="39"/>
      <c r="K54" s="39"/>
      <c r="L54" s="43"/>
    </row>
    <row r="55" s="1" customFormat="1" ht="6.96" customHeight="1">
      <c r="B55" s="38"/>
      <c r="C55" s="39"/>
      <c r="D55" s="39"/>
      <c r="E55" s="39"/>
      <c r="F55" s="39"/>
      <c r="G55" s="39"/>
      <c r="H55" s="39"/>
      <c r="I55" s="144"/>
      <c r="J55" s="39"/>
      <c r="K55" s="39"/>
      <c r="L55" s="43"/>
    </row>
    <row r="56" s="1" customFormat="1" ht="12" customHeight="1">
      <c r="B56" s="38"/>
      <c r="C56" s="32" t="s">
        <v>20</v>
      </c>
      <c r="D56" s="39"/>
      <c r="E56" s="39"/>
      <c r="F56" s="27" t="str">
        <f>F14</f>
        <v xml:space="preserve"> </v>
      </c>
      <c r="G56" s="39"/>
      <c r="H56" s="39"/>
      <c r="I56" s="146" t="s">
        <v>22</v>
      </c>
      <c r="J56" s="67" t="str">
        <f>IF(J14="","",J14)</f>
        <v>17. 4. 2019</v>
      </c>
      <c r="K56" s="39"/>
      <c r="L56" s="43"/>
    </row>
    <row r="57" s="1" customFormat="1" ht="6.96" customHeight="1">
      <c r="B57" s="38"/>
      <c r="C57" s="39"/>
      <c r="D57" s="39"/>
      <c r="E57" s="39"/>
      <c r="F57" s="39"/>
      <c r="G57" s="39"/>
      <c r="H57" s="39"/>
      <c r="I57" s="144"/>
      <c r="J57" s="39"/>
      <c r="K57" s="39"/>
      <c r="L57" s="43"/>
    </row>
    <row r="58" s="1" customFormat="1" ht="13.65" customHeight="1">
      <c r="B58" s="38"/>
      <c r="C58" s="32" t="s">
        <v>24</v>
      </c>
      <c r="D58" s="39"/>
      <c r="E58" s="39"/>
      <c r="F58" s="27" t="str">
        <f>E17</f>
        <v xml:space="preserve"> </v>
      </c>
      <c r="G58" s="39"/>
      <c r="H58" s="39"/>
      <c r="I58" s="146" t="s">
        <v>29</v>
      </c>
      <c r="J58" s="36" t="str">
        <f>E23</f>
        <v xml:space="preserve"> </v>
      </c>
      <c r="K58" s="39"/>
      <c r="L58" s="43"/>
    </row>
    <row r="59" s="1" customFormat="1" ht="13.65" customHeight="1">
      <c r="B59" s="38"/>
      <c r="C59" s="32" t="s">
        <v>27</v>
      </c>
      <c r="D59" s="39"/>
      <c r="E59" s="39"/>
      <c r="F59" s="27" t="str">
        <f>IF(E20="","",E20)</f>
        <v>Vyplň údaj</v>
      </c>
      <c r="G59" s="39"/>
      <c r="H59" s="39"/>
      <c r="I59" s="146" t="s">
        <v>31</v>
      </c>
      <c r="J59" s="36" t="str">
        <f>E26</f>
        <v xml:space="preserve"> </v>
      </c>
      <c r="K59" s="39"/>
      <c r="L59" s="43"/>
    </row>
    <row r="60" s="1" customFormat="1" ht="10.32" customHeight="1">
      <c r="B60" s="38"/>
      <c r="C60" s="39"/>
      <c r="D60" s="39"/>
      <c r="E60" s="39"/>
      <c r="F60" s="39"/>
      <c r="G60" s="39"/>
      <c r="H60" s="39"/>
      <c r="I60" s="144"/>
      <c r="J60" s="39"/>
      <c r="K60" s="39"/>
      <c r="L60" s="43"/>
    </row>
    <row r="61" s="1" customFormat="1" ht="29.28" customHeight="1">
      <c r="B61" s="38"/>
      <c r="C61" s="173" t="s">
        <v>108</v>
      </c>
      <c r="D61" s="174"/>
      <c r="E61" s="174"/>
      <c r="F61" s="174"/>
      <c r="G61" s="174"/>
      <c r="H61" s="174"/>
      <c r="I61" s="175"/>
      <c r="J61" s="176" t="s">
        <v>109</v>
      </c>
      <c r="K61" s="174"/>
      <c r="L61" s="43"/>
    </row>
    <row r="62" s="1" customFormat="1" ht="10.32" customHeight="1">
      <c r="B62" s="38"/>
      <c r="C62" s="39"/>
      <c r="D62" s="39"/>
      <c r="E62" s="39"/>
      <c r="F62" s="39"/>
      <c r="G62" s="39"/>
      <c r="H62" s="39"/>
      <c r="I62" s="144"/>
      <c r="J62" s="39"/>
      <c r="K62" s="39"/>
      <c r="L62" s="43"/>
    </row>
    <row r="63" s="1" customFormat="1" ht="22.8" customHeight="1">
      <c r="B63" s="38"/>
      <c r="C63" s="177" t="s">
        <v>110</v>
      </c>
      <c r="D63" s="39"/>
      <c r="E63" s="39"/>
      <c r="F63" s="39"/>
      <c r="G63" s="39"/>
      <c r="H63" s="39"/>
      <c r="I63" s="144"/>
      <c r="J63" s="98">
        <f>J90</f>
        <v>0</v>
      </c>
      <c r="K63" s="39"/>
      <c r="L63" s="43"/>
      <c r="AU63" s="17" t="s">
        <v>111</v>
      </c>
    </row>
    <row r="64" s="8" customFormat="1" ht="24.96" customHeight="1">
      <c r="B64" s="178"/>
      <c r="C64" s="179"/>
      <c r="D64" s="180" t="s">
        <v>857</v>
      </c>
      <c r="E64" s="181"/>
      <c r="F64" s="181"/>
      <c r="G64" s="181"/>
      <c r="H64" s="181"/>
      <c r="I64" s="182"/>
      <c r="J64" s="183">
        <f>J91</f>
        <v>0</v>
      </c>
      <c r="K64" s="179"/>
      <c r="L64" s="184"/>
    </row>
    <row r="65" s="9" customFormat="1" ht="19.92" customHeight="1">
      <c r="B65" s="185"/>
      <c r="C65" s="121"/>
      <c r="D65" s="186" t="s">
        <v>858</v>
      </c>
      <c r="E65" s="187"/>
      <c r="F65" s="187"/>
      <c r="G65" s="187"/>
      <c r="H65" s="187"/>
      <c r="I65" s="188"/>
      <c r="J65" s="189">
        <f>J92</f>
        <v>0</v>
      </c>
      <c r="K65" s="121"/>
      <c r="L65" s="190"/>
    </row>
    <row r="66" s="9" customFormat="1" ht="19.92" customHeight="1">
      <c r="B66" s="185"/>
      <c r="C66" s="121"/>
      <c r="D66" s="186" t="s">
        <v>859</v>
      </c>
      <c r="E66" s="187"/>
      <c r="F66" s="187"/>
      <c r="G66" s="187"/>
      <c r="H66" s="187"/>
      <c r="I66" s="188"/>
      <c r="J66" s="189">
        <f>J99</f>
        <v>0</v>
      </c>
      <c r="K66" s="121"/>
      <c r="L66" s="190"/>
    </row>
    <row r="67" s="9" customFormat="1" ht="19.92" customHeight="1">
      <c r="B67" s="185"/>
      <c r="C67" s="121"/>
      <c r="D67" s="186" t="s">
        <v>860</v>
      </c>
      <c r="E67" s="187"/>
      <c r="F67" s="187"/>
      <c r="G67" s="187"/>
      <c r="H67" s="187"/>
      <c r="I67" s="188"/>
      <c r="J67" s="189">
        <f>J103</f>
        <v>0</v>
      </c>
      <c r="K67" s="121"/>
      <c r="L67" s="190"/>
    </row>
    <row r="68" s="9" customFormat="1" ht="19.92" customHeight="1">
      <c r="B68" s="185"/>
      <c r="C68" s="121"/>
      <c r="D68" s="186" t="s">
        <v>861</v>
      </c>
      <c r="E68" s="187"/>
      <c r="F68" s="187"/>
      <c r="G68" s="187"/>
      <c r="H68" s="187"/>
      <c r="I68" s="188"/>
      <c r="J68" s="189">
        <f>J107</f>
        <v>0</v>
      </c>
      <c r="K68" s="121"/>
      <c r="L68" s="190"/>
    </row>
    <row r="69" s="1" customFormat="1" ht="21.84" customHeight="1">
      <c r="B69" s="38"/>
      <c r="C69" s="39"/>
      <c r="D69" s="39"/>
      <c r="E69" s="39"/>
      <c r="F69" s="39"/>
      <c r="G69" s="39"/>
      <c r="H69" s="39"/>
      <c r="I69" s="144"/>
      <c r="J69" s="39"/>
      <c r="K69" s="39"/>
      <c r="L69" s="43"/>
    </row>
    <row r="70" s="1" customFormat="1" ht="6.96" customHeight="1">
      <c r="B70" s="57"/>
      <c r="C70" s="58"/>
      <c r="D70" s="58"/>
      <c r="E70" s="58"/>
      <c r="F70" s="58"/>
      <c r="G70" s="58"/>
      <c r="H70" s="58"/>
      <c r="I70" s="168"/>
      <c r="J70" s="58"/>
      <c r="K70" s="58"/>
      <c r="L70" s="43"/>
    </row>
    <row r="74" s="1" customFormat="1" ht="6.96" customHeight="1">
      <c r="B74" s="59"/>
      <c r="C74" s="60"/>
      <c r="D74" s="60"/>
      <c r="E74" s="60"/>
      <c r="F74" s="60"/>
      <c r="G74" s="60"/>
      <c r="H74" s="60"/>
      <c r="I74" s="171"/>
      <c r="J74" s="60"/>
      <c r="K74" s="60"/>
      <c r="L74" s="43"/>
    </row>
    <row r="75" s="1" customFormat="1" ht="24.96" customHeight="1">
      <c r="B75" s="38"/>
      <c r="C75" s="23" t="s">
        <v>124</v>
      </c>
      <c r="D75" s="39"/>
      <c r="E75" s="39"/>
      <c r="F75" s="39"/>
      <c r="G75" s="39"/>
      <c r="H75" s="39"/>
      <c r="I75" s="144"/>
      <c r="J75" s="39"/>
      <c r="K75" s="39"/>
      <c r="L75" s="43"/>
    </row>
    <row r="76" s="1" customFormat="1" ht="6.96" customHeight="1">
      <c r="B76" s="38"/>
      <c r="C76" s="39"/>
      <c r="D76" s="39"/>
      <c r="E76" s="39"/>
      <c r="F76" s="39"/>
      <c r="G76" s="39"/>
      <c r="H76" s="39"/>
      <c r="I76" s="144"/>
      <c r="J76" s="39"/>
      <c r="K76" s="39"/>
      <c r="L76" s="43"/>
    </row>
    <row r="77" s="1" customFormat="1" ht="12" customHeight="1">
      <c r="B77" s="38"/>
      <c r="C77" s="32" t="s">
        <v>16</v>
      </c>
      <c r="D77" s="39"/>
      <c r="E77" s="39"/>
      <c r="F77" s="39"/>
      <c r="G77" s="39"/>
      <c r="H77" s="39"/>
      <c r="I77" s="144"/>
      <c r="J77" s="39"/>
      <c r="K77" s="39"/>
      <c r="L77" s="43"/>
    </row>
    <row r="78" s="1" customFormat="1" ht="16.5" customHeight="1">
      <c r="B78" s="38"/>
      <c r="C78" s="39"/>
      <c r="D78" s="39"/>
      <c r="E78" s="172" t="str">
        <f>E7</f>
        <v>Oprava MO Podbořany - Kaštice</v>
      </c>
      <c r="F78" s="32"/>
      <c r="G78" s="32"/>
      <c r="H78" s="32"/>
      <c r="I78" s="144"/>
      <c r="J78" s="39"/>
      <c r="K78" s="39"/>
      <c r="L78" s="43"/>
    </row>
    <row r="79" ht="12" customHeight="1">
      <c r="B79" s="21"/>
      <c r="C79" s="32" t="s">
        <v>101</v>
      </c>
      <c r="D79" s="22"/>
      <c r="E79" s="22"/>
      <c r="F79" s="22"/>
      <c r="G79" s="22"/>
      <c r="H79" s="22"/>
      <c r="I79" s="137"/>
      <c r="J79" s="22"/>
      <c r="K79" s="22"/>
      <c r="L79" s="20"/>
    </row>
    <row r="80" s="1" customFormat="1" ht="16.5" customHeight="1">
      <c r="B80" s="38"/>
      <c r="C80" s="39"/>
      <c r="D80" s="39"/>
      <c r="E80" s="172" t="s">
        <v>102</v>
      </c>
      <c r="F80" s="39"/>
      <c r="G80" s="39"/>
      <c r="H80" s="39"/>
      <c r="I80" s="144"/>
      <c r="J80" s="39"/>
      <c r="K80" s="39"/>
      <c r="L80" s="43"/>
    </row>
    <row r="81" s="1" customFormat="1" ht="12" customHeight="1">
      <c r="B81" s="38"/>
      <c r="C81" s="32" t="s">
        <v>103</v>
      </c>
      <c r="D81" s="39"/>
      <c r="E81" s="39"/>
      <c r="F81" s="39"/>
      <c r="G81" s="39"/>
      <c r="H81" s="39"/>
      <c r="I81" s="144"/>
      <c r="J81" s="39"/>
      <c r="K81" s="39"/>
      <c r="L81" s="43"/>
    </row>
    <row r="82" s="1" customFormat="1" ht="16.5" customHeight="1">
      <c r="B82" s="38"/>
      <c r="C82" s="39"/>
      <c r="D82" s="39"/>
      <c r="E82" s="64" t="str">
        <f>E11</f>
        <v>VRN01 - SO 09-20-01 Železniční most v km 181,202</v>
      </c>
      <c r="F82" s="39"/>
      <c r="G82" s="39"/>
      <c r="H82" s="39"/>
      <c r="I82" s="144"/>
      <c r="J82" s="39"/>
      <c r="K82" s="39"/>
      <c r="L82" s="43"/>
    </row>
    <row r="83" s="1" customFormat="1" ht="6.96" customHeight="1">
      <c r="B83" s="38"/>
      <c r="C83" s="39"/>
      <c r="D83" s="39"/>
      <c r="E83" s="39"/>
      <c r="F83" s="39"/>
      <c r="G83" s="39"/>
      <c r="H83" s="39"/>
      <c r="I83" s="144"/>
      <c r="J83" s="39"/>
      <c r="K83" s="39"/>
      <c r="L83" s="43"/>
    </row>
    <row r="84" s="1" customFormat="1" ht="12" customHeight="1">
      <c r="B84" s="38"/>
      <c r="C84" s="32" t="s">
        <v>20</v>
      </c>
      <c r="D84" s="39"/>
      <c r="E84" s="39"/>
      <c r="F84" s="27" t="str">
        <f>F14</f>
        <v xml:space="preserve"> </v>
      </c>
      <c r="G84" s="39"/>
      <c r="H84" s="39"/>
      <c r="I84" s="146" t="s">
        <v>22</v>
      </c>
      <c r="J84" s="67" t="str">
        <f>IF(J14="","",J14)</f>
        <v>17. 4. 2019</v>
      </c>
      <c r="K84" s="39"/>
      <c r="L84" s="43"/>
    </row>
    <row r="85" s="1" customFormat="1" ht="6.96" customHeight="1">
      <c r="B85" s="38"/>
      <c r="C85" s="39"/>
      <c r="D85" s="39"/>
      <c r="E85" s="39"/>
      <c r="F85" s="39"/>
      <c r="G85" s="39"/>
      <c r="H85" s="39"/>
      <c r="I85" s="144"/>
      <c r="J85" s="39"/>
      <c r="K85" s="39"/>
      <c r="L85" s="43"/>
    </row>
    <row r="86" s="1" customFormat="1" ht="13.65" customHeight="1">
      <c r="B86" s="38"/>
      <c r="C86" s="32" t="s">
        <v>24</v>
      </c>
      <c r="D86" s="39"/>
      <c r="E86" s="39"/>
      <c r="F86" s="27" t="str">
        <f>E17</f>
        <v xml:space="preserve"> </v>
      </c>
      <c r="G86" s="39"/>
      <c r="H86" s="39"/>
      <c r="I86" s="146" t="s">
        <v>29</v>
      </c>
      <c r="J86" s="36" t="str">
        <f>E23</f>
        <v xml:space="preserve"> </v>
      </c>
      <c r="K86" s="39"/>
      <c r="L86" s="43"/>
    </row>
    <row r="87" s="1" customFormat="1" ht="13.65" customHeight="1">
      <c r="B87" s="38"/>
      <c r="C87" s="32" t="s">
        <v>27</v>
      </c>
      <c r="D87" s="39"/>
      <c r="E87" s="39"/>
      <c r="F87" s="27" t="str">
        <f>IF(E20="","",E20)</f>
        <v>Vyplň údaj</v>
      </c>
      <c r="G87" s="39"/>
      <c r="H87" s="39"/>
      <c r="I87" s="146" t="s">
        <v>31</v>
      </c>
      <c r="J87" s="36" t="str">
        <f>E26</f>
        <v xml:space="preserve"> </v>
      </c>
      <c r="K87" s="39"/>
      <c r="L87" s="43"/>
    </row>
    <row r="88" s="1" customFormat="1" ht="10.32" customHeight="1">
      <c r="B88" s="38"/>
      <c r="C88" s="39"/>
      <c r="D88" s="39"/>
      <c r="E88" s="39"/>
      <c r="F88" s="39"/>
      <c r="G88" s="39"/>
      <c r="H88" s="39"/>
      <c r="I88" s="144"/>
      <c r="J88" s="39"/>
      <c r="K88" s="39"/>
      <c r="L88" s="43"/>
    </row>
    <row r="89" s="10" customFormat="1" ht="29.28" customHeight="1">
      <c r="B89" s="191"/>
      <c r="C89" s="192" t="s">
        <v>125</v>
      </c>
      <c r="D89" s="193" t="s">
        <v>52</v>
      </c>
      <c r="E89" s="193" t="s">
        <v>48</v>
      </c>
      <c r="F89" s="193" t="s">
        <v>49</v>
      </c>
      <c r="G89" s="193" t="s">
        <v>126</v>
      </c>
      <c r="H89" s="193" t="s">
        <v>127</v>
      </c>
      <c r="I89" s="194" t="s">
        <v>128</v>
      </c>
      <c r="J89" s="193" t="s">
        <v>109</v>
      </c>
      <c r="K89" s="195" t="s">
        <v>129</v>
      </c>
      <c r="L89" s="196"/>
      <c r="M89" s="88" t="s">
        <v>1</v>
      </c>
      <c r="N89" s="89" t="s">
        <v>37</v>
      </c>
      <c r="O89" s="89" t="s">
        <v>130</v>
      </c>
      <c r="P89" s="89" t="s">
        <v>131</v>
      </c>
      <c r="Q89" s="89" t="s">
        <v>132</v>
      </c>
      <c r="R89" s="89" t="s">
        <v>133</v>
      </c>
      <c r="S89" s="89" t="s">
        <v>134</v>
      </c>
      <c r="T89" s="90" t="s">
        <v>135</v>
      </c>
    </row>
    <row r="90" s="1" customFormat="1" ht="22.8" customHeight="1">
      <c r="B90" s="38"/>
      <c r="C90" s="95" t="s">
        <v>136</v>
      </c>
      <c r="D90" s="39"/>
      <c r="E90" s="39"/>
      <c r="F90" s="39"/>
      <c r="G90" s="39"/>
      <c r="H90" s="39"/>
      <c r="I90" s="144"/>
      <c r="J90" s="197">
        <f>BK90</f>
        <v>0</v>
      </c>
      <c r="K90" s="39"/>
      <c r="L90" s="43"/>
      <c r="M90" s="91"/>
      <c r="N90" s="92"/>
      <c r="O90" s="92"/>
      <c r="P90" s="198">
        <f>P91</f>
        <v>0</v>
      </c>
      <c r="Q90" s="92"/>
      <c r="R90" s="198">
        <f>R91</f>
        <v>0</v>
      </c>
      <c r="S90" s="92"/>
      <c r="T90" s="199">
        <f>T91</f>
        <v>0</v>
      </c>
      <c r="AT90" s="17" t="s">
        <v>66</v>
      </c>
      <c r="AU90" s="17" t="s">
        <v>111</v>
      </c>
      <c r="BK90" s="200">
        <f>BK91</f>
        <v>0</v>
      </c>
    </row>
    <row r="91" s="11" customFormat="1" ht="25.92" customHeight="1">
      <c r="B91" s="201"/>
      <c r="C91" s="202"/>
      <c r="D91" s="203" t="s">
        <v>66</v>
      </c>
      <c r="E91" s="204" t="s">
        <v>90</v>
      </c>
      <c r="F91" s="204" t="s">
        <v>862</v>
      </c>
      <c r="G91" s="202"/>
      <c r="H91" s="202"/>
      <c r="I91" s="205"/>
      <c r="J91" s="206">
        <f>BK91</f>
        <v>0</v>
      </c>
      <c r="K91" s="202"/>
      <c r="L91" s="207"/>
      <c r="M91" s="208"/>
      <c r="N91" s="209"/>
      <c r="O91" s="209"/>
      <c r="P91" s="210">
        <f>P92+P99+P103+P107</f>
        <v>0</v>
      </c>
      <c r="Q91" s="209"/>
      <c r="R91" s="210">
        <f>R92+R99+R103+R107</f>
        <v>0</v>
      </c>
      <c r="S91" s="209"/>
      <c r="T91" s="211">
        <f>T92+T99+T103+T107</f>
        <v>0</v>
      </c>
      <c r="AR91" s="212" t="s">
        <v>182</v>
      </c>
      <c r="AT91" s="213" t="s">
        <v>66</v>
      </c>
      <c r="AU91" s="213" t="s">
        <v>67</v>
      </c>
      <c r="AY91" s="212" t="s">
        <v>139</v>
      </c>
      <c r="BK91" s="214">
        <f>BK92+BK99+BK103+BK107</f>
        <v>0</v>
      </c>
    </row>
    <row r="92" s="11" customFormat="1" ht="22.8" customHeight="1">
      <c r="B92" s="201"/>
      <c r="C92" s="202"/>
      <c r="D92" s="203" t="s">
        <v>66</v>
      </c>
      <c r="E92" s="215" t="s">
        <v>863</v>
      </c>
      <c r="F92" s="215" t="s">
        <v>864</v>
      </c>
      <c r="G92" s="202"/>
      <c r="H92" s="202"/>
      <c r="I92" s="205"/>
      <c r="J92" s="216">
        <f>BK92</f>
        <v>0</v>
      </c>
      <c r="K92" s="202"/>
      <c r="L92" s="207"/>
      <c r="M92" s="208"/>
      <c r="N92" s="209"/>
      <c r="O92" s="209"/>
      <c r="P92" s="210">
        <f>SUM(P93:P98)</f>
        <v>0</v>
      </c>
      <c r="Q92" s="209"/>
      <c r="R92" s="210">
        <f>SUM(R93:R98)</f>
        <v>0</v>
      </c>
      <c r="S92" s="209"/>
      <c r="T92" s="211">
        <f>SUM(T93:T98)</f>
        <v>0</v>
      </c>
      <c r="AR92" s="212" t="s">
        <v>182</v>
      </c>
      <c r="AT92" s="213" t="s">
        <v>66</v>
      </c>
      <c r="AU92" s="213" t="s">
        <v>74</v>
      </c>
      <c r="AY92" s="212" t="s">
        <v>139</v>
      </c>
      <c r="BK92" s="214">
        <f>SUM(BK93:BK98)</f>
        <v>0</v>
      </c>
    </row>
    <row r="93" s="1" customFormat="1" ht="16.5" customHeight="1">
      <c r="B93" s="38"/>
      <c r="C93" s="217" t="s">
        <v>74</v>
      </c>
      <c r="D93" s="217" t="s">
        <v>141</v>
      </c>
      <c r="E93" s="218" t="s">
        <v>865</v>
      </c>
      <c r="F93" s="219" t="s">
        <v>866</v>
      </c>
      <c r="G93" s="220" t="s">
        <v>867</v>
      </c>
      <c r="H93" s="221">
        <v>1</v>
      </c>
      <c r="I93" s="222"/>
      <c r="J93" s="223">
        <f>ROUND(I93*H93,2)</f>
        <v>0</v>
      </c>
      <c r="K93" s="219" t="s">
        <v>145</v>
      </c>
      <c r="L93" s="43"/>
      <c r="M93" s="224" t="s">
        <v>1</v>
      </c>
      <c r="N93" s="225" t="s">
        <v>38</v>
      </c>
      <c r="O93" s="79"/>
      <c r="P93" s="226">
        <f>O93*H93</f>
        <v>0</v>
      </c>
      <c r="Q93" s="226">
        <v>0</v>
      </c>
      <c r="R93" s="226">
        <f>Q93*H93</f>
        <v>0</v>
      </c>
      <c r="S93" s="226">
        <v>0</v>
      </c>
      <c r="T93" s="227">
        <f>S93*H93</f>
        <v>0</v>
      </c>
      <c r="AR93" s="17" t="s">
        <v>868</v>
      </c>
      <c r="AT93" s="17" t="s">
        <v>141</v>
      </c>
      <c r="AU93" s="17" t="s">
        <v>76</v>
      </c>
      <c r="AY93" s="17" t="s">
        <v>139</v>
      </c>
      <c r="BE93" s="228">
        <f>IF(N93="základní",J93,0)</f>
        <v>0</v>
      </c>
      <c r="BF93" s="228">
        <f>IF(N93="snížená",J93,0)</f>
        <v>0</v>
      </c>
      <c r="BG93" s="228">
        <f>IF(N93="zákl. přenesená",J93,0)</f>
        <v>0</v>
      </c>
      <c r="BH93" s="228">
        <f>IF(N93="sníž. přenesená",J93,0)</f>
        <v>0</v>
      </c>
      <c r="BI93" s="228">
        <f>IF(N93="nulová",J93,0)</f>
        <v>0</v>
      </c>
      <c r="BJ93" s="17" t="s">
        <v>74</v>
      </c>
      <c r="BK93" s="228">
        <f>ROUND(I93*H93,2)</f>
        <v>0</v>
      </c>
      <c r="BL93" s="17" t="s">
        <v>868</v>
      </c>
      <c r="BM93" s="17" t="s">
        <v>869</v>
      </c>
    </row>
    <row r="94" s="1" customFormat="1">
      <c r="B94" s="38"/>
      <c r="C94" s="39"/>
      <c r="D94" s="229" t="s">
        <v>148</v>
      </c>
      <c r="E94" s="39"/>
      <c r="F94" s="230" t="s">
        <v>866</v>
      </c>
      <c r="G94" s="39"/>
      <c r="H94" s="39"/>
      <c r="I94" s="144"/>
      <c r="J94" s="39"/>
      <c r="K94" s="39"/>
      <c r="L94" s="43"/>
      <c r="M94" s="231"/>
      <c r="N94" s="79"/>
      <c r="O94" s="79"/>
      <c r="P94" s="79"/>
      <c r="Q94" s="79"/>
      <c r="R94" s="79"/>
      <c r="S94" s="79"/>
      <c r="T94" s="80"/>
      <c r="AT94" s="17" t="s">
        <v>148</v>
      </c>
      <c r="AU94" s="17" t="s">
        <v>76</v>
      </c>
    </row>
    <row r="95" s="1" customFormat="1">
      <c r="B95" s="38"/>
      <c r="C95" s="39"/>
      <c r="D95" s="229" t="s">
        <v>266</v>
      </c>
      <c r="E95" s="39"/>
      <c r="F95" s="232" t="s">
        <v>870</v>
      </c>
      <c r="G95" s="39"/>
      <c r="H95" s="39"/>
      <c r="I95" s="144"/>
      <c r="J95" s="39"/>
      <c r="K95" s="39"/>
      <c r="L95" s="43"/>
      <c r="M95" s="231"/>
      <c r="N95" s="79"/>
      <c r="O95" s="79"/>
      <c r="P95" s="79"/>
      <c r="Q95" s="79"/>
      <c r="R95" s="79"/>
      <c r="S95" s="79"/>
      <c r="T95" s="80"/>
      <c r="AT95" s="17" t="s">
        <v>266</v>
      </c>
      <c r="AU95" s="17" t="s">
        <v>76</v>
      </c>
    </row>
    <row r="96" s="1" customFormat="1" ht="16.5" customHeight="1">
      <c r="B96" s="38"/>
      <c r="C96" s="217" t="s">
        <v>76</v>
      </c>
      <c r="D96" s="217" t="s">
        <v>141</v>
      </c>
      <c r="E96" s="218" t="s">
        <v>871</v>
      </c>
      <c r="F96" s="219" t="s">
        <v>872</v>
      </c>
      <c r="G96" s="220" t="s">
        <v>867</v>
      </c>
      <c r="H96" s="221">
        <v>1</v>
      </c>
      <c r="I96" s="222"/>
      <c r="J96" s="223">
        <f>ROUND(I96*H96,2)</f>
        <v>0</v>
      </c>
      <c r="K96" s="219" t="s">
        <v>145</v>
      </c>
      <c r="L96" s="43"/>
      <c r="M96" s="224" t="s">
        <v>1</v>
      </c>
      <c r="N96" s="225" t="s">
        <v>38</v>
      </c>
      <c r="O96" s="79"/>
      <c r="P96" s="226">
        <f>O96*H96</f>
        <v>0</v>
      </c>
      <c r="Q96" s="226">
        <v>0</v>
      </c>
      <c r="R96" s="226">
        <f>Q96*H96</f>
        <v>0</v>
      </c>
      <c r="S96" s="226">
        <v>0</v>
      </c>
      <c r="T96" s="227">
        <f>S96*H96</f>
        <v>0</v>
      </c>
      <c r="AR96" s="17" t="s">
        <v>868</v>
      </c>
      <c r="AT96" s="17" t="s">
        <v>141</v>
      </c>
      <c r="AU96" s="17" t="s">
        <v>76</v>
      </c>
      <c r="AY96" s="17" t="s">
        <v>139</v>
      </c>
      <c r="BE96" s="228">
        <f>IF(N96="základní",J96,0)</f>
        <v>0</v>
      </c>
      <c r="BF96" s="228">
        <f>IF(N96="snížená",J96,0)</f>
        <v>0</v>
      </c>
      <c r="BG96" s="228">
        <f>IF(N96="zákl. přenesená",J96,0)</f>
        <v>0</v>
      </c>
      <c r="BH96" s="228">
        <f>IF(N96="sníž. přenesená",J96,0)</f>
        <v>0</v>
      </c>
      <c r="BI96" s="228">
        <f>IF(N96="nulová",J96,0)</f>
        <v>0</v>
      </c>
      <c r="BJ96" s="17" t="s">
        <v>74</v>
      </c>
      <c r="BK96" s="228">
        <f>ROUND(I96*H96,2)</f>
        <v>0</v>
      </c>
      <c r="BL96" s="17" t="s">
        <v>868</v>
      </c>
      <c r="BM96" s="17" t="s">
        <v>873</v>
      </c>
    </row>
    <row r="97" s="1" customFormat="1">
      <c r="B97" s="38"/>
      <c r="C97" s="39"/>
      <c r="D97" s="229" t="s">
        <v>148</v>
      </c>
      <c r="E97" s="39"/>
      <c r="F97" s="230" t="s">
        <v>872</v>
      </c>
      <c r="G97" s="39"/>
      <c r="H97" s="39"/>
      <c r="I97" s="144"/>
      <c r="J97" s="39"/>
      <c r="K97" s="39"/>
      <c r="L97" s="43"/>
      <c r="M97" s="231"/>
      <c r="N97" s="79"/>
      <c r="O97" s="79"/>
      <c r="P97" s="79"/>
      <c r="Q97" s="79"/>
      <c r="R97" s="79"/>
      <c r="S97" s="79"/>
      <c r="T97" s="80"/>
      <c r="AT97" s="17" t="s">
        <v>148</v>
      </c>
      <c r="AU97" s="17" t="s">
        <v>76</v>
      </c>
    </row>
    <row r="98" s="1" customFormat="1">
      <c r="B98" s="38"/>
      <c r="C98" s="39"/>
      <c r="D98" s="229" t="s">
        <v>266</v>
      </c>
      <c r="E98" s="39"/>
      <c r="F98" s="232" t="s">
        <v>874</v>
      </c>
      <c r="G98" s="39"/>
      <c r="H98" s="39"/>
      <c r="I98" s="144"/>
      <c r="J98" s="39"/>
      <c r="K98" s="39"/>
      <c r="L98" s="43"/>
      <c r="M98" s="231"/>
      <c r="N98" s="79"/>
      <c r="O98" s="79"/>
      <c r="P98" s="79"/>
      <c r="Q98" s="79"/>
      <c r="R98" s="79"/>
      <c r="S98" s="79"/>
      <c r="T98" s="80"/>
      <c r="AT98" s="17" t="s">
        <v>266</v>
      </c>
      <c r="AU98" s="17" t="s">
        <v>76</v>
      </c>
    </row>
    <row r="99" s="11" customFormat="1" ht="22.8" customHeight="1">
      <c r="B99" s="201"/>
      <c r="C99" s="202"/>
      <c r="D99" s="203" t="s">
        <v>66</v>
      </c>
      <c r="E99" s="215" t="s">
        <v>875</v>
      </c>
      <c r="F99" s="215" t="s">
        <v>876</v>
      </c>
      <c r="G99" s="202"/>
      <c r="H99" s="202"/>
      <c r="I99" s="205"/>
      <c r="J99" s="216">
        <f>BK99</f>
        <v>0</v>
      </c>
      <c r="K99" s="202"/>
      <c r="L99" s="207"/>
      <c r="M99" s="208"/>
      <c r="N99" s="209"/>
      <c r="O99" s="209"/>
      <c r="P99" s="210">
        <f>SUM(P100:P102)</f>
        <v>0</v>
      </c>
      <c r="Q99" s="209"/>
      <c r="R99" s="210">
        <f>SUM(R100:R102)</f>
        <v>0</v>
      </c>
      <c r="S99" s="209"/>
      <c r="T99" s="211">
        <f>SUM(T100:T102)</f>
        <v>0</v>
      </c>
      <c r="AR99" s="212" t="s">
        <v>182</v>
      </c>
      <c r="AT99" s="213" t="s">
        <v>66</v>
      </c>
      <c r="AU99" s="213" t="s">
        <v>74</v>
      </c>
      <c r="AY99" s="212" t="s">
        <v>139</v>
      </c>
      <c r="BK99" s="214">
        <f>SUM(BK100:BK102)</f>
        <v>0</v>
      </c>
    </row>
    <row r="100" s="1" customFormat="1" ht="16.5" customHeight="1">
      <c r="B100" s="38"/>
      <c r="C100" s="217" t="s">
        <v>82</v>
      </c>
      <c r="D100" s="217" t="s">
        <v>141</v>
      </c>
      <c r="E100" s="218" t="s">
        <v>877</v>
      </c>
      <c r="F100" s="219" t="s">
        <v>876</v>
      </c>
      <c r="G100" s="220" t="s">
        <v>867</v>
      </c>
      <c r="H100" s="221">
        <v>1</v>
      </c>
      <c r="I100" s="222"/>
      <c r="J100" s="223">
        <f>ROUND(I100*H100,2)</f>
        <v>0</v>
      </c>
      <c r="K100" s="219" t="s">
        <v>145</v>
      </c>
      <c r="L100" s="43"/>
      <c r="M100" s="224" t="s">
        <v>1</v>
      </c>
      <c r="N100" s="225" t="s">
        <v>38</v>
      </c>
      <c r="O100" s="79"/>
      <c r="P100" s="226">
        <f>O100*H100</f>
        <v>0</v>
      </c>
      <c r="Q100" s="226">
        <v>0</v>
      </c>
      <c r="R100" s="226">
        <f>Q100*H100</f>
        <v>0</v>
      </c>
      <c r="S100" s="226">
        <v>0</v>
      </c>
      <c r="T100" s="227">
        <f>S100*H100</f>
        <v>0</v>
      </c>
      <c r="AR100" s="17" t="s">
        <v>868</v>
      </c>
      <c r="AT100" s="17" t="s">
        <v>141</v>
      </c>
      <c r="AU100" s="17" t="s">
        <v>76</v>
      </c>
      <c r="AY100" s="17" t="s">
        <v>139</v>
      </c>
      <c r="BE100" s="228">
        <f>IF(N100="základní",J100,0)</f>
        <v>0</v>
      </c>
      <c r="BF100" s="228">
        <f>IF(N100="snížená",J100,0)</f>
        <v>0</v>
      </c>
      <c r="BG100" s="228">
        <f>IF(N100="zákl. přenesená",J100,0)</f>
        <v>0</v>
      </c>
      <c r="BH100" s="228">
        <f>IF(N100="sníž. přenesená",J100,0)</f>
        <v>0</v>
      </c>
      <c r="BI100" s="228">
        <f>IF(N100="nulová",J100,0)</f>
        <v>0</v>
      </c>
      <c r="BJ100" s="17" t="s">
        <v>74</v>
      </c>
      <c r="BK100" s="228">
        <f>ROUND(I100*H100,2)</f>
        <v>0</v>
      </c>
      <c r="BL100" s="17" t="s">
        <v>868</v>
      </c>
      <c r="BM100" s="17" t="s">
        <v>878</v>
      </c>
    </row>
    <row r="101" s="1" customFormat="1">
      <c r="B101" s="38"/>
      <c r="C101" s="39"/>
      <c r="D101" s="229" t="s">
        <v>148</v>
      </c>
      <c r="E101" s="39"/>
      <c r="F101" s="230" t="s">
        <v>876</v>
      </c>
      <c r="G101" s="39"/>
      <c r="H101" s="39"/>
      <c r="I101" s="144"/>
      <c r="J101" s="39"/>
      <c r="K101" s="39"/>
      <c r="L101" s="43"/>
      <c r="M101" s="231"/>
      <c r="N101" s="79"/>
      <c r="O101" s="79"/>
      <c r="P101" s="79"/>
      <c r="Q101" s="79"/>
      <c r="R101" s="79"/>
      <c r="S101" s="79"/>
      <c r="T101" s="80"/>
      <c r="AT101" s="17" t="s">
        <v>148</v>
      </c>
      <c r="AU101" s="17" t="s">
        <v>76</v>
      </c>
    </row>
    <row r="102" s="1" customFormat="1">
      <c r="B102" s="38"/>
      <c r="C102" s="39"/>
      <c r="D102" s="229" t="s">
        <v>266</v>
      </c>
      <c r="E102" s="39"/>
      <c r="F102" s="232" t="s">
        <v>879</v>
      </c>
      <c r="G102" s="39"/>
      <c r="H102" s="39"/>
      <c r="I102" s="144"/>
      <c r="J102" s="39"/>
      <c r="K102" s="39"/>
      <c r="L102" s="43"/>
      <c r="M102" s="231"/>
      <c r="N102" s="79"/>
      <c r="O102" s="79"/>
      <c r="P102" s="79"/>
      <c r="Q102" s="79"/>
      <c r="R102" s="79"/>
      <c r="S102" s="79"/>
      <c r="T102" s="80"/>
      <c r="AT102" s="17" t="s">
        <v>266</v>
      </c>
      <c r="AU102" s="17" t="s">
        <v>76</v>
      </c>
    </row>
    <row r="103" s="11" customFormat="1" ht="22.8" customHeight="1">
      <c r="B103" s="201"/>
      <c r="C103" s="202"/>
      <c r="D103" s="203" t="s">
        <v>66</v>
      </c>
      <c r="E103" s="215" t="s">
        <v>880</v>
      </c>
      <c r="F103" s="215" t="s">
        <v>881</v>
      </c>
      <c r="G103" s="202"/>
      <c r="H103" s="202"/>
      <c r="I103" s="205"/>
      <c r="J103" s="216">
        <f>BK103</f>
        <v>0</v>
      </c>
      <c r="K103" s="202"/>
      <c r="L103" s="207"/>
      <c r="M103" s="208"/>
      <c r="N103" s="209"/>
      <c r="O103" s="209"/>
      <c r="P103" s="210">
        <f>SUM(P104:P106)</f>
        <v>0</v>
      </c>
      <c r="Q103" s="209"/>
      <c r="R103" s="210">
        <f>SUM(R104:R106)</f>
        <v>0</v>
      </c>
      <c r="S103" s="209"/>
      <c r="T103" s="211">
        <f>SUM(T104:T106)</f>
        <v>0</v>
      </c>
      <c r="AR103" s="212" t="s">
        <v>182</v>
      </c>
      <c r="AT103" s="213" t="s">
        <v>66</v>
      </c>
      <c r="AU103" s="213" t="s">
        <v>74</v>
      </c>
      <c r="AY103" s="212" t="s">
        <v>139</v>
      </c>
      <c r="BK103" s="214">
        <f>SUM(BK104:BK106)</f>
        <v>0</v>
      </c>
    </row>
    <row r="104" s="1" customFormat="1" ht="16.5" customHeight="1">
      <c r="B104" s="38"/>
      <c r="C104" s="217" t="s">
        <v>146</v>
      </c>
      <c r="D104" s="217" t="s">
        <v>141</v>
      </c>
      <c r="E104" s="218" t="s">
        <v>882</v>
      </c>
      <c r="F104" s="219" t="s">
        <v>883</v>
      </c>
      <c r="G104" s="220" t="s">
        <v>867</v>
      </c>
      <c r="H104" s="221">
        <v>1</v>
      </c>
      <c r="I104" s="222"/>
      <c r="J104" s="223">
        <f>ROUND(I104*H104,2)</f>
        <v>0</v>
      </c>
      <c r="K104" s="219" t="s">
        <v>145</v>
      </c>
      <c r="L104" s="43"/>
      <c r="M104" s="224" t="s">
        <v>1</v>
      </c>
      <c r="N104" s="225" t="s">
        <v>38</v>
      </c>
      <c r="O104" s="79"/>
      <c r="P104" s="226">
        <f>O104*H104</f>
        <v>0</v>
      </c>
      <c r="Q104" s="226">
        <v>0</v>
      </c>
      <c r="R104" s="226">
        <f>Q104*H104</f>
        <v>0</v>
      </c>
      <c r="S104" s="226">
        <v>0</v>
      </c>
      <c r="T104" s="227">
        <f>S104*H104</f>
        <v>0</v>
      </c>
      <c r="AR104" s="17" t="s">
        <v>868</v>
      </c>
      <c r="AT104" s="17" t="s">
        <v>141</v>
      </c>
      <c r="AU104" s="17" t="s">
        <v>76</v>
      </c>
      <c r="AY104" s="17" t="s">
        <v>139</v>
      </c>
      <c r="BE104" s="228">
        <f>IF(N104="základní",J104,0)</f>
        <v>0</v>
      </c>
      <c r="BF104" s="228">
        <f>IF(N104="snížená",J104,0)</f>
        <v>0</v>
      </c>
      <c r="BG104" s="228">
        <f>IF(N104="zákl. přenesená",J104,0)</f>
        <v>0</v>
      </c>
      <c r="BH104" s="228">
        <f>IF(N104="sníž. přenesená",J104,0)</f>
        <v>0</v>
      </c>
      <c r="BI104" s="228">
        <f>IF(N104="nulová",J104,0)</f>
        <v>0</v>
      </c>
      <c r="BJ104" s="17" t="s">
        <v>74</v>
      </c>
      <c r="BK104" s="228">
        <f>ROUND(I104*H104,2)</f>
        <v>0</v>
      </c>
      <c r="BL104" s="17" t="s">
        <v>868</v>
      </c>
      <c r="BM104" s="17" t="s">
        <v>884</v>
      </c>
    </row>
    <row r="105" s="1" customFormat="1">
      <c r="B105" s="38"/>
      <c r="C105" s="39"/>
      <c r="D105" s="229" t="s">
        <v>148</v>
      </c>
      <c r="E105" s="39"/>
      <c r="F105" s="230" t="s">
        <v>883</v>
      </c>
      <c r="G105" s="39"/>
      <c r="H105" s="39"/>
      <c r="I105" s="144"/>
      <c r="J105" s="39"/>
      <c r="K105" s="39"/>
      <c r="L105" s="43"/>
      <c r="M105" s="231"/>
      <c r="N105" s="79"/>
      <c r="O105" s="79"/>
      <c r="P105" s="79"/>
      <c r="Q105" s="79"/>
      <c r="R105" s="79"/>
      <c r="S105" s="79"/>
      <c r="T105" s="80"/>
      <c r="AT105" s="17" t="s">
        <v>148</v>
      </c>
      <c r="AU105" s="17" t="s">
        <v>76</v>
      </c>
    </row>
    <row r="106" s="1" customFormat="1">
      <c r="B106" s="38"/>
      <c r="C106" s="39"/>
      <c r="D106" s="229" t="s">
        <v>266</v>
      </c>
      <c r="E106" s="39"/>
      <c r="F106" s="232" t="s">
        <v>885</v>
      </c>
      <c r="G106" s="39"/>
      <c r="H106" s="39"/>
      <c r="I106" s="144"/>
      <c r="J106" s="39"/>
      <c r="K106" s="39"/>
      <c r="L106" s="43"/>
      <c r="M106" s="231"/>
      <c r="N106" s="79"/>
      <c r="O106" s="79"/>
      <c r="P106" s="79"/>
      <c r="Q106" s="79"/>
      <c r="R106" s="79"/>
      <c r="S106" s="79"/>
      <c r="T106" s="80"/>
      <c r="AT106" s="17" t="s">
        <v>266</v>
      </c>
      <c r="AU106" s="17" t="s">
        <v>76</v>
      </c>
    </row>
    <row r="107" s="11" customFormat="1" ht="22.8" customHeight="1">
      <c r="B107" s="201"/>
      <c r="C107" s="202"/>
      <c r="D107" s="203" t="s">
        <v>66</v>
      </c>
      <c r="E107" s="215" t="s">
        <v>886</v>
      </c>
      <c r="F107" s="215" t="s">
        <v>887</v>
      </c>
      <c r="G107" s="202"/>
      <c r="H107" s="202"/>
      <c r="I107" s="205"/>
      <c r="J107" s="216">
        <f>BK107</f>
        <v>0</v>
      </c>
      <c r="K107" s="202"/>
      <c r="L107" s="207"/>
      <c r="M107" s="208"/>
      <c r="N107" s="209"/>
      <c r="O107" s="209"/>
      <c r="P107" s="210">
        <f>SUM(P108:P112)</f>
        <v>0</v>
      </c>
      <c r="Q107" s="209"/>
      <c r="R107" s="210">
        <f>SUM(R108:R112)</f>
        <v>0</v>
      </c>
      <c r="S107" s="209"/>
      <c r="T107" s="211">
        <f>SUM(T108:T112)</f>
        <v>0</v>
      </c>
      <c r="AR107" s="212" t="s">
        <v>182</v>
      </c>
      <c r="AT107" s="213" t="s">
        <v>66</v>
      </c>
      <c r="AU107" s="213" t="s">
        <v>74</v>
      </c>
      <c r="AY107" s="212" t="s">
        <v>139</v>
      </c>
      <c r="BK107" s="214">
        <f>SUM(BK108:BK112)</f>
        <v>0</v>
      </c>
    </row>
    <row r="108" s="1" customFormat="1" ht="16.5" customHeight="1">
      <c r="B108" s="38"/>
      <c r="C108" s="217" t="s">
        <v>182</v>
      </c>
      <c r="D108" s="217" t="s">
        <v>141</v>
      </c>
      <c r="E108" s="218" t="s">
        <v>888</v>
      </c>
      <c r="F108" s="219" t="s">
        <v>889</v>
      </c>
      <c r="G108" s="220" t="s">
        <v>867</v>
      </c>
      <c r="H108" s="221">
        <v>1</v>
      </c>
      <c r="I108" s="222"/>
      <c r="J108" s="223">
        <f>ROUND(I108*H108,2)</f>
        <v>0</v>
      </c>
      <c r="K108" s="219" t="s">
        <v>145</v>
      </c>
      <c r="L108" s="43"/>
      <c r="M108" s="224" t="s">
        <v>1</v>
      </c>
      <c r="N108" s="225" t="s">
        <v>38</v>
      </c>
      <c r="O108" s="79"/>
      <c r="P108" s="226">
        <f>O108*H108</f>
        <v>0</v>
      </c>
      <c r="Q108" s="226">
        <v>0</v>
      </c>
      <c r="R108" s="226">
        <f>Q108*H108</f>
        <v>0</v>
      </c>
      <c r="S108" s="226">
        <v>0</v>
      </c>
      <c r="T108" s="227">
        <f>S108*H108</f>
        <v>0</v>
      </c>
      <c r="AR108" s="17" t="s">
        <v>868</v>
      </c>
      <c r="AT108" s="17" t="s">
        <v>141</v>
      </c>
      <c r="AU108" s="17" t="s">
        <v>76</v>
      </c>
      <c r="AY108" s="17" t="s">
        <v>139</v>
      </c>
      <c r="BE108" s="228">
        <f>IF(N108="základní",J108,0)</f>
        <v>0</v>
      </c>
      <c r="BF108" s="228">
        <f>IF(N108="snížená",J108,0)</f>
        <v>0</v>
      </c>
      <c r="BG108" s="228">
        <f>IF(N108="zákl. přenesená",J108,0)</f>
        <v>0</v>
      </c>
      <c r="BH108" s="228">
        <f>IF(N108="sníž. přenesená",J108,0)</f>
        <v>0</v>
      </c>
      <c r="BI108" s="228">
        <f>IF(N108="nulová",J108,0)</f>
        <v>0</v>
      </c>
      <c r="BJ108" s="17" t="s">
        <v>74</v>
      </c>
      <c r="BK108" s="228">
        <f>ROUND(I108*H108,2)</f>
        <v>0</v>
      </c>
      <c r="BL108" s="17" t="s">
        <v>868</v>
      </c>
      <c r="BM108" s="17" t="s">
        <v>890</v>
      </c>
    </row>
    <row r="109" s="1" customFormat="1">
      <c r="B109" s="38"/>
      <c r="C109" s="39"/>
      <c r="D109" s="229" t="s">
        <v>148</v>
      </c>
      <c r="E109" s="39"/>
      <c r="F109" s="230" t="s">
        <v>889</v>
      </c>
      <c r="G109" s="39"/>
      <c r="H109" s="39"/>
      <c r="I109" s="144"/>
      <c r="J109" s="39"/>
      <c r="K109" s="39"/>
      <c r="L109" s="43"/>
      <c r="M109" s="231"/>
      <c r="N109" s="79"/>
      <c r="O109" s="79"/>
      <c r="P109" s="79"/>
      <c r="Q109" s="79"/>
      <c r="R109" s="79"/>
      <c r="S109" s="79"/>
      <c r="T109" s="80"/>
      <c r="AT109" s="17" t="s">
        <v>148</v>
      </c>
      <c r="AU109" s="17" t="s">
        <v>76</v>
      </c>
    </row>
    <row r="110" s="1" customFormat="1">
      <c r="B110" s="38"/>
      <c r="C110" s="39"/>
      <c r="D110" s="229" t="s">
        <v>266</v>
      </c>
      <c r="E110" s="39"/>
      <c r="F110" s="232" t="s">
        <v>891</v>
      </c>
      <c r="G110" s="39"/>
      <c r="H110" s="39"/>
      <c r="I110" s="144"/>
      <c r="J110" s="39"/>
      <c r="K110" s="39"/>
      <c r="L110" s="43"/>
      <c r="M110" s="231"/>
      <c r="N110" s="79"/>
      <c r="O110" s="79"/>
      <c r="P110" s="79"/>
      <c r="Q110" s="79"/>
      <c r="R110" s="79"/>
      <c r="S110" s="79"/>
      <c r="T110" s="80"/>
      <c r="AT110" s="17" t="s">
        <v>266</v>
      </c>
      <c r="AU110" s="17" t="s">
        <v>76</v>
      </c>
    </row>
    <row r="111" s="12" customFormat="1">
      <c r="B111" s="233"/>
      <c r="C111" s="234"/>
      <c r="D111" s="229" t="s">
        <v>152</v>
      </c>
      <c r="E111" s="235" t="s">
        <v>1</v>
      </c>
      <c r="F111" s="236" t="s">
        <v>892</v>
      </c>
      <c r="G111" s="234"/>
      <c r="H111" s="235" t="s">
        <v>1</v>
      </c>
      <c r="I111" s="237"/>
      <c r="J111" s="234"/>
      <c r="K111" s="234"/>
      <c r="L111" s="238"/>
      <c r="M111" s="239"/>
      <c r="N111" s="240"/>
      <c r="O111" s="240"/>
      <c r="P111" s="240"/>
      <c r="Q111" s="240"/>
      <c r="R111" s="240"/>
      <c r="S111" s="240"/>
      <c r="T111" s="241"/>
      <c r="AT111" s="242" t="s">
        <v>152</v>
      </c>
      <c r="AU111" s="242" t="s">
        <v>76</v>
      </c>
      <c r="AV111" s="12" t="s">
        <v>74</v>
      </c>
      <c r="AW111" s="12" t="s">
        <v>30</v>
      </c>
      <c r="AX111" s="12" t="s">
        <v>67</v>
      </c>
      <c r="AY111" s="242" t="s">
        <v>139</v>
      </c>
    </row>
    <row r="112" s="13" customFormat="1">
      <c r="B112" s="243"/>
      <c r="C112" s="244"/>
      <c r="D112" s="229" t="s">
        <v>152</v>
      </c>
      <c r="E112" s="245" t="s">
        <v>1</v>
      </c>
      <c r="F112" s="246" t="s">
        <v>74</v>
      </c>
      <c r="G112" s="244"/>
      <c r="H112" s="247">
        <v>1</v>
      </c>
      <c r="I112" s="248"/>
      <c r="J112" s="244"/>
      <c r="K112" s="244"/>
      <c r="L112" s="249"/>
      <c r="M112" s="289"/>
      <c r="N112" s="290"/>
      <c r="O112" s="290"/>
      <c r="P112" s="290"/>
      <c r="Q112" s="290"/>
      <c r="R112" s="290"/>
      <c r="S112" s="290"/>
      <c r="T112" s="291"/>
      <c r="AT112" s="253" t="s">
        <v>152</v>
      </c>
      <c r="AU112" s="253" t="s">
        <v>76</v>
      </c>
      <c r="AV112" s="13" t="s">
        <v>76</v>
      </c>
      <c r="AW112" s="13" t="s">
        <v>30</v>
      </c>
      <c r="AX112" s="13" t="s">
        <v>74</v>
      </c>
      <c r="AY112" s="253" t="s">
        <v>139</v>
      </c>
    </row>
    <row r="113" s="1" customFormat="1" ht="6.96" customHeight="1">
      <c r="B113" s="57"/>
      <c r="C113" s="58"/>
      <c r="D113" s="58"/>
      <c r="E113" s="58"/>
      <c r="F113" s="58"/>
      <c r="G113" s="58"/>
      <c r="H113" s="58"/>
      <c r="I113" s="168"/>
      <c r="J113" s="58"/>
      <c r="K113" s="58"/>
      <c r="L113" s="43"/>
    </row>
  </sheetData>
  <sheetProtection sheet="1" autoFilter="0" formatColumns="0" formatRows="0" objects="1" scenarios="1" spinCount="100000" saltValue="DA1xTZQ9e9v/B0/p8OSn+Qse9YTu8t4Oj8bKM6/9jy1dzN8OJQqqZmq1pQk5HzJxqEu3wLiC/bpK4HGttTrB0A==" hashValue="rs4FYdx6cROTyaaK+UnBQ2vwgwPzHJ1Re68EcthhNkc27+0eW3jg8DUTGfiTRh6tNJUbRTxA/VO7QRk2jx9/eA==" algorithmName="SHA-512" password="CC35"/>
  <autoFilter ref="C89:K112"/>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89</v>
      </c>
    </row>
    <row r="3" ht="6.96" customHeight="1">
      <c r="B3" s="138"/>
      <c r="C3" s="139"/>
      <c r="D3" s="139"/>
      <c r="E3" s="139"/>
      <c r="F3" s="139"/>
      <c r="G3" s="139"/>
      <c r="H3" s="139"/>
      <c r="I3" s="140"/>
      <c r="J3" s="139"/>
      <c r="K3" s="139"/>
      <c r="L3" s="20"/>
      <c r="AT3" s="17" t="s">
        <v>76</v>
      </c>
    </row>
    <row r="4" ht="24.96" customHeight="1">
      <c r="B4" s="20"/>
      <c r="D4" s="141" t="s">
        <v>100</v>
      </c>
      <c r="L4" s="20"/>
      <c r="M4" s="24" t="s">
        <v>10</v>
      </c>
      <c r="AT4" s="17" t="s">
        <v>4</v>
      </c>
    </row>
    <row r="5" ht="6.96" customHeight="1">
      <c r="B5" s="20"/>
      <c r="L5" s="20"/>
    </row>
    <row r="6" ht="12" customHeight="1">
      <c r="B6" s="20"/>
      <c r="D6" s="142" t="s">
        <v>16</v>
      </c>
      <c r="L6" s="20"/>
    </row>
    <row r="7" ht="16.5" customHeight="1">
      <c r="B7" s="20"/>
      <c r="E7" s="143" t="str">
        <f>'Rekapitulace zakázky'!K6</f>
        <v>Oprava MO Podbořany - Kaštice</v>
      </c>
      <c r="F7" s="142"/>
      <c r="G7" s="142"/>
      <c r="H7" s="142"/>
      <c r="L7" s="20"/>
    </row>
    <row r="8" ht="12" customHeight="1">
      <c r="B8" s="20"/>
      <c r="D8" s="142" t="s">
        <v>101</v>
      </c>
      <c r="L8" s="20"/>
    </row>
    <row r="9" s="1" customFormat="1" ht="16.5" customHeight="1">
      <c r="B9" s="43"/>
      <c r="E9" s="143" t="s">
        <v>893</v>
      </c>
      <c r="F9" s="1"/>
      <c r="G9" s="1"/>
      <c r="H9" s="1"/>
      <c r="I9" s="144"/>
      <c r="L9" s="43"/>
    </row>
    <row r="10" s="1" customFormat="1" ht="12" customHeight="1">
      <c r="B10" s="43"/>
      <c r="D10" s="142" t="s">
        <v>103</v>
      </c>
      <c r="I10" s="144"/>
      <c r="L10" s="43"/>
    </row>
    <row r="11" s="1" customFormat="1" ht="36.96" customHeight="1">
      <c r="B11" s="43"/>
      <c r="E11" s="145" t="s">
        <v>894</v>
      </c>
      <c r="F11" s="1"/>
      <c r="G11" s="1"/>
      <c r="H11" s="1"/>
      <c r="I11" s="144"/>
      <c r="L11" s="43"/>
    </row>
    <row r="12" s="1" customFormat="1">
      <c r="B12" s="43"/>
      <c r="I12" s="144"/>
      <c r="L12" s="43"/>
    </row>
    <row r="13" s="1" customFormat="1" ht="12" customHeight="1">
      <c r="B13" s="43"/>
      <c r="D13" s="142" t="s">
        <v>18</v>
      </c>
      <c r="F13" s="17" t="s">
        <v>1</v>
      </c>
      <c r="I13" s="146" t="s">
        <v>19</v>
      </c>
      <c r="J13" s="17" t="s">
        <v>1</v>
      </c>
      <c r="L13" s="43"/>
    </row>
    <row r="14" s="1" customFormat="1" ht="12" customHeight="1">
      <c r="B14" s="43"/>
      <c r="D14" s="142" t="s">
        <v>20</v>
      </c>
      <c r="F14" s="17" t="s">
        <v>21</v>
      </c>
      <c r="I14" s="146" t="s">
        <v>22</v>
      </c>
      <c r="J14" s="147" t="str">
        <f>'Rekapitulace zakázky'!AN8</f>
        <v>17. 4. 2019</v>
      </c>
      <c r="L14" s="43"/>
    </row>
    <row r="15" s="1" customFormat="1" ht="10.8" customHeight="1">
      <c r="B15" s="43"/>
      <c r="I15" s="144"/>
      <c r="L15" s="43"/>
    </row>
    <row r="16" s="1" customFormat="1" ht="12" customHeight="1">
      <c r="B16" s="43"/>
      <c r="D16" s="142" t="s">
        <v>24</v>
      </c>
      <c r="I16" s="146" t="s">
        <v>25</v>
      </c>
      <c r="J16" s="17" t="s">
        <v>1</v>
      </c>
      <c r="L16" s="43"/>
    </row>
    <row r="17" s="1" customFormat="1" ht="18" customHeight="1">
      <c r="B17" s="43"/>
      <c r="E17" s="17" t="s">
        <v>21</v>
      </c>
      <c r="I17" s="146" t="s">
        <v>26</v>
      </c>
      <c r="J17" s="17" t="s">
        <v>1</v>
      </c>
      <c r="L17" s="43"/>
    </row>
    <row r="18" s="1" customFormat="1" ht="6.96" customHeight="1">
      <c r="B18" s="43"/>
      <c r="I18" s="144"/>
      <c r="L18" s="43"/>
    </row>
    <row r="19" s="1" customFormat="1" ht="12" customHeight="1">
      <c r="B19" s="43"/>
      <c r="D19" s="142" t="s">
        <v>27</v>
      </c>
      <c r="I19" s="146" t="s">
        <v>25</v>
      </c>
      <c r="J19" s="33" t="str">
        <f>'Rekapitulace zakázky'!AN13</f>
        <v>Vyplň údaj</v>
      </c>
      <c r="L19" s="43"/>
    </row>
    <row r="20" s="1" customFormat="1" ht="18" customHeight="1">
      <c r="B20" s="43"/>
      <c r="E20" s="33" t="str">
        <f>'Rekapitulace zakázky'!E14</f>
        <v>Vyplň údaj</v>
      </c>
      <c r="F20" s="17"/>
      <c r="G20" s="17"/>
      <c r="H20" s="17"/>
      <c r="I20" s="146" t="s">
        <v>26</v>
      </c>
      <c r="J20" s="33" t="str">
        <f>'Rekapitulace zakázky'!AN14</f>
        <v>Vyplň údaj</v>
      </c>
      <c r="L20" s="43"/>
    </row>
    <row r="21" s="1" customFormat="1" ht="6.96" customHeight="1">
      <c r="B21" s="43"/>
      <c r="I21" s="144"/>
      <c r="L21" s="43"/>
    </row>
    <row r="22" s="1" customFormat="1" ht="12" customHeight="1">
      <c r="B22" s="43"/>
      <c r="D22" s="142" t="s">
        <v>29</v>
      </c>
      <c r="I22" s="146" t="s">
        <v>25</v>
      </c>
      <c r="J22" s="17" t="s">
        <v>1</v>
      </c>
      <c r="L22" s="43"/>
    </row>
    <row r="23" s="1" customFormat="1" ht="18" customHeight="1">
      <c r="B23" s="43"/>
      <c r="E23" s="17" t="s">
        <v>21</v>
      </c>
      <c r="I23" s="146" t="s">
        <v>26</v>
      </c>
      <c r="J23" s="17" t="s">
        <v>1</v>
      </c>
      <c r="L23" s="43"/>
    </row>
    <row r="24" s="1" customFormat="1" ht="6.96" customHeight="1">
      <c r="B24" s="43"/>
      <c r="I24" s="144"/>
      <c r="L24" s="43"/>
    </row>
    <row r="25" s="1" customFormat="1" ht="12" customHeight="1">
      <c r="B25" s="43"/>
      <c r="D25" s="142" t="s">
        <v>31</v>
      </c>
      <c r="I25" s="146" t="s">
        <v>25</v>
      </c>
      <c r="J25" s="17" t="s">
        <v>1</v>
      </c>
      <c r="L25" s="43"/>
    </row>
    <row r="26" s="1" customFormat="1" ht="18" customHeight="1">
      <c r="B26" s="43"/>
      <c r="E26" s="17" t="s">
        <v>21</v>
      </c>
      <c r="I26" s="146" t="s">
        <v>26</v>
      </c>
      <c r="J26" s="17" t="s">
        <v>1</v>
      </c>
      <c r="L26" s="43"/>
    </row>
    <row r="27" s="1" customFormat="1" ht="6.96" customHeight="1">
      <c r="B27" s="43"/>
      <c r="I27" s="144"/>
      <c r="L27" s="43"/>
    </row>
    <row r="28" s="1" customFormat="1" ht="12" customHeight="1">
      <c r="B28" s="43"/>
      <c r="D28" s="142" t="s">
        <v>32</v>
      </c>
      <c r="I28" s="144"/>
      <c r="L28" s="43"/>
    </row>
    <row r="29" s="7" customFormat="1" ht="16.5" customHeight="1">
      <c r="B29" s="148"/>
      <c r="E29" s="149" t="s">
        <v>1</v>
      </c>
      <c r="F29" s="149"/>
      <c r="G29" s="149"/>
      <c r="H29" s="149"/>
      <c r="I29" s="150"/>
      <c r="L29" s="148"/>
    </row>
    <row r="30" s="1" customFormat="1" ht="6.96" customHeight="1">
      <c r="B30" s="43"/>
      <c r="I30" s="144"/>
      <c r="L30" s="43"/>
    </row>
    <row r="31" s="1" customFormat="1" ht="6.96" customHeight="1">
      <c r="B31" s="43"/>
      <c r="D31" s="71"/>
      <c r="E31" s="71"/>
      <c r="F31" s="71"/>
      <c r="G31" s="71"/>
      <c r="H31" s="71"/>
      <c r="I31" s="151"/>
      <c r="J31" s="71"/>
      <c r="K31" s="71"/>
      <c r="L31" s="43"/>
    </row>
    <row r="32" s="1" customFormat="1" ht="25.44" customHeight="1">
      <c r="B32" s="43"/>
      <c r="D32" s="152" t="s">
        <v>33</v>
      </c>
      <c r="I32" s="144"/>
      <c r="J32" s="153">
        <f>ROUND(J95, 2)</f>
        <v>0</v>
      </c>
      <c r="L32" s="43"/>
    </row>
    <row r="33" s="1" customFormat="1" ht="6.96" customHeight="1">
      <c r="B33" s="43"/>
      <c r="D33" s="71"/>
      <c r="E33" s="71"/>
      <c r="F33" s="71"/>
      <c r="G33" s="71"/>
      <c r="H33" s="71"/>
      <c r="I33" s="151"/>
      <c r="J33" s="71"/>
      <c r="K33" s="71"/>
      <c r="L33" s="43"/>
    </row>
    <row r="34" s="1" customFormat="1" ht="14.4" customHeight="1">
      <c r="B34" s="43"/>
      <c r="F34" s="154" t="s">
        <v>35</v>
      </c>
      <c r="I34" s="155" t="s">
        <v>34</v>
      </c>
      <c r="J34" s="154" t="s">
        <v>36</v>
      </c>
      <c r="L34" s="43"/>
    </row>
    <row r="35" s="1" customFormat="1" ht="14.4" customHeight="1">
      <c r="B35" s="43"/>
      <c r="D35" s="142" t="s">
        <v>37</v>
      </c>
      <c r="E35" s="142" t="s">
        <v>38</v>
      </c>
      <c r="F35" s="156">
        <f>ROUND((SUM(BE95:BE471)),  2)</f>
        <v>0</v>
      </c>
      <c r="I35" s="157">
        <v>0.20999999999999999</v>
      </c>
      <c r="J35" s="156">
        <f>ROUND(((SUM(BE95:BE471))*I35),  2)</f>
        <v>0</v>
      </c>
      <c r="L35" s="43"/>
    </row>
    <row r="36" s="1" customFormat="1" ht="14.4" customHeight="1">
      <c r="B36" s="43"/>
      <c r="E36" s="142" t="s">
        <v>39</v>
      </c>
      <c r="F36" s="156">
        <f>ROUND((SUM(BF95:BF471)),  2)</f>
        <v>0</v>
      </c>
      <c r="I36" s="157">
        <v>0.14999999999999999</v>
      </c>
      <c r="J36" s="156">
        <f>ROUND(((SUM(BF95:BF471))*I36),  2)</f>
        <v>0</v>
      </c>
      <c r="L36" s="43"/>
    </row>
    <row r="37" hidden="1" s="1" customFormat="1" ht="14.4" customHeight="1">
      <c r="B37" s="43"/>
      <c r="E37" s="142" t="s">
        <v>40</v>
      </c>
      <c r="F37" s="156">
        <f>ROUND((SUM(BG95:BG471)),  2)</f>
        <v>0</v>
      </c>
      <c r="I37" s="157">
        <v>0.20999999999999999</v>
      </c>
      <c r="J37" s="156">
        <f>0</f>
        <v>0</v>
      </c>
      <c r="L37" s="43"/>
    </row>
    <row r="38" hidden="1" s="1" customFormat="1" ht="14.4" customHeight="1">
      <c r="B38" s="43"/>
      <c r="E38" s="142" t="s">
        <v>41</v>
      </c>
      <c r="F38" s="156">
        <f>ROUND((SUM(BH95:BH471)),  2)</f>
        <v>0</v>
      </c>
      <c r="I38" s="157">
        <v>0.14999999999999999</v>
      </c>
      <c r="J38" s="156">
        <f>0</f>
        <v>0</v>
      </c>
      <c r="L38" s="43"/>
    </row>
    <row r="39" hidden="1" s="1" customFormat="1" ht="14.4" customHeight="1">
      <c r="B39" s="43"/>
      <c r="E39" s="142" t="s">
        <v>42</v>
      </c>
      <c r="F39" s="156">
        <f>ROUND((SUM(BI95:BI471)),  2)</f>
        <v>0</v>
      </c>
      <c r="I39" s="157">
        <v>0</v>
      </c>
      <c r="J39" s="156">
        <f>0</f>
        <v>0</v>
      </c>
      <c r="L39" s="43"/>
    </row>
    <row r="40" s="1" customFormat="1" ht="6.96" customHeight="1">
      <c r="B40" s="43"/>
      <c r="I40" s="144"/>
      <c r="L40" s="43"/>
    </row>
    <row r="41" s="1" customFormat="1" ht="25.44" customHeight="1">
      <c r="B41" s="43"/>
      <c r="C41" s="158"/>
      <c r="D41" s="159" t="s">
        <v>43</v>
      </c>
      <c r="E41" s="160"/>
      <c r="F41" s="160"/>
      <c r="G41" s="161" t="s">
        <v>44</v>
      </c>
      <c r="H41" s="162" t="s">
        <v>45</v>
      </c>
      <c r="I41" s="163"/>
      <c r="J41" s="164">
        <f>SUM(J32:J39)</f>
        <v>0</v>
      </c>
      <c r="K41" s="165"/>
      <c r="L41" s="43"/>
    </row>
    <row r="42" s="1" customFormat="1" ht="14.4" customHeight="1">
      <c r="B42" s="166"/>
      <c r="C42" s="167"/>
      <c r="D42" s="167"/>
      <c r="E42" s="167"/>
      <c r="F42" s="167"/>
      <c r="G42" s="167"/>
      <c r="H42" s="167"/>
      <c r="I42" s="168"/>
      <c r="J42" s="167"/>
      <c r="K42" s="167"/>
      <c r="L42" s="43"/>
    </row>
    <row r="46" s="1" customFormat="1" ht="6.96" customHeight="1">
      <c r="B46" s="169"/>
      <c r="C46" s="170"/>
      <c r="D46" s="170"/>
      <c r="E46" s="170"/>
      <c r="F46" s="170"/>
      <c r="G46" s="170"/>
      <c r="H46" s="170"/>
      <c r="I46" s="171"/>
      <c r="J46" s="170"/>
      <c r="K46" s="170"/>
      <c r="L46" s="43"/>
    </row>
    <row r="47" s="1" customFormat="1" ht="24.96" customHeight="1">
      <c r="B47" s="38"/>
      <c r="C47" s="23" t="s">
        <v>107</v>
      </c>
      <c r="D47" s="39"/>
      <c r="E47" s="39"/>
      <c r="F47" s="39"/>
      <c r="G47" s="39"/>
      <c r="H47" s="39"/>
      <c r="I47" s="144"/>
      <c r="J47" s="39"/>
      <c r="K47" s="39"/>
      <c r="L47" s="43"/>
    </row>
    <row r="48" s="1" customFormat="1" ht="6.96" customHeight="1">
      <c r="B48" s="38"/>
      <c r="C48" s="39"/>
      <c r="D48" s="39"/>
      <c r="E48" s="39"/>
      <c r="F48" s="39"/>
      <c r="G48" s="39"/>
      <c r="H48" s="39"/>
      <c r="I48" s="144"/>
      <c r="J48" s="39"/>
      <c r="K48" s="39"/>
      <c r="L48" s="43"/>
    </row>
    <row r="49" s="1" customFormat="1" ht="12" customHeight="1">
      <c r="B49" s="38"/>
      <c r="C49" s="32" t="s">
        <v>16</v>
      </c>
      <c r="D49" s="39"/>
      <c r="E49" s="39"/>
      <c r="F49" s="39"/>
      <c r="G49" s="39"/>
      <c r="H49" s="39"/>
      <c r="I49" s="144"/>
      <c r="J49" s="39"/>
      <c r="K49" s="39"/>
      <c r="L49" s="43"/>
    </row>
    <row r="50" s="1" customFormat="1" ht="16.5" customHeight="1">
      <c r="B50" s="38"/>
      <c r="C50" s="39"/>
      <c r="D50" s="39"/>
      <c r="E50" s="172" t="str">
        <f>E7</f>
        <v>Oprava MO Podbořany - Kaštice</v>
      </c>
      <c r="F50" s="32"/>
      <c r="G50" s="32"/>
      <c r="H50" s="32"/>
      <c r="I50" s="144"/>
      <c r="J50" s="39"/>
      <c r="K50" s="39"/>
      <c r="L50" s="43"/>
    </row>
    <row r="51" ht="12" customHeight="1">
      <c r="B51" s="21"/>
      <c r="C51" s="32" t="s">
        <v>101</v>
      </c>
      <c r="D51" s="22"/>
      <c r="E51" s="22"/>
      <c r="F51" s="22"/>
      <c r="G51" s="22"/>
      <c r="H51" s="22"/>
      <c r="I51" s="137"/>
      <c r="J51" s="22"/>
      <c r="K51" s="22"/>
      <c r="L51" s="20"/>
    </row>
    <row r="52" s="1" customFormat="1" ht="16.5" customHeight="1">
      <c r="B52" s="38"/>
      <c r="C52" s="39"/>
      <c r="D52" s="39"/>
      <c r="E52" s="172" t="s">
        <v>893</v>
      </c>
      <c r="F52" s="39"/>
      <c r="G52" s="39"/>
      <c r="H52" s="39"/>
      <c r="I52" s="144"/>
      <c r="J52" s="39"/>
      <c r="K52" s="39"/>
      <c r="L52" s="43"/>
    </row>
    <row r="53" s="1" customFormat="1" ht="12" customHeight="1">
      <c r="B53" s="38"/>
      <c r="C53" s="32" t="s">
        <v>103</v>
      </c>
      <c r="D53" s="39"/>
      <c r="E53" s="39"/>
      <c r="F53" s="39"/>
      <c r="G53" s="39"/>
      <c r="H53" s="39"/>
      <c r="I53" s="144"/>
      <c r="J53" s="39"/>
      <c r="K53" s="39"/>
      <c r="L53" s="43"/>
    </row>
    <row r="54" s="1" customFormat="1" ht="16.5" customHeight="1">
      <c r="B54" s="38"/>
      <c r="C54" s="39"/>
      <c r="D54" s="39"/>
      <c r="E54" s="64" t="str">
        <f>E11</f>
        <v>ZRN - SO 10-21-03 Železniční propustek v km 186,459</v>
      </c>
      <c r="F54" s="39"/>
      <c r="G54" s="39"/>
      <c r="H54" s="39"/>
      <c r="I54" s="144"/>
      <c r="J54" s="39"/>
      <c r="K54" s="39"/>
      <c r="L54" s="43"/>
    </row>
    <row r="55" s="1" customFormat="1" ht="6.96" customHeight="1">
      <c r="B55" s="38"/>
      <c r="C55" s="39"/>
      <c r="D55" s="39"/>
      <c r="E55" s="39"/>
      <c r="F55" s="39"/>
      <c r="G55" s="39"/>
      <c r="H55" s="39"/>
      <c r="I55" s="144"/>
      <c r="J55" s="39"/>
      <c r="K55" s="39"/>
      <c r="L55" s="43"/>
    </row>
    <row r="56" s="1" customFormat="1" ht="12" customHeight="1">
      <c r="B56" s="38"/>
      <c r="C56" s="32" t="s">
        <v>20</v>
      </c>
      <c r="D56" s="39"/>
      <c r="E56" s="39"/>
      <c r="F56" s="27" t="str">
        <f>F14</f>
        <v xml:space="preserve"> </v>
      </c>
      <c r="G56" s="39"/>
      <c r="H56" s="39"/>
      <c r="I56" s="146" t="s">
        <v>22</v>
      </c>
      <c r="J56" s="67" t="str">
        <f>IF(J14="","",J14)</f>
        <v>17. 4. 2019</v>
      </c>
      <c r="K56" s="39"/>
      <c r="L56" s="43"/>
    </row>
    <row r="57" s="1" customFormat="1" ht="6.96" customHeight="1">
      <c r="B57" s="38"/>
      <c r="C57" s="39"/>
      <c r="D57" s="39"/>
      <c r="E57" s="39"/>
      <c r="F57" s="39"/>
      <c r="G57" s="39"/>
      <c r="H57" s="39"/>
      <c r="I57" s="144"/>
      <c r="J57" s="39"/>
      <c r="K57" s="39"/>
      <c r="L57" s="43"/>
    </row>
    <row r="58" s="1" customFormat="1" ht="13.65" customHeight="1">
      <c r="B58" s="38"/>
      <c r="C58" s="32" t="s">
        <v>24</v>
      </c>
      <c r="D58" s="39"/>
      <c r="E58" s="39"/>
      <c r="F58" s="27" t="str">
        <f>E17</f>
        <v xml:space="preserve"> </v>
      </c>
      <c r="G58" s="39"/>
      <c r="H58" s="39"/>
      <c r="I58" s="146" t="s">
        <v>29</v>
      </c>
      <c r="J58" s="36" t="str">
        <f>E23</f>
        <v xml:space="preserve"> </v>
      </c>
      <c r="K58" s="39"/>
      <c r="L58" s="43"/>
    </row>
    <row r="59" s="1" customFormat="1" ht="13.65" customHeight="1">
      <c r="B59" s="38"/>
      <c r="C59" s="32" t="s">
        <v>27</v>
      </c>
      <c r="D59" s="39"/>
      <c r="E59" s="39"/>
      <c r="F59" s="27" t="str">
        <f>IF(E20="","",E20)</f>
        <v>Vyplň údaj</v>
      </c>
      <c r="G59" s="39"/>
      <c r="H59" s="39"/>
      <c r="I59" s="146" t="s">
        <v>31</v>
      </c>
      <c r="J59" s="36" t="str">
        <f>E26</f>
        <v xml:space="preserve"> </v>
      </c>
      <c r="K59" s="39"/>
      <c r="L59" s="43"/>
    </row>
    <row r="60" s="1" customFormat="1" ht="10.32" customHeight="1">
      <c r="B60" s="38"/>
      <c r="C60" s="39"/>
      <c r="D60" s="39"/>
      <c r="E60" s="39"/>
      <c r="F60" s="39"/>
      <c r="G60" s="39"/>
      <c r="H60" s="39"/>
      <c r="I60" s="144"/>
      <c r="J60" s="39"/>
      <c r="K60" s="39"/>
      <c r="L60" s="43"/>
    </row>
    <row r="61" s="1" customFormat="1" ht="29.28" customHeight="1">
      <c r="B61" s="38"/>
      <c r="C61" s="173" t="s">
        <v>108</v>
      </c>
      <c r="D61" s="174"/>
      <c r="E61" s="174"/>
      <c r="F61" s="174"/>
      <c r="G61" s="174"/>
      <c r="H61" s="174"/>
      <c r="I61" s="175"/>
      <c r="J61" s="176" t="s">
        <v>109</v>
      </c>
      <c r="K61" s="174"/>
      <c r="L61" s="43"/>
    </row>
    <row r="62" s="1" customFormat="1" ht="10.32" customHeight="1">
      <c r="B62" s="38"/>
      <c r="C62" s="39"/>
      <c r="D62" s="39"/>
      <c r="E62" s="39"/>
      <c r="F62" s="39"/>
      <c r="G62" s="39"/>
      <c r="H62" s="39"/>
      <c r="I62" s="144"/>
      <c r="J62" s="39"/>
      <c r="K62" s="39"/>
      <c r="L62" s="43"/>
    </row>
    <row r="63" s="1" customFormat="1" ht="22.8" customHeight="1">
      <c r="B63" s="38"/>
      <c r="C63" s="177" t="s">
        <v>110</v>
      </c>
      <c r="D63" s="39"/>
      <c r="E63" s="39"/>
      <c r="F63" s="39"/>
      <c r="G63" s="39"/>
      <c r="H63" s="39"/>
      <c r="I63" s="144"/>
      <c r="J63" s="98">
        <f>J95</f>
        <v>0</v>
      </c>
      <c r="K63" s="39"/>
      <c r="L63" s="43"/>
      <c r="AU63" s="17" t="s">
        <v>111</v>
      </c>
    </row>
    <row r="64" s="8" customFormat="1" ht="24.96" customHeight="1">
      <c r="B64" s="178"/>
      <c r="C64" s="179"/>
      <c r="D64" s="180" t="s">
        <v>112</v>
      </c>
      <c r="E64" s="181"/>
      <c r="F64" s="181"/>
      <c r="G64" s="181"/>
      <c r="H64" s="181"/>
      <c r="I64" s="182"/>
      <c r="J64" s="183">
        <f>J96</f>
        <v>0</v>
      </c>
      <c r="K64" s="179"/>
      <c r="L64" s="184"/>
    </row>
    <row r="65" s="9" customFormat="1" ht="19.92" customHeight="1">
      <c r="B65" s="185"/>
      <c r="C65" s="121"/>
      <c r="D65" s="186" t="s">
        <v>113</v>
      </c>
      <c r="E65" s="187"/>
      <c r="F65" s="187"/>
      <c r="G65" s="187"/>
      <c r="H65" s="187"/>
      <c r="I65" s="188"/>
      <c r="J65" s="189">
        <f>J97</f>
        <v>0</v>
      </c>
      <c r="K65" s="121"/>
      <c r="L65" s="190"/>
    </row>
    <row r="66" s="9" customFormat="1" ht="19.92" customHeight="1">
      <c r="B66" s="185"/>
      <c r="C66" s="121"/>
      <c r="D66" s="186" t="s">
        <v>895</v>
      </c>
      <c r="E66" s="187"/>
      <c r="F66" s="187"/>
      <c r="G66" s="187"/>
      <c r="H66" s="187"/>
      <c r="I66" s="188"/>
      <c r="J66" s="189">
        <f>J245</f>
        <v>0</v>
      </c>
      <c r="K66" s="121"/>
      <c r="L66" s="190"/>
    </row>
    <row r="67" s="9" customFormat="1" ht="19.92" customHeight="1">
      <c r="B67" s="185"/>
      <c r="C67" s="121"/>
      <c r="D67" s="186" t="s">
        <v>115</v>
      </c>
      <c r="E67" s="187"/>
      <c r="F67" s="187"/>
      <c r="G67" s="187"/>
      <c r="H67" s="187"/>
      <c r="I67" s="188"/>
      <c r="J67" s="189">
        <f>J292</f>
        <v>0</v>
      </c>
      <c r="K67" s="121"/>
      <c r="L67" s="190"/>
    </row>
    <row r="68" s="9" customFormat="1" ht="19.92" customHeight="1">
      <c r="B68" s="185"/>
      <c r="C68" s="121"/>
      <c r="D68" s="186" t="s">
        <v>116</v>
      </c>
      <c r="E68" s="187"/>
      <c r="F68" s="187"/>
      <c r="G68" s="187"/>
      <c r="H68" s="187"/>
      <c r="I68" s="188"/>
      <c r="J68" s="189">
        <f>J332</f>
        <v>0</v>
      </c>
      <c r="K68" s="121"/>
      <c r="L68" s="190"/>
    </row>
    <row r="69" s="9" customFormat="1" ht="19.92" customHeight="1">
      <c r="B69" s="185"/>
      <c r="C69" s="121"/>
      <c r="D69" s="186" t="s">
        <v>896</v>
      </c>
      <c r="E69" s="187"/>
      <c r="F69" s="187"/>
      <c r="G69" s="187"/>
      <c r="H69" s="187"/>
      <c r="I69" s="188"/>
      <c r="J69" s="189">
        <f>J369</f>
        <v>0</v>
      </c>
      <c r="K69" s="121"/>
      <c r="L69" s="190"/>
    </row>
    <row r="70" s="9" customFormat="1" ht="19.92" customHeight="1">
      <c r="B70" s="185"/>
      <c r="C70" s="121"/>
      <c r="D70" s="186" t="s">
        <v>120</v>
      </c>
      <c r="E70" s="187"/>
      <c r="F70" s="187"/>
      <c r="G70" s="187"/>
      <c r="H70" s="187"/>
      <c r="I70" s="188"/>
      <c r="J70" s="189">
        <f>J409</f>
        <v>0</v>
      </c>
      <c r="K70" s="121"/>
      <c r="L70" s="190"/>
    </row>
    <row r="71" s="9" customFormat="1" ht="19.92" customHeight="1">
      <c r="B71" s="185"/>
      <c r="C71" s="121"/>
      <c r="D71" s="186" t="s">
        <v>121</v>
      </c>
      <c r="E71" s="187"/>
      <c r="F71" s="187"/>
      <c r="G71" s="187"/>
      <c r="H71" s="187"/>
      <c r="I71" s="188"/>
      <c r="J71" s="189">
        <f>J438</f>
        <v>0</v>
      </c>
      <c r="K71" s="121"/>
      <c r="L71" s="190"/>
    </row>
    <row r="72" s="8" customFormat="1" ht="24.96" customHeight="1">
      <c r="B72" s="178"/>
      <c r="C72" s="179"/>
      <c r="D72" s="180" t="s">
        <v>122</v>
      </c>
      <c r="E72" s="181"/>
      <c r="F72" s="181"/>
      <c r="G72" s="181"/>
      <c r="H72" s="181"/>
      <c r="I72" s="182"/>
      <c r="J72" s="183">
        <f>J443</f>
        <v>0</v>
      </c>
      <c r="K72" s="179"/>
      <c r="L72" s="184"/>
    </row>
    <row r="73" s="9" customFormat="1" ht="19.92" customHeight="1">
      <c r="B73" s="185"/>
      <c r="C73" s="121"/>
      <c r="D73" s="186" t="s">
        <v>897</v>
      </c>
      <c r="E73" s="187"/>
      <c r="F73" s="187"/>
      <c r="G73" s="187"/>
      <c r="H73" s="187"/>
      <c r="I73" s="188"/>
      <c r="J73" s="189">
        <f>J444</f>
        <v>0</v>
      </c>
      <c r="K73" s="121"/>
      <c r="L73" s="190"/>
    </row>
    <row r="74" s="1" customFormat="1" ht="21.84" customHeight="1">
      <c r="B74" s="38"/>
      <c r="C74" s="39"/>
      <c r="D74" s="39"/>
      <c r="E74" s="39"/>
      <c r="F74" s="39"/>
      <c r="G74" s="39"/>
      <c r="H74" s="39"/>
      <c r="I74" s="144"/>
      <c r="J74" s="39"/>
      <c r="K74" s="39"/>
      <c r="L74" s="43"/>
    </row>
    <row r="75" s="1" customFormat="1" ht="6.96" customHeight="1">
      <c r="B75" s="57"/>
      <c r="C75" s="58"/>
      <c r="D75" s="58"/>
      <c r="E75" s="58"/>
      <c r="F75" s="58"/>
      <c r="G75" s="58"/>
      <c r="H75" s="58"/>
      <c r="I75" s="168"/>
      <c r="J75" s="58"/>
      <c r="K75" s="58"/>
      <c r="L75" s="43"/>
    </row>
    <row r="79" s="1" customFormat="1" ht="6.96" customHeight="1">
      <c r="B79" s="59"/>
      <c r="C79" s="60"/>
      <c r="D79" s="60"/>
      <c r="E79" s="60"/>
      <c r="F79" s="60"/>
      <c r="G79" s="60"/>
      <c r="H79" s="60"/>
      <c r="I79" s="171"/>
      <c r="J79" s="60"/>
      <c r="K79" s="60"/>
      <c r="L79" s="43"/>
    </row>
    <row r="80" s="1" customFormat="1" ht="24.96" customHeight="1">
      <c r="B80" s="38"/>
      <c r="C80" s="23" t="s">
        <v>124</v>
      </c>
      <c r="D80" s="39"/>
      <c r="E80" s="39"/>
      <c r="F80" s="39"/>
      <c r="G80" s="39"/>
      <c r="H80" s="39"/>
      <c r="I80" s="144"/>
      <c r="J80" s="39"/>
      <c r="K80" s="39"/>
      <c r="L80" s="43"/>
    </row>
    <row r="81" s="1" customFormat="1" ht="6.96" customHeight="1">
      <c r="B81" s="38"/>
      <c r="C81" s="39"/>
      <c r="D81" s="39"/>
      <c r="E81" s="39"/>
      <c r="F81" s="39"/>
      <c r="G81" s="39"/>
      <c r="H81" s="39"/>
      <c r="I81" s="144"/>
      <c r="J81" s="39"/>
      <c r="K81" s="39"/>
      <c r="L81" s="43"/>
    </row>
    <row r="82" s="1" customFormat="1" ht="12" customHeight="1">
      <c r="B82" s="38"/>
      <c r="C82" s="32" t="s">
        <v>16</v>
      </c>
      <c r="D82" s="39"/>
      <c r="E82" s="39"/>
      <c r="F82" s="39"/>
      <c r="G82" s="39"/>
      <c r="H82" s="39"/>
      <c r="I82" s="144"/>
      <c r="J82" s="39"/>
      <c r="K82" s="39"/>
      <c r="L82" s="43"/>
    </row>
    <row r="83" s="1" customFormat="1" ht="16.5" customHeight="1">
      <c r="B83" s="38"/>
      <c r="C83" s="39"/>
      <c r="D83" s="39"/>
      <c r="E83" s="172" t="str">
        <f>E7</f>
        <v>Oprava MO Podbořany - Kaštice</v>
      </c>
      <c r="F83" s="32"/>
      <c r="G83" s="32"/>
      <c r="H83" s="32"/>
      <c r="I83" s="144"/>
      <c r="J83" s="39"/>
      <c r="K83" s="39"/>
      <c r="L83" s="43"/>
    </row>
    <row r="84" ht="12" customHeight="1">
      <c r="B84" s="21"/>
      <c r="C84" s="32" t="s">
        <v>101</v>
      </c>
      <c r="D84" s="22"/>
      <c r="E84" s="22"/>
      <c r="F84" s="22"/>
      <c r="G84" s="22"/>
      <c r="H84" s="22"/>
      <c r="I84" s="137"/>
      <c r="J84" s="22"/>
      <c r="K84" s="22"/>
      <c r="L84" s="20"/>
    </row>
    <row r="85" s="1" customFormat="1" ht="16.5" customHeight="1">
      <c r="B85" s="38"/>
      <c r="C85" s="39"/>
      <c r="D85" s="39"/>
      <c r="E85" s="172" t="s">
        <v>893</v>
      </c>
      <c r="F85" s="39"/>
      <c r="G85" s="39"/>
      <c r="H85" s="39"/>
      <c r="I85" s="144"/>
      <c r="J85" s="39"/>
      <c r="K85" s="39"/>
      <c r="L85" s="43"/>
    </row>
    <row r="86" s="1" customFormat="1" ht="12" customHeight="1">
      <c r="B86" s="38"/>
      <c r="C86" s="32" t="s">
        <v>103</v>
      </c>
      <c r="D86" s="39"/>
      <c r="E86" s="39"/>
      <c r="F86" s="39"/>
      <c r="G86" s="39"/>
      <c r="H86" s="39"/>
      <c r="I86" s="144"/>
      <c r="J86" s="39"/>
      <c r="K86" s="39"/>
      <c r="L86" s="43"/>
    </row>
    <row r="87" s="1" customFormat="1" ht="16.5" customHeight="1">
      <c r="B87" s="38"/>
      <c r="C87" s="39"/>
      <c r="D87" s="39"/>
      <c r="E87" s="64" t="str">
        <f>E11</f>
        <v>ZRN - SO 10-21-03 Železniční propustek v km 186,459</v>
      </c>
      <c r="F87" s="39"/>
      <c r="G87" s="39"/>
      <c r="H87" s="39"/>
      <c r="I87" s="144"/>
      <c r="J87" s="39"/>
      <c r="K87" s="39"/>
      <c r="L87" s="43"/>
    </row>
    <row r="88" s="1" customFormat="1" ht="6.96" customHeight="1">
      <c r="B88" s="38"/>
      <c r="C88" s="39"/>
      <c r="D88" s="39"/>
      <c r="E88" s="39"/>
      <c r="F88" s="39"/>
      <c r="G88" s="39"/>
      <c r="H88" s="39"/>
      <c r="I88" s="144"/>
      <c r="J88" s="39"/>
      <c r="K88" s="39"/>
      <c r="L88" s="43"/>
    </row>
    <row r="89" s="1" customFormat="1" ht="12" customHeight="1">
      <c r="B89" s="38"/>
      <c r="C89" s="32" t="s">
        <v>20</v>
      </c>
      <c r="D89" s="39"/>
      <c r="E89" s="39"/>
      <c r="F89" s="27" t="str">
        <f>F14</f>
        <v xml:space="preserve"> </v>
      </c>
      <c r="G89" s="39"/>
      <c r="H89" s="39"/>
      <c r="I89" s="146" t="s">
        <v>22</v>
      </c>
      <c r="J89" s="67" t="str">
        <f>IF(J14="","",J14)</f>
        <v>17. 4. 2019</v>
      </c>
      <c r="K89" s="39"/>
      <c r="L89" s="43"/>
    </row>
    <row r="90" s="1" customFormat="1" ht="6.96" customHeight="1">
      <c r="B90" s="38"/>
      <c r="C90" s="39"/>
      <c r="D90" s="39"/>
      <c r="E90" s="39"/>
      <c r="F90" s="39"/>
      <c r="G90" s="39"/>
      <c r="H90" s="39"/>
      <c r="I90" s="144"/>
      <c r="J90" s="39"/>
      <c r="K90" s="39"/>
      <c r="L90" s="43"/>
    </row>
    <row r="91" s="1" customFormat="1" ht="13.65" customHeight="1">
      <c r="B91" s="38"/>
      <c r="C91" s="32" t="s">
        <v>24</v>
      </c>
      <c r="D91" s="39"/>
      <c r="E91" s="39"/>
      <c r="F91" s="27" t="str">
        <f>E17</f>
        <v xml:space="preserve"> </v>
      </c>
      <c r="G91" s="39"/>
      <c r="H91" s="39"/>
      <c r="I91" s="146" t="s">
        <v>29</v>
      </c>
      <c r="J91" s="36" t="str">
        <f>E23</f>
        <v xml:space="preserve"> </v>
      </c>
      <c r="K91" s="39"/>
      <c r="L91" s="43"/>
    </row>
    <row r="92" s="1" customFormat="1" ht="13.65" customHeight="1">
      <c r="B92" s="38"/>
      <c r="C92" s="32" t="s">
        <v>27</v>
      </c>
      <c r="D92" s="39"/>
      <c r="E92" s="39"/>
      <c r="F92" s="27" t="str">
        <f>IF(E20="","",E20)</f>
        <v>Vyplň údaj</v>
      </c>
      <c r="G92" s="39"/>
      <c r="H92" s="39"/>
      <c r="I92" s="146" t="s">
        <v>31</v>
      </c>
      <c r="J92" s="36" t="str">
        <f>E26</f>
        <v xml:space="preserve"> </v>
      </c>
      <c r="K92" s="39"/>
      <c r="L92" s="43"/>
    </row>
    <row r="93" s="1" customFormat="1" ht="10.32" customHeight="1">
      <c r="B93" s="38"/>
      <c r="C93" s="39"/>
      <c r="D93" s="39"/>
      <c r="E93" s="39"/>
      <c r="F93" s="39"/>
      <c r="G93" s="39"/>
      <c r="H93" s="39"/>
      <c r="I93" s="144"/>
      <c r="J93" s="39"/>
      <c r="K93" s="39"/>
      <c r="L93" s="43"/>
    </row>
    <row r="94" s="10" customFormat="1" ht="29.28" customHeight="1">
      <c r="B94" s="191"/>
      <c r="C94" s="192" t="s">
        <v>125</v>
      </c>
      <c r="D94" s="193" t="s">
        <v>52</v>
      </c>
      <c r="E94" s="193" t="s">
        <v>48</v>
      </c>
      <c r="F94" s="193" t="s">
        <v>49</v>
      </c>
      <c r="G94" s="193" t="s">
        <v>126</v>
      </c>
      <c r="H94" s="193" t="s">
        <v>127</v>
      </c>
      <c r="I94" s="194" t="s">
        <v>128</v>
      </c>
      <c r="J94" s="193" t="s">
        <v>109</v>
      </c>
      <c r="K94" s="195" t="s">
        <v>129</v>
      </c>
      <c r="L94" s="196"/>
      <c r="M94" s="88" t="s">
        <v>1</v>
      </c>
      <c r="N94" s="89" t="s">
        <v>37</v>
      </c>
      <c r="O94" s="89" t="s">
        <v>130</v>
      </c>
      <c r="P94" s="89" t="s">
        <v>131</v>
      </c>
      <c r="Q94" s="89" t="s">
        <v>132</v>
      </c>
      <c r="R94" s="89" t="s">
        <v>133</v>
      </c>
      <c r="S94" s="89" t="s">
        <v>134</v>
      </c>
      <c r="T94" s="90" t="s">
        <v>135</v>
      </c>
    </row>
    <row r="95" s="1" customFormat="1" ht="22.8" customHeight="1">
      <c r="B95" s="38"/>
      <c r="C95" s="95" t="s">
        <v>136</v>
      </c>
      <c r="D95" s="39"/>
      <c r="E95" s="39"/>
      <c r="F95" s="39"/>
      <c r="G95" s="39"/>
      <c r="H95" s="39"/>
      <c r="I95" s="144"/>
      <c r="J95" s="197">
        <f>BK95</f>
        <v>0</v>
      </c>
      <c r="K95" s="39"/>
      <c r="L95" s="43"/>
      <c r="M95" s="91"/>
      <c r="N95" s="92"/>
      <c r="O95" s="92"/>
      <c r="P95" s="198">
        <f>P96+P443</f>
        <v>0</v>
      </c>
      <c r="Q95" s="92"/>
      <c r="R95" s="198">
        <f>R96+R443</f>
        <v>331.72899887461205</v>
      </c>
      <c r="S95" s="92"/>
      <c r="T95" s="199">
        <f>T96+T443</f>
        <v>40.930962000000001</v>
      </c>
      <c r="AT95" s="17" t="s">
        <v>66</v>
      </c>
      <c r="AU95" s="17" t="s">
        <v>111</v>
      </c>
      <c r="BK95" s="200">
        <f>BK96+BK443</f>
        <v>0</v>
      </c>
    </row>
    <row r="96" s="11" customFormat="1" ht="25.92" customHeight="1">
      <c r="B96" s="201"/>
      <c r="C96" s="202"/>
      <c r="D96" s="203" t="s">
        <v>66</v>
      </c>
      <c r="E96" s="204" t="s">
        <v>137</v>
      </c>
      <c r="F96" s="204" t="s">
        <v>138</v>
      </c>
      <c r="G96" s="202"/>
      <c r="H96" s="202"/>
      <c r="I96" s="205"/>
      <c r="J96" s="206">
        <f>BK96</f>
        <v>0</v>
      </c>
      <c r="K96" s="202"/>
      <c r="L96" s="207"/>
      <c r="M96" s="208"/>
      <c r="N96" s="209"/>
      <c r="O96" s="209"/>
      <c r="P96" s="210">
        <f>P97+P245+P292+P332+P369+P409+P438</f>
        <v>0</v>
      </c>
      <c r="Q96" s="209"/>
      <c r="R96" s="210">
        <f>R97+R245+R292+R332+R369+R409+R438</f>
        <v>331.65599887461207</v>
      </c>
      <c r="S96" s="209"/>
      <c r="T96" s="211">
        <f>T97+T245+T292+T332+T369+T409+T438</f>
        <v>40.930962000000001</v>
      </c>
      <c r="AR96" s="212" t="s">
        <v>74</v>
      </c>
      <c r="AT96" s="213" t="s">
        <v>66</v>
      </c>
      <c r="AU96" s="213" t="s">
        <v>67</v>
      </c>
      <c r="AY96" s="212" t="s">
        <v>139</v>
      </c>
      <c r="BK96" s="214">
        <f>BK97+BK245+BK292+BK332+BK369+BK409+BK438</f>
        <v>0</v>
      </c>
    </row>
    <row r="97" s="11" customFormat="1" ht="22.8" customHeight="1">
      <c r="B97" s="201"/>
      <c r="C97" s="202"/>
      <c r="D97" s="203" t="s">
        <v>66</v>
      </c>
      <c r="E97" s="215" t="s">
        <v>74</v>
      </c>
      <c r="F97" s="215" t="s">
        <v>140</v>
      </c>
      <c r="G97" s="202"/>
      <c r="H97" s="202"/>
      <c r="I97" s="205"/>
      <c r="J97" s="216">
        <f>BK97</f>
        <v>0</v>
      </c>
      <c r="K97" s="202"/>
      <c r="L97" s="207"/>
      <c r="M97" s="208"/>
      <c r="N97" s="209"/>
      <c r="O97" s="209"/>
      <c r="P97" s="210">
        <f>SUM(P98:P244)</f>
        <v>0</v>
      </c>
      <c r="Q97" s="209"/>
      <c r="R97" s="210">
        <f>SUM(R98:R244)</f>
        <v>229.6295332828</v>
      </c>
      <c r="S97" s="209"/>
      <c r="T97" s="211">
        <f>SUM(T98:T244)</f>
        <v>0</v>
      </c>
      <c r="AR97" s="212" t="s">
        <v>74</v>
      </c>
      <c r="AT97" s="213" t="s">
        <v>66</v>
      </c>
      <c r="AU97" s="213" t="s">
        <v>74</v>
      </c>
      <c r="AY97" s="212" t="s">
        <v>139</v>
      </c>
      <c r="BK97" s="214">
        <f>SUM(BK98:BK244)</f>
        <v>0</v>
      </c>
    </row>
    <row r="98" s="1" customFormat="1" ht="16.5" customHeight="1">
      <c r="B98" s="38"/>
      <c r="C98" s="217" t="s">
        <v>74</v>
      </c>
      <c r="D98" s="217" t="s">
        <v>141</v>
      </c>
      <c r="E98" s="218" t="s">
        <v>142</v>
      </c>
      <c r="F98" s="219" t="s">
        <v>143</v>
      </c>
      <c r="G98" s="220" t="s">
        <v>144</v>
      </c>
      <c r="H98" s="221">
        <v>151.68000000000001</v>
      </c>
      <c r="I98" s="222"/>
      <c r="J98" s="223">
        <f>ROUND(I98*H98,2)</f>
        <v>0</v>
      </c>
      <c r="K98" s="219" t="s">
        <v>145</v>
      </c>
      <c r="L98" s="43"/>
      <c r="M98" s="224" t="s">
        <v>1</v>
      </c>
      <c r="N98" s="225" t="s">
        <v>38</v>
      </c>
      <c r="O98" s="79"/>
      <c r="P98" s="226">
        <f>O98*H98</f>
        <v>0</v>
      </c>
      <c r="Q98" s="226">
        <v>0</v>
      </c>
      <c r="R98" s="226">
        <f>Q98*H98</f>
        <v>0</v>
      </c>
      <c r="S98" s="226">
        <v>0</v>
      </c>
      <c r="T98" s="227">
        <f>S98*H98</f>
        <v>0</v>
      </c>
      <c r="AR98" s="17" t="s">
        <v>146</v>
      </c>
      <c r="AT98" s="17" t="s">
        <v>141</v>
      </c>
      <c r="AU98" s="17" t="s">
        <v>76</v>
      </c>
      <c r="AY98" s="17" t="s">
        <v>139</v>
      </c>
      <c r="BE98" s="228">
        <f>IF(N98="základní",J98,0)</f>
        <v>0</v>
      </c>
      <c r="BF98" s="228">
        <f>IF(N98="snížená",J98,0)</f>
        <v>0</v>
      </c>
      <c r="BG98" s="228">
        <f>IF(N98="zákl. přenesená",J98,0)</f>
        <v>0</v>
      </c>
      <c r="BH98" s="228">
        <f>IF(N98="sníž. přenesená",J98,0)</f>
        <v>0</v>
      </c>
      <c r="BI98" s="228">
        <f>IF(N98="nulová",J98,0)</f>
        <v>0</v>
      </c>
      <c r="BJ98" s="17" t="s">
        <v>74</v>
      </c>
      <c r="BK98" s="228">
        <f>ROUND(I98*H98,2)</f>
        <v>0</v>
      </c>
      <c r="BL98" s="17" t="s">
        <v>146</v>
      </c>
      <c r="BM98" s="17" t="s">
        <v>898</v>
      </c>
    </row>
    <row r="99" s="1" customFormat="1">
      <c r="B99" s="38"/>
      <c r="C99" s="39"/>
      <c r="D99" s="229" t="s">
        <v>148</v>
      </c>
      <c r="E99" s="39"/>
      <c r="F99" s="230" t="s">
        <v>149</v>
      </c>
      <c r="G99" s="39"/>
      <c r="H99" s="39"/>
      <c r="I99" s="144"/>
      <c r="J99" s="39"/>
      <c r="K99" s="39"/>
      <c r="L99" s="43"/>
      <c r="M99" s="231"/>
      <c r="N99" s="79"/>
      <c r="O99" s="79"/>
      <c r="P99" s="79"/>
      <c r="Q99" s="79"/>
      <c r="R99" s="79"/>
      <c r="S99" s="79"/>
      <c r="T99" s="80"/>
      <c r="AT99" s="17" t="s">
        <v>148</v>
      </c>
      <c r="AU99" s="17" t="s">
        <v>76</v>
      </c>
    </row>
    <row r="100" s="1" customFormat="1">
      <c r="B100" s="38"/>
      <c r="C100" s="39"/>
      <c r="D100" s="229" t="s">
        <v>150</v>
      </c>
      <c r="E100" s="39"/>
      <c r="F100" s="232" t="s">
        <v>151</v>
      </c>
      <c r="G100" s="39"/>
      <c r="H100" s="39"/>
      <c r="I100" s="144"/>
      <c r="J100" s="39"/>
      <c r="K100" s="39"/>
      <c r="L100" s="43"/>
      <c r="M100" s="231"/>
      <c r="N100" s="79"/>
      <c r="O100" s="79"/>
      <c r="P100" s="79"/>
      <c r="Q100" s="79"/>
      <c r="R100" s="79"/>
      <c r="S100" s="79"/>
      <c r="T100" s="80"/>
      <c r="AT100" s="17" t="s">
        <v>150</v>
      </c>
      <c r="AU100" s="17" t="s">
        <v>76</v>
      </c>
    </row>
    <row r="101" s="13" customFormat="1">
      <c r="B101" s="243"/>
      <c r="C101" s="244"/>
      <c r="D101" s="229" t="s">
        <v>152</v>
      </c>
      <c r="E101" s="245" t="s">
        <v>1</v>
      </c>
      <c r="F101" s="246" t="s">
        <v>899</v>
      </c>
      <c r="G101" s="244"/>
      <c r="H101" s="247">
        <v>61.68</v>
      </c>
      <c r="I101" s="248"/>
      <c r="J101" s="244"/>
      <c r="K101" s="244"/>
      <c r="L101" s="249"/>
      <c r="M101" s="250"/>
      <c r="N101" s="251"/>
      <c r="O101" s="251"/>
      <c r="P101" s="251"/>
      <c r="Q101" s="251"/>
      <c r="R101" s="251"/>
      <c r="S101" s="251"/>
      <c r="T101" s="252"/>
      <c r="AT101" s="253" t="s">
        <v>152</v>
      </c>
      <c r="AU101" s="253" t="s">
        <v>76</v>
      </c>
      <c r="AV101" s="13" t="s">
        <v>76</v>
      </c>
      <c r="AW101" s="13" t="s">
        <v>30</v>
      </c>
      <c r="AX101" s="13" t="s">
        <v>67</v>
      </c>
      <c r="AY101" s="253" t="s">
        <v>139</v>
      </c>
    </row>
    <row r="102" s="13" customFormat="1">
      <c r="B102" s="243"/>
      <c r="C102" s="244"/>
      <c r="D102" s="229" t="s">
        <v>152</v>
      </c>
      <c r="E102" s="245" t="s">
        <v>1</v>
      </c>
      <c r="F102" s="246" t="s">
        <v>900</v>
      </c>
      <c r="G102" s="244"/>
      <c r="H102" s="247">
        <v>90</v>
      </c>
      <c r="I102" s="248"/>
      <c r="J102" s="244"/>
      <c r="K102" s="244"/>
      <c r="L102" s="249"/>
      <c r="M102" s="250"/>
      <c r="N102" s="251"/>
      <c r="O102" s="251"/>
      <c r="P102" s="251"/>
      <c r="Q102" s="251"/>
      <c r="R102" s="251"/>
      <c r="S102" s="251"/>
      <c r="T102" s="252"/>
      <c r="AT102" s="253" t="s">
        <v>152</v>
      </c>
      <c r="AU102" s="253" t="s">
        <v>76</v>
      </c>
      <c r="AV102" s="13" t="s">
        <v>76</v>
      </c>
      <c r="AW102" s="13" t="s">
        <v>30</v>
      </c>
      <c r="AX102" s="13" t="s">
        <v>67</v>
      </c>
      <c r="AY102" s="253" t="s">
        <v>139</v>
      </c>
    </row>
    <row r="103" s="14" customFormat="1">
      <c r="B103" s="254"/>
      <c r="C103" s="255"/>
      <c r="D103" s="229" t="s">
        <v>152</v>
      </c>
      <c r="E103" s="256" t="s">
        <v>1</v>
      </c>
      <c r="F103" s="257" t="s">
        <v>157</v>
      </c>
      <c r="G103" s="255"/>
      <c r="H103" s="258">
        <v>151.68000000000001</v>
      </c>
      <c r="I103" s="259"/>
      <c r="J103" s="255"/>
      <c r="K103" s="255"/>
      <c r="L103" s="260"/>
      <c r="M103" s="261"/>
      <c r="N103" s="262"/>
      <c r="O103" s="262"/>
      <c r="P103" s="262"/>
      <c r="Q103" s="262"/>
      <c r="R103" s="262"/>
      <c r="S103" s="262"/>
      <c r="T103" s="263"/>
      <c r="AT103" s="264" t="s">
        <v>152</v>
      </c>
      <c r="AU103" s="264" t="s">
        <v>76</v>
      </c>
      <c r="AV103" s="14" t="s">
        <v>146</v>
      </c>
      <c r="AW103" s="14" t="s">
        <v>30</v>
      </c>
      <c r="AX103" s="14" t="s">
        <v>74</v>
      </c>
      <c r="AY103" s="264" t="s">
        <v>139</v>
      </c>
    </row>
    <row r="104" s="1" customFormat="1" ht="16.5" customHeight="1">
      <c r="B104" s="38"/>
      <c r="C104" s="217" t="s">
        <v>76</v>
      </c>
      <c r="D104" s="217" t="s">
        <v>141</v>
      </c>
      <c r="E104" s="218" t="s">
        <v>158</v>
      </c>
      <c r="F104" s="219" t="s">
        <v>159</v>
      </c>
      <c r="G104" s="220" t="s">
        <v>160</v>
      </c>
      <c r="H104" s="221">
        <v>1.5169999999999999</v>
      </c>
      <c r="I104" s="222"/>
      <c r="J104" s="223">
        <f>ROUND(I104*H104,2)</f>
        <v>0</v>
      </c>
      <c r="K104" s="219" t="s">
        <v>145</v>
      </c>
      <c r="L104" s="43"/>
      <c r="M104" s="224" t="s">
        <v>1</v>
      </c>
      <c r="N104" s="225" t="s">
        <v>38</v>
      </c>
      <c r="O104" s="79"/>
      <c r="P104" s="226">
        <f>O104*H104</f>
        <v>0</v>
      </c>
      <c r="Q104" s="226">
        <v>0</v>
      </c>
      <c r="R104" s="226">
        <f>Q104*H104</f>
        <v>0</v>
      </c>
      <c r="S104" s="226">
        <v>0</v>
      </c>
      <c r="T104" s="227">
        <f>S104*H104</f>
        <v>0</v>
      </c>
      <c r="AR104" s="17" t="s">
        <v>146</v>
      </c>
      <c r="AT104" s="17" t="s">
        <v>141</v>
      </c>
      <c r="AU104" s="17" t="s">
        <v>76</v>
      </c>
      <c r="AY104" s="17" t="s">
        <v>139</v>
      </c>
      <c r="BE104" s="228">
        <f>IF(N104="základní",J104,0)</f>
        <v>0</v>
      </c>
      <c r="BF104" s="228">
        <f>IF(N104="snížená",J104,0)</f>
        <v>0</v>
      </c>
      <c r="BG104" s="228">
        <f>IF(N104="zákl. přenesená",J104,0)</f>
        <v>0</v>
      </c>
      <c r="BH104" s="228">
        <f>IF(N104="sníž. přenesená",J104,0)</f>
        <v>0</v>
      </c>
      <c r="BI104" s="228">
        <f>IF(N104="nulová",J104,0)</f>
        <v>0</v>
      </c>
      <c r="BJ104" s="17" t="s">
        <v>74</v>
      </c>
      <c r="BK104" s="228">
        <f>ROUND(I104*H104,2)</f>
        <v>0</v>
      </c>
      <c r="BL104" s="17" t="s">
        <v>146</v>
      </c>
      <c r="BM104" s="17" t="s">
        <v>901</v>
      </c>
    </row>
    <row r="105" s="1" customFormat="1">
      <c r="B105" s="38"/>
      <c r="C105" s="39"/>
      <c r="D105" s="229" t="s">
        <v>148</v>
      </c>
      <c r="E105" s="39"/>
      <c r="F105" s="230" t="s">
        <v>162</v>
      </c>
      <c r="G105" s="39"/>
      <c r="H105" s="39"/>
      <c r="I105" s="144"/>
      <c r="J105" s="39"/>
      <c r="K105" s="39"/>
      <c r="L105" s="43"/>
      <c r="M105" s="231"/>
      <c r="N105" s="79"/>
      <c r="O105" s="79"/>
      <c r="P105" s="79"/>
      <c r="Q105" s="79"/>
      <c r="R105" s="79"/>
      <c r="S105" s="79"/>
      <c r="T105" s="80"/>
      <c r="AT105" s="17" t="s">
        <v>148</v>
      </c>
      <c r="AU105" s="17" t="s">
        <v>76</v>
      </c>
    </row>
    <row r="106" s="1" customFormat="1">
      <c r="B106" s="38"/>
      <c r="C106" s="39"/>
      <c r="D106" s="229" t="s">
        <v>150</v>
      </c>
      <c r="E106" s="39"/>
      <c r="F106" s="232" t="s">
        <v>163</v>
      </c>
      <c r="G106" s="39"/>
      <c r="H106" s="39"/>
      <c r="I106" s="144"/>
      <c r="J106" s="39"/>
      <c r="K106" s="39"/>
      <c r="L106" s="43"/>
      <c r="M106" s="231"/>
      <c r="N106" s="79"/>
      <c r="O106" s="79"/>
      <c r="P106" s="79"/>
      <c r="Q106" s="79"/>
      <c r="R106" s="79"/>
      <c r="S106" s="79"/>
      <c r="T106" s="80"/>
      <c r="AT106" s="17" t="s">
        <v>150</v>
      </c>
      <c r="AU106" s="17" t="s">
        <v>76</v>
      </c>
    </row>
    <row r="107" s="13" customFormat="1">
      <c r="B107" s="243"/>
      <c r="C107" s="244"/>
      <c r="D107" s="229" t="s">
        <v>152</v>
      </c>
      <c r="E107" s="245" t="s">
        <v>1</v>
      </c>
      <c r="F107" s="246" t="s">
        <v>902</v>
      </c>
      <c r="G107" s="244"/>
      <c r="H107" s="247">
        <v>1.5169999999999999</v>
      </c>
      <c r="I107" s="248"/>
      <c r="J107" s="244"/>
      <c r="K107" s="244"/>
      <c r="L107" s="249"/>
      <c r="M107" s="250"/>
      <c r="N107" s="251"/>
      <c r="O107" s="251"/>
      <c r="P107" s="251"/>
      <c r="Q107" s="251"/>
      <c r="R107" s="251"/>
      <c r="S107" s="251"/>
      <c r="T107" s="252"/>
      <c r="AT107" s="253" t="s">
        <v>152</v>
      </c>
      <c r="AU107" s="253" t="s">
        <v>76</v>
      </c>
      <c r="AV107" s="13" t="s">
        <v>76</v>
      </c>
      <c r="AW107" s="13" t="s">
        <v>30</v>
      </c>
      <c r="AX107" s="13" t="s">
        <v>74</v>
      </c>
      <c r="AY107" s="253" t="s">
        <v>139</v>
      </c>
    </row>
    <row r="108" s="1" customFormat="1" ht="16.5" customHeight="1">
      <c r="B108" s="38"/>
      <c r="C108" s="217" t="s">
        <v>82</v>
      </c>
      <c r="D108" s="217" t="s">
        <v>141</v>
      </c>
      <c r="E108" s="218" t="s">
        <v>903</v>
      </c>
      <c r="F108" s="219" t="s">
        <v>904</v>
      </c>
      <c r="G108" s="220" t="s">
        <v>175</v>
      </c>
      <c r="H108" s="221">
        <v>14</v>
      </c>
      <c r="I108" s="222"/>
      <c r="J108" s="223">
        <f>ROUND(I108*H108,2)</f>
        <v>0</v>
      </c>
      <c r="K108" s="219" t="s">
        <v>145</v>
      </c>
      <c r="L108" s="43"/>
      <c r="M108" s="224" t="s">
        <v>1</v>
      </c>
      <c r="N108" s="225" t="s">
        <v>38</v>
      </c>
      <c r="O108" s="79"/>
      <c r="P108" s="226">
        <f>O108*H108</f>
        <v>0</v>
      </c>
      <c r="Q108" s="226">
        <v>0.0095243202000000002</v>
      </c>
      <c r="R108" s="226">
        <f>Q108*H108</f>
        <v>0.13334048279999999</v>
      </c>
      <c r="S108" s="226">
        <v>0</v>
      </c>
      <c r="T108" s="227">
        <f>S108*H108</f>
        <v>0</v>
      </c>
      <c r="AR108" s="17" t="s">
        <v>146</v>
      </c>
      <c r="AT108" s="17" t="s">
        <v>141</v>
      </c>
      <c r="AU108" s="17" t="s">
        <v>76</v>
      </c>
      <c r="AY108" s="17" t="s">
        <v>139</v>
      </c>
      <c r="BE108" s="228">
        <f>IF(N108="základní",J108,0)</f>
        <v>0</v>
      </c>
      <c r="BF108" s="228">
        <f>IF(N108="snížená",J108,0)</f>
        <v>0</v>
      </c>
      <c r="BG108" s="228">
        <f>IF(N108="zákl. přenesená",J108,0)</f>
        <v>0</v>
      </c>
      <c r="BH108" s="228">
        <f>IF(N108="sníž. přenesená",J108,0)</f>
        <v>0</v>
      </c>
      <c r="BI108" s="228">
        <f>IF(N108="nulová",J108,0)</f>
        <v>0</v>
      </c>
      <c r="BJ108" s="17" t="s">
        <v>74</v>
      </c>
      <c r="BK108" s="228">
        <f>ROUND(I108*H108,2)</f>
        <v>0</v>
      </c>
      <c r="BL108" s="17" t="s">
        <v>146</v>
      </c>
      <c r="BM108" s="17" t="s">
        <v>905</v>
      </c>
    </row>
    <row r="109" s="1" customFormat="1">
      <c r="B109" s="38"/>
      <c r="C109" s="39"/>
      <c r="D109" s="229" t="s">
        <v>148</v>
      </c>
      <c r="E109" s="39"/>
      <c r="F109" s="230" t="s">
        <v>906</v>
      </c>
      <c r="G109" s="39"/>
      <c r="H109" s="39"/>
      <c r="I109" s="144"/>
      <c r="J109" s="39"/>
      <c r="K109" s="39"/>
      <c r="L109" s="43"/>
      <c r="M109" s="231"/>
      <c r="N109" s="79"/>
      <c r="O109" s="79"/>
      <c r="P109" s="79"/>
      <c r="Q109" s="79"/>
      <c r="R109" s="79"/>
      <c r="S109" s="79"/>
      <c r="T109" s="80"/>
      <c r="AT109" s="17" t="s">
        <v>148</v>
      </c>
      <c r="AU109" s="17" t="s">
        <v>76</v>
      </c>
    </row>
    <row r="110" s="1" customFormat="1">
      <c r="B110" s="38"/>
      <c r="C110" s="39"/>
      <c r="D110" s="229" t="s">
        <v>150</v>
      </c>
      <c r="E110" s="39"/>
      <c r="F110" s="232" t="s">
        <v>907</v>
      </c>
      <c r="G110" s="39"/>
      <c r="H110" s="39"/>
      <c r="I110" s="144"/>
      <c r="J110" s="39"/>
      <c r="K110" s="39"/>
      <c r="L110" s="43"/>
      <c r="M110" s="231"/>
      <c r="N110" s="79"/>
      <c r="O110" s="79"/>
      <c r="P110" s="79"/>
      <c r="Q110" s="79"/>
      <c r="R110" s="79"/>
      <c r="S110" s="79"/>
      <c r="T110" s="80"/>
      <c r="AT110" s="17" t="s">
        <v>150</v>
      </c>
      <c r="AU110" s="17" t="s">
        <v>76</v>
      </c>
    </row>
    <row r="111" s="1" customFormat="1">
      <c r="B111" s="38"/>
      <c r="C111" s="39"/>
      <c r="D111" s="229" t="s">
        <v>266</v>
      </c>
      <c r="E111" s="39"/>
      <c r="F111" s="232" t="s">
        <v>908</v>
      </c>
      <c r="G111" s="39"/>
      <c r="H111" s="39"/>
      <c r="I111" s="144"/>
      <c r="J111" s="39"/>
      <c r="K111" s="39"/>
      <c r="L111" s="43"/>
      <c r="M111" s="231"/>
      <c r="N111" s="79"/>
      <c r="O111" s="79"/>
      <c r="P111" s="79"/>
      <c r="Q111" s="79"/>
      <c r="R111" s="79"/>
      <c r="S111" s="79"/>
      <c r="T111" s="80"/>
      <c r="AT111" s="17" t="s">
        <v>266</v>
      </c>
      <c r="AU111" s="17" t="s">
        <v>76</v>
      </c>
    </row>
    <row r="112" s="12" customFormat="1">
      <c r="B112" s="233"/>
      <c r="C112" s="234"/>
      <c r="D112" s="229" t="s">
        <v>152</v>
      </c>
      <c r="E112" s="235" t="s">
        <v>1</v>
      </c>
      <c r="F112" s="236" t="s">
        <v>909</v>
      </c>
      <c r="G112" s="234"/>
      <c r="H112" s="235" t="s">
        <v>1</v>
      </c>
      <c r="I112" s="237"/>
      <c r="J112" s="234"/>
      <c r="K112" s="234"/>
      <c r="L112" s="238"/>
      <c r="M112" s="239"/>
      <c r="N112" s="240"/>
      <c r="O112" s="240"/>
      <c r="P112" s="240"/>
      <c r="Q112" s="240"/>
      <c r="R112" s="240"/>
      <c r="S112" s="240"/>
      <c r="T112" s="241"/>
      <c r="AT112" s="242" t="s">
        <v>152</v>
      </c>
      <c r="AU112" s="242" t="s">
        <v>76</v>
      </c>
      <c r="AV112" s="12" t="s">
        <v>74</v>
      </c>
      <c r="AW112" s="12" t="s">
        <v>30</v>
      </c>
      <c r="AX112" s="12" t="s">
        <v>67</v>
      </c>
      <c r="AY112" s="242" t="s">
        <v>139</v>
      </c>
    </row>
    <row r="113" s="13" customFormat="1">
      <c r="B113" s="243"/>
      <c r="C113" s="244"/>
      <c r="D113" s="229" t="s">
        <v>152</v>
      </c>
      <c r="E113" s="245" t="s">
        <v>1</v>
      </c>
      <c r="F113" s="246" t="s">
        <v>256</v>
      </c>
      <c r="G113" s="244"/>
      <c r="H113" s="247">
        <v>14</v>
      </c>
      <c r="I113" s="248"/>
      <c r="J113" s="244"/>
      <c r="K113" s="244"/>
      <c r="L113" s="249"/>
      <c r="M113" s="250"/>
      <c r="N113" s="251"/>
      <c r="O113" s="251"/>
      <c r="P113" s="251"/>
      <c r="Q113" s="251"/>
      <c r="R113" s="251"/>
      <c r="S113" s="251"/>
      <c r="T113" s="252"/>
      <c r="AT113" s="253" t="s">
        <v>152</v>
      </c>
      <c r="AU113" s="253" t="s">
        <v>76</v>
      </c>
      <c r="AV113" s="13" t="s">
        <v>76</v>
      </c>
      <c r="AW113" s="13" t="s">
        <v>30</v>
      </c>
      <c r="AX113" s="13" t="s">
        <v>67</v>
      </c>
      <c r="AY113" s="253" t="s">
        <v>139</v>
      </c>
    </row>
    <row r="114" s="14" customFormat="1">
      <c r="B114" s="254"/>
      <c r="C114" s="255"/>
      <c r="D114" s="229" t="s">
        <v>152</v>
      </c>
      <c r="E114" s="256" t="s">
        <v>1</v>
      </c>
      <c r="F114" s="257" t="s">
        <v>157</v>
      </c>
      <c r="G114" s="255"/>
      <c r="H114" s="258">
        <v>14</v>
      </c>
      <c r="I114" s="259"/>
      <c r="J114" s="255"/>
      <c r="K114" s="255"/>
      <c r="L114" s="260"/>
      <c r="M114" s="261"/>
      <c r="N114" s="262"/>
      <c r="O114" s="262"/>
      <c r="P114" s="262"/>
      <c r="Q114" s="262"/>
      <c r="R114" s="262"/>
      <c r="S114" s="262"/>
      <c r="T114" s="263"/>
      <c r="AT114" s="264" t="s">
        <v>152</v>
      </c>
      <c r="AU114" s="264" t="s">
        <v>76</v>
      </c>
      <c r="AV114" s="14" t="s">
        <v>146</v>
      </c>
      <c r="AW114" s="14" t="s">
        <v>30</v>
      </c>
      <c r="AX114" s="14" t="s">
        <v>74</v>
      </c>
      <c r="AY114" s="264" t="s">
        <v>139</v>
      </c>
    </row>
    <row r="115" s="1" customFormat="1" ht="16.5" customHeight="1">
      <c r="B115" s="38"/>
      <c r="C115" s="217" t="s">
        <v>146</v>
      </c>
      <c r="D115" s="217" t="s">
        <v>141</v>
      </c>
      <c r="E115" s="218" t="s">
        <v>173</v>
      </c>
      <c r="F115" s="219" t="s">
        <v>174</v>
      </c>
      <c r="G115" s="220" t="s">
        <v>175</v>
      </c>
      <c r="H115" s="221">
        <v>16</v>
      </c>
      <c r="I115" s="222"/>
      <c r="J115" s="223">
        <f>ROUND(I115*H115,2)</f>
        <v>0</v>
      </c>
      <c r="K115" s="219" t="s">
        <v>145</v>
      </c>
      <c r="L115" s="43"/>
      <c r="M115" s="224" t="s">
        <v>1</v>
      </c>
      <c r="N115" s="225" t="s">
        <v>38</v>
      </c>
      <c r="O115" s="79"/>
      <c r="P115" s="226">
        <f>O115*H115</f>
        <v>0</v>
      </c>
      <c r="Q115" s="226">
        <v>0.036904300000000001</v>
      </c>
      <c r="R115" s="226">
        <f>Q115*H115</f>
        <v>0.59046880000000002</v>
      </c>
      <c r="S115" s="226">
        <v>0</v>
      </c>
      <c r="T115" s="227">
        <f>S115*H115</f>
        <v>0</v>
      </c>
      <c r="AR115" s="17" t="s">
        <v>146</v>
      </c>
      <c r="AT115" s="17" t="s">
        <v>141</v>
      </c>
      <c r="AU115" s="17" t="s">
        <v>76</v>
      </c>
      <c r="AY115" s="17" t="s">
        <v>139</v>
      </c>
      <c r="BE115" s="228">
        <f>IF(N115="základní",J115,0)</f>
        <v>0</v>
      </c>
      <c r="BF115" s="228">
        <f>IF(N115="snížená",J115,0)</f>
        <v>0</v>
      </c>
      <c r="BG115" s="228">
        <f>IF(N115="zákl. přenesená",J115,0)</f>
        <v>0</v>
      </c>
      <c r="BH115" s="228">
        <f>IF(N115="sníž. přenesená",J115,0)</f>
        <v>0</v>
      </c>
      <c r="BI115" s="228">
        <f>IF(N115="nulová",J115,0)</f>
        <v>0</v>
      </c>
      <c r="BJ115" s="17" t="s">
        <v>74</v>
      </c>
      <c r="BK115" s="228">
        <f>ROUND(I115*H115,2)</f>
        <v>0</v>
      </c>
      <c r="BL115" s="17" t="s">
        <v>146</v>
      </c>
      <c r="BM115" s="17" t="s">
        <v>910</v>
      </c>
    </row>
    <row r="116" s="1" customFormat="1">
      <c r="B116" s="38"/>
      <c r="C116" s="39"/>
      <c r="D116" s="229" t="s">
        <v>148</v>
      </c>
      <c r="E116" s="39"/>
      <c r="F116" s="230" t="s">
        <v>177</v>
      </c>
      <c r="G116" s="39"/>
      <c r="H116" s="39"/>
      <c r="I116" s="144"/>
      <c r="J116" s="39"/>
      <c r="K116" s="39"/>
      <c r="L116" s="43"/>
      <c r="M116" s="231"/>
      <c r="N116" s="79"/>
      <c r="O116" s="79"/>
      <c r="P116" s="79"/>
      <c r="Q116" s="79"/>
      <c r="R116" s="79"/>
      <c r="S116" s="79"/>
      <c r="T116" s="80"/>
      <c r="AT116" s="17" t="s">
        <v>148</v>
      </c>
      <c r="AU116" s="17" t="s">
        <v>76</v>
      </c>
    </row>
    <row r="117" s="1" customFormat="1">
      <c r="B117" s="38"/>
      <c r="C117" s="39"/>
      <c r="D117" s="229" t="s">
        <v>150</v>
      </c>
      <c r="E117" s="39"/>
      <c r="F117" s="232" t="s">
        <v>178</v>
      </c>
      <c r="G117" s="39"/>
      <c r="H117" s="39"/>
      <c r="I117" s="144"/>
      <c r="J117" s="39"/>
      <c r="K117" s="39"/>
      <c r="L117" s="43"/>
      <c r="M117" s="231"/>
      <c r="N117" s="79"/>
      <c r="O117" s="79"/>
      <c r="P117" s="79"/>
      <c r="Q117" s="79"/>
      <c r="R117" s="79"/>
      <c r="S117" s="79"/>
      <c r="T117" s="80"/>
      <c r="AT117" s="17" t="s">
        <v>150</v>
      </c>
      <c r="AU117" s="17" t="s">
        <v>76</v>
      </c>
    </row>
    <row r="118" s="12" customFormat="1">
      <c r="B118" s="233"/>
      <c r="C118" s="234"/>
      <c r="D118" s="229" t="s">
        <v>152</v>
      </c>
      <c r="E118" s="235" t="s">
        <v>1</v>
      </c>
      <c r="F118" s="236" t="s">
        <v>911</v>
      </c>
      <c r="G118" s="234"/>
      <c r="H118" s="235" t="s">
        <v>1</v>
      </c>
      <c r="I118" s="237"/>
      <c r="J118" s="234"/>
      <c r="K118" s="234"/>
      <c r="L118" s="238"/>
      <c r="M118" s="239"/>
      <c r="N118" s="240"/>
      <c r="O118" s="240"/>
      <c r="P118" s="240"/>
      <c r="Q118" s="240"/>
      <c r="R118" s="240"/>
      <c r="S118" s="240"/>
      <c r="T118" s="241"/>
      <c r="AT118" s="242" t="s">
        <v>152</v>
      </c>
      <c r="AU118" s="242" t="s">
        <v>76</v>
      </c>
      <c r="AV118" s="12" t="s">
        <v>74</v>
      </c>
      <c r="AW118" s="12" t="s">
        <v>30</v>
      </c>
      <c r="AX118" s="12" t="s">
        <v>67</v>
      </c>
      <c r="AY118" s="242" t="s">
        <v>139</v>
      </c>
    </row>
    <row r="119" s="13" customFormat="1">
      <c r="B119" s="243"/>
      <c r="C119" s="244"/>
      <c r="D119" s="229" t="s">
        <v>152</v>
      </c>
      <c r="E119" s="245" t="s">
        <v>1</v>
      </c>
      <c r="F119" s="246" t="s">
        <v>269</v>
      </c>
      <c r="G119" s="244"/>
      <c r="H119" s="247">
        <v>16</v>
      </c>
      <c r="I119" s="248"/>
      <c r="J119" s="244"/>
      <c r="K119" s="244"/>
      <c r="L119" s="249"/>
      <c r="M119" s="250"/>
      <c r="N119" s="251"/>
      <c r="O119" s="251"/>
      <c r="P119" s="251"/>
      <c r="Q119" s="251"/>
      <c r="R119" s="251"/>
      <c r="S119" s="251"/>
      <c r="T119" s="252"/>
      <c r="AT119" s="253" t="s">
        <v>152</v>
      </c>
      <c r="AU119" s="253" t="s">
        <v>76</v>
      </c>
      <c r="AV119" s="13" t="s">
        <v>76</v>
      </c>
      <c r="AW119" s="13" t="s">
        <v>30</v>
      </c>
      <c r="AX119" s="13" t="s">
        <v>67</v>
      </c>
      <c r="AY119" s="253" t="s">
        <v>139</v>
      </c>
    </row>
    <row r="120" s="14" customFormat="1">
      <c r="B120" s="254"/>
      <c r="C120" s="255"/>
      <c r="D120" s="229" t="s">
        <v>152</v>
      </c>
      <c r="E120" s="256" t="s">
        <v>1</v>
      </c>
      <c r="F120" s="257" t="s">
        <v>157</v>
      </c>
      <c r="G120" s="255"/>
      <c r="H120" s="258">
        <v>16</v>
      </c>
      <c r="I120" s="259"/>
      <c r="J120" s="255"/>
      <c r="K120" s="255"/>
      <c r="L120" s="260"/>
      <c r="M120" s="261"/>
      <c r="N120" s="262"/>
      <c r="O120" s="262"/>
      <c r="P120" s="262"/>
      <c r="Q120" s="262"/>
      <c r="R120" s="262"/>
      <c r="S120" s="262"/>
      <c r="T120" s="263"/>
      <c r="AT120" s="264" t="s">
        <v>152</v>
      </c>
      <c r="AU120" s="264" t="s">
        <v>76</v>
      </c>
      <c r="AV120" s="14" t="s">
        <v>146</v>
      </c>
      <c r="AW120" s="14" t="s">
        <v>30</v>
      </c>
      <c r="AX120" s="14" t="s">
        <v>74</v>
      </c>
      <c r="AY120" s="264" t="s">
        <v>139</v>
      </c>
    </row>
    <row r="121" s="1" customFormat="1" ht="16.5" customHeight="1">
      <c r="B121" s="38"/>
      <c r="C121" s="217" t="s">
        <v>182</v>
      </c>
      <c r="D121" s="217" t="s">
        <v>141</v>
      </c>
      <c r="E121" s="218" t="s">
        <v>912</v>
      </c>
      <c r="F121" s="219" t="s">
        <v>913</v>
      </c>
      <c r="G121" s="220" t="s">
        <v>160</v>
      </c>
      <c r="H121" s="221">
        <v>8.6199999999999992</v>
      </c>
      <c r="I121" s="222"/>
      <c r="J121" s="223">
        <f>ROUND(I121*H121,2)</f>
        <v>0</v>
      </c>
      <c r="K121" s="219" t="s">
        <v>145</v>
      </c>
      <c r="L121" s="43"/>
      <c r="M121" s="224" t="s">
        <v>1</v>
      </c>
      <c r="N121" s="225" t="s">
        <v>38</v>
      </c>
      <c r="O121" s="79"/>
      <c r="P121" s="226">
        <f>O121*H121</f>
        <v>0</v>
      </c>
      <c r="Q121" s="226">
        <v>0</v>
      </c>
      <c r="R121" s="226">
        <f>Q121*H121</f>
        <v>0</v>
      </c>
      <c r="S121" s="226">
        <v>0</v>
      </c>
      <c r="T121" s="227">
        <f>S121*H121</f>
        <v>0</v>
      </c>
      <c r="AR121" s="17" t="s">
        <v>146</v>
      </c>
      <c r="AT121" s="17" t="s">
        <v>141</v>
      </c>
      <c r="AU121" s="17" t="s">
        <v>76</v>
      </c>
      <c r="AY121" s="17" t="s">
        <v>139</v>
      </c>
      <c r="BE121" s="228">
        <f>IF(N121="základní",J121,0)</f>
        <v>0</v>
      </c>
      <c r="BF121" s="228">
        <f>IF(N121="snížená",J121,0)</f>
        <v>0</v>
      </c>
      <c r="BG121" s="228">
        <f>IF(N121="zákl. přenesená",J121,0)</f>
        <v>0</v>
      </c>
      <c r="BH121" s="228">
        <f>IF(N121="sníž. přenesená",J121,0)</f>
        <v>0</v>
      </c>
      <c r="BI121" s="228">
        <f>IF(N121="nulová",J121,0)</f>
        <v>0</v>
      </c>
      <c r="BJ121" s="17" t="s">
        <v>74</v>
      </c>
      <c r="BK121" s="228">
        <f>ROUND(I121*H121,2)</f>
        <v>0</v>
      </c>
      <c r="BL121" s="17" t="s">
        <v>146</v>
      </c>
      <c r="BM121" s="17" t="s">
        <v>914</v>
      </c>
    </row>
    <row r="122" s="1" customFormat="1">
      <c r="B122" s="38"/>
      <c r="C122" s="39"/>
      <c r="D122" s="229" t="s">
        <v>148</v>
      </c>
      <c r="E122" s="39"/>
      <c r="F122" s="230" t="s">
        <v>915</v>
      </c>
      <c r="G122" s="39"/>
      <c r="H122" s="39"/>
      <c r="I122" s="144"/>
      <c r="J122" s="39"/>
      <c r="K122" s="39"/>
      <c r="L122" s="43"/>
      <c r="M122" s="231"/>
      <c r="N122" s="79"/>
      <c r="O122" s="79"/>
      <c r="P122" s="79"/>
      <c r="Q122" s="79"/>
      <c r="R122" s="79"/>
      <c r="S122" s="79"/>
      <c r="T122" s="80"/>
      <c r="AT122" s="17" t="s">
        <v>148</v>
      </c>
      <c r="AU122" s="17" t="s">
        <v>76</v>
      </c>
    </row>
    <row r="123" s="1" customFormat="1">
      <c r="B123" s="38"/>
      <c r="C123" s="39"/>
      <c r="D123" s="229" t="s">
        <v>150</v>
      </c>
      <c r="E123" s="39"/>
      <c r="F123" s="232" t="s">
        <v>187</v>
      </c>
      <c r="G123" s="39"/>
      <c r="H123" s="39"/>
      <c r="I123" s="144"/>
      <c r="J123" s="39"/>
      <c r="K123" s="39"/>
      <c r="L123" s="43"/>
      <c r="M123" s="231"/>
      <c r="N123" s="79"/>
      <c r="O123" s="79"/>
      <c r="P123" s="79"/>
      <c r="Q123" s="79"/>
      <c r="R123" s="79"/>
      <c r="S123" s="79"/>
      <c r="T123" s="80"/>
      <c r="AT123" s="17" t="s">
        <v>150</v>
      </c>
      <c r="AU123" s="17" t="s">
        <v>76</v>
      </c>
    </row>
    <row r="124" s="12" customFormat="1">
      <c r="B124" s="233"/>
      <c r="C124" s="234"/>
      <c r="D124" s="229" t="s">
        <v>152</v>
      </c>
      <c r="E124" s="235" t="s">
        <v>1</v>
      </c>
      <c r="F124" s="236" t="s">
        <v>916</v>
      </c>
      <c r="G124" s="234"/>
      <c r="H124" s="235" t="s">
        <v>1</v>
      </c>
      <c r="I124" s="237"/>
      <c r="J124" s="234"/>
      <c r="K124" s="234"/>
      <c r="L124" s="238"/>
      <c r="M124" s="239"/>
      <c r="N124" s="240"/>
      <c r="O124" s="240"/>
      <c r="P124" s="240"/>
      <c r="Q124" s="240"/>
      <c r="R124" s="240"/>
      <c r="S124" s="240"/>
      <c r="T124" s="241"/>
      <c r="AT124" s="242" t="s">
        <v>152</v>
      </c>
      <c r="AU124" s="242" t="s">
        <v>76</v>
      </c>
      <c r="AV124" s="12" t="s">
        <v>74</v>
      </c>
      <c r="AW124" s="12" t="s">
        <v>30</v>
      </c>
      <c r="AX124" s="12" t="s">
        <v>67</v>
      </c>
      <c r="AY124" s="242" t="s">
        <v>139</v>
      </c>
    </row>
    <row r="125" s="13" customFormat="1">
      <c r="B125" s="243"/>
      <c r="C125" s="244"/>
      <c r="D125" s="229" t="s">
        <v>152</v>
      </c>
      <c r="E125" s="245" t="s">
        <v>1</v>
      </c>
      <c r="F125" s="246" t="s">
        <v>917</v>
      </c>
      <c r="G125" s="244"/>
      <c r="H125" s="247">
        <v>2.0249999999999999</v>
      </c>
      <c r="I125" s="248"/>
      <c r="J125" s="244"/>
      <c r="K125" s="244"/>
      <c r="L125" s="249"/>
      <c r="M125" s="250"/>
      <c r="N125" s="251"/>
      <c r="O125" s="251"/>
      <c r="P125" s="251"/>
      <c r="Q125" s="251"/>
      <c r="R125" s="251"/>
      <c r="S125" s="251"/>
      <c r="T125" s="252"/>
      <c r="AT125" s="253" t="s">
        <v>152</v>
      </c>
      <c r="AU125" s="253" t="s">
        <v>76</v>
      </c>
      <c r="AV125" s="13" t="s">
        <v>76</v>
      </c>
      <c r="AW125" s="13" t="s">
        <v>30</v>
      </c>
      <c r="AX125" s="13" t="s">
        <v>67</v>
      </c>
      <c r="AY125" s="253" t="s">
        <v>139</v>
      </c>
    </row>
    <row r="126" s="13" customFormat="1">
      <c r="B126" s="243"/>
      <c r="C126" s="244"/>
      <c r="D126" s="229" t="s">
        <v>152</v>
      </c>
      <c r="E126" s="245" t="s">
        <v>1</v>
      </c>
      <c r="F126" s="246" t="s">
        <v>918</v>
      </c>
      <c r="G126" s="244"/>
      <c r="H126" s="247">
        <v>3.2869999999999999</v>
      </c>
      <c r="I126" s="248"/>
      <c r="J126" s="244"/>
      <c r="K126" s="244"/>
      <c r="L126" s="249"/>
      <c r="M126" s="250"/>
      <c r="N126" s="251"/>
      <c r="O126" s="251"/>
      <c r="P126" s="251"/>
      <c r="Q126" s="251"/>
      <c r="R126" s="251"/>
      <c r="S126" s="251"/>
      <c r="T126" s="252"/>
      <c r="AT126" s="253" t="s">
        <v>152</v>
      </c>
      <c r="AU126" s="253" t="s">
        <v>76</v>
      </c>
      <c r="AV126" s="13" t="s">
        <v>76</v>
      </c>
      <c r="AW126" s="13" t="s">
        <v>30</v>
      </c>
      <c r="AX126" s="13" t="s">
        <v>67</v>
      </c>
      <c r="AY126" s="253" t="s">
        <v>139</v>
      </c>
    </row>
    <row r="127" s="13" customFormat="1">
      <c r="B127" s="243"/>
      <c r="C127" s="244"/>
      <c r="D127" s="229" t="s">
        <v>152</v>
      </c>
      <c r="E127" s="245" t="s">
        <v>1</v>
      </c>
      <c r="F127" s="246" t="s">
        <v>919</v>
      </c>
      <c r="G127" s="244"/>
      <c r="H127" s="247">
        <v>3.3079999999999998</v>
      </c>
      <c r="I127" s="248"/>
      <c r="J127" s="244"/>
      <c r="K127" s="244"/>
      <c r="L127" s="249"/>
      <c r="M127" s="250"/>
      <c r="N127" s="251"/>
      <c r="O127" s="251"/>
      <c r="P127" s="251"/>
      <c r="Q127" s="251"/>
      <c r="R127" s="251"/>
      <c r="S127" s="251"/>
      <c r="T127" s="252"/>
      <c r="AT127" s="253" t="s">
        <v>152</v>
      </c>
      <c r="AU127" s="253" t="s">
        <v>76</v>
      </c>
      <c r="AV127" s="13" t="s">
        <v>76</v>
      </c>
      <c r="AW127" s="13" t="s">
        <v>30</v>
      </c>
      <c r="AX127" s="13" t="s">
        <v>67</v>
      </c>
      <c r="AY127" s="253" t="s">
        <v>139</v>
      </c>
    </row>
    <row r="128" s="14" customFormat="1">
      <c r="B128" s="254"/>
      <c r="C128" s="255"/>
      <c r="D128" s="229" t="s">
        <v>152</v>
      </c>
      <c r="E128" s="256" t="s">
        <v>1</v>
      </c>
      <c r="F128" s="257" t="s">
        <v>157</v>
      </c>
      <c r="G128" s="255"/>
      <c r="H128" s="258">
        <v>8.6199999999999992</v>
      </c>
      <c r="I128" s="259"/>
      <c r="J128" s="255"/>
      <c r="K128" s="255"/>
      <c r="L128" s="260"/>
      <c r="M128" s="261"/>
      <c r="N128" s="262"/>
      <c r="O128" s="262"/>
      <c r="P128" s="262"/>
      <c r="Q128" s="262"/>
      <c r="R128" s="262"/>
      <c r="S128" s="262"/>
      <c r="T128" s="263"/>
      <c r="AT128" s="264" t="s">
        <v>152</v>
      </c>
      <c r="AU128" s="264" t="s">
        <v>76</v>
      </c>
      <c r="AV128" s="14" t="s">
        <v>146</v>
      </c>
      <c r="AW128" s="14" t="s">
        <v>30</v>
      </c>
      <c r="AX128" s="14" t="s">
        <v>74</v>
      </c>
      <c r="AY128" s="264" t="s">
        <v>139</v>
      </c>
    </row>
    <row r="129" s="1" customFormat="1" ht="16.5" customHeight="1">
      <c r="B129" s="38"/>
      <c r="C129" s="217" t="s">
        <v>190</v>
      </c>
      <c r="D129" s="217" t="s">
        <v>141</v>
      </c>
      <c r="E129" s="218" t="s">
        <v>920</v>
      </c>
      <c r="F129" s="219" t="s">
        <v>921</v>
      </c>
      <c r="G129" s="220" t="s">
        <v>160</v>
      </c>
      <c r="H129" s="221">
        <v>79.506</v>
      </c>
      <c r="I129" s="222"/>
      <c r="J129" s="223">
        <f>ROUND(I129*H129,2)</f>
        <v>0</v>
      </c>
      <c r="K129" s="219" t="s">
        <v>145</v>
      </c>
      <c r="L129" s="43"/>
      <c r="M129" s="224" t="s">
        <v>1</v>
      </c>
      <c r="N129" s="225" t="s">
        <v>38</v>
      </c>
      <c r="O129" s="79"/>
      <c r="P129" s="226">
        <f>O129*H129</f>
        <v>0</v>
      </c>
      <c r="Q129" s="226">
        <v>0</v>
      </c>
      <c r="R129" s="226">
        <f>Q129*H129</f>
        <v>0</v>
      </c>
      <c r="S129" s="226">
        <v>0</v>
      </c>
      <c r="T129" s="227">
        <f>S129*H129</f>
        <v>0</v>
      </c>
      <c r="AR129" s="17" t="s">
        <v>146</v>
      </c>
      <c r="AT129" s="17" t="s">
        <v>141</v>
      </c>
      <c r="AU129" s="17" t="s">
        <v>76</v>
      </c>
      <c r="AY129" s="17" t="s">
        <v>139</v>
      </c>
      <c r="BE129" s="228">
        <f>IF(N129="základní",J129,0)</f>
        <v>0</v>
      </c>
      <c r="BF129" s="228">
        <f>IF(N129="snížená",J129,0)</f>
        <v>0</v>
      </c>
      <c r="BG129" s="228">
        <f>IF(N129="zákl. přenesená",J129,0)</f>
        <v>0</v>
      </c>
      <c r="BH129" s="228">
        <f>IF(N129="sníž. přenesená",J129,0)</f>
        <v>0</v>
      </c>
      <c r="BI129" s="228">
        <f>IF(N129="nulová",J129,0)</f>
        <v>0</v>
      </c>
      <c r="BJ129" s="17" t="s">
        <v>74</v>
      </c>
      <c r="BK129" s="228">
        <f>ROUND(I129*H129,2)</f>
        <v>0</v>
      </c>
      <c r="BL129" s="17" t="s">
        <v>146</v>
      </c>
      <c r="BM129" s="17" t="s">
        <v>922</v>
      </c>
    </row>
    <row r="130" s="1" customFormat="1">
      <c r="B130" s="38"/>
      <c r="C130" s="39"/>
      <c r="D130" s="229" t="s">
        <v>148</v>
      </c>
      <c r="E130" s="39"/>
      <c r="F130" s="230" t="s">
        <v>923</v>
      </c>
      <c r="G130" s="39"/>
      <c r="H130" s="39"/>
      <c r="I130" s="144"/>
      <c r="J130" s="39"/>
      <c r="K130" s="39"/>
      <c r="L130" s="43"/>
      <c r="M130" s="231"/>
      <c r="N130" s="79"/>
      <c r="O130" s="79"/>
      <c r="P130" s="79"/>
      <c r="Q130" s="79"/>
      <c r="R130" s="79"/>
      <c r="S130" s="79"/>
      <c r="T130" s="80"/>
      <c r="AT130" s="17" t="s">
        <v>148</v>
      </c>
      <c r="AU130" s="17" t="s">
        <v>76</v>
      </c>
    </row>
    <row r="131" s="1" customFormat="1">
      <c r="B131" s="38"/>
      <c r="C131" s="39"/>
      <c r="D131" s="229" t="s">
        <v>150</v>
      </c>
      <c r="E131" s="39"/>
      <c r="F131" s="232" t="s">
        <v>924</v>
      </c>
      <c r="G131" s="39"/>
      <c r="H131" s="39"/>
      <c r="I131" s="144"/>
      <c r="J131" s="39"/>
      <c r="K131" s="39"/>
      <c r="L131" s="43"/>
      <c r="M131" s="231"/>
      <c r="N131" s="79"/>
      <c r="O131" s="79"/>
      <c r="P131" s="79"/>
      <c r="Q131" s="79"/>
      <c r="R131" s="79"/>
      <c r="S131" s="79"/>
      <c r="T131" s="80"/>
      <c r="AT131" s="17" t="s">
        <v>150</v>
      </c>
      <c r="AU131" s="17" t="s">
        <v>76</v>
      </c>
    </row>
    <row r="132" s="12" customFormat="1">
      <c r="B132" s="233"/>
      <c r="C132" s="234"/>
      <c r="D132" s="229" t="s">
        <v>152</v>
      </c>
      <c r="E132" s="235" t="s">
        <v>1</v>
      </c>
      <c r="F132" s="236" t="s">
        <v>925</v>
      </c>
      <c r="G132" s="234"/>
      <c r="H132" s="235" t="s">
        <v>1</v>
      </c>
      <c r="I132" s="237"/>
      <c r="J132" s="234"/>
      <c r="K132" s="234"/>
      <c r="L132" s="238"/>
      <c r="M132" s="239"/>
      <c r="N132" s="240"/>
      <c r="O132" s="240"/>
      <c r="P132" s="240"/>
      <c r="Q132" s="240"/>
      <c r="R132" s="240"/>
      <c r="S132" s="240"/>
      <c r="T132" s="241"/>
      <c r="AT132" s="242" t="s">
        <v>152</v>
      </c>
      <c r="AU132" s="242" t="s">
        <v>76</v>
      </c>
      <c r="AV132" s="12" t="s">
        <v>74</v>
      </c>
      <c r="AW132" s="12" t="s">
        <v>30</v>
      </c>
      <c r="AX132" s="12" t="s">
        <v>67</v>
      </c>
      <c r="AY132" s="242" t="s">
        <v>139</v>
      </c>
    </row>
    <row r="133" s="13" customFormat="1">
      <c r="B133" s="243"/>
      <c r="C133" s="244"/>
      <c r="D133" s="229" t="s">
        <v>152</v>
      </c>
      <c r="E133" s="245" t="s">
        <v>1</v>
      </c>
      <c r="F133" s="246" t="s">
        <v>926</v>
      </c>
      <c r="G133" s="244"/>
      <c r="H133" s="247">
        <v>19.693999999999999</v>
      </c>
      <c r="I133" s="248"/>
      <c r="J133" s="244"/>
      <c r="K133" s="244"/>
      <c r="L133" s="249"/>
      <c r="M133" s="250"/>
      <c r="N133" s="251"/>
      <c r="O133" s="251"/>
      <c r="P133" s="251"/>
      <c r="Q133" s="251"/>
      <c r="R133" s="251"/>
      <c r="S133" s="251"/>
      <c r="T133" s="252"/>
      <c r="AT133" s="253" t="s">
        <v>152</v>
      </c>
      <c r="AU133" s="253" t="s">
        <v>76</v>
      </c>
      <c r="AV133" s="13" t="s">
        <v>76</v>
      </c>
      <c r="AW133" s="13" t="s">
        <v>30</v>
      </c>
      <c r="AX133" s="13" t="s">
        <v>67</v>
      </c>
      <c r="AY133" s="253" t="s">
        <v>139</v>
      </c>
    </row>
    <row r="134" s="13" customFormat="1">
      <c r="B134" s="243"/>
      <c r="C134" s="244"/>
      <c r="D134" s="229" t="s">
        <v>152</v>
      </c>
      <c r="E134" s="245" t="s">
        <v>1</v>
      </c>
      <c r="F134" s="246" t="s">
        <v>927</v>
      </c>
      <c r="G134" s="244"/>
      <c r="H134" s="247">
        <v>3.04</v>
      </c>
      <c r="I134" s="248"/>
      <c r="J134" s="244"/>
      <c r="K134" s="244"/>
      <c r="L134" s="249"/>
      <c r="M134" s="250"/>
      <c r="N134" s="251"/>
      <c r="O134" s="251"/>
      <c r="P134" s="251"/>
      <c r="Q134" s="251"/>
      <c r="R134" s="251"/>
      <c r="S134" s="251"/>
      <c r="T134" s="252"/>
      <c r="AT134" s="253" t="s">
        <v>152</v>
      </c>
      <c r="AU134" s="253" t="s">
        <v>76</v>
      </c>
      <c r="AV134" s="13" t="s">
        <v>76</v>
      </c>
      <c r="AW134" s="13" t="s">
        <v>30</v>
      </c>
      <c r="AX134" s="13" t="s">
        <v>67</v>
      </c>
      <c r="AY134" s="253" t="s">
        <v>139</v>
      </c>
    </row>
    <row r="135" s="12" customFormat="1">
      <c r="B135" s="233"/>
      <c r="C135" s="234"/>
      <c r="D135" s="229" t="s">
        <v>152</v>
      </c>
      <c r="E135" s="235" t="s">
        <v>1</v>
      </c>
      <c r="F135" s="236" t="s">
        <v>916</v>
      </c>
      <c r="G135" s="234"/>
      <c r="H135" s="235" t="s">
        <v>1</v>
      </c>
      <c r="I135" s="237"/>
      <c r="J135" s="234"/>
      <c r="K135" s="234"/>
      <c r="L135" s="238"/>
      <c r="M135" s="239"/>
      <c r="N135" s="240"/>
      <c r="O135" s="240"/>
      <c r="P135" s="240"/>
      <c r="Q135" s="240"/>
      <c r="R135" s="240"/>
      <c r="S135" s="240"/>
      <c r="T135" s="241"/>
      <c r="AT135" s="242" t="s">
        <v>152</v>
      </c>
      <c r="AU135" s="242" t="s">
        <v>76</v>
      </c>
      <c r="AV135" s="12" t="s">
        <v>74</v>
      </c>
      <c r="AW135" s="12" t="s">
        <v>30</v>
      </c>
      <c r="AX135" s="12" t="s">
        <v>67</v>
      </c>
      <c r="AY135" s="242" t="s">
        <v>139</v>
      </c>
    </row>
    <row r="136" s="13" customFormat="1">
      <c r="B136" s="243"/>
      <c r="C136" s="244"/>
      <c r="D136" s="229" t="s">
        <v>152</v>
      </c>
      <c r="E136" s="245" t="s">
        <v>1</v>
      </c>
      <c r="F136" s="246" t="s">
        <v>928</v>
      </c>
      <c r="G136" s="244"/>
      <c r="H136" s="247">
        <v>21.600000000000001</v>
      </c>
      <c r="I136" s="248"/>
      <c r="J136" s="244"/>
      <c r="K136" s="244"/>
      <c r="L136" s="249"/>
      <c r="M136" s="250"/>
      <c r="N136" s="251"/>
      <c r="O136" s="251"/>
      <c r="P136" s="251"/>
      <c r="Q136" s="251"/>
      <c r="R136" s="251"/>
      <c r="S136" s="251"/>
      <c r="T136" s="252"/>
      <c r="AT136" s="253" t="s">
        <v>152</v>
      </c>
      <c r="AU136" s="253" t="s">
        <v>76</v>
      </c>
      <c r="AV136" s="13" t="s">
        <v>76</v>
      </c>
      <c r="AW136" s="13" t="s">
        <v>30</v>
      </c>
      <c r="AX136" s="13" t="s">
        <v>67</v>
      </c>
      <c r="AY136" s="253" t="s">
        <v>139</v>
      </c>
    </row>
    <row r="137" s="13" customFormat="1">
      <c r="B137" s="243"/>
      <c r="C137" s="244"/>
      <c r="D137" s="229" t="s">
        <v>152</v>
      </c>
      <c r="E137" s="245" t="s">
        <v>1</v>
      </c>
      <c r="F137" s="246" t="s">
        <v>929</v>
      </c>
      <c r="G137" s="244"/>
      <c r="H137" s="247">
        <v>17.532</v>
      </c>
      <c r="I137" s="248"/>
      <c r="J137" s="244"/>
      <c r="K137" s="244"/>
      <c r="L137" s="249"/>
      <c r="M137" s="250"/>
      <c r="N137" s="251"/>
      <c r="O137" s="251"/>
      <c r="P137" s="251"/>
      <c r="Q137" s="251"/>
      <c r="R137" s="251"/>
      <c r="S137" s="251"/>
      <c r="T137" s="252"/>
      <c r="AT137" s="253" t="s">
        <v>152</v>
      </c>
      <c r="AU137" s="253" t="s">
        <v>76</v>
      </c>
      <c r="AV137" s="13" t="s">
        <v>76</v>
      </c>
      <c r="AW137" s="13" t="s">
        <v>30</v>
      </c>
      <c r="AX137" s="13" t="s">
        <v>67</v>
      </c>
      <c r="AY137" s="253" t="s">
        <v>139</v>
      </c>
    </row>
    <row r="138" s="13" customFormat="1">
      <c r="B138" s="243"/>
      <c r="C138" s="244"/>
      <c r="D138" s="229" t="s">
        <v>152</v>
      </c>
      <c r="E138" s="245" t="s">
        <v>1</v>
      </c>
      <c r="F138" s="246" t="s">
        <v>930</v>
      </c>
      <c r="G138" s="244"/>
      <c r="H138" s="247">
        <v>17.640000000000001</v>
      </c>
      <c r="I138" s="248"/>
      <c r="J138" s="244"/>
      <c r="K138" s="244"/>
      <c r="L138" s="249"/>
      <c r="M138" s="250"/>
      <c r="N138" s="251"/>
      <c r="O138" s="251"/>
      <c r="P138" s="251"/>
      <c r="Q138" s="251"/>
      <c r="R138" s="251"/>
      <c r="S138" s="251"/>
      <c r="T138" s="252"/>
      <c r="AT138" s="253" t="s">
        <v>152</v>
      </c>
      <c r="AU138" s="253" t="s">
        <v>76</v>
      </c>
      <c r="AV138" s="13" t="s">
        <v>76</v>
      </c>
      <c r="AW138" s="13" t="s">
        <v>30</v>
      </c>
      <c r="AX138" s="13" t="s">
        <v>67</v>
      </c>
      <c r="AY138" s="253" t="s">
        <v>139</v>
      </c>
    </row>
    <row r="139" s="14" customFormat="1">
      <c r="B139" s="254"/>
      <c r="C139" s="255"/>
      <c r="D139" s="229" t="s">
        <v>152</v>
      </c>
      <c r="E139" s="256" t="s">
        <v>1</v>
      </c>
      <c r="F139" s="257" t="s">
        <v>157</v>
      </c>
      <c r="G139" s="255"/>
      <c r="H139" s="258">
        <v>79.506</v>
      </c>
      <c r="I139" s="259"/>
      <c r="J139" s="255"/>
      <c r="K139" s="255"/>
      <c r="L139" s="260"/>
      <c r="M139" s="261"/>
      <c r="N139" s="262"/>
      <c r="O139" s="262"/>
      <c r="P139" s="262"/>
      <c r="Q139" s="262"/>
      <c r="R139" s="262"/>
      <c r="S139" s="262"/>
      <c r="T139" s="263"/>
      <c r="AT139" s="264" t="s">
        <v>152</v>
      </c>
      <c r="AU139" s="264" t="s">
        <v>76</v>
      </c>
      <c r="AV139" s="14" t="s">
        <v>146</v>
      </c>
      <c r="AW139" s="14" t="s">
        <v>30</v>
      </c>
      <c r="AX139" s="14" t="s">
        <v>74</v>
      </c>
      <c r="AY139" s="264" t="s">
        <v>139</v>
      </c>
    </row>
    <row r="140" s="1" customFormat="1" ht="16.5" customHeight="1">
      <c r="B140" s="38"/>
      <c r="C140" s="217" t="s">
        <v>204</v>
      </c>
      <c r="D140" s="217" t="s">
        <v>141</v>
      </c>
      <c r="E140" s="218" t="s">
        <v>931</v>
      </c>
      <c r="F140" s="219" t="s">
        <v>932</v>
      </c>
      <c r="G140" s="220" t="s">
        <v>160</v>
      </c>
      <c r="H140" s="221">
        <v>269.58300000000003</v>
      </c>
      <c r="I140" s="222"/>
      <c r="J140" s="223">
        <f>ROUND(I140*H140,2)</f>
        <v>0</v>
      </c>
      <c r="K140" s="219" t="s">
        <v>145</v>
      </c>
      <c r="L140" s="43"/>
      <c r="M140" s="224" t="s">
        <v>1</v>
      </c>
      <c r="N140" s="225" t="s">
        <v>38</v>
      </c>
      <c r="O140" s="79"/>
      <c r="P140" s="226">
        <f>O140*H140</f>
        <v>0</v>
      </c>
      <c r="Q140" s="226">
        <v>0</v>
      </c>
      <c r="R140" s="226">
        <f>Q140*H140</f>
        <v>0</v>
      </c>
      <c r="S140" s="226">
        <v>0</v>
      </c>
      <c r="T140" s="227">
        <f>S140*H140</f>
        <v>0</v>
      </c>
      <c r="AR140" s="17" t="s">
        <v>146</v>
      </c>
      <c r="AT140" s="17" t="s">
        <v>141</v>
      </c>
      <c r="AU140" s="17" t="s">
        <v>76</v>
      </c>
      <c r="AY140" s="17" t="s">
        <v>139</v>
      </c>
      <c r="BE140" s="228">
        <f>IF(N140="základní",J140,0)</f>
        <v>0</v>
      </c>
      <c r="BF140" s="228">
        <f>IF(N140="snížená",J140,0)</f>
        <v>0</v>
      </c>
      <c r="BG140" s="228">
        <f>IF(N140="zákl. přenesená",J140,0)</f>
        <v>0</v>
      </c>
      <c r="BH140" s="228">
        <f>IF(N140="sníž. přenesená",J140,0)</f>
        <v>0</v>
      </c>
      <c r="BI140" s="228">
        <f>IF(N140="nulová",J140,0)</f>
        <v>0</v>
      </c>
      <c r="BJ140" s="17" t="s">
        <v>74</v>
      </c>
      <c r="BK140" s="228">
        <f>ROUND(I140*H140,2)</f>
        <v>0</v>
      </c>
      <c r="BL140" s="17" t="s">
        <v>146</v>
      </c>
      <c r="BM140" s="17" t="s">
        <v>933</v>
      </c>
    </row>
    <row r="141" s="1" customFormat="1">
      <c r="B141" s="38"/>
      <c r="C141" s="39"/>
      <c r="D141" s="229" t="s">
        <v>148</v>
      </c>
      <c r="E141" s="39"/>
      <c r="F141" s="230" t="s">
        <v>934</v>
      </c>
      <c r="G141" s="39"/>
      <c r="H141" s="39"/>
      <c r="I141" s="144"/>
      <c r="J141" s="39"/>
      <c r="K141" s="39"/>
      <c r="L141" s="43"/>
      <c r="M141" s="231"/>
      <c r="N141" s="79"/>
      <c r="O141" s="79"/>
      <c r="P141" s="79"/>
      <c r="Q141" s="79"/>
      <c r="R141" s="79"/>
      <c r="S141" s="79"/>
      <c r="T141" s="80"/>
      <c r="AT141" s="17" t="s">
        <v>148</v>
      </c>
      <c r="AU141" s="17" t="s">
        <v>76</v>
      </c>
    </row>
    <row r="142" s="1" customFormat="1">
      <c r="B142" s="38"/>
      <c r="C142" s="39"/>
      <c r="D142" s="229" t="s">
        <v>150</v>
      </c>
      <c r="E142" s="39"/>
      <c r="F142" s="232" t="s">
        <v>209</v>
      </c>
      <c r="G142" s="39"/>
      <c r="H142" s="39"/>
      <c r="I142" s="144"/>
      <c r="J142" s="39"/>
      <c r="K142" s="39"/>
      <c r="L142" s="43"/>
      <c r="M142" s="231"/>
      <c r="N142" s="79"/>
      <c r="O142" s="79"/>
      <c r="P142" s="79"/>
      <c r="Q142" s="79"/>
      <c r="R142" s="79"/>
      <c r="S142" s="79"/>
      <c r="T142" s="80"/>
      <c r="AT142" s="17" t="s">
        <v>150</v>
      </c>
      <c r="AU142" s="17" t="s">
        <v>76</v>
      </c>
    </row>
    <row r="143" s="12" customFormat="1">
      <c r="B143" s="233"/>
      <c r="C143" s="234"/>
      <c r="D143" s="229" t="s">
        <v>152</v>
      </c>
      <c r="E143" s="235" t="s">
        <v>1</v>
      </c>
      <c r="F143" s="236" t="s">
        <v>935</v>
      </c>
      <c r="G143" s="234"/>
      <c r="H143" s="235" t="s">
        <v>1</v>
      </c>
      <c r="I143" s="237"/>
      <c r="J143" s="234"/>
      <c r="K143" s="234"/>
      <c r="L143" s="238"/>
      <c r="M143" s="239"/>
      <c r="N143" s="240"/>
      <c r="O143" s="240"/>
      <c r="P143" s="240"/>
      <c r="Q143" s="240"/>
      <c r="R143" s="240"/>
      <c r="S143" s="240"/>
      <c r="T143" s="241"/>
      <c r="AT143" s="242" t="s">
        <v>152</v>
      </c>
      <c r="AU143" s="242" t="s">
        <v>76</v>
      </c>
      <c r="AV143" s="12" t="s">
        <v>74</v>
      </c>
      <c r="AW143" s="12" t="s">
        <v>30</v>
      </c>
      <c r="AX143" s="12" t="s">
        <v>67</v>
      </c>
      <c r="AY143" s="242" t="s">
        <v>139</v>
      </c>
    </row>
    <row r="144" s="13" customFormat="1">
      <c r="B144" s="243"/>
      <c r="C144" s="244"/>
      <c r="D144" s="229" t="s">
        <v>152</v>
      </c>
      <c r="E144" s="245" t="s">
        <v>1</v>
      </c>
      <c r="F144" s="246" t="s">
        <v>936</v>
      </c>
      <c r="G144" s="244"/>
      <c r="H144" s="247">
        <v>269.58300000000003</v>
      </c>
      <c r="I144" s="248"/>
      <c r="J144" s="244"/>
      <c r="K144" s="244"/>
      <c r="L144" s="249"/>
      <c r="M144" s="250"/>
      <c r="N144" s="251"/>
      <c r="O144" s="251"/>
      <c r="P144" s="251"/>
      <c r="Q144" s="251"/>
      <c r="R144" s="251"/>
      <c r="S144" s="251"/>
      <c r="T144" s="252"/>
      <c r="AT144" s="253" t="s">
        <v>152</v>
      </c>
      <c r="AU144" s="253" t="s">
        <v>76</v>
      </c>
      <c r="AV144" s="13" t="s">
        <v>76</v>
      </c>
      <c r="AW144" s="13" t="s">
        <v>30</v>
      </c>
      <c r="AX144" s="13" t="s">
        <v>67</v>
      </c>
      <c r="AY144" s="253" t="s">
        <v>139</v>
      </c>
    </row>
    <row r="145" s="14" customFormat="1">
      <c r="B145" s="254"/>
      <c r="C145" s="255"/>
      <c r="D145" s="229" t="s">
        <v>152</v>
      </c>
      <c r="E145" s="256" t="s">
        <v>1</v>
      </c>
      <c r="F145" s="257" t="s">
        <v>157</v>
      </c>
      <c r="G145" s="255"/>
      <c r="H145" s="258">
        <v>269.58300000000003</v>
      </c>
      <c r="I145" s="259"/>
      <c r="J145" s="255"/>
      <c r="K145" s="255"/>
      <c r="L145" s="260"/>
      <c r="M145" s="261"/>
      <c r="N145" s="262"/>
      <c r="O145" s="262"/>
      <c r="P145" s="262"/>
      <c r="Q145" s="262"/>
      <c r="R145" s="262"/>
      <c r="S145" s="262"/>
      <c r="T145" s="263"/>
      <c r="AT145" s="264" t="s">
        <v>152</v>
      </c>
      <c r="AU145" s="264" t="s">
        <v>76</v>
      </c>
      <c r="AV145" s="14" t="s">
        <v>146</v>
      </c>
      <c r="AW145" s="14" t="s">
        <v>30</v>
      </c>
      <c r="AX145" s="14" t="s">
        <v>74</v>
      </c>
      <c r="AY145" s="264" t="s">
        <v>139</v>
      </c>
    </row>
    <row r="146" s="1" customFormat="1" ht="16.5" customHeight="1">
      <c r="B146" s="38"/>
      <c r="C146" s="217" t="s">
        <v>218</v>
      </c>
      <c r="D146" s="217" t="s">
        <v>141</v>
      </c>
      <c r="E146" s="218" t="s">
        <v>937</v>
      </c>
      <c r="F146" s="219" t="s">
        <v>938</v>
      </c>
      <c r="G146" s="220" t="s">
        <v>160</v>
      </c>
      <c r="H146" s="221">
        <v>269.58300000000003</v>
      </c>
      <c r="I146" s="222"/>
      <c r="J146" s="223">
        <f>ROUND(I146*H146,2)</f>
        <v>0</v>
      </c>
      <c r="K146" s="219" t="s">
        <v>145</v>
      </c>
      <c r="L146" s="43"/>
      <c r="M146" s="224" t="s">
        <v>1</v>
      </c>
      <c r="N146" s="225" t="s">
        <v>38</v>
      </c>
      <c r="O146" s="79"/>
      <c r="P146" s="226">
        <f>O146*H146</f>
        <v>0</v>
      </c>
      <c r="Q146" s="226">
        <v>0</v>
      </c>
      <c r="R146" s="226">
        <f>Q146*H146</f>
        <v>0</v>
      </c>
      <c r="S146" s="226">
        <v>0</v>
      </c>
      <c r="T146" s="227">
        <f>S146*H146</f>
        <v>0</v>
      </c>
      <c r="AR146" s="17" t="s">
        <v>146</v>
      </c>
      <c r="AT146" s="17" t="s">
        <v>141</v>
      </c>
      <c r="AU146" s="17" t="s">
        <v>76</v>
      </c>
      <c r="AY146" s="17" t="s">
        <v>139</v>
      </c>
      <c r="BE146" s="228">
        <f>IF(N146="základní",J146,0)</f>
        <v>0</v>
      </c>
      <c r="BF146" s="228">
        <f>IF(N146="snížená",J146,0)</f>
        <v>0</v>
      </c>
      <c r="BG146" s="228">
        <f>IF(N146="zákl. přenesená",J146,0)</f>
        <v>0</v>
      </c>
      <c r="BH146" s="228">
        <f>IF(N146="sníž. přenesená",J146,0)</f>
        <v>0</v>
      </c>
      <c r="BI146" s="228">
        <f>IF(N146="nulová",J146,0)</f>
        <v>0</v>
      </c>
      <c r="BJ146" s="17" t="s">
        <v>74</v>
      </c>
      <c r="BK146" s="228">
        <f>ROUND(I146*H146,2)</f>
        <v>0</v>
      </c>
      <c r="BL146" s="17" t="s">
        <v>146</v>
      </c>
      <c r="BM146" s="17" t="s">
        <v>939</v>
      </c>
    </row>
    <row r="147" s="1" customFormat="1">
      <c r="B147" s="38"/>
      <c r="C147" s="39"/>
      <c r="D147" s="229" t="s">
        <v>148</v>
      </c>
      <c r="E147" s="39"/>
      <c r="F147" s="230" t="s">
        <v>940</v>
      </c>
      <c r="G147" s="39"/>
      <c r="H147" s="39"/>
      <c r="I147" s="144"/>
      <c r="J147" s="39"/>
      <c r="K147" s="39"/>
      <c r="L147" s="43"/>
      <c r="M147" s="231"/>
      <c r="N147" s="79"/>
      <c r="O147" s="79"/>
      <c r="P147" s="79"/>
      <c r="Q147" s="79"/>
      <c r="R147" s="79"/>
      <c r="S147" s="79"/>
      <c r="T147" s="80"/>
      <c r="AT147" s="17" t="s">
        <v>148</v>
      </c>
      <c r="AU147" s="17" t="s">
        <v>76</v>
      </c>
    </row>
    <row r="148" s="1" customFormat="1">
      <c r="B148" s="38"/>
      <c r="C148" s="39"/>
      <c r="D148" s="229" t="s">
        <v>150</v>
      </c>
      <c r="E148" s="39"/>
      <c r="F148" s="232" t="s">
        <v>209</v>
      </c>
      <c r="G148" s="39"/>
      <c r="H148" s="39"/>
      <c r="I148" s="144"/>
      <c r="J148" s="39"/>
      <c r="K148" s="39"/>
      <c r="L148" s="43"/>
      <c r="M148" s="231"/>
      <c r="N148" s="79"/>
      <c r="O148" s="79"/>
      <c r="P148" s="79"/>
      <c r="Q148" s="79"/>
      <c r="R148" s="79"/>
      <c r="S148" s="79"/>
      <c r="T148" s="80"/>
      <c r="AT148" s="17" t="s">
        <v>150</v>
      </c>
      <c r="AU148" s="17" t="s">
        <v>76</v>
      </c>
    </row>
    <row r="149" s="1" customFormat="1" ht="16.5" customHeight="1">
      <c r="B149" s="38"/>
      <c r="C149" s="217" t="s">
        <v>224</v>
      </c>
      <c r="D149" s="217" t="s">
        <v>141</v>
      </c>
      <c r="E149" s="218" t="s">
        <v>219</v>
      </c>
      <c r="F149" s="219" t="s">
        <v>220</v>
      </c>
      <c r="G149" s="220" t="s">
        <v>160</v>
      </c>
      <c r="H149" s="221">
        <v>134.792</v>
      </c>
      <c r="I149" s="222"/>
      <c r="J149" s="223">
        <f>ROUND(I149*H149,2)</f>
        <v>0</v>
      </c>
      <c r="K149" s="219" t="s">
        <v>145</v>
      </c>
      <c r="L149" s="43"/>
      <c r="M149" s="224" t="s">
        <v>1</v>
      </c>
      <c r="N149" s="225" t="s">
        <v>38</v>
      </c>
      <c r="O149" s="79"/>
      <c r="P149" s="226">
        <f>O149*H149</f>
        <v>0</v>
      </c>
      <c r="Q149" s="226">
        <v>0</v>
      </c>
      <c r="R149" s="226">
        <f>Q149*H149</f>
        <v>0</v>
      </c>
      <c r="S149" s="226">
        <v>0</v>
      </c>
      <c r="T149" s="227">
        <f>S149*H149</f>
        <v>0</v>
      </c>
      <c r="AR149" s="17" t="s">
        <v>146</v>
      </c>
      <c r="AT149" s="17" t="s">
        <v>141</v>
      </c>
      <c r="AU149" s="17" t="s">
        <v>76</v>
      </c>
      <c r="AY149" s="17" t="s">
        <v>139</v>
      </c>
      <c r="BE149" s="228">
        <f>IF(N149="základní",J149,0)</f>
        <v>0</v>
      </c>
      <c r="BF149" s="228">
        <f>IF(N149="snížená",J149,0)</f>
        <v>0</v>
      </c>
      <c r="BG149" s="228">
        <f>IF(N149="zákl. přenesená",J149,0)</f>
        <v>0</v>
      </c>
      <c r="BH149" s="228">
        <f>IF(N149="sníž. přenesená",J149,0)</f>
        <v>0</v>
      </c>
      <c r="BI149" s="228">
        <f>IF(N149="nulová",J149,0)</f>
        <v>0</v>
      </c>
      <c r="BJ149" s="17" t="s">
        <v>74</v>
      </c>
      <c r="BK149" s="228">
        <f>ROUND(I149*H149,2)</f>
        <v>0</v>
      </c>
      <c r="BL149" s="17" t="s">
        <v>146</v>
      </c>
      <c r="BM149" s="17" t="s">
        <v>941</v>
      </c>
    </row>
    <row r="150" s="1" customFormat="1">
      <c r="B150" s="38"/>
      <c r="C150" s="39"/>
      <c r="D150" s="229" t="s">
        <v>148</v>
      </c>
      <c r="E150" s="39"/>
      <c r="F150" s="230" t="s">
        <v>222</v>
      </c>
      <c r="G150" s="39"/>
      <c r="H150" s="39"/>
      <c r="I150" s="144"/>
      <c r="J150" s="39"/>
      <c r="K150" s="39"/>
      <c r="L150" s="43"/>
      <c r="M150" s="231"/>
      <c r="N150" s="79"/>
      <c r="O150" s="79"/>
      <c r="P150" s="79"/>
      <c r="Q150" s="79"/>
      <c r="R150" s="79"/>
      <c r="S150" s="79"/>
      <c r="T150" s="80"/>
      <c r="AT150" s="17" t="s">
        <v>148</v>
      </c>
      <c r="AU150" s="17" t="s">
        <v>76</v>
      </c>
    </row>
    <row r="151" s="1" customFormat="1">
      <c r="B151" s="38"/>
      <c r="C151" s="39"/>
      <c r="D151" s="229" t="s">
        <v>150</v>
      </c>
      <c r="E151" s="39"/>
      <c r="F151" s="232" t="s">
        <v>209</v>
      </c>
      <c r="G151" s="39"/>
      <c r="H151" s="39"/>
      <c r="I151" s="144"/>
      <c r="J151" s="39"/>
      <c r="K151" s="39"/>
      <c r="L151" s="43"/>
      <c r="M151" s="231"/>
      <c r="N151" s="79"/>
      <c r="O151" s="79"/>
      <c r="P151" s="79"/>
      <c r="Q151" s="79"/>
      <c r="R151" s="79"/>
      <c r="S151" s="79"/>
      <c r="T151" s="80"/>
      <c r="AT151" s="17" t="s">
        <v>150</v>
      </c>
      <c r="AU151" s="17" t="s">
        <v>76</v>
      </c>
    </row>
    <row r="152" s="13" customFormat="1">
      <c r="B152" s="243"/>
      <c r="C152" s="244"/>
      <c r="D152" s="229" t="s">
        <v>152</v>
      </c>
      <c r="E152" s="245" t="s">
        <v>1</v>
      </c>
      <c r="F152" s="246" t="s">
        <v>942</v>
      </c>
      <c r="G152" s="244"/>
      <c r="H152" s="247">
        <v>134.792</v>
      </c>
      <c r="I152" s="248"/>
      <c r="J152" s="244"/>
      <c r="K152" s="244"/>
      <c r="L152" s="249"/>
      <c r="M152" s="250"/>
      <c r="N152" s="251"/>
      <c r="O152" s="251"/>
      <c r="P152" s="251"/>
      <c r="Q152" s="251"/>
      <c r="R152" s="251"/>
      <c r="S152" s="251"/>
      <c r="T152" s="252"/>
      <c r="AT152" s="253" t="s">
        <v>152</v>
      </c>
      <c r="AU152" s="253" t="s">
        <v>76</v>
      </c>
      <c r="AV152" s="13" t="s">
        <v>76</v>
      </c>
      <c r="AW152" s="13" t="s">
        <v>30</v>
      </c>
      <c r="AX152" s="13" t="s">
        <v>74</v>
      </c>
      <c r="AY152" s="253" t="s">
        <v>139</v>
      </c>
    </row>
    <row r="153" s="1" customFormat="1" ht="16.5" customHeight="1">
      <c r="B153" s="38"/>
      <c r="C153" s="217" t="s">
        <v>231</v>
      </c>
      <c r="D153" s="217" t="s">
        <v>141</v>
      </c>
      <c r="E153" s="218" t="s">
        <v>225</v>
      </c>
      <c r="F153" s="219" t="s">
        <v>226</v>
      </c>
      <c r="G153" s="220" t="s">
        <v>160</v>
      </c>
      <c r="H153" s="221">
        <v>16</v>
      </c>
      <c r="I153" s="222"/>
      <c r="J153" s="223">
        <f>ROUND(I153*H153,2)</f>
        <v>0</v>
      </c>
      <c r="K153" s="219" t="s">
        <v>145</v>
      </c>
      <c r="L153" s="43"/>
      <c r="M153" s="224" t="s">
        <v>1</v>
      </c>
      <c r="N153" s="225" t="s">
        <v>38</v>
      </c>
      <c r="O153" s="79"/>
      <c r="P153" s="226">
        <f>O153*H153</f>
        <v>0</v>
      </c>
      <c r="Q153" s="226">
        <v>0</v>
      </c>
      <c r="R153" s="226">
        <f>Q153*H153</f>
        <v>0</v>
      </c>
      <c r="S153" s="226">
        <v>0</v>
      </c>
      <c r="T153" s="227">
        <f>S153*H153</f>
        <v>0</v>
      </c>
      <c r="AR153" s="17" t="s">
        <v>146</v>
      </c>
      <c r="AT153" s="17" t="s">
        <v>141</v>
      </c>
      <c r="AU153" s="17" t="s">
        <v>76</v>
      </c>
      <c r="AY153" s="17" t="s">
        <v>139</v>
      </c>
      <c r="BE153" s="228">
        <f>IF(N153="základní",J153,0)</f>
        <v>0</v>
      </c>
      <c r="BF153" s="228">
        <f>IF(N153="snížená",J153,0)</f>
        <v>0</v>
      </c>
      <c r="BG153" s="228">
        <f>IF(N153="zákl. přenesená",J153,0)</f>
        <v>0</v>
      </c>
      <c r="BH153" s="228">
        <f>IF(N153="sníž. přenesená",J153,0)</f>
        <v>0</v>
      </c>
      <c r="BI153" s="228">
        <f>IF(N153="nulová",J153,0)</f>
        <v>0</v>
      </c>
      <c r="BJ153" s="17" t="s">
        <v>74</v>
      </c>
      <c r="BK153" s="228">
        <f>ROUND(I153*H153,2)</f>
        <v>0</v>
      </c>
      <c r="BL153" s="17" t="s">
        <v>146</v>
      </c>
      <c r="BM153" s="17" t="s">
        <v>943</v>
      </c>
    </row>
    <row r="154" s="1" customFormat="1">
      <c r="B154" s="38"/>
      <c r="C154" s="39"/>
      <c r="D154" s="229" t="s">
        <v>148</v>
      </c>
      <c r="E154" s="39"/>
      <c r="F154" s="230" t="s">
        <v>228</v>
      </c>
      <c r="G154" s="39"/>
      <c r="H154" s="39"/>
      <c r="I154" s="144"/>
      <c r="J154" s="39"/>
      <c r="K154" s="39"/>
      <c r="L154" s="43"/>
      <c r="M154" s="231"/>
      <c r="N154" s="79"/>
      <c r="O154" s="79"/>
      <c r="P154" s="79"/>
      <c r="Q154" s="79"/>
      <c r="R154" s="79"/>
      <c r="S154" s="79"/>
      <c r="T154" s="80"/>
      <c r="AT154" s="17" t="s">
        <v>148</v>
      </c>
      <c r="AU154" s="17" t="s">
        <v>76</v>
      </c>
    </row>
    <row r="155" s="1" customFormat="1">
      <c r="B155" s="38"/>
      <c r="C155" s="39"/>
      <c r="D155" s="229" t="s">
        <v>150</v>
      </c>
      <c r="E155" s="39"/>
      <c r="F155" s="232" t="s">
        <v>229</v>
      </c>
      <c r="G155" s="39"/>
      <c r="H155" s="39"/>
      <c r="I155" s="144"/>
      <c r="J155" s="39"/>
      <c r="K155" s="39"/>
      <c r="L155" s="43"/>
      <c r="M155" s="231"/>
      <c r="N155" s="79"/>
      <c r="O155" s="79"/>
      <c r="P155" s="79"/>
      <c r="Q155" s="79"/>
      <c r="R155" s="79"/>
      <c r="S155" s="79"/>
      <c r="T155" s="80"/>
      <c r="AT155" s="17" t="s">
        <v>150</v>
      </c>
      <c r="AU155" s="17" t="s">
        <v>76</v>
      </c>
    </row>
    <row r="156" s="12" customFormat="1">
      <c r="B156" s="233"/>
      <c r="C156" s="234"/>
      <c r="D156" s="229" t="s">
        <v>152</v>
      </c>
      <c r="E156" s="235" t="s">
        <v>1</v>
      </c>
      <c r="F156" s="236" t="s">
        <v>944</v>
      </c>
      <c r="G156" s="234"/>
      <c r="H156" s="235" t="s">
        <v>1</v>
      </c>
      <c r="I156" s="237"/>
      <c r="J156" s="234"/>
      <c r="K156" s="234"/>
      <c r="L156" s="238"/>
      <c r="M156" s="239"/>
      <c r="N156" s="240"/>
      <c r="O156" s="240"/>
      <c r="P156" s="240"/>
      <c r="Q156" s="240"/>
      <c r="R156" s="240"/>
      <c r="S156" s="240"/>
      <c r="T156" s="241"/>
      <c r="AT156" s="242" t="s">
        <v>152</v>
      </c>
      <c r="AU156" s="242" t="s">
        <v>76</v>
      </c>
      <c r="AV156" s="12" t="s">
        <v>74</v>
      </c>
      <c r="AW156" s="12" t="s">
        <v>30</v>
      </c>
      <c r="AX156" s="12" t="s">
        <v>67</v>
      </c>
      <c r="AY156" s="242" t="s">
        <v>139</v>
      </c>
    </row>
    <row r="157" s="13" customFormat="1">
      <c r="B157" s="243"/>
      <c r="C157" s="244"/>
      <c r="D157" s="229" t="s">
        <v>152</v>
      </c>
      <c r="E157" s="245" t="s">
        <v>1</v>
      </c>
      <c r="F157" s="246" t="s">
        <v>230</v>
      </c>
      <c r="G157" s="244"/>
      <c r="H157" s="247">
        <v>16</v>
      </c>
      <c r="I157" s="248"/>
      <c r="J157" s="244"/>
      <c r="K157" s="244"/>
      <c r="L157" s="249"/>
      <c r="M157" s="250"/>
      <c r="N157" s="251"/>
      <c r="O157" s="251"/>
      <c r="P157" s="251"/>
      <c r="Q157" s="251"/>
      <c r="R157" s="251"/>
      <c r="S157" s="251"/>
      <c r="T157" s="252"/>
      <c r="AT157" s="253" t="s">
        <v>152</v>
      </c>
      <c r="AU157" s="253" t="s">
        <v>76</v>
      </c>
      <c r="AV157" s="13" t="s">
        <v>76</v>
      </c>
      <c r="AW157" s="13" t="s">
        <v>30</v>
      </c>
      <c r="AX157" s="13" t="s">
        <v>74</v>
      </c>
      <c r="AY157" s="253" t="s">
        <v>139</v>
      </c>
    </row>
    <row r="158" s="1" customFormat="1" ht="16.5" customHeight="1">
      <c r="B158" s="38"/>
      <c r="C158" s="217" t="s">
        <v>237</v>
      </c>
      <c r="D158" s="217" t="s">
        <v>141</v>
      </c>
      <c r="E158" s="218" t="s">
        <v>238</v>
      </c>
      <c r="F158" s="219" t="s">
        <v>239</v>
      </c>
      <c r="G158" s="220" t="s">
        <v>160</v>
      </c>
      <c r="H158" s="221">
        <v>8.6199999999999992</v>
      </c>
      <c r="I158" s="222"/>
      <c r="J158" s="223">
        <f>ROUND(I158*H158,2)</f>
        <v>0</v>
      </c>
      <c r="K158" s="219" t="s">
        <v>145</v>
      </c>
      <c r="L158" s="43"/>
      <c r="M158" s="224" t="s">
        <v>1</v>
      </c>
      <c r="N158" s="225" t="s">
        <v>38</v>
      </c>
      <c r="O158" s="79"/>
      <c r="P158" s="226">
        <f>O158*H158</f>
        <v>0</v>
      </c>
      <c r="Q158" s="226">
        <v>0</v>
      </c>
      <c r="R158" s="226">
        <f>Q158*H158</f>
        <v>0</v>
      </c>
      <c r="S158" s="226">
        <v>0</v>
      </c>
      <c r="T158" s="227">
        <f>S158*H158</f>
        <v>0</v>
      </c>
      <c r="AR158" s="17" t="s">
        <v>146</v>
      </c>
      <c r="AT158" s="17" t="s">
        <v>141</v>
      </c>
      <c r="AU158" s="17" t="s">
        <v>76</v>
      </c>
      <c r="AY158" s="17" t="s">
        <v>139</v>
      </c>
      <c r="BE158" s="228">
        <f>IF(N158="základní",J158,0)</f>
        <v>0</v>
      </c>
      <c r="BF158" s="228">
        <f>IF(N158="snížená",J158,0)</f>
        <v>0</v>
      </c>
      <c r="BG158" s="228">
        <f>IF(N158="zákl. přenesená",J158,0)</f>
        <v>0</v>
      </c>
      <c r="BH158" s="228">
        <f>IF(N158="sníž. přenesená",J158,0)</f>
        <v>0</v>
      </c>
      <c r="BI158" s="228">
        <f>IF(N158="nulová",J158,0)</f>
        <v>0</v>
      </c>
      <c r="BJ158" s="17" t="s">
        <v>74</v>
      </c>
      <c r="BK158" s="228">
        <f>ROUND(I158*H158,2)</f>
        <v>0</v>
      </c>
      <c r="BL158" s="17" t="s">
        <v>146</v>
      </c>
      <c r="BM158" s="17" t="s">
        <v>945</v>
      </c>
    </row>
    <row r="159" s="1" customFormat="1">
      <c r="B159" s="38"/>
      <c r="C159" s="39"/>
      <c r="D159" s="229" t="s">
        <v>148</v>
      </c>
      <c r="E159" s="39"/>
      <c r="F159" s="230" t="s">
        <v>241</v>
      </c>
      <c r="G159" s="39"/>
      <c r="H159" s="39"/>
      <c r="I159" s="144"/>
      <c r="J159" s="39"/>
      <c r="K159" s="39"/>
      <c r="L159" s="43"/>
      <c r="M159" s="231"/>
      <c r="N159" s="79"/>
      <c r="O159" s="79"/>
      <c r="P159" s="79"/>
      <c r="Q159" s="79"/>
      <c r="R159" s="79"/>
      <c r="S159" s="79"/>
      <c r="T159" s="80"/>
      <c r="AT159" s="17" t="s">
        <v>148</v>
      </c>
      <c r="AU159" s="17" t="s">
        <v>76</v>
      </c>
    </row>
    <row r="160" s="1" customFormat="1">
      <c r="B160" s="38"/>
      <c r="C160" s="39"/>
      <c r="D160" s="229" t="s">
        <v>150</v>
      </c>
      <c r="E160" s="39"/>
      <c r="F160" s="232" t="s">
        <v>242</v>
      </c>
      <c r="G160" s="39"/>
      <c r="H160" s="39"/>
      <c r="I160" s="144"/>
      <c r="J160" s="39"/>
      <c r="K160" s="39"/>
      <c r="L160" s="43"/>
      <c r="M160" s="231"/>
      <c r="N160" s="79"/>
      <c r="O160" s="79"/>
      <c r="P160" s="79"/>
      <c r="Q160" s="79"/>
      <c r="R160" s="79"/>
      <c r="S160" s="79"/>
      <c r="T160" s="80"/>
      <c r="AT160" s="17" t="s">
        <v>150</v>
      </c>
      <c r="AU160" s="17" t="s">
        <v>76</v>
      </c>
    </row>
    <row r="161" s="12" customFormat="1">
      <c r="B161" s="233"/>
      <c r="C161" s="234"/>
      <c r="D161" s="229" t="s">
        <v>152</v>
      </c>
      <c r="E161" s="235" t="s">
        <v>1</v>
      </c>
      <c r="F161" s="236" t="s">
        <v>946</v>
      </c>
      <c r="G161" s="234"/>
      <c r="H161" s="235" t="s">
        <v>1</v>
      </c>
      <c r="I161" s="237"/>
      <c r="J161" s="234"/>
      <c r="K161" s="234"/>
      <c r="L161" s="238"/>
      <c r="M161" s="239"/>
      <c r="N161" s="240"/>
      <c r="O161" s="240"/>
      <c r="P161" s="240"/>
      <c r="Q161" s="240"/>
      <c r="R161" s="240"/>
      <c r="S161" s="240"/>
      <c r="T161" s="241"/>
      <c r="AT161" s="242" t="s">
        <v>152</v>
      </c>
      <c r="AU161" s="242" t="s">
        <v>76</v>
      </c>
      <c r="AV161" s="12" t="s">
        <v>74</v>
      </c>
      <c r="AW161" s="12" t="s">
        <v>30</v>
      </c>
      <c r="AX161" s="12" t="s">
        <v>67</v>
      </c>
      <c r="AY161" s="242" t="s">
        <v>139</v>
      </c>
    </row>
    <row r="162" s="12" customFormat="1">
      <c r="B162" s="233"/>
      <c r="C162" s="234"/>
      <c r="D162" s="229" t="s">
        <v>152</v>
      </c>
      <c r="E162" s="235" t="s">
        <v>1</v>
      </c>
      <c r="F162" s="236" t="s">
        <v>916</v>
      </c>
      <c r="G162" s="234"/>
      <c r="H162" s="235" t="s">
        <v>1</v>
      </c>
      <c r="I162" s="237"/>
      <c r="J162" s="234"/>
      <c r="K162" s="234"/>
      <c r="L162" s="238"/>
      <c r="M162" s="239"/>
      <c r="N162" s="240"/>
      <c r="O162" s="240"/>
      <c r="P162" s="240"/>
      <c r="Q162" s="240"/>
      <c r="R162" s="240"/>
      <c r="S162" s="240"/>
      <c r="T162" s="241"/>
      <c r="AT162" s="242" t="s">
        <v>152</v>
      </c>
      <c r="AU162" s="242" t="s">
        <v>76</v>
      </c>
      <c r="AV162" s="12" t="s">
        <v>74</v>
      </c>
      <c r="AW162" s="12" t="s">
        <v>30</v>
      </c>
      <c r="AX162" s="12" t="s">
        <v>67</v>
      </c>
      <c r="AY162" s="242" t="s">
        <v>139</v>
      </c>
    </row>
    <row r="163" s="13" customFormat="1">
      <c r="B163" s="243"/>
      <c r="C163" s="244"/>
      <c r="D163" s="229" t="s">
        <v>152</v>
      </c>
      <c r="E163" s="245" t="s">
        <v>1</v>
      </c>
      <c r="F163" s="246" t="s">
        <v>917</v>
      </c>
      <c r="G163" s="244"/>
      <c r="H163" s="247">
        <v>2.0249999999999999</v>
      </c>
      <c r="I163" s="248"/>
      <c r="J163" s="244"/>
      <c r="K163" s="244"/>
      <c r="L163" s="249"/>
      <c r="M163" s="250"/>
      <c r="N163" s="251"/>
      <c r="O163" s="251"/>
      <c r="P163" s="251"/>
      <c r="Q163" s="251"/>
      <c r="R163" s="251"/>
      <c r="S163" s="251"/>
      <c r="T163" s="252"/>
      <c r="AT163" s="253" t="s">
        <v>152</v>
      </c>
      <c r="AU163" s="253" t="s">
        <v>76</v>
      </c>
      <c r="AV163" s="13" t="s">
        <v>76</v>
      </c>
      <c r="AW163" s="13" t="s">
        <v>30</v>
      </c>
      <c r="AX163" s="13" t="s">
        <v>67</v>
      </c>
      <c r="AY163" s="253" t="s">
        <v>139</v>
      </c>
    </row>
    <row r="164" s="13" customFormat="1">
      <c r="B164" s="243"/>
      <c r="C164" s="244"/>
      <c r="D164" s="229" t="s">
        <v>152</v>
      </c>
      <c r="E164" s="245" t="s">
        <v>1</v>
      </c>
      <c r="F164" s="246" t="s">
        <v>918</v>
      </c>
      <c r="G164" s="244"/>
      <c r="H164" s="247">
        <v>3.2869999999999999</v>
      </c>
      <c r="I164" s="248"/>
      <c r="J164" s="244"/>
      <c r="K164" s="244"/>
      <c r="L164" s="249"/>
      <c r="M164" s="250"/>
      <c r="N164" s="251"/>
      <c r="O164" s="251"/>
      <c r="P164" s="251"/>
      <c r="Q164" s="251"/>
      <c r="R164" s="251"/>
      <c r="S164" s="251"/>
      <c r="T164" s="252"/>
      <c r="AT164" s="253" t="s">
        <v>152</v>
      </c>
      <c r="AU164" s="253" t="s">
        <v>76</v>
      </c>
      <c r="AV164" s="13" t="s">
        <v>76</v>
      </c>
      <c r="AW164" s="13" t="s">
        <v>30</v>
      </c>
      <c r="AX164" s="13" t="s">
        <v>67</v>
      </c>
      <c r="AY164" s="253" t="s">
        <v>139</v>
      </c>
    </row>
    <row r="165" s="13" customFormat="1">
      <c r="B165" s="243"/>
      <c r="C165" s="244"/>
      <c r="D165" s="229" t="s">
        <v>152</v>
      </c>
      <c r="E165" s="245" t="s">
        <v>1</v>
      </c>
      <c r="F165" s="246" t="s">
        <v>919</v>
      </c>
      <c r="G165" s="244"/>
      <c r="H165" s="247">
        <v>3.3079999999999998</v>
      </c>
      <c r="I165" s="248"/>
      <c r="J165" s="244"/>
      <c r="K165" s="244"/>
      <c r="L165" s="249"/>
      <c r="M165" s="250"/>
      <c r="N165" s="251"/>
      <c r="O165" s="251"/>
      <c r="P165" s="251"/>
      <c r="Q165" s="251"/>
      <c r="R165" s="251"/>
      <c r="S165" s="251"/>
      <c r="T165" s="252"/>
      <c r="AT165" s="253" t="s">
        <v>152</v>
      </c>
      <c r="AU165" s="253" t="s">
        <v>76</v>
      </c>
      <c r="AV165" s="13" t="s">
        <v>76</v>
      </c>
      <c r="AW165" s="13" t="s">
        <v>30</v>
      </c>
      <c r="AX165" s="13" t="s">
        <v>67</v>
      </c>
      <c r="AY165" s="253" t="s">
        <v>139</v>
      </c>
    </row>
    <row r="166" s="14" customFormat="1">
      <c r="B166" s="254"/>
      <c r="C166" s="255"/>
      <c r="D166" s="229" t="s">
        <v>152</v>
      </c>
      <c r="E166" s="256" t="s">
        <v>1</v>
      </c>
      <c r="F166" s="257" t="s">
        <v>157</v>
      </c>
      <c r="G166" s="255"/>
      <c r="H166" s="258">
        <v>8.6199999999999992</v>
      </c>
      <c r="I166" s="259"/>
      <c r="J166" s="255"/>
      <c r="K166" s="255"/>
      <c r="L166" s="260"/>
      <c r="M166" s="261"/>
      <c r="N166" s="262"/>
      <c r="O166" s="262"/>
      <c r="P166" s="262"/>
      <c r="Q166" s="262"/>
      <c r="R166" s="262"/>
      <c r="S166" s="262"/>
      <c r="T166" s="263"/>
      <c r="AT166" s="264" t="s">
        <v>152</v>
      </c>
      <c r="AU166" s="264" t="s">
        <v>76</v>
      </c>
      <c r="AV166" s="14" t="s">
        <v>146</v>
      </c>
      <c r="AW166" s="14" t="s">
        <v>30</v>
      </c>
      <c r="AX166" s="14" t="s">
        <v>74</v>
      </c>
      <c r="AY166" s="264" t="s">
        <v>139</v>
      </c>
    </row>
    <row r="167" s="1" customFormat="1" ht="16.5" customHeight="1">
      <c r="B167" s="38"/>
      <c r="C167" s="217" t="s">
        <v>244</v>
      </c>
      <c r="D167" s="217" t="s">
        <v>141</v>
      </c>
      <c r="E167" s="218" t="s">
        <v>257</v>
      </c>
      <c r="F167" s="219" t="s">
        <v>258</v>
      </c>
      <c r="G167" s="220" t="s">
        <v>160</v>
      </c>
      <c r="H167" s="221">
        <v>349.089</v>
      </c>
      <c r="I167" s="222"/>
      <c r="J167" s="223">
        <f>ROUND(I167*H167,2)</f>
        <v>0</v>
      </c>
      <c r="K167" s="219" t="s">
        <v>145</v>
      </c>
      <c r="L167" s="43"/>
      <c r="M167" s="224" t="s">
        <v>1</v>
      </c>
      <c r="N167" s="225" t="s">
        <v>38</v>
      </c>
      <c r="O167" s="79"/>
      <c r="P167" s="226">
        <f>O167*H167</f>
        <v>0</v>
      </c>
      <c r="Q167" s="226">
        <v>0</v>
      </c>
      <c r="R167" s="226">
        <f>Q167*H167</f>
        <v>0</v>
      </c>
      <c r="S167" s="226">
        <v>0</v>
      </c>
      <c r="T167" s="227">
        <f>S167*H167</f>
        <v>0</v>
      </c>
      <c r="AR167" s="17" t="s">
        <v>146</v>
      </c>
      <c r="AT167" s="17" t="s">
        <v>141</v>
      </c>
      <c r="AU167" s="17" t="s">
        <v>76</v>
      </c>
      <c r="AY167" s="17" t="s">
        <v>139</v>
      </c>
      <c r="BE167" s="228">
        <f>IF(N167="základní",J167,0)</f>
        <v>0</v>
      </c>
      <c r="BF167" s="228">
        <f>IF(N167="snížená",J167,0)</f>
        <v>0</v>
      </c>
      <c r="BG167" s="228">
        <f>IF(N167="zákl. přenesená",J167,0)</f>
        <v>0</v>
      </c>
      <c r="BH167" s="228">
        <f>IF(N167="sníž. přenesená",J167,0)</f>
        <v>0</v>
      </c>
      <c r="BI167" s="228">
        <f>IF(N167="nulová",J167,0)</f>
        <v>0</v>
      </c>
      <c r="BJ167" s="17" t="s">
        <v>74</v>
      </c>
      <c r="BK167" s="228">
        <f>ROUND(I167*H167,2)</f>
        <v>0</v>
      </c>
      <c r="BL167" s="17" t="s">
        <v>146</v>
      </c>
      <c r="BM167" s="17" t="s">
        <v>947</v>
      </c>
    </row>
    <row r="168" s="1" customFormat="1">
      <c r="B168" s="38"/>
      <c r="C168" s="39"/>
      <c r="D168" s="229" t="s">
        <v>148</v>
      </c>
      <c r="E168" s="39"/>
      <c r="F168" s="230" t="s">
        <v>260</v>
      </c>
      <c r="G168" s="39"/>
      <c r="H168" s="39"/>
      <c r="I168" s="144"/>
      <c r="J168" s="39"/>
      <c r="K168" s="39"/>
      <c r="L168" s="43"/>
      <c r="M168" s="231"/>
      <c r="N168" s="79"/>
      <c r="O168" s="79"/>
      <c r="P168" s="79"/>
      <c r="Q168" s="79"/>
      <c r="R168" s="79"/>
      <c r="S168" s="79"/>
      <c r="T168" s="80"/>
      <c r="AT168" s="17" t="s">
        <v>148</v>
      </c>
      <c r="AU168" s="17" t="s">
        <v>76</v>
      </c>
    </row>
    <row r="169" s="1" customFormat="1">
      <c r="B169" s="38"/>
      <c r="C169" s="39"/>
      <c r="D169" s="229" t="s">
        <v>150</v>
      </c>
      <c r="E169" s="39"/>
      <c r="F169" s="232" t="s">
        <v>242</v>
      </c>
      <c r="G169" s="39"/>
      <c r="H169" s="39"/>
      <c r="I169" s="144"/>
      <c r="J169" s="39"/>
      <c r="K169" s="39"/>
      <c r="L169" s="43"/>
      <c r="M169" s="231"/>
      <c r="N169" s="79"/>
      <c r="O169" s="79"/>
      <c r="P169" s="79"/>
      <c r="Q169" s="79"/>
      <c r="R169" s="79"/>
      <c r="S169" s="79"/>
      <c r="T169" s="80"/>
      <c r="AT169" s="17" t="s">
        <v>150</v>
      </c>
      <c r="AU169" s="17" t="s">
        <v>76</v>
      </c>
    </row>
    <row r="170" s="13" customFormat="1">
      <c r="B170" s="243"/>
      <c r="C170" s="244"/>
      <c r="D170" s="229" t="s">
        <v>152</v>
      </c>
      <c r="E170" s="245" t="s">
        <v>1</v>
      </c>
      <c r="F170" s="246" t="s">
        <v>948</v>
      </c>
      <c r="G170" s="244"/>
      <c r="H170" s="247">
        <v>349.089</v>
      </c>
      <c r="I170" s="248"/>
      <c r="J170" s="244"/>
      <c r="K170" s="244"/>
      <c r="L170" s="249"/>
      <c r="M170" s="250"/>
      <c r="N170" s="251"/>
      <c r="O170" s="251"/>
      <c r="P170" s="251"/>
      <c r="Q170" s="251"/>
      <c r="R170" s="251"/>
      <c r="S170" s="251"/>
      <c r="T170" s="252"/>
      <c r="AT170" s="253" t="s">
        <v>152</v>
      </c>
      <c r="AU170" s="253" t="s">
        <v>76</v>
      </c>
      <c r="AV170" s="13" t="s">
        <v>76</v>
      </c>
      <c r="AW170" s="13" t="s">
        <v>30</v>
      </c>
      <c r="AX170" s="13" t="s">
        <v>67</v>
      </c>
      <c r="AY170" s="253" t="s">
        <v>139</v>
      </c>
    </row>
    <row r="171" s="14" customFormat="1">
      <c r="B171" s="254"/>
      <c r="C171" s="255"/>
      <c r="D171" s="229" t="s">
        <v>152</v>
      </c>
      <c r="E171" s="256" t="s">
        <v>1</v>
      </c>
      <c r="F171" s="257" t="s">
        <v>157</v>
      </c>
      <c r="G171" s="255"/>
      <c r="H171" s="258">
        <v>349.089</v>
      </c>
      <c r="I171" s="259"/>
      <c r="J171" s="255"/>
      <c r="K171" s="255"/>
      <c r="L171" s="260"/>
      <c r="M171" s="261"/>
      <c r="N171" s="262"/>
      <c r="O171" s="262"/>
      <c r="P171" s="262"/>
      <c r="Q171" s="262"/>
      <c r="R171" s="262"/>
      <c r="S171" s="262"/>
      <c r="T171" s="263"/>
      <c r="AT171" s="264" t="s">
        <v>152</v>
      </c>
      <c r="AU171" s="264" t="s">
        <v>76</v>
      </c>
      <c r="AV171" s="14" t="s">
        <v>146</v>
      </c>
      <c r="AW171" s="14" t="s">
        <v>30</v>
      </c>
      <c r="AX171" s="14" t="s">
        <v>74</v>
      </c>
      <c r="AY171" s="264" t="s">
        <v>139</v>
      </c>
    </row>
    <row r="172" s="1" customFormat="1" ht="16.5" customHeight="1">
      <c r="B172" s="38"/>
      <c r="C172" s="217" t="s">
        <v>250</v>
      </c>
      <c r="D172" s="217" t="s">
        <v>141</v>
      </c>
      <c r="E172" s="218" t="s">
        <v>262</v>
      </c>
      <c r="F172" s="219" t="s">
        <v>263</v>
      </c>
      <c r="G172" s="220" t="s">
        <v>160</v>
      </c>
      <c r="H172" s="221">
        <v>698.178</v>
      </c>
      <c r="I172" s="222"/>
      <c r="J172" s="223">
        <f>ROUND(I172*H172,2)</f>
        <v>0</v>
      </c>
      <c r="K172" s="219" t="s">
        <v>145</v>
      </c>
      <c r="L172" s="43"/>
      <c r="M172" s="224" t="s">
        <v>1</v>
      </c>
      <c r="N172" s="225" t="s">
        <v>38</v>
      </c>
      <c r="O172" s="79"/>
      <c r="P172" s="226">
        <f>O172*H172</f>
        <v>0</v>
      </c>
      <c r="Q172" s="226">
        <v>0</v>
      </c>
      <c r="R172" s="226">
        <f>Q172*H172</f>
        <v>0</v>
      </c>
      <c r="S172" s="226">
        <v>0</v>
      </c>
      <c r="T172" s="227">
        <f>S172*H172</f>
        <v>0</v>
      </c>
      <c r="AR172" s="17" t="s">
        <v>146</v>
      </c>
      <c r="AT172" s="17" t="s">
        <v>141</v>
      </c>
      <c r="AU172" s="17" t="s">
        <v>76</v>
      </c>
      <c r="AY172" s="17" t="s">
        <v>139</v>
      </c>
      <c r="BE172" s="228">
        <f>IF(N172="základní",J172,0)</f>
        <v>0</v>
      </c>
      <c r="BF172" s="228">
        <f>IF(N172="snížená",J172,0)</f>
        <v>0</v>
      </c>
      <c r="BG172" s="228">
        <f>IF(N172="zákl. přenesená",J172,0)</f>
        <v>0</v>
      </c>
      <c r="BH172" s="228">
        <f>IF(N172="sníž. přenesená",J172,0)</f>
        <v>0</v>
      </c>
      <c r="BI172" s="228">
        <f>IF(N172="nulová",J172,0)</f>
        <v>0</v>
      </c>
      <c r="BJ172" s="17" t="s">
        <v>74</v>
      </c>
      <c r="BK172" s="228">
        <f>ROUND(I172*H172,2)</f>
        <v>0</v>
      </c>
      <c r="BL172" s="17" t="s">
        <v>146</v>
      </c>
      <c r="BM172" s="17" t="s">
        <v>949</v>
      </c>
    </row>
    <row r="173" s="1" customFormat="1">
      <c r="B173" s="38"/>
      <c r="C173" s="39"/>
      <c r="D173" s="229" t="s">
        <v>148</v>
      </c>
      <c r="E173" s="39"/>
      <c r="F173" s="230" t="s">
        <v>265</v>
      </c>
      <c r="G173" s="39"/>
      <c r="H173" s="39"/>
      <c r="I173" s="144"/>
      <c r="J173" s="39"/>
      <c r="K173" s="39"/>
      <c r="L173" s="43"/>
      <c r="M173" s="231"/>
      <c r="N173" s="79"/>
      <c r="O173" s="79"/>
      <c r="P173" s="79"/>
      <c r="Q173" s="79"/>
      <c r="R173" s="79"/>
      <c r="S173" s="79"/>
      <c r="T173" s="80"/>
      <c r="AT173" s="17" t="s">
        <v>148</v>
      </c>
      <c r="AU173" s="17" t="s">
        <v>76</v>
      </c>
    </row>
    <row r="174" s="1" customFormat="1">
      <c r="B174" s="38"/>
      <c r="C174" s="39"/>
      <c r="D174" s="229" t="s">
        <v>150</v>
      </c>
      <c r="E174" s="39"/>
      <c r="F174" s="232" t="s">
        <v>242</v>
      </c>
      <c r="G174" s="39"/>
      <c r="H174" s="39"/>
      <c r="I174" s="144"/>
      <c r="J174" s="39"/>
      <c r="K174" s="39"/>
      <c r="L174" s="43"/>
      <c r="M174" s="231"/>
      <c r="N174" s="79"/>
      <c r="O174" s="79"/>
      <c r="P174" s="79"/>
      <c r="Q174" s="79"/>
      <c r="R174" s="79"/>
      <c r="S174" s="79"/>
      <c r="T174" s="80"/>
      <c r="AT174" s="17" t="s">
        <v>150</v>
      </c>
      <c r="AU174" s="17" t="s">
        <v>76</v>
      </c>
    </row>
    <row r="175" s="1" customFormat="1">
      <c r="B175" s="38"/>
      <c r="C175" s="39"/>
      <c r="D175" s="229" t="s">
        <v>266</v>
      </c>
      <c r="E175" s="39"/>
      <c r="F175" s="232" t="s">
        <v>950</v>
      </c>
      <c r="G175" s="39"/>
      <c r="H175" s="39"/>
      <c r="I175" s="144"/>
      <c r="J175" s="39"/>
      <c r="K175" s="39"/>
      <c r="L175" s="43"/>
      <c r="M175" s="231"/>
      <c r="N175" s="79"/>
      <c r="O175" s="79"/>
      <c r="P175" s="79"/>
      <c r="Q175" s="79"/>
      <c r="R175" s="79"/>
      <c r="S175" s="79"/>
      <c r="T175" s="80"/>
      <c r="AT175" s="17" t="s">
        <v>266</v>
      </c>
      <c r="AU175" s="17" t="s">
        <v>76</v>
      </c>
    </row>
    <row r="176" s="13" customFormat="1">
      <c r="B176" s="243"/>
      <c r="C176" s="244"/>
      <c r="D176" s="229" t="s">
        <v>152</v>
      </c>
      <c r="E176" s="245" t="s">
        <v>1</v>
      </c>
      <c r="F176" s="246" t="s">
        <v>951</v>
      </c>
      <c r="G176" s="244"/>
      <c r="H176" s="247">
        <v>698.178</v>
      </c>
      <c r="I176" s="248"/>
      <c r="J176" s="244"/>
      <c r="K176" s="244"/>
      <c r="L176" s="249"/>
      <c r="M176" s="250"/>
      <c r="N176" s="251"/>
      <c r="O176" s="251"/>
      <c r="P176" s="251"/>
      <c r="Q176" s="251"/>
      <c r="R176" s="251"/>
      <c r="S176" s="251"/>
      <c r="T176" s="252"/>
      <c r="AT176" s="253" t="s">
        <v>152</v>
      </c>
      <c r="AU176" s="253" t="s">
        <v>76</v>
      </c>
      <c r="AV176" s="13" t="s">
        <v>76</v>
      </c>
      <c r="AW176" s="13" t="s">
        <v>30</v>
      </c>
      <c r="AX176" s="13" t="s">
        <v>74</v>
      </c>
      <c r="AY176" s="253" t="s">
        <v>139</v>
      </c>
    </row>
    <row r="177" s="1" customFormat="1" ht="16.5" customHeight="1">
      <c r="B177" s="38"/>
      <c r="C177" s="217" t="s">
        <v>256</v>
      </c>
      <c r="D177" s="217" t="s">
        <v>141</v>
      </c>
      <c r="E177" s="218" t="s">
        <v>270</v>
      </c>
      <c r="F177" s="219" t="s">
        <v>271</v>
      </c>
      <c r="G177" s="220" t="s">
        <v>160</v>
      </c>
      <c r="H177" s="221">
        <v>8.6199999999999992</v>
      </c>
      <c r="I177" s="222"/>
      <c r="J177" s="223">
        <f>ROUND(I177*H177,2)</f>
        <v>0</v>
      </c>
      <c r="K177" s="219" t="s">
        <v>145</v>
      </c>
      <c r="L177" s="43"/>
      <c r="M177" s="224" t="s">
        <v>1</v>
      </c>
      <c r="N177" s="225" t="s">
        <v>38</v>
      </c>
      <c r="O177" s="79"/>
      <c r="P177" s="226">
        <f>O177*H177</f>
        <v>0</v>
      </c>
      <c r="Q177" s="226">
        <v>0</v>
      </c>
      <c r="R177" s="226">
        <f>Q177*H177</f>
        <v>0</v>
      </c>
      <c r="S177" s="226">
        <v>0</v>
      </c>
      <c r="T177" s="227">
        <f>S177*H177</f>
        <v>0</v>
      </c>
      <c r="AR177" s="17" t="s">
        <v>146</v>
      </c>
      <c r="AT177" s="17" t="s">
        <v>141</v>
      </c>
      <c r="AU177" s="17" t="s">
        <v>76</v>
      </c>
      <c r="AY177" s="17" t="s">
        <v>139</v>
      </c>
      <c r="BE177" s="228">
        <f>IF(N177="základní",J177,0)</f>
        <v>0</v>
      </c>
      <c r="BF177" s="228">
        <f>IF(N177="snížená",J177,0)</f>
        <v>0</v>
      </c>
      <c r="BG177" s="228">
        <f>IF(N177="zákl. přenesená",J177,0)</f>
        <v>0</v>
      </c>
      <c r="BH177" s="228">
        <f>IF(N177="sníž. přenesená",J177,0)</f>
        <v>0</v>
      </c>
      <c r="BI177" s="228">
        <f>IF(N177="nulová",J177,0)</f>
        <v>0</v>
      </c>
      <c r="BJ177" s="17" t="s">
        <v>74</v>
      </c>
      <c r="BK177" s="228">
        <f>ROUND(I177*H177,2)</f>
        <v>0</v>
      </c>
      <c r="BL177" s="17" t="s">
        <v>146</v>
      </c>
      <c r="BM177" s="17" t="s">
        <v>952</v>
      </c>
    </row>
    <row r="178" s="1" customFormat="1">
      <c r="B178" s="38"/>
      <c r="C178" s="39"/>
      <c r="D178" s="229" t="s">
        <v>148</v>
      </c>
      <c r="E178" s="39"/>
      <c r="F178" s="230" t="s">
        <v>273</v>
      </c>
      <c r="G178" s="39"/>
      <c r="H178" s="39"/>
      <c r="I178" s="144"/>
      <c r="J178" s="39"/>
      <c r="K178" s="39"/>
      <c r="L178" s="43"/>
      <c r="M178" s="231"/>
      <c r="N178" s="79"/>
      <c r="O178" s="79"/>
      <c r="P178" s="79"/>
      <c r="Q178" s="79"/>
      <c r="R178" s="79"/>
      <c r="S178" s="79"/>
      <c r="T178" s="80"/>
      <c r="AT178" s="17" t="s">
        <v>148</v>
      </c>
      <c r="AU178" s="17" t="s">
        <v>76</v>
      </c>
    </row>
    <row r="179" s="1" customFormat="1">
      <c r="B179" s="38"/>
      <c r="C179" s="39"/>
      <c r="D179" s="229" t="s">
        <v>150</v>
      </c>
      <c r="E179" s="39"/>
      <c r="F179" s="232" t="s">
        <v>274</v>
      </c>
      <c r="G179" s="39"/>
      <c r="H179" s="39"/>
      <c r="I179" s="144"/>
      <c r="J179" s="39"/>
      <c r="K179" s="39"/>
      <c r="L179" s="43"/>
      <c r="M179" s="231"/>
      <c r="N179" s="79"/>
      <c r="O179" s="79"/>
      <c r="P179" s="79"/>
      <c r="Q179" s="79"/>
      <c r="R179" s="79"/>
      <c r="S179" s="79"/>
      <c r="T179" s="80"/>
      <c r="AT179" s="17" t="s">
        <v>150</v>
      </c>
      <c r="AU179" s="17" t="s">
        <v>76</v>
      </c>
    </row>
    <row r="180" s="12" customFormat="1">
      <c r="B180" s="233"/>
      <c r="C180" s="234"/>
      <c r="D180" s="229" t="s">
        <v>152</v>
      </c>
      <c r="E180" s="235" t="s">
        <v>1</v>
      </c>
      <c r="F180" s="236" t="s">
        <v>953</v>
      </c>
      <c r="G180" s="234"/>
      <c r="H180" s="235" t="s">
        <v>1</v>
      </c>
      <c r="I180" s="237"/>
      <c r="J180" s="234"/>
      <c r="K180" s="234"/>
      <c r="L180" s="238"/>
      <c r="M180" s="239"/>
      <c r="N180" s="240"/>
      <c r="O180" s="240"/>
      <c r="P180" s="240"/>
      <c r="Q180" s="240"/>
      <c r="R180" s="240"/>
      <c r="S180" s="240"/>
      <c r="T180" s="241"/>
      <c r="AT180" s="242" t="s">
        <v>152</v>
      </c>
      <c r="AU180" s="242" t="s">
        <v>76</v>
      </c>
      <c r="AV180" s="12" t="s">
        <v>74</v>
      </c>
      <c r="AW180" s="12" t="s">
        <v>30</v>
      </c>
      <c r="AX180" s="12" t="s">
        <v>67</v>
      </c>
      <c r="AY180" s="242" t="s">
        <v>139</v>
      </c>
    </row>
    <row r="181" s="13" customFormat="1">
      <c r="B181" s="243"/>
      <c r="C181" s="244"/>
      <c r="D181" s="229" t="s">
        <v>152</v>
      </c>
      <c r="E181" s="245" t="s">
        <v>1</v>
      </c>
      <c r="F181" s="246" t="s">
        <v>954</v>
      </c>
      <c r="G181" s="244"/>
      <c r="H181" s="247">
        <v>8.6199999999999992</v>
      </c>
      <c r="I181" s="248"/>
      <c r="J181" s="244"/>
      <c r="K181" s="244"/>
      <c r="L181" s="249"/>
      <c r="M181" s="250"/>
      <c r="N181" s="251"/>
      <c r="O181" s="251"/>
      <c r="P181" s="251"/>
      <c r="Q181" s="251"/>
      <c r="R181" s="251"/>
      <c r="S181" s="251"/>
      <c r="T181" s="252"/>
      <c r="AT181" s="253" t="s">
        <v>152</v>
      </c>
      <c r="AU181" s="253" t="s">
        <v>76</v>
      </c>
      <c r="AV181" s="13" t="s">
        <v>76</v>
      </c>
      <c r="AW181" s="13" t="s">
        <v>30</v>
      </c>
      <c r="AX181" s="13" t="s">
        <v>74</v>
      </c>
      <c r="AY181" s="253" t="s">
        <v>139</v>
      </c>
    </row>
    <row r="182" s="1" customFormat="1" ht="16.5" customHeight="1">
      <c r="B182" s="38"/>
      <c r="C182" s="217" t="s">
        <v>8</v>
      </c>
      <c r="D182" s="217" t="s">
        <v>141</v>
      </c>
      <c r="E182" s="218" t="s">
        <v>955</v>
      </c>
      <c r="F182" s="219" t="s">
        <v>956</v>
      </c>
      <c r="G182" s="220" t="s">
        <v>160</v>
      </c>
      <c r="H182" s="221">
        <v>2</v>
      </c>
      <c r="I182" s="222"/>
      <c r="J182" s="223">
        <f>ROUND(I182*H182,2)</f>
        <v>0</v>
      </c>
      <c r="K182" s="219" t="s">
        <v>145</v>
      </c>
      <c r="L182" s="43"/>
      <c r="M182" s="224" t="s">
        <v>1</v>
      </c>
      <c r="N182" s="225" t="s">
        <v>38</v>
      </c>
      <c r="O182" s="79"/>
      <c r="P182" s="226">
        <f>O182*H182</f>
        <v>0</v>
      </c>
      <c r="Q182" s="226">
        <v>0</v>
      </c>
      <c r="R182" s="226">
        <f>Q182*H182</f>
        <v>0</v>
      </c>
      <c r="S182" s="226">
        <v>0</v>
      </c>
      <c r="T182" s="227">
        <f>S182*H182</f>
        <v>0</v>
      </c>
      <c r="AR182" s="17" t="s">
        <v>146</v>
      </c>
      <c r="AT182" s="17" t="s">
        <v>141</v>
      </c>
      <c r="AU182" s="17" t="s">
        <v>76</v>
      </c>
      <c r="AY182" s="17" t="s">
        <v>139</v>
      </c>
      <c r="BE182" s="228">
        <f>IF(N182="základní",J182,0)</f>
        <v>0</v>
      </c>
      <c r="BF182" s="228">
        <f>IF(N182="snížená",J182,0)</f>
        <v>0</v>
      </c>
      <c r="BG182" s="228">
        <f>IF(N182="zákl. přenesená",J182,0)</f>
        <v>0</v>
      </c>
      <c r="BH182" s="228">
        <f>IF(N182="sníž. přenesená",J182,0)</f>
        <v>0</v>
      </c>
      <c r="BI182" s="228">
        <f>IF(N182="nulová",J182,0)</f>
        <v>0</v>
      </c>
      <c r="BJ182" s="17" t="s">
        <v>74</v>
      </c>
      <c r="BK182" s="228">
        <f>ROUND(I182*H182,2)</f>
        <v>0</v>
      </c>
      <c r="BL182" s="17" t="s">
        <v>146</v>
      </c>
      <c r="BM182" s="17" t="s">
        <v>957</v>
      </c>
    </row>
    <row r="183" s="1" customFormat="1">
      <c r="B183" s="38"/>
      <c r="C183" s="39"/>
      <c r="D183" s="229" t="s">
        <v>148</v>
      </c>
      <c r="E183" s="39"/>
      <c r="F183" s="230" t="s">
        <v>958</v>
      </c>
      <c r="G183" s="39"/>
      <c r="H183" s="39"/>
      <c r="I183" s="144"/>
      <c r="J183" s="39"/>
      <c r="K183" s="39"/>
      <c r="L183" s="43"/>
      <c r="M183" s="231"/>
      <c r="N183" s="79"/>
      <c r="O183" s="79"/>
      <c r="P183" s="79"/>
      <c r="Q183" s="79"/>
      <c r="R183" s="79"/>
      <c r="S183" s="79"/>
      <c r="T183" s="80"/>
      <c r="AT183" s="17" t="s">
        <v>148</v>
      </c>
      <c r="AU183" s="17" t="s">
        <v>76</v>
      </c>
    </row>
    <row r="184" s="1" customFormat="1">
      <c r="B184" s="38"/>
      <c r="C184" s="39"/>
      <c r="D184" s="229" t="s">
        <v>150</v>
      </c>
      <c r="E184" s="39"/>
      <c r="F184" s="232" t="s">
        <v>959</v>
      </c>
      <c r="G184" s="39"/>
      <c r="H184" s="39"/>
      <c r="I184" s="144"/>
      <c r="J184" s="39"/>
      <c r="K184" s="39"/>
      <c r="L184" s="43"/>
      <c r="M184" s="231"/>
      <c r="N184" s="79"/>
      <c r="O184" s="79"/>
      <c r="P184" s="79"/>
      <c r="Q184" s="79"/>
      <c r="R184" s="79"/>
      <c r="S184" s="79"/>
      <c r="T184" s="80"/>
      <c r="AT184" s="17" t="s">
        <v>150</v>
      </c>
      <c r="AU184" s="17" t="s">
        <v>76</v>
      </c>
    </row>
    <row r="185" s="1" customFormat="1" ht="16.5" customHeight="1">
      <c r="B185" s="38"/>
      <c r="C185" s="217" t="s">
        <v>269</v>
      </c>
      <c r="D185" s="217" t="s">
        <v>141</v>
      </c>
      <c r="E185" s="218" t="s">
        <v>280</v>
      </c>
      <c r="F185" s="219" t="s">
        <v>281</v>
      </c>
      <c r="G185" s="220" t="s">
        <v>144</v>
      </c>
      <c r="H185" s="221">
        <v>34.890000000000001</v>
      </c>
      <c r="I185" s="222"/>
      <c r="J185" s="223">
        <f>ROUND(I185*H185,2)</f>
        <v>0</v>
      </c>
      <c r="K185" s="219" t="s">
        <v>145</v>
      </c>
      <c r="L185" s="43"/>
      <c r="M185" s="224" t="s">
        <v>1</v>
      </c>
      <c r="N185" s="225" t="s">
        <v>38</v>
      </c>
      <c r="O185" s="79"/>
      <c r="P185" s="226">
        <f>O185*H185</f>
        <v>0</v>
      </c>
      <c r="Q185" s="226">
        <v>0</v>
      </c>
      <c r="R185" s="226">
        <f>Q185*H185</f>
        <v>0</v>
      </c>
      <c r="S185" s="226">
        <v>0</v>
      </c>
      <c r="T185" s="227">
        <f>S185*H185</f>
        <v>0</v>
      </c>
      <c r="AR185" s="17" t="s">
        <v>146</v>
      </c>
      <c r="AT185" s="17" t="s">
        <v>141</v>
      </c>
      <c r="AU185" s="17" t="s">
        <v>76</v>
      </c>
      <c r="AY185" s="17" t="s">
        <v>139</v>
      </c>
      <c r="BE185" s="228">
        <f>IF(N185="základní",J185,0)</f>
        <v>0</v>
      </c>
      <c r="BF185" s="228">
        <f>IF(N185="snížená",J185,0)</f>
        <v>0</v>
      </c>
      <c r="BG185" s="228">
        <f>IF(N185="zákl. přenesená",J185,0)</f>
        <v>0</v>
      </c>
      <c r="BH185" s="228">
        <f>IF(N185="sníž. přenesená",J185,0)</f>
        <v>0</v>
      </c>
      <c r="BI185" s="228">
        <f>IF(N185="nulová",J185,0)</f>
        <v>0</v>
      </c>
      <c r="BJ185" s="17" t="s">
        <v>74</v>
      </c>
      <c r="BK185" s="228">
        <f>ROUND(I185*H185,2)</f>
        <v>0</v>
      </c>
      <c r="BL185" s="17" t="s">
        <v>146</v>
      </c>
      <c r="BM185" s="17" t="s">
        <v>960</v>
      </c>
    </row>
    <row r="186" s="1" customFormat="1">
      <c r="B186" s="38"/>
      <c r="C186" s="39"/>
      <c r="D186" s="229" t="s">
        <v>148</v>
      </c>
      <c r="E186" s="39"/>
      <c r="F186" s="230" t="s">
        <v>283</v>
      </c>
      <c r="G186" s="39"/>
      <c r="H186" s="39"/>
      <c r="I186" s="144"/>
      <c r="J186" s="39"/>
      <c r="K186" s="39"/>
      <c r="L186" s="43"/>
      <c r="M186" s="231"/>
      <c r="N186" s="79"/>
      <c r="O186" s="79"/>
      <c r="P186" s="79"/>
      <c r="Q186" s="79"/>
      <c r="R186" s="79"/>
      <c r="S186" s="79"/>
      <c r="T186" s="80"/>
      <c r="AT186" s="17" t="s">
        <v>148</v>
      </c>
      <c r="AU186" s="17" t="s">
        <v>76</v>
      </c>
    </row>
    <row r="187" s="12" customFormat="1">
      <c r="B187" s="233"/>
      <c r="C187" s="234"/>
      <c r="D187" s="229" t="s">
        <v>152</v>
      </c>
      <c r="E187" s="235" t="s">
        <v>1</v>
      </c>
      <c r="F187" s="236" t="s">
        <v>961</v>
      </c>
      <c r="G187" s="234"/>
      <c r="H187" s="235" t="s">
        <v>1</v>
      </c>
      <c r="I187" s="237"/>
      <c r="J187" s="234"/>
      <c r="K187" s="234"/>
      <c r="L187" s="238"/>
      <c r="M187" s="239"/>
      <c r="N187" s="240"/>
      <c r="O187" s="240"/>
      <c r="P187" s="240"/>
      <c r="Q187" s="240"/>
      <c r="R187" s="240"/>
      <c r="S187" s="240"/>
      <c r="T187" s="241"/>
      <c r="AT187" s="242" t="s">
        <v>152</v>
      </c>
      <c r="AU187" s="242" t="s">
        <v>76</v>
      </c>
      <c r="AV187" s="12" t="s">
        <v>74</v>
      </c>
      <c r="AW187" s="12" t="s">
        <v>30</v>
      </c>
      <c r="AX187" s="12" t="s">
        <v>67</v>
      </c>
      <c r="AY187" s="242" t="s">
        <v>139</v>
      </c>
    </row>
    <row r="188" s="13" customFormat="1">
      <c r="B188" s="243"/>
      <c r="C188" s="244"/>
      <c r="D188" s="229" t="s">
        <v>152</v>
      </c>
      <c r="E188" s="245" t="s">
        <v>1</v>
      </c>
      <c r="F188" s="246" t="s">
        <v>962</v>
      </c>
      <c r="G188" s="244"/>
      <c r="H188" s="247">
        <v>34.890000000000001</v>
      </c>
      <c r="I188" s="248"/>
      <c r="J188" s="244"/>
      <c r="K188" s="244"/>
      <c r="L188" s="249"/>
      <c r="M188" s="250"/>
      <c r="N188" s="251"/>
      <c r="O188" s="251"/>
      <c r="P188" s="251"/>
      <c r="Q188" s="251"/>
      <c r="R188" s="251"/>
      <c r="S188" s="251"/>
      <c r="T188" s="252"/>
      <c r="AT188" s="253" t="s">
        <v>152</v>
      </c>
      <c r="AU188" s="253" t="s">
        <v>76</v>
      </c>
      <c r="AV188" s="13" t="s">
        <v>76</v>
      </c>
      <c r="AW188" s="13" t="s">
        <v>30</v>
      </c>
      <c r="AX188" s="13" t="s">
        <v>67</v>
      </c>
      <c r="AY188" s="253" t="s">
        <v>139</v>
      </c>
    </row>
    <row r="189" s="14" customFormat="1">
      <c r="B189" s="254"/>
      <c r="C189" s="255"/>
      <c r="D189" s="229" t="s">
        <v>152</v>
      </c>
      <c r="E189" s="256" t="s">
        <v>1</v>
      </c>
      <c r="F189" s="257" t="s">
        <v>157</v>
      </c>
      <c r="G189" s="255"/>
      <c r="H189" s="258">
        <v>34.890000000000001</v>
      </c>
      <c r="I189" s="259"/>
      <c r="J189" s="255"/>
      <c r="K189" s="255"/>
      <c r="L189" s="260"/>
      <c r="M189" s="261"/>
      <c r="N189" s="262"/>
      <c r="O189" s="262"/>
      <c r="P189" s="262"/>
      <c r="Q189" s="262"/>
      <c r="R189" s="262"/>
      <c r="S189" s="262"/>
      <c r="T189" s="263"/>
      <c r="AT189" s="264" t="s">
        <v>152</v>
      </c>
      <c r="AU189" s="264" t="s">
        <v>76</v>
      </c>
      <c r="AV189" s="14" t="s">
        <v>146</v>
      </c>
      <c r="AW189" s="14" t="s">
        <v>30</v>
      </c>
      <c r="AX189" s="14" t="s">
        <v>74</v>
      </c>
      <c r="AY189" s="264" t="s">
        <v>139</v>
      </c>
    </row>
    <row r="190" s="1" customFormat="1" ht="16.5" customHeight="1">
      <c r="B190" s="38"/>
      <c r="C190" s="217" t="s">
        <v>279</v>
      </c>
      <c r="D190" s="217" t="s">
        <v>141</v>
      </c>
      <c r="E190" s="218" t="s">
        <v>305</v>
      </c>
      <c r="F190" s="219" t="s">
        <v>306</v>
      </c>
      <c r="G190" s="220" t="s">
        <v>307</v>
      </c>
      <c r="H190" s="221">
        <v>698.178</v>
      </c>
      <c r="I190" s="222"/>
      <c r="J190" s="223">
        <f>ROUND(I190*H190,2)</f>
        <v>0</v>
      </c>
      <c r="K190" s="219" t="s">
        <v>145</v>
      </c>
      <c r="L190" s="43"/>
      <c r="M190" s="224" t="s">
        <v>1</v>
      </c>
      <c r="N190" s="225" t="s">
        <v>38</v>
      </c>
      <c r="O190" s="79"/>
      <c r="P190" s="226">
        <f>O190*H190</f>
        <v>0</v>
      </c>
      <c r="Q190" s="226">
        <v>0</v>
      </c>
      <c r="R190" s="226">
        <f>Q190*H190</f>
        <v>0</v>
      </c>
      <c r="S190" s="226">
        <v>0</v>
      </c>
      <c r="T190" s="227">
        <f>S190*H190</f>
        <v>0</v>
      </c>
      <c r="AR190" s="17" t="s">
        <v>146</v>
      </c>
      <c r="AT190" s="17" t="s">
        <v>141</v>
      </c>
      <c r="AU190" s="17" t="s">
        <v>76</v>
      </c>
      <c r="AY190" s="17" t="s">
        <v>139</v>
      </c>
      <c r="BE190" s="228">
        <f>IF(N190="základní",J190,0)</f>
        <v>0</v>
      </c>
      <c r="BF190" s="228">
        <f>IF(N190="snížená",J190,0)</f>
        <v>0</v>
      </c>
      <c r="BG190" s="228">
        <f>IF(N190="zákl. přenesená",J190,0)</f>
        <v>0</v>
      </c>
      <c r="BH190" s="228">
        <f>IF(N190="sníž. přenesená",J190,0)</f>
        <v>0</v>
      </c>
      <c r="BI190" s="228">
        <f>IF(N190="nulová",J190,0)</f>
        <v>0</v>
      </c>
      <c r="BJ190" s="17" t="s">
        <v>74</v>
      </c>
      <c r="BK190" s="228">
        <f>ROUND(I190*H190,2)</f>
        <v>0</v>
      </c>
      <c r="BL190" s="17" t="s">
        <v>146</v>
      </c>
      <c r="BM190" s="17" t="s">
        <v>963</v>
      </c>
    </row>
    <row r="191" s="1" customFormat="1">
      <c r="B191" s="38"/>
      <c r="C191" s="39"/>
      <c r="D191" s="229" t="s">
        <v>148</v>
      </c>
      <c r="E191" s="39"/>
      <c r="F191" s="230" t="s">
        <v>309</v>
      </c>
      <c r="G191" s="39"/>
      <c r="H191" s="39"/>
      <c r="I191" s="144"/>
      <c r="J191" s="39"/>
      <c r="K191" s="39"/>
      <c r="L191" s="43"/>
      <c r="M191" s="231"/>
      <c r="N191" s="79"/>
      <c r="O191" s="79"/>
      <c r="P191" s="79"/>
      <c r="Q191" s="79"/>
      <c r="R191" s="79"/>
      <c r="S191" s="79"/>
      <c r="T191" s="80"/>
      <c r="AT191" s="17" t="s">
        <v>148</v>
      </c>
      <c r="AU191" s="17" t="s">
        <v>76</v>
      </c>
    </row>
    <row r="192" s="1" customFormat="1">
      <c r="B192" s="38"/>
      <c r="C192" s="39"/>
      <c r="D192" s="229" t="s">
        <v>150</v>
      </c>
      <c r="E192" s="39"/>
      <c r="F192" s="232" t="s">
        <v>310</v>
      </c>
      <c r="G192" s="39"/>
      <c r="H192" s="39"/>
      <c r="I192" s="144"/>
      <c r="J192" s="39"/>
      <c r="K192" s="39"/>
      <c r="L192" s="43"/>
      <c r="M192" s="231"/>
      <c r="N192" s="79"/>
      <c r="O192" s="79"/>
      <c r="P192" s="79"/>
      <c r="Q192" s="79"/>
      <c r="R192" s="79"/>
      <c r="S192" s="79"/>
      <c r="T192" s="80"/>
      <c r="AT192" s="17" t="s">
        <v>150</v>
      </c>
      <c r="AU192" s="17" t="s">
        <v>76</v>
      </c>
    </row>
    <row r="193" s="13" customFormat="1">
      <c r="B193" s="243"/>
      <c r="C193" s="244"/>
      <c r="D193" s="229" t="s">
        <v>152</v>
      </c>
      <c r="E193" s="245" t="s">
        <v>1</v>
      </c>
      <c r="F193" s="246" t="s">
        <v>951</v>
      </c>
      <c r="G193" s="244"/>
      <c r="H193" s="247">
        <v>698.178</v>
      </c>
      <c r="I193" s="248"/>
      <c r="J193" s="244"/>
      <c r="K193" s="244"/>
      <c r="L193" s="249"/>
      <c r="M193" s="250"/>
      <c r="N193" s="251"/>
      <c r="O193" s="251"/>
      <c r="P193" s="251"/>
      <c r="Q193" s="251"/>
      <c r="R193" s="251"/>
      <c r="S193" s="251"/>
      <c r="T193" s="252"/>
      <c r="AT193" s="253" t="s">
        <v>152</v>
      </c>
      <c r="AU193" s="253" t="s">
        <v>76</v>
      </c>
      <c r="AV193" s="13" t="s">
        <v>76</v>
      </c>
      <c r="AW193" s="13" t="s">
        <v>30</v>
      </c>
      <c r="AX193" s="13" t="s">
        <v>67</v>
      </c>
      <c r="AY193" s="253" t="s">
        <v>139</v>
      </c>
    </row>
    <row r="194" s="14" customFormat="1">
      <c r="B194" s="254"/>
      <c r="C194" s="255"/>
      <c r="D194" s="229" t="s">
        <v>152</v>
      </c>
      <c r="E194" s="256" t="s">
        <v>1</v>
      </c>
      <c r="F194" s="257" t="s">
        <v>157</v>
      </c>
      <c r="G194" s="255"/>
      <c r="H194" s="258">
        <v>698.178</v>
      </c>
      <c r="I194" s="259"/>
      <c r="J194" s="255"/>
      <c r="K194" s="255"/>
      <c r="L194" s="260"/>
      <c r="M194" s="261"/>
      <c r="N194" s="262"/>
      <c r="O194" s="262"/>
      <c r="P194" s="262"/>
      <c r="Q194" s="262"/>
      <c r="R194" s="262"/>
      <c r="S194" s="262"/>
      <c r="T194" s="263"/>
      <c r="AT194" s="264" t="s">
        <v>152</v>
      </c>
      <c r="AU194" s="264" t="s">
        <v>76</v>
      </c>
      <c r="AV194" s="14" t="s">
        <v>146</v>
      </c>
      <c r="AW194" s="14" t="s">
        <v>30</v>
      </c>
      <c r="AX194" s="14" t="s">
        <v>74</v>
      </c>
      <c r="AY194" s="264" t="s">
        <v>139</v>
      </c>
    </row>
    <row r="195" s="1" customFormat="1" ht="16.5" customHeight="1">
      <c r="B195" s="38"/>
      <c r="C195" s="217" t="s">
        <v>276</v>
      </c>
      <c r="D195" s="217" t="s">
        <v>141</v>
      </c>
      <c r="E195" s="218" t="s">
        <v>313</v>
      </c>
      <c r="F195" s="219" t="s">
        <v>314</v>
      </c>
      <c r="G195" s="220" t="s">
        <v>160</v>
      </c>
      <c r="H195" s="221">
        <v>127.169</v>
      </c>
      <c r="I195" s="222"/>
      <c r="J195" s="223">
        <f>ROUND(I195*H195,2)</f>
        <v>0</v>
      </c>
      <c r="K195" s="219" t="s">
        <v>145</v>
      </c>
      <c r="L195" s="43"/>
      <c r="M195" s="224" t="s">
        <v>1</v>
      </c>
      <c r="N195" s="225" t="s">
        <v>38</v>
      </c>
      <c r="O195" s="79"/>
      <c r="P195" s="226">
        <f>O195*H195</f>
        <v>0</v>
      </c>
      <c r="Q195" s="226">
        <v>0</v>
      </c>
      <c r="R195" s="226">
        <f>Q195*H195</f>
        <v>0</v>
      </c>
      <c r="S195" s="226">
        <v>0</v>
      </c>
      <c r="T195" s="227">
        <f>S195*H195</f>
        <v>0</v>
      </c>
      <c r="AR195" s="17" t="s">
        <v>146</v>
      </c>
      <c r="AT195" s="17" t="s">
        <v>141</v>
      </c>
      <c r="AU195" s="17" t="s">
        <v>76</v>
      </c>
      <c r="AY195" s="17" t="s">
        <v>139</v>
      </c>
      <c r="BE195" s="228">
        <f>IF(N195="základní",J195,0)</f>
        <v>0</v>
      </c>
      <c r="BF195" s="228">
        <f>IF(N195="snížená",J195,0)</f>
        <v>0</v>
      </c>
      <c r="BG195" s="228">
        <f>IF(N195="zákl. přenesená",J195,0)</f>
        <v>0</v>
      </c>
      <c r="BH195" s="228">
        <f>IF(N195="sníž. přenesená",J195,0)</f>
        <v>0</v>
      </c>
      <c r="BI195" s="228">
        <f>IF(N195="nulová",J195,0)</f>
        <v>0</v>
      </c>
      <c r="BJ195" s="17" t="s">
        <v>74</v>
      </c>
      <c r="BK195" s="228">
        <f>ROUND(I195*H195,2)</f>
        <v>0</v>
      </c>
      <c r="BL195" s="17" t="s">
        <v>146</v>
      </c>
      <c r="BM195" s="17" t="s">
        <v>964</v>
      </c>
    </row>
    <row r="196" s="1" customFormat="1">
      <c r="B196" s="38"/>
      <c r="C196" s="39"/>
      <c r="D196" s="229" t="s">
        <v>148</v>
      </c>
      <c r="E196" s="39"/>
      <c r="F196" s="230" t="s">
        <v>316</v>
      </c>
      <c r="G196" s="39"/>
      <c r="H196" s="39"/>
      <c r="I196" s="144"/>
      <c r="J196" s="39"/>
      <c r="K196" s="39"/>
      <c r="L196" s="43"/>
      <c r="M196" s="231"/>
      <c r="N196" s="79"/>
      <c r="O196" s="79"/>
      <c r="P196" s="79"/>
      <c r="Q196" s="79"/>
      <c r="R196" s="79"/>
      <c r="S196" s="79"/>
      <c r="T196" s="80"/>
      <c r="AT196" s="17" t="s">
        <v>148</v>
      </c>
      <c r="AU196" s="17" t="s">
        <v>76</v>
      </c>
    </row>
    <row r="197" s="1" customFormat="1">
      <c r="B197" s="38"/>
      <c r="C197" s="39"/>
      <c r="D197" s="229" t="s">
        <v>150</v>
      </c>
      <c r="E197" s="39"/>
      <c r="F197" s="232" t="s">
        <v>317</v>
      </c>
      <c r="G197" s="39"/>
      <c r="H197" s="39"/>
      <c r="I197" s="144"/>
      <c r="J197" s="39"/>
      <c r="K197" s="39"/>
      <c r="L197" s="43"/>
      <c r="M197" s="231"/>
      <c r="N197" s="79"/>
      <c r="O197" s="79"/>
      <c r="P197" s="79"/>
      <c r="Q197" s="79"/>
      <c r="R197" s="79"/>
      <c r="S197" s="79"/>
      <c r="T197" s="80"/>
      <c r="AT197" s="17" t="s">
        <v>150</v>
      </c>
      <c r="AU197" s="17" t="s">
        <v>76</v>
      </c>
    </row>
    <row r="198" s="12" customFormat="1">
      <c r="B198" s="233"/>
      <c r="C198" s="234"/>
      <c r="D198" s="229" t="s">
        <v>152</v>
      </c>
      <c r="E198" s="235" t="s">
        <v>1</v>
      </c>
      <c r="F198" s="236" t="s">
        <v>965</v>
      </c>
      <c r="G198" s="234"/>
      <c r="H198" s="235" t="s">
        <v>1</v>
      </c>
      <c r="I198" s="237"/>
      <c r="J198" s="234"/>
      <c r="K198" s="234"/>
      <c r="L198" s="238"/>
      <c r="M198" s="239"/>
      <c r="N198" s="240"/>
      <c r="O198" s="240"/>
      <c r="P198" s="240"/>
      <c r="Q198" s="240"/>
      <c r="R198" s="240"/>
      <c r="S198" s="240"/>
      <c r="T198" s="241"/>
      <c r="AT198" s="242" t="s">
        <v>152</v>
      </c>
      <c r="AU198" s="242" t="s">
        <v>76</v>
      </c>
      <c r="AV198" s="12" t="s">
        <v>74</v>
      </c>
      <c r="AW198" s="12" t="s">
        <v>30</v>
      </c>
      <c r="AX198" s="12" t="s">
        <v>67</v>
      </c>
      <c r="AY198" s="242" t="s">
        <v>139</v>
      </c>
    </row>
    <row r="199" s="13" customFormat="1">
      <c r="B199" s="243"/>
      <c r="C199" s="244"/>
      <c r="D199" s="229" t="s">
        <v>152</v>
      </c>
      <c r="E199" s="245" t="s">
        <v>1</v>
      </c>
      <c r="F199" s="246" t="s">
        <v>966</v>
      </c>
      <c r="G199" s="244"/>
      <c r="H199" s="247">
        <v>61.058</v>
      </c>
      <c r="I199" s="248"/>
      <c r="J199" s="244"/>
      <c r="K199" s="244"/>
      <c r="L199" s="249"/>
      <c r="M199" s="250"/>
      <c r="N199" s="251"/>
      <c r="O199" s="251"/>
      <c r="P199" s="251"/>
      <c r="Q199" s="251"/>
      <c r="R199" s="251"/>
      <c r="S199" s="251"/>
      <c r="T199" s="252"/>
      <c r="AT199" s="253" t="s">
        <v>152</v>
      </c>
      <c r="AU199" s="253" t="s">
        <v>76</v>
      </c>
      <c r="AV199" s="13" t="s">
        <v>76</v>
      </c>
      <c r="AW199" s="13" t="s">
        <v>30</v>
      </c>
      <c r="AX199" s="13" t="s">
        <v>67</v>
      </c>
      <c r="AY199" s="253" t="s">
        <v>139</v>
      </c>
    </row>
    <row r="200" s="13" customFormat="1">
      <c r="B200" s="243"/>
      <c r="C200" s="244"/>
      <c r="D200" s="229" t="s">
        <v>152</v>
      </c>
      <c r="E200" s="245" t="s">
        <v>1</v>
      </c>
      <c r="F200" s="246" t="s">
        <v>967</v>
      </c>
      <c r="G200" s="244"/>
      <c r="H200" s="247">
        <v>50.591000000000001</v>
      </c>
      <c r="I200" s="248"/>
      <c r="J200" s="244"/>
      <c r="K200" s="244"/>
      <c r="L200" s="249"/>
      <c r="M200" s="250"/>
      <c r="N200" s="251"/>
      <c r="O200" s="251"/>
      <c r="P200" s="251"/>
      <c r="Q200" s="251"/>
      <c r="R200" s="251"/>
      <c r="S200" s="251"/>
      <c r="T200" s="252"/>
      <c r="AT200" s="253" t="s">
        <v>152</v>
      </c>
      <c r="AU200" s="253" t="s">
        <v>76</v>
      </c>
      <c r="AV200" s="13" t="s">
        <v>76</v>
      </c>
      <c r="AW200" s="13" t="s">
        <v>30</v>
      </c>
      <c r="AX200" s="13" t="s">
        <v>67</v>
      </c>
      <c r="AY200" s="253" t="s">
        <v>139</v>
      </c>
    </row>
    <row r="201" s="12" customFormat="1">
      <c r="B201" s="233"/>
      <c r="C201" s="234"/>
      <c r="D201" s="229" t="s">
        <v>152</v>
      </c>
      <c r="E201" s="235" t="s">
        <v>1</v>
      </c>
      <c r="F201" s="236" t="s">
        <v>968</v>
      </c>
      <c r="G201" s="234"/>
      <c r="H201" s="235" t="s">
        <v>1</v>
      </c>
      <c r="I201" s="237"/>
      <c r="J201" s="234"/>
      <c r="K201" s="234"/>
      <c r="L201" s="238"/>
      <c r="M201" s="239"/>
      <c r="N201" s="240"/>
      <c r="O201" s="240"/>
      <c r="P201" s="240"/>
      <c r="Q201" s="240"/>
      <c r="R201" s="240"/>
      <c r="S201" s="240"/>
      <c r="T201" s="241"/>
      <c r="AT201" s="242" t="s">
        <v>152</v>
      </c>
      <c r="AU201" s="242" t="s">
        <v>76</v>
      </c>
      <c r="AV201" s="12" t="s">
        <v>74</v>
      </c>
      <c r="AW201" s="12" t="s">
        <v>30</v>
      </c>
      <c r="AX201" s="12" t="s">
        <v>67</v>
      </c>
      <c r="AY201" s="242" t="s">
        <v>139</v>
      </c>
    </row>
    <row r="202" s="13" customFormat="1">
      <c r="B202" s="243"/>
      <c r="C202" s="244"/>
      <c r="D202" s="229" t="s">
        <v>152</v>
      </c>
      <c r="E202" s="245" t="s">
        <v>1</v>
      </c>
      <c r="F202" s="246" t="s">
        <v>969</v>
      </c>
      <c r="G202" s="244"/>
      <c r="H202" s="247">
        <v>1.44</v>
      </c>
      <c r="I202" s="248"/>
      <c r="J202" s="244"/>
      <c r="K202" s="244"/>
      <c r="L202" s="249"/>
      <c r="M202" s="250"/>
      <c r="N202" s="251"/>
      <c r="O202" s="251"/>
      <c r="P202" s="251"/>
      <c r="Q202" s="251"/>
      <c r="R202" s="251"/>
      <c r="S202" s="251"/>
      <c r="T202" s="252"/>
      <c r="AT202" s="253" t="s">
        <v>152</v>
      </c>
      <c r="AU202" s="253" t="s">
        <v>76</v>
      </c>
      <c r="AV202" s="13" t="s">
        <v>76</v>
      </c>
      <c r="AW202" s="13" t="s">
        <v>30</v>
      </c>
      <c r="AX202" s="13" t="s">
        <v>67</v>
      </c>
      <c r="AY202" s="253" t="s">
        <v>139</v>
      </c>
    </row>
    <row r="203" s="15" customFormat="1">
      <c r="B203" s="265"/>
      <c r="C203" s="266"/>
      <c r="D203" s="229" t="s">
        <v>152</v>
      </c>
      <c r="E203" s="267" t="s">
        <v>1</v>
      </c>
      <c r="F203" s="268" t="s">
        <v>298</v>
      </c>
      <c r="G203" s="266"/>
      <c r="H203" s="269">
        <v>113.089</v>
      </c>
      <c r="I203" s="270"/>
      <c r="J203" s="266"/>
      <c r="K203" s="266"/>
      <c r="L203" s="271"/>
      <c r="M203" s="272"/>
      <c r="N203" s="273"/>
      <c r="O203" s="273"/>
      <c r="P203" s="273"/>
      <c r="Q203" s="273"/>
      <c r="R203" s="273"/>
      <c r="S203" s="273"/>
      <c r="T203" s="274"/>
      <c r="AT203" s="275" t="s">
        <v>152</v>
      </c>
      <c r="AU203" s="275" t="s">
        <v>76</v>
      </c>
      <c r="AV203" s="15" t="s">
        <v>82</v>
      </c>
      <c r="AW203" s="15" t="s">
        <v>30</v>
      </c>
      <c r="AX203" s="15" t="s">
        <v>67</v>
      </c>
      <c r="AY203" s="275" t="s">
        <v>139</v>
      </c>
    </row>
    <row r="204" s="12" customFormat="1">
      <c r="B204" s="233"/>
      <c r="C204" s="234"/>
      <c r="D204" s="229" t="s">
        <v>152</v>
      </c>
      <c r="E204" s="235" t="s">
        <v>1</v>
      </c>
      <c r="F204" s="236" t="s">
        <v>970</v>
      </c>
      <c r="G204" s="234"/>
      <c r="H204" s="235" t="s">
        <v>1</v>
      </c>
      <c r="I204" s="237"/>
      <c r="J204" s="234"/>
      <c r="K204" s="234"/>
      <c r="L204" s="238"/>
      <c r="M204" s="239"/>
      <c r="N204" s="240"/>
      <c r="O204" s="240"/>
      <c r="P204" s="240"/>
      <c r="Q204" s="240"/>
      <c r="R204" s="240"/>
      <c r="S204" s="240"/>
      <c r="T204" s="241"/>
      <c r="AT204" s="242" t="s">
        <v>152</v>
      </c>
      <c r="AU204" s="242" t="s">
        <v>76</v>
      </c>
      <c r="AV204" s="12" t="s">
        <v>74</v>
      </c>
      <c r="AW204" s="12" t="s">
        <v>30</v>
      </c>
      <c r="AX204" s="12" t="s">
        <v>67</v>
      </c>
      <c r="AY204" s="242" t="s">
        <v>139</v>
      </c>
    </row>
    <row r="205" s="13" customFormat="1">
      <c r="B205" s="243"/>
      <c r="C205" s="244"/>
      <c r="D205" s="229" t="s">
        <v>152</v>
      </c>
      <c r="E205" s="245" t="s">
        <v>1</v>
      </c>
      <c r="F205" s="246" t="s">
        <v>971</v>
      </c>
      <c r="G205" s="244"/>
      <c r="H205" s="247">
        <v>6.7999999999999998</v>
      </c>
      <c r="I205" s="248"/>
      <c r="J205" s="244"/>
      <c r="K205" s="244"/>
      <c r="L205" s="249"/>
      <c r="M205" s="250"/>
      <c r="N205" s="251"/>
      <c r="O205" s="251"/>
      <c r="P205" s="251"/>
      <c r="Q205" s="251"/>
      <c r="R205" s="251"/>
      <c r="S205" s="251"/>
      <c r="T205" s="252"/>
      <c r="AT205" s="253" t="s">
        <v>152</v>
      </c>
      <c r="AU205" s="253" t="s">
        <v>76</v>
      </c>
      <c r="AV205" s="13" t="s">
        <v>76</v>
      </c>
      <c r="AW205" s="13" t="s">
        <v>30</v>
      </c>
      <c r="AX205" s="13" t="s">
        <v>67</v>
      </c>
      <c r="AY205" s="253" t="s">
        <v>139</v>
      </c>
    </row>
    <row r="206" s="12" customFormat="1">
      <c r="B206" s="233"/>
      <c r="C206" s="234"/>
      <c r="D206" s="229" t="s">
        <v>152</v>
      </c>
      <c r="E206" s="235" t="s">
        <v>1</v>
      </c>
      <c r="F206" s="236" t="s">
        <v>972</v>
      </c>
      <c r="G206" s="234"/>
      <c r="H206" s="235" t="s">
        <v>1</v>
      </c>
      <c r="I206" s="237"/>
      <c r="J206" s="234"/>
      <c r="K206" s="234"/>
      <c r="L206" s="238"/>
      <c r="M206" s="239"/>
      <c r="N206" s="240"/>
      <c r="O206" s="240"/>
      <c r="P206" s="240"/>
      <c r="Q206" s="240"/>
      <c r="R206" s="240"/>
      <c r="S206" s="240"/>
      <c r="T206" s="241"/>
      <c r="AT206" s="242" t="s">
        <v>152</v>
      </c>
      <c r="AU206" s="242" t="s">
        <v>76</v>
      </c>
      <c r="AV206" s="12" t="s">
        <v>74</v>
      </c>
      <c r="AW206" s="12" t="s">
        <v>30</v>
      </c>
      <c r="AX206" s="12" t="s">
        <v>67</v>
      </c>
      <c r="AY206" s="242" t="s">
        <v>139</v>
      </c>
    </row>
    <row r="207" s="13" customFormat="1">
      <c r="B207" s="243"/>
      <c r="C207" s="244"/>
      <c r="D207" s="229" t="s">
        <v>152</v>
      </c>
      <c r="E207" s="245" t="s">
        <v>1</v>
      </c>
      <c r="F207" s="246" t="s">
        <v>973</v>
      </c>
      <c r="G207" s="244"/>
      <c r="H207" s="247">
        <v>7.2800000000000002</v>
      </c>
      <c r="I207" s="248"/>
      <c r="J207" s="244"/>
      <c r="K207" s="244"/>
      <c r="L207" s="249"/>
      <c r="M207" s="250"/>
      <c r="N207" s="251"/>
      <c r="O207" s="251"/>
      <c r="P207" s="251"/>
      <c r="Q207" s="251"/>
      <c r="R207" s="251"/>
      <c r="S207" s="251"/>
      <c r="T207" s="252"/>
      <c r="AT207" s="253" t="s">
        <v>152</v>
      </c>
      <c r="AU207" s="253" t="s">
        <v>76</v>
      </c>
      <c r="AV207" s="13" t="s">
        <v>76</v>
      </c>
      <c r="AW207" s="13" t="s">
        <v>30</v>
      </c>
      <c r="AX207" s="13" t="s">
        <v>67</v>
      </c>
      <c r="AY207" s="253" t="s">
        <v>139</v>
      </c>
    </row>
    <row r="208" s="15" customFormat="1">
      <c r="B208" s="265"/>
      <c r="C208" s="266"/>
      <c r="D208" s="229" t="s">
        <v>152</v>
      </c>
      <c r="E208" s="267" t="s">
        <v>1</v>
      </c>
      <c r="F208" s="268" t="s">
        <v>298</v>
      </c>
      <c r="G208" s="266"/>
      <c r="H208" s="269">
        <v>14.08</v>
      </c>
      <c r="I208" s="270"/>
      <c r="J208" s="266"/>
      <c r="K208" s="266"/>
      <c r="L208" s="271"/>
      <c r="M208" s="272"/>
      <c r="N208" s="273"/>
      <c r="O208" s="273"/>
      <c r="P208" s="273"/>
      <c r="Q208" s="273"/>
      <c r="R208" s="273"/>
      <c r="S208" s="273"/>
      <c r="T208" s="274"/>
      <c r="AT208" s="275" t="s">
        <v>152</v>
      </c>
      <c r="AU208" s="275" t="s">
        <v>76</v>
      </c>
      <c r="AV208" s="15" t="s">
        <v>82</v>
      </c>
      <c r="AW208" s="15" t="s">
        <v>30</v>
      </c>
      <c r="AX208" s="15" t="s">
        <v>67</v>
      </c>
      <c r="AY208" s="275" t="s">
        <v>139</v>
      </c>
    </row>
    <row r="209" s="14" customFormat="1">
      <c r="B209" s="254"/>
      <c r="C209" s="255"/>
      <c r="D209" s="229" t="s">
        <v>152</v>
      </c>
      <c r="E209" s="256" t="s">
        <v>1</v>
      </c>
      <c r="F209" s="257" t="s">
        <v>157</v>
      </c>
      <c r="G209" s="255"/>
      <c r="H209" s="258">
        <v>127.169</v>
      </c>
      <c r="I209" s="259"/>
      <c r="J209" s="255"/>
      <c r="K209" s="255"/>
      <c r="L209" s="260"/>
      <c r="M209" s="261"/>
      <c r="N209" s="262"/>
      <c r="O209" s="262"/>
      <c r="P209" s="262"/>
      <c r="Q209" s="262"/>
      <c r="R209" s="262"/>
      <c r="S209" s="262"/>
      <c r="T209" s="263"/>
      <c r="AT209" s="264" t="s">
        <v>152</v>
      </c>
      <c r="AU209" s="264" t="s">
        <v>76</v>
      </c>
      <c r="AV209" s="14" t="s">
        <v>146</v>
      </c>
      <c r="AW209" s="14" t="s">
        <v>30</v>
      </c>
      <c r="AX209" s="14" t="s">
        <v>74</v>
      </c>
      <c r="AY209" s="264" t="s">
        <v>139</v>
      </c>
    </row>
    <row r="210" s="1" customFormat="1" ht="16.5" customHeight="1">
      <c r="B210" s="38"/>
      <c r="C210" s="276" t="s">
        <v>304</v>
      </c>
      <c r="D210" s="276" t="s">
        <v>320</v>
      </c>
      <c r="E210" s="277" t="s">
        <v>974</v>
      </c>
      <c r="F210" s="278" t="s">
        <v>322</v>
      </c>
      <c r="G210" s="279" t="s">
        <v>307</v>
      </c>
      <c r="H210" s="280">
        <v>25.344000000000001</v>
      </c>
      <c r="I210" s="281"/>
      <c r="J210" s="282">
        <f>ROUND(I210*H210,2)</f>
        <v>0</v>
      </c>
      <c r="K210" s="278" t="s">
        <v>145</v>
      </c>
      <c r="L210" s="283"/>
      <c r="M210" s="284" t="s">
        <v>1</v>
      </c>
      <c r="N210" s="285" t="s">
        <v>38</v>
      </c>
      <c r="O210" s="79"/>
      <c r="P210" s="226">
        <f>O210*H210</f>
        <v>0</v>
      </c>
      <c r="Q210" s="226">
        <v>1</v>
      </c>
      <c r="R210" s="226">
        <f>Q210*H210</f>
        <v>25.344000000000001</v>
      </c>
      <c r="S210" s="226">
        <v>0</v>
      </c>
      <c r="T210" s="227">
        <f>S210*H210</f>
        <v>0</v>
      </c>
      <c r="AR210" s="17" t="s">
        <v>218</v>
      </c>
      <c r="AT210" s="17" t="s">
        <v>320</v>
      </c>
      <c r="AU210" s="17" t="s">
        <v>76</v>
      </c>
      <c r="AY210" s="17" t="s">
        <v>139</v>
      </c>
      <c r="BE210" s="228">
        <f>IF(N210="základní",J210,0)</f>
        <v>0</v>
      </c>
      <c r="BF210" s="228">
        <f>IF(N210="snížená",J210,0)</f>
        <v>0</v>
      </c>
      <c r="BG210" s="228">
        <f>IF(N210="zákl. přenesená",J210,0)</f>
        <v>0</v>
      </c>
      <c r="BH210" s="228">
        <f>IF(N210="sníž. přenesená",J210,0)</f>
        <v>0</v>
      </c>
      <c r="BI210" s="228">
        <f>IF(N210="nulová",J210,0)</f>
        <v>0</v>
      </c>
      <c r="BJ210" s="17" t="s">
        <v>74</v>
      </c>
      <c r="BK210" s="228">
        <f>ROUND(I210*H210,2)</f>
        <v>0</v>
      </c>
      <c r="BL210" s="17" t="s">
        <v>146</v>
      </c>
      <c r="BM210" s="17" t="s">
        <v>975</v>
      </c>
    </row>
    <row r="211" s="1" customFormat="1">
      <c r="B211" s="38"/>
      <c r="C211" s="39"/>
      <c r="D211" s="229" t="s">
        <v>148</v>
      </c>
      <c r="E211" s="39"/>
      <c r="F211" s="230" t="s">
        <v>322</v>
      </c>
      <c r="G211" s="39"/>
      <c r="H211" s="39"/>
      <c r="I211" s="144"/>
      <c r="J211" s="39"/>
      <c r="K211" s="39"/>
      <c r="L211" s="43"/>
      <c r="M211" s="231"/>
      <c r="N211" s="79"/>
      <c r="O211" s="79"/>
      <c r="P211" s="79"/>
      <c r="Q211" s="79"/>
      <c r="R211" s="79"/>
      <c r="S211" s="79"/>
      <c r="T211" s="80"/>
      <c r="AT211" s="17" t="s">
        <v>148</v>
      </c>
      <c r="AU211" s="17" t="s">
        <v>76</v>
      </c>
    </row>
    <row r="212" s="12" customFormat="1">
      <c r="B212" s="233"/>
      <c r="C212" s="234"/>
      <c r="D212" s="229" t="s">
        <v>152</v>
      </c>
      <c r="E212" s="235" t="s">
        <v>1</v>
      </c>
      <c r="F212" s="236" t="s">
        <v>970</v>
      </c>
      <c r="G212" s="234"/>
      <c r="H212" s="235" t="s">
        <v>1</v>
      </c>
      <c r="I212" s="237"/>
      <c r="J212" s="234"/>
      <c r="K212" s="234"/>
      <c r="L212" s="238"/>
      <c r="M212" s="239"/>
      <c r="N212" s="240"/>
      <c r="O212" s="240"/>
      <c r="P212" s="240"/>
      <c r="Q212" s="240"/>
      <c r="R212" s="240"/>
      <c r="S212" s="240"/>
      <c r="T212" s="241"/>
      <c r="AT212" s="242" t="s">
        <v>152</v>
      </c>
      <c r="AU212" s="242" t="s">
        <v>76</v>
      </c>
      <c r="AV212" s="12" t="s">
        <v>74</v>
      </c>
      <c r="AW212" s="12" t="s">
        <v>30</v>
      </c>
      <c r="AX212" s="12" t="s">
        <v>67</v>
      </c>
      <c r="AY212" s="242" t="s">
        <v>139</v>
      </c>
    </row>
    <row r="213" s="13" customFormat="1">
      <c r="B213" s="243"/>
      <c r="C213" s="244"/>
      <c r="D213" s="229" t="s">
        <v>152</v>
      </c>
      <c r="E213" s="245" t="s">
        <v>1</v>
      </c>
      <c r="F213" s="246" t="s">
        <v>976</v>
      </c>
      <c r="G213" s="244"/>
      <c r="H213" s="247">
        <v>12.24</v>
      </c>
      <c r="I213" s="248"/>
      <c r="J213" s="244"/>
      <c r="K213" s="244"/>
      <c r="L213" s="249"/>
      <c r="M213" s="250"/>
      <c r="N213" s="251"/>
      <c r="O213" s="251"/>
      <c r="P213" s="251"/>
      <c r="Q213" s="251"/>
      <c r="R213" s="251"/>
      <c r="S213" s="251"/>
      <c r="T213" s="252"/>
      <c r="AT213" s="253" t="s">
        <v>152</v>
      </c>
      <c r="AU213" s="253" t="s">
        <v>76</v>
      </c>
      <c r="AV213" s="13" t="s">
        <v>76</v>
      </c>
      <c r="AW213" s="13" t="s">
        <v>30</v>
      </c>
      <c r="AX213" s="13" t="s">
        <v>67</v>
      </c>
      <c r="AY213" s="253" t="s">
        <v>139</v>
      </c>
    </row>
    <row r="214" s="12" customFormat="1">
      <c r="B214" s="233"/>
      <c r="C214" s="234"/>
      <c r="D214" s="229" t="s">
        <v>152</v>
      </c>
      <c r="E214" s="235" t="s">
        <v>1</v>
      </c>
      <c r="F214" s="236" t="s">
        <v>972</v>
      </c>
      <c r="G214" s="234"/>
      <c r="H214" s="235" t="s">
        <v>1</v>
      </c>
      <c r="I214" s="237"/>
      <c r="J214" s="234"/>
      <c r="K214" s="234"/>
      <c r="L214" s="238"/>
      <c r="M214" s="239"/>
      <c r="N214" s="240"/>
      <c r="O214" s="240"/>
      <c r="P214" s="240"/>
      <c r="Q214" s="240"/>
      <c r="R214" s="240"/>
      <c r="S214" s="240"/>
      <c r="T214" s="241"/>
      <c r="AT214" s="242" t="s">
        <v>152</v>
      </c>
      <c r="AU214" s="242" t="s">
        <v>76</v>
      </c>
      <c r="AV214" s="12" t="s">
        <v>74</v>
      </c>
      <c r="AW214" s="12" t="s">
        <v>30</v>
      </c>
      <c r="AX214" s="12" t="s">
        <v>67</v>
      </c>
      <c r="AY214" s="242" t="s">
        <v>139</v>
      </c>
    </row>
    <row r="215" s="13" customFormat="1">
      <c r="B215" s="243"/>
      <c r="C215" s="244"/>
      <c r="D215" s="229" t="s">
        <v>152</v>
      </c>
      <c r="E215" s="245" t="s">
        <v>1</v>
      </c>
      <c r="F215" s="246" t="s">
        <v>977</v>
      </c>
      <c r="G215" s="244"/>
      <c r="H215" s="247">
        <v>13.103999999999999</v>
      </c>
      <c r="I215" s="248"/>
      <c r="J215" s="244"/>
      <c r="K215" s="244"/>
      <c r="L215" s="249"/>
      <c r="M215" s="250"/>
      <c r="N215" s="251"/>
      <c r="O215" s="251"/>
      <c r="P215" s="251"/>
      <c r="Q215" s="251"/>
      <c r="R215" s="251"/>
      <c r="S215" s="251"/>
      <c r="T215" s="252"/>
      <c r="AT215" s="253" t="s">
        <v>152</v>
      </c>
      <c r="AU215" s="253" t="s">
        <v>76</v>
      </c>
      <c r="AV215" s="13" t="s">
        <v>76</v>
      </c>
      <c r="AW215" s="13" t="s">
        <v>30</v>
      </c>
      <c r="AX215" s="13" t="s">
        <v>67</v>
      </c>
      <c r="AY215" s="253" t="s">
        <v>139</v>
      </c>
    </row>
    <row r="216" s="14" customFormat="1">
      <c r="B216" s="254"/>
      <c r="C216" s="255"/>
      <c r="D216" s="229" t="s">
        <v>152</v>
      </c>
      <c r="E216" s="256" t="s">
        <v>1</v>
      </c>
      <c r="F216" s="257" t="s">
        <v>157</v>
      </c>
      <c r="G216" s="255"/>
      <c r="H216" s="258">
        <v>25.344000000000001</v>
      </c>
      <c r="I216" s="259"/>
      <c r="J216" s="255"/>
      <c r="K216" s="255"/>
      <c r="L216" s="260"/>
      <c r="M216" s="261"/>
      <c r="N216" s="262"/>
      <c r="O216" s="262"/>
      <c r="P216" s="262"/>
      <c r="Q216" s="262"/>
      <c r="R216" s="262"/>
      <c r="S216" s="262"/>
      <c r="T216" s="263"/>
      <c r="AT216" s="264" t="s">
        <v>152</v>
      </c>
      <c r="AU216" s="264" t="s">
        <v>76</v>
      </c>
      <c r="AV216" s="14" t="s">
        <v>146</v>
      </c>
      <c r="AW216" s="14" t="s">
        <v>30</v>
      </c>
      <c r="AX216" s="14" t="s">
        <v>74</v>
      </c>
      <c r="AY216" s="264" t="s">
        <v>139</v>
      </c>
    </row>
    <row r="217" s="1" customFormat="1" ht="16.5" customHeight="1">
      <c r="B217" s="38"/>
      <c r="C217" s="276" t="s">
        <v>312</v>
      </c>
      <c r="D217" s="276" t="s">
        <v>320</v>
      </c>
      <c r="E217" s="277" t="s">
        <v>978</v>
      </c>
      <c r="F217" s="278" t="s">
        <v>979</v>
      </c>
      <c r="G217" s="279" t="s">
        <v>307</v>
      </c>
      <c r="H217" s="280">
        <v>200.96799999999999</v>
      </c>
      <c r="I217" s="281"/>
      <c r="J217" s="282">
        <f>ROUND(I217*H217,2)</f>
        <v>0</v>
      </c>
      <c r="K217" s="278" t="s">
        <v>145</v>
      </c>
      <c r="L217" s="283"/>
      <c r="M217" s="284" t="s">
        <v>1</v>
      </c>
      <c r="N217" s="285" t="s">
        <v>38</v>
      </c>
      <c r="O217" s="79"/>
      <c r="P217" s="226">
        <f>O217*H217</f>
        <v>0</v>
      </c>
      <c r="Q217" s="226">
        <v>1</v>
      </c>
      <c r="R217" s="226">
        <f>Q217*H217</f>
        <v>200.96799999999999</v>
      </c>
      <c r="S217" s="226">
        <v>0</v>
      </c>
      <c r="T217" s="227">
        <f>S217*H217</f>
        <v>0</v>
      </c>
      <c r="AR217" s="17" t="s">
        <v>218</v>
      </c>
      <c r="AT217" s="17" t="s">
        <v>320</v>
      </c>
      <c r="AU217" s="17" t="s">
        <v>76</v>
      </c>
      <c r="AY217" s="17" t="s">
        <v>139</v>
      </c>
      <c r="BE217" s="228">
        <f>IF(N217="základní",J217,0)</f>
        <v>0</v>
      </c>
      <c r="BF217" s="228">
        <f>IF(N217="snížená",J217,0)</f>
        <v>0</v>
      </c>
      <c r="BG217" s="228">
        <f>IF(N217="zákl. přenesená",J217,0)</f>
        <v>0</v>
      </c>
      <c r="BH217" s="228">
        <f>IF(N217="sníž. přenesená",J217,0)</f>
        <v>0</v>
      </c>
      <c r="BI217" s="228">
        <f>IF(N217="nulová",J217,0)</f>
        <v>0</v>
      </c>
      <c r="BJ217" s="17" t="s">
        <v>74</v>
      </c>
      <c r="BK217" s="228">
        <f>ROUND(I217*H217,2)</f>
        <v>0</v>
      </c>
      <c r="BL217" s="17" t="s">
        <v>146</v>
      </c>
      <c r="BM217" s="17" t="s">
        <v>980</v>
      </c>
    </row>
    <row r="218" s="1" customFormat="1">
      <c r="B218" s="38"/>
      <c r="C218" s="39"/>
      <c r="D218" s="229" t="s">
        <v>148</v>
      </c>
      <c r="E218" s="39"/>
      <c r="F218" s="230" t="s">
        <v>979</v>
      </c>
      <c r="G218" s="39"/>
      <c r="H218" s="39"/>
      <c r="I218" s="144"/>
      <c r="J218" s="39"/>
      <c r="K218" s="39"/>
      <c r="L218" s="43"/>
      <c r="M218" s="231"/>
      <c r="N218" s="79"/>
      <c r="O218" s="79"/>
      <c r="P218" s="79"/>
      <c r="Q218" s="79"/>
      <c r="R218" s="79"/>
      <c r="S218" s="79"/>
      <c r="T218" s="80"/>
      <c r="AT218" s="17" t="s">
        <v>148</v>
      </c>
      <c r="AU218" s="17" t="s">
        <v>76</v>
      </c>
    </row>
    <row r="219" s="13" customFormat="1">
      <c r="B219" s="243"/>
      <c r="C219" s="244"/>
      <c r="D219" s="229" t="s">
        <v>152</v>
      </c>
      <c r="E219" s="245" t="s">
        <v>1</v>
      </c>
      <c r="F219" s="246" t="s">
        <v>981</v>
      </c>
      <c r="G219" s="244"/>
      <c r="H219" s="247">
        <v>228.904</v>
      </c>
      <c r="I219" s="248"/>
      <c r="J219" s="244"/>
      <c r="K219" s="244"/>
      <c r="L219" s="249"/>
      <c r="M219" s="250"/>
      <c r="N219" s="251"/>
      <c r="O219" s="251"/>
      <c r="P219" s="251"/>
      <c r="Q219" s="251"/>
      <c r="R219" s="251"/>
      <c r="S219" s="251"/>
      <c r="T219" s="252"/>
      <c r="AT219" s="253" t="s">
        <v>152</v>
      </c>
      <c r="AU219" s="253" t="s">
        <v>76</v>
      </c>
      <c r="AV219" s="13" t="s">
        <v>76</v>
      </c>
      <c r="AW219" s="13" t="s">
        <v>30</v>
      </c>
      <c r="AX219" s="13" t="s">
        <v>67</v>
      </c>
      <c r="AY219" s="253" t="s">
        <v>139</v>
      </c>
    </row>
    <row r="220" s="13" customFormat="1">
      <c r="B220" s="243"/>
      <c r="C220" s="244"/>
      <c r="D220" s="229" t="s">
        <v>152</v>
      </c>
      <c r="E220" s="245" t="s">
        <v>1</v>
      </c>
      <c r="F220" s="246" t="s">
        <v>982</v>
      </c>
      <c r="G220" s="244"/>
      <c r="H220" s="247">
        <v>-25.344000000000001</v>
      </c>
      <c r="I220" s="248"/>
      <c r="J220" s="244"/>
      <c r="K220" s="244"/>
      <c r="L220" s="249"/>
      <c r="M220" s="250"/>
      <c r="N220" s="251"/>
      <c r="O220" s="251"/>
      <c r="P220" s="251"/>
      <c r="Q220" s="251"/>
      <c r="R220" s="251"/>
      <c r="S220" s="251"/>
      <c r="T220" s="252"/>
      <c r="AT220" s="253" t="s">
        <v>152</v>
      </c>
      <c r="AU220" s="253" t="s">
        <v>76</v>
      </c>
      <c r="AV220" s="13" t="s">
        <v>76</v>
      </c>
      <c r="AW220" s="13" t="s">
        <v>30</v>
      </c>
      <c r="AX220" s="13" t="s">
        <v>67</v>
      </c>
      <c r="AY220" s="253" t="s">
        <v>139</v>
      </c>
    </row>
    <row r="221" s="13" customFormat="1">
      <c r="B221" s="243"/>
      <c r="C221" s="244"/>
      <c r="D221" s="229" t="s">
        <v>152</v>
      </c>
      <c r="E221" s="245" t="s">
        <v>1</v>
      </c>
      <c r="F221" s="246" t="s">
        <v>983</v>
      </c>
      <c r="G221" s="244"/>
      <c r="H221" s="247">
        <v>-2.5920000000000001</v>
      </c>
      <c r="I221" s="248"/>
      <c r="J221" s="244"/>
      <c r="K221" s="244"/>
      <c r="L221" s="249"/>
      <c r="M221" s="250"/>
      <c r="N221" s="251"/>
      <c r="O221" s="251"/>
      <c r="P221" s="251"/>
      <c r="Q221" s="251"/>
      <c r="R221" s="251"/>
      <c r="S221" s="251"/>
      <c r="T221" s="252"/>
      <c r="AT221" s="253" t="s">
        <v>152</v>
      </c>
      <c r="AU221" s="253" t="s">
        <v>76</v>
      </c>
      <c r="AV221" s="13" t="s">
        <v>76</v>
      </c>
      <c r="AW221" s="13" t="s">
        <v>30</v>
      </c>
      <c r="AX221" s="13" t="s">
        <v>67</v>
      </c>
      <c r="AY221" s="253" t="s">
        <v>139</v>
      </c>
    </row>
    <row r="222" s="14" customFormat="1">
      <c r="B222" s="254"/>
      <c r="C222" s="255"/>
      <c r="D222" s="229" t="s">
        <v>152</v>
      </c>
      <c r="E222" s="256" t="s">
        <v>1</v>
      </c>
      <c r="F222" s="257" t="s">
        <v>157</v>
      </c>
      <c r="G222" s="255"/>
      <c r="H222" s="258">
        <v>200.96799999999999</v>
      </c>
      <c r="I222" s="259"/>
      <c r="J222" s="255"/>
      <c r="K222" s="255"/>
      <c r="L222" s="260"/>
      <c r="M222" s="261"/>
      <c r="N222" s="262"/>
      <c r="O222" s="262"/>
      <c r="P222" s="262"/>
      <c r="Q222" s="262"/>
      <c r="R222" s="262"/>
      <c r="S222" s="262"/>
      <c r="T222" s="263"/>
      <c r="AT222" s="264" t="s">
        <v>152</v>
      </c>
      <c r="AU222" s="264" t="s">
        <v>76</v>
      </c>
      <c r="AV222" s="14" t="s">
        <v>146</v>
      </c>
      <c r="AW222" s="14" t="s">
        <v>30</v>
      </c>
      <c r="AX222" s="14" t="s">
        <v>74</v>
      </c>
      <c r="AY222" s="264" t="s">
        <v>139</v>
      </c>
    </row>
    <row r="223" s="1" customFormat="1" ht="16.5" customHeight="1">
      <c r="B223" s="38"/>
      <c r="C223" s="276" t="s">
        <v>7</v>
      </c>
      <c r="D223" s="276" t="s">
        <v>320</v>
      </c>
      <c r="E223" s="277" t="s">
        <v>984</v>
      </c>
      <c r="F223" s="278" t="s">
        <v>985</v>
      </c>
      <c r="G223" s="279" t="s">
        <v>307</v>
      </c>
      <c r="H223" s="280">
        <v>2.5920000000000001</v>
      </c>
      <c r="I223" s="281"/>
      <c r="J223" s="282">
        <f>ROUND(I223*H223,2)</f>
        <v>0</v>
      </c>
      <c r="K223" s="278" t="s">
        <v>145</v>
      </c>
      <c r="L223" s="283"/>
      <c r="M223" s="284" t="s">
        <v>1</v>
      </c>
      <c r="N223" s="285" t="s">
        <v>38</v>
      </c>
      <c r="O223" s="79"/>
      <c r="P223" s="226">
        <f>O223*H223</f>
        <v>0</v>
      </c>
      <c r="Q223" s="226">
        <v>1</v>
      </c>
      <c r="R223" s="226">
        <f>Q223*H223</f>
        <v>2.5920000000000001</v>
      </c>
      <c r="S223" s="226">
        <v>0</v>
      </c>
      <c r="T223" s="227">
        <f>S223*H223</f>
        <v>0</v>
      </c>
      <c r="AR223" s="17" t="s">
        <v>218</v>
      </c>
      <c r="AT223" s="17" t="s">
        <v>320</v>
      </c>
      <c r="AU223" s="17" t="s">
        <v>76</v>
      </c>
      <c r="AY223" s="17" t="s">
        <v>139</v>
      </c>
      <c r="BE223" s="228">
        <f>IF(N223="základní",J223,0)</f>
        <v>0</v>
      </c>
      <c r="BF223" s="228">
        <f>IF(N223="snížená",J223,0)</f>
        <v>0</v>
      </c>
      <c r="BG223" s="228">
        <f>IF(N223="zákl. přenesená",J223,0)</f>
        <v>0</v>
      </c>
      <c r="BH223" s="228">
        <f>IF(N223="sníž. přenesená",J223,0)</f>
        <v>0</v>
      </c>
      <c r="BI223" s="228">
        <f>IF(N223="nulová",J223,0)</f>
        <v>0</v>
      </c>
      <c r="BJ223" s="17" t="s">
        <v>74</v>
      </c>
      <c r="BK223" s="228">
        <f>ROUND(I223*H223,2)</f>
        <v>0</v>
      </c>
      <c r="BL223" s="17" t="s">
        <v>146</v>
      </c>
      <c r="BM223" s="17" t="s">
        <v>986</v>
      </c>
    </row>
    <row r="224" s="1" customFormat="1">
      <c r="B224" s="38"/>
      <c r="C224" s="39"/>
      <c r="D224" s="229" t="s">
        <v>148</v>
      </c>
      <c r="E224" s="39"/>
      <c r="F224" s="230" t="s">
        <v>985</v>
      </c>
      <c r="G224" s="39"/>
      <c r="H224" s="39"/>
      <c r="I224" s="144"/>
      <c r="J224" s="39"/>
      <c r="K224" s="39"/>
      <c r="L224" s="43"/>
      <c r="M224" s="231"/>
      <c r="N224" s="79"/>
      <c r="O224" s="79"/>
      <c r="P224" s="79"/>
      <c r="Q224" s="79"/>
      <c r="R224" s="79"/>
      <c r="S224" s="79"/>
      <c r="T224" s="80"/>
      <c r="AT224" s="17" t="s">
        <v>148</v>
      </c>
      <c r="AU224" s="17" t="s">
        <v>76</v>
      </c>
    </row>
    <row r="225" s="12" customFormat="1">
      <c r="B225" s="233"/>
      <c r="C225" s="234"/>
      <c r="D225" s="229" t="s">
        <v>152</v>
      </c>
      <c r="E225" s="235" t="s">
        <v>1</v>
      </c>
      <c r="F225" s="236" t="s">
        <v>968</v>
      </c>
      <c r="G225" s="234"/>
      <c r="H225" s="235" t="s">
        <v>1</v>
      </c>
      <c r="I225" s="237"/>
      <c r="J225" s="234"/>
      <c r="K225" s="234"/>
      <c r="L225" s="238"/>
      <c r="M225" s="239"/>
      <c r="N225" s="240"/>
      <c r="O225" s="240"/>
      <c r="P225" s="240"/>
      <c r="Q225" s="240"/>
      <c r="R225" s="240"/>
      <c r="S225" s="240"/>
      <c r="T225" s="241"/>
      <c r="AT225" s="242" t="s">
        <v>152</v>
      </c>
      <c r="AU225" s="242" t="s">
        <v>76</v>
      </c>
      <c r="AV225" s="12" t="s">
        <v>74</v>
      </c>
      <c r="AW225" s="12" t="s">
        <v>30</v>
      </c>
      <c r="AX225" s="12" t="s">
        <v>67</v>
      </c>
      <c r="AY225" s="242" t="s">
        <v>139</v>
      </c>
    </row>
    <row r="226" s="13" customFormat="1">
      <c r="B226" s="243"/>
      <c r="C226" s="244"/>
      <c r="D226" s="229" t="s">
        <v>152</v>
      </c>
      <c r="E226" s="245" t="s">
        <v>1</v>
      </c>
      <c r="F226" s="246" t="s">
        <v>987</v>
      </c>
      <c r="G226" s="244"/>
      <c r="H226" s="247">
        <v>2.5920000000000001</v>
      </c>
      <c r="I226" s="248"/>
      <c r="J226" s="244"/>
      <c r="K226" s="244"/>
      <c r="L226" s="249"/>
      <c r="M226" s="250"/>
      <c r="N226" s="251"/>
      <c r="O226" s="251"/>
      <c r="P226" s="251"/>
      <c r="Q226" s="251"/>
      <c r="R226" s="251"/>
      <c r="S226" s="251"/>
      <c r="T226" s="252"/>
      <c r="AT226" s="253" t="s">
        <v>152</v>
      </c>
      <c r="AU226" s="253" t="s">
        <v>76</v>
      </c>
      <c r="AV226" s="13" t="s">
        <v>76</v>
      </c>
      <c r="AW226" s="13" t="s">
        <v>30</v>
      </c>
      <c r="AX226" s="13" t="s">
        <v>67</v>
      </c>
      <c r="AY226" s="253" t="s">
        <v>139</v>
      </c>
    </row>
    <row r="227" s="14" customFormat="1">
      <c r="B227" s="254"/>
      <c r="C227" s="255"/>
      <c r="D227" s="229" t="s">
        <v>152</v>
      </c>
      <c r="E227" s="256" t="s">
        <v>1</v>
      </c>
      <c r="F227" s="257" t="s">
        <v>157</v>
      </c>
      <c r="G227" s="255"/>
      <c r="H227" s="258">
        <v>2.5920000000000001</v>
      </c>
      <c r="I227" s="259"/>
      <c r="J227" s="255"/>
      <c r="K227" s="255"/>
      <c r="L227" s="260"/>
      <c r="M227" s="261"/>
      <c r="N227" s="262"/>
      <c r="O227" s="262"/>
      <c r="P227" s="262"/>
      <c r="Q227" s="262"/>
      <c r="R227" s="262"/>
      <c r="S227" s="262"/>
      <c r="T227" s="263"/>
      <c r="AT227" s="264" t="s">
        <v>152</v>
      </c>
      <c r="AU227" s="264" t="s">
        <v>76</v>
      </c>
      <c r="AV227" s="14" t="s">
        <v>146</v>
      </c>
      <c r="AW227" s="14" t="s">
        <v>30</v>
      </c>
      <c r="AX227" s="14" t="s">
        <v>74</v>
      </c>
      <c r="AY227" s="264" t="s">
        <v>139</v>
      </c>
    </row>
    <row r="228" s="1" customFormat="1" ht="16.5" customHeight="1">
      <c r="B228" s="38"/>
      <c r="C228" s="217" t="s">
        <v>325</v>
      </c>
      <c r="D228" s="217" t="s">
        <v>141</v>
      </c>
      <c r="E228" s="218" t="s">
        <v>326</v>
      </c>
      <c r="F228" s="219" t="s">
        <v>327</v>
      </c>
      <c r="G228" s="220" t="s">
        <v>144</v>
      </c>
      <c r="H228" s="221">
        <v>57.465000000000003</v>
      </c>
      <c r="I228" s="222"/>
      <c r="J228" s="223">
        <f>ROUND(I228*H228,2)</f>
        <v>0</v>
      </c>
      <c r="K228" s="219" t="s">
        <v>145</v>
      </c>
      <c r="L228" s="43"/>
      <c r="M228" s="224" t="s">
        <v>1</v>
      </c>
      <c r="N228" s="225" t="s">
        <v>38</v>
      </c>
      <c r="O228" s="79"/>
      <c r="P228" s="226">
        <f>O228*H228</f>
        <v>0</v>
      </c>
      <c r="Q228" s="226">
        <v>0</v>
      </c>
      <c r="R228" s="226">
        <f>Q228*H228</f>
        <v>0</v>
      </c>
      <c r="S228" s="226">
        <v>0</v>
      </c>
      <c r="T228" s="227">
        <f>S228*H228</f>
        <v>0</v>
      </c>
      <c r="AR228" s="17" t="s">
        <v>146</v>
      </c>
      <c r="AT228" s="17" t="s">
        <v>141</v>
      </c>
      <c r="AU228" s="17" t="s">
        <v>76</v>
      </c>
      <c r="AY228" s="17" t="s">
        <v>139</v>
      </c>
      <c r="BE228" s="228">
        <f>IF(N228="základní",J228,0)</f>
        <v>0</v>
      </c>
      <c r="BF228" s="228">
        <f>IF(N228="snížená",J228,0)</f>
        <v>0</v>
      </c>
      <c r="BG228" s="228">
        <f>IF(N228="zákl. přenesená",J228,0)</f>
        <v>0</v>
      </c>
      <c r="BH228" s="228">
        <f>IF(N228="sníž. přenesená",J228,0)</f>
        <v>0</v>
      </c>
      <c r="BI228" s="228">
        <f>IF(N228="nulová",J228,0)</f>
        <v>0</v>
      </c>
      <c r="BJ228" s="17" t="s">
        <v>74</v>
      </c>
      <c r="BK228" s="228">
        <f>ROUND(I228*H228,2)</f>
        <v>0</v>
      </c>
      <c r="BL228" s="17" t="s">
        <v>146</v>
      </c>
      <c r="BM228" s="17" t="s">
        <v>988</v>
      </c>
    </row>
    <row r="229" s="1" customFormat="1">
      <c r="B229" s="38"/>
      <c r="C229" s="39"/>
      <c r="D229" s="229" t="s">
        <v>148</v>
      </c>
      <c r="E229" s="39"/>
      <c r="F229" s="230" t="s">
        <v>329</v>
      </c>
      <c r="G229" s="39"/>
      <c r="H229" s="39"/>
      <c r="I229" s="144"/>
      <c r="J229" s="39"/>
      <c r="K229" s="39"/>
      <c r="L229" s="43"/>
      <c r="M229" s="231"/>
      <c r="N229" s="79"/>
      <c r="O229" s="79"/>
      <c r="P229" s="79"/>
      <c r="Q229" s="79"/>
      <c r="R229" s="79"/>
      <c r="S229" s="79"/>
      <c r="T229" s="80"/>
      <c r="AT229" s="17" t="s">
        <v>148</v>
      </c>
      <c r="AU229" s="17" t="s">
        <v>76</v>
      </c>
    </row>
    <row r="230" s="1" customFormat="1">
      <c r="B230" s="38"/>
      <c r="C230" s="39"/>
      <c r="D230" s="229" t="s">
        <v>150</v>
      </c>
      <c r="E230" s="39"/>
      <c r="F230" s="232" t="s">
        <v>330</v>
      </c>
      <c r="G230" s="39"/>
      <c r="H230" s="39"/>
      <c r="I230" s="144"/>
      <c r="J230" s="39"/>
      <c r="K230" s="39"/>
      <c r="L230" s="43"/>
      <c r="M230" s="231"/>
      <c r="N230" s="79"/>
      <c r="O230" s="79"/>
      <c r="P230" s="79"/>
      <c r="Q230" s="79"/>
      <c r="R230" s="79"/>
      <c r="S230" s="79"/>
      <c r="T230" s="80"/>
      <c r="AT230" s="17" t="s">
        <v>150</v>
      </c>
      <c r="AU230" s="17" t="s">
        <v>76</v>
      </c>
    </row>
    <row r="231" s="13" customFormat="1">
      <c r="B231" s="243"/>
      <c r="C231" s="244"/>
      <c r="D231" s="229" t="s">
        <v>152</v>
      </c>
      <c r="E231" s="245" t="s">
        <v>1</v>
      </c>
      <c r="F231" s="246" t="s">
        <v>989</v>
      </c>
      <c r="G231" s="244"/>
      <c r="H231" s="247">
        <v>13.5</v>
      </c>
      <c r="I231" s="248"/>
      <c r="J231" s="244"/>
      <c r="K231" s="244"/>
      <c r="L231" s="249"/>
      <c r="M231" s="250"/>
      <c r="N231" s="251"/>
      <c r="O231" s="251"/>
      <c r="P231" s="251"/>
      <c r="Q231" s="251"/>
      <c r="R231" s="251"/>
      <c r="S231" s="251"/>
      <c r="T231" s="252"/>
      <c r="AT231" s="253" t="s">
        <v>152</v>
      </c>
      <c r="AU231" s="253" t="s">
        <v>76</v>
      </c>
      <c r="AV231" s="13" t="s">
        <v>76</v>
      </c>
      <c r="AW231" s="13" t="s">
        <v>30</v>
      </c>
      <c r="AX231" s="13" t="s">
        <v>67</v>
      </c>
      <c r="AY231" s="253" t="s">
        <v>139</v>
      </c>
    </row>
    <row r="232" s="13" customFormat="1">
      <c r="B232" s="243"/>
      <c r="C232" s="244"/>
      <c r="D232" s="229" t="s">
        <v>152</v>
      </c>
      <c r="E232" s="245" t="s">
        <v>1</v>
      </c>
      <c r="F232" s="246" t="s">
        <v>990</v>
      </c>
      <c r="G232" s="244"/>
      <c r="H232" s="247">
        <v>21.914999999999999</v>
      </c>
      <c r="I232" s="248"/>
      <c r="J232" s="244"/>
      <c r="K232" s="244"/>
      <c r="L232" s="249"/>
      <c r="M232" s="250"/>
      <c r="N232" s="251"/>
      <c r="O232" s="251"/>
      <c r="P232" s="251"/>
      <c r="Q232" s="251"/>
      <c r="R232" s="251"/>
      <c r="S232" s="251"/>
      <c r="T232" s="252"/>
      <c r="AT232" s="253" t="s">
        <v>152</v>
      </c>
      <c r="AU232" s="253" t="s">
        <v>76</v>
      </c>
      <c r="AV232" s="13" t="s">
        <v>76</v>
      </c>
      <c r="AW232" s="13" t="s">
        <v>30</v>
      </c>
      <c r="AX232" s="13" t="s">
        <v>67</v>
      </c>
      <c r="AY232" s="253" t="s">
        <v>139</v>
      </c>
    </row>
    <row r="233" s="13" customFormat="1">
      <c r="B233" s="243"/>
      <c r="C233" s="244"/>
      <c r="D233" s="229" t="s">
        <v>152</v>
      </c>
      <c r="E233" s="245" t="s">
        <v>1</v>
      </c>
      <c r="F233" s="246" t="s">
        <v>991</v>
      </c>
      <c r="G233" s="244"/>
      <c r="H233" s="247">
        <v>22.050000000000001</v>
      </c>
      <c r="I233" s="248"/>
      <c r="J233" s="244"/>
      <c r="K233" s="244"/>
      <c r="L233" s="249"/>
      <c r="M233" s="250"/>
      <c r="N233" s="251"/>
      <c r="O233" s="251"/>
      <c r="P233" s="251"/>
      <c r="Q233" s="251"/>
      <c r="R233" s="251"/>
      <c r="S233" s="251"/>
      <c r="T233" s="252"/>
      <c r="AT233" s="253" t="s">
        <v>152</v>
      </c>
      <c r="AU233" s="253" t="s">
        <v>76</v>
      </c>
      <c r="AV233" s="13" t="s">
        <v>76</v>
      </c>
      <c r="AW233" s="13" t="s">
        <v>30</v>
      </c>
      <c r="AX233" s="13" t="s">
        <v>67</v>
      </c>
      <c r="AY233" s="253" t="s">
        <v>139</v>
      </c>
    </row>
    <row r="234" s="14" customFormat="1">
      <c r="B234" s="254"/>
      <c r="C234" s="255"/>
      <c r="D234" s="229" t="s">
        <v>152</v>
      </c>
      <c r="E234" s="256" t="s">
        <v>1</v>
      </c>
      <c r="F234" s="257" t="s">
        <v>157</v>
      </c>
      <c r="G234" s="255"/>
      <c r="H234" s="258">
        <v>57.465000000000003</v>
      </c>
      <c r="I234" s="259"/>
      <c r="J234" s="255"/>
      <c r="K234" s="255"/>
      <c r="L234" s="260"/>
      <c r="M234" s="261"/>
      <c r="N234" s="262"/>
      <c r="O234" s="262"/>
      <c r="P234" s="262"/>
      <c r="Q234" s="262"/>
      <c r="R234" s="262"/>
      <c r="S234" s="262"/>
      <c r="T234" s="263"/>
      <c r="AT234" s="264" t="s">
        <v>152</v>
      </c>
      <c r="AU234" s="264" t="s">
        <v>76</v>
      </c>
      <c r="AV234" s="14" t="s">
        <v>146</v>
      </c>
      <c r="AW234" s="14" t="s">
        <v>30</v>
      </c>
      <c r="AX234" s="14" t="s">
        <v>74</v>
      </c>
      <c r="AY234" s="264" t="s">
        <v>139</v>
      </c>
    </row>
    <row r="235" s="1" customFormat="1" ht="16.5" customHeight="1">
      <c r="B235" s="38"/>
      <c r="C235" s="276" t="s">
        <v>331</v>
      </c>
      <c r="D235" s="276" t="s">
        <v>320</v>
      </c>
      <c r="E235" s="277" t="s">
        <v>332</v>
      </c>
      <c r="F235" s="278" t="s">
        <v>333</v>
      </c>
      <c r="G235" s="279" t="s">
        <v>334</v>
      </c>
      <c r="H235" s="280">
        <v>1.724</v>
      </c>
      <c r="I235" s="281"/>
      <c r="J235" s="282">
        <f>ROUND(I235*H235,2)</f>
        <v>0</v>
      </c>
      <c r="K235" s="278" t="s">
        <v>145</v>
      </c>
      <c r="L235" s="283"/>
      <c r="M235" s="284" t="s">
        <v>1</v>
      </c>
      <c r="N235" s="285" t="s">
        <v>38</v>
      </c>
      <c r="O235" s="79"/>
      <c r="P235" s="226">
        <f>O235*H235</f>
        <v>0</v>
      </c>
      <c r="Q235" s="226">
        <v>0.001</v>
      </c>
      <c r="R235" s="226">
        <f>Q235*H235</f>
        <v>0.0017240000000000001</v>
      </c>
      <c r="S235" s="226">
        <v>0</v>
      </c>
      <c r="T235" s="227">
        <f>S235*H235</f>
        <v>0</v>
      </c>
      <c r="AR235" s="17" t="s">
        <v>218</v>
      </c>
      <c r="AT235" s="17" t="s">
        <v>320</v>
      </c>
      <c r="AU235" s="17" t="s">
        <v>76</v>
      </c>
      <c r="AY235" s="17" t="s">
        <v>139</v>
      </c>
      <c r="BE235" s="228">
        <f>IF(N235="základní",J235,0)</f>
        <v>0</v>
      </c>
      <c r="BF235" s="228">
        <f>IF(N235="snížená",J235,0)</f>
        <v>0</v>
      </c>
      <c r="BG235" s="228">
        <f>IF(N235="zákl. přenesená",J235,0)</f>
        <v>0</v>
      </c>
      <c r="BH235" s="228">
        <f>IF(N235="sníž. přenesená",J235,0)</f>
        <v>0</v>
      </c>
      <c r="BI235" s="228">
        <f>IF(N235="nulová",J235,0)</f>
        <v>0</v>
      </c>
      <c r="BJ235" s="17" t="s">
        <v>74</v>
      </c>
      <c r="BK235" s="228">
        <f>ROUND(I235*H235,2)</f>
        <v>0</v>
      </c>
      <c r="BL235" s="17" t="s">
        <v>146</v>
      </c>
      <c r="BM235" s="17" t="s">
        <v>992</v>
      </c>
    </row>
    <row r="236" s="1" customFormat="1">
      <c r="B236" s="38"/>
      <c r="C236" s="39"/>
      <c r="D236" s="229" t="s">
        <v>148</v>
      </c>
      <c r="E236" s="39"/>
      <c r="F236" s="230" t="s">
        <v>333</v>
      </c>
      <c r="G236" s="39"/>
      <c r="H236" s="39"/>
      <c r="I236" s="144"/>
      <c r="J236" s="39"/>
      <c r="K236" s="39"/>
      <c r="L236" s="43"/>
      <c r="M236" s="231"/>
      <c r="N236" s="79"/>
      <c r="O236" s="79"/>
      <c r="P236" s="79"/>
      <c r="Q236" s="79"/>
      <c r="R236" s="79"/>
      <c r="S236" s="79"/>
      <c r="T236" s="80"/>
      <c r="AT236" s="17" t="s">
        <v>148</v>
      </c>
      <c r="AU236" s="17" t="s">
        <v>76</v>
      </c>
    </row>
    <row r="237" s="13" customFormat="1">
      <c r="B237" s="243"/>
      <c r="C237" s="244"/>
      <c r="D237" s="229" t="s">
        <v>152</v>
      </c>
      <c r="E237" s="245" t="s">
        <v>1</v>
      </c>
      <c r="F237" s="246" t="s">
        <v>993</v>
      </c>
      <c r="G237" s="244"/>
      <c r="H237" s="247">
        <v>1.724</v>
      </c>
      <c r="I237" s="248"/>
      <c r="J237" s="244"/>
      <c r="K237" s="244"/>
      <c r="L237" s="249"/>
      <c r="M237" s="250"/>
      <c r="N237" s="251"/>
      <c r="O237" s="251"/>
      <c r="P237" s="251"/>
      <c r="Q237" s="251"/>
      <c r="R237" s="251"/>
      <c r="S237" s="251"/>
      <c r="T237" s="252"/>
      <c r="AT237" s="253" t="s">
        <v>152</v>
      </c>
      <c r="AU237" s="253" t="s">
        <v>76</v>
      </c>
      <c r="AV237" s="13" t="s">
        <v>76</v>
      </c>
      <c r="AW237" s="13" t="s">
        <v>30</v>
      </c>
      <c r="AX237" s="13" t="s">
        <v>74</v>
      </c>
      <c r="AY237" s="253" t="s">
        <v>139</v>
      </c>
    </row>
    <row r="238" s="1" customFormat="1" ht="16.5" customHeight="1">
      <c r="B238" s="38"/>
      <c r="C238" s="217" t="s">
        <v>337</v>
      </c>
      <c r="D238" s="217" t="s">
        <v>141</v>
      </c>
      <c r="E238" s="218" t="s">
        <v>338</v>
      </c>
      <c r="F238" s="219" t="s">
        <v>339</v>
      </c>
      <c r="G238" s="220" t="s">
        <v>144</v>
      </c>
      <c r="H238" s="221">
        <v>57.465000000000003</v>
      </c>
      <c r="I238" s="222"/>
      <c r="J238" s="223">
        <f>ROUND(I238*H238,2)</f>
        <v>0</v>
      </c>
      <c r="K238" s="219" t="s">
        <v>145</v>
      </c>
      <c r="L238" s="43"/>
      <c r="M238" s="224" t="s">
        <v>1</v>
      </c>
      <c r="N238" s="225" t="s">
        <v>38</v>
      </c>
      <c r="O238" s="79"/>
      <c r="P238" s="226">
        <f>O238*H238</f>
        <v>0</v>
      </c>
      <c r="Q238" s="226">
        <v>0</v>
      </c>
      <c r="R238" s="226">
        <f>Q238*H238</f>
        <v>0</v>
      </c>
      <c r="S238" s="226">
        <v>0</v>
      </c>
      <c r="T238" s="227">
        <f>S238*H238</f>
        <v>0</v>
      </c>
      <c r="AR238" s="17" t="s">
        <v>146</v>
      </c>
      <c r="AT238" s="17" t="s">
        <v>141</v>
      </c>
      <c r="AU238" s="17" t="s">
        <v>76</v>
      </c>
      <c r="AY238" s="17" t="s">
        <v>139</v>
      </c>
      <c r="BE238" s="228">
        <f>IF(N238="základní",J238,0)</f>
        <v>0</v>
      </c>
      <c r="BF238" s="228">
        <f>IF(N238="snížená",J238,0)</f>
        <v>0</v>
      </c>
      <c r="BG238" s="228">
        <f>IF(N238="zákl. přenesená",J238,0)</f>
        <v>0</v>
      </c>
      <c r="BH238" s="228">
        <f>IF(N238="sníž. přenesená",J238,0)</f>
        <v>0</v>
      </c>
      <c r="BI238" s="228">
        <f>IF(N238="nulová",J238,0)</f>
        <v>0</v>
      </c>
      <c r="BJ238" s="17" t="s">
        <v>74</v>
      </c>
      <c r="BK238" s="228">
        <f>ROUND(I238*H238,2)</f>
        <v>0</v>
      </c>
      <c r="BL238" s="17" t="s">
        <v>146</v>
      </c>
      <c r="BM238" s="17" t="s">
        <v>994</v>
      </c>
    </row>
    <row r="239" s="1" customFormat="1">
      <c r="B239" s="38"/>
      <c r="C239" s="39"/>
      <c r="D239" s="229" t="s">
        <v>148</v>
      </c>
      <c r="E239" s="39"/>
      <c r="F239" s="230" t="s">
        <v>341</v>
      </c>
      <c r="G239" s="39"/>
      <c r="H239" s="39"/>
      <c r="I239" s="144"/>
      <c r="J239" s="39"/>
      <c r="K239" s="39"/>
      <c r="L239" s="43"/>
      <c r="M239" s="231"/>
      <c r="N239" s="79"/>
      <c r="O239" s="79"/>
      <c r="P239" s="79"/>
      <c r="Q239" s="79"/>
      <c r="R239" s="79"/>
      <c r="S239" s="79"/>
      <c r="T239" s="80"/>
      <c r="AT239" s="17" t="s">
        <v>148</v>
      </c>
      <c r="AU239" s="17" t="s">
        <v>76</v>
      </c>
    </row>
    <row r="240" s="1" customFormat="1">
      <c r="B240" s="38"/>
      <c r="C240" s="39"/>
      <c r="D240" s="229" t="s">
        <v>150</v>
      </c>
      <c r="E240" s="39"/>
      <c r="F240" s="232" t="s">
        <v>342</v>
      </c>
      <c r="G240" s="39"/>
      <c r="H240" s="39"/>
      <c r="I240" s="144"/>
      <c r="J240" s="39"/>
      <c r="K240" s="39"/>
      <c r="L240" s="43"/>
      <c r="M240" s="231"/>
      <c r="N240" s="79"/>
      <c r="O240" s="79"/>
      <c r="P240" s="79"/>
      <c r="Q240" s="79"/>
      <c r="R240" s="79"/>
      <c r="S240" s="79"/>
      <c r="T240" s="80"/>
      <c r="AT240" s="17" t="s">
        <v>150</v>
      </c>
      <c r="AU240" s="17" t="s">
        <v>76</v>
      </c>
    </row>
    <row r="241" s="13" customFormat="1">
      <c r="B241" s="243"/>
      <c r="C241" s="244"/>
      <c r="D241" s="229" t="s">
        <v>152</v>
      </c>
      <c r="E241" s="245" t="s">
        <v>1</v>
      </c>
      <c r="F241" s="246" t="s">
        <v>989</v>
      </c>
      <c r="G241" s="244"/>
      <c r="H241" s="247">
        <v>13.5</v>
      </c>
      <c r="I241" s="248"/>
      <c r="J241" s="244"/>
      <c r="K241" s="244"/>
      <c r="L241" s="249"/>
      <c r="M241" s="250"/>
      <c r="N241" s="251"/>
      <c r="O241" s="251"/>
      <c r="P241" s="251"/>
      <c r="Q241" s="251"/>
      <c r="R241" s="251"/>
      <c r="S241" s="251"/>
      <c r="T241" s="252"/>
      <c r="AT241" s="253" t="s">
        <v>152</v>
      </c>
      <c r="AU241" s="253" t="s">
        <v>76</v>
      </c>
      <c r="AV241" s="13" t="s">
        <v>76</v>
      </c>
      <c r="AW241" s="13" t="s">
        <v>30</v>
      </c>
      <c r="AX241" s="13" t="s">
        <v>67</v>
      </c>
      <c r="AY241" s="253" t="s">
        <v>139</v>
      </c>
    </row>
    <row r="242" s="13" customFormat="1">
      <c r="B242" s="243"/>
      <c r="C242" s="244"/>
      <c r="D242" s="229" t="s">
        <v>152</v>
      </c>
      <c r="E242" s="245" t="s">
        <v>1</v>
      </c>
      <c r="F242" s="246" t="s">
        <v>990</v>
      </c>
      <c r="G242" s="244"/>
      <c r="H242" s="247">
        <v>21.914999999999999</v>
      </c>
      <c r="I242" s="248"/>
      <c r="J242" s="244"/>
      <c r="K242" s="244"/>
      <c r="L242" s="249"/>
      <c r="M242" s="250"/>
      <c r="N242" s="251"/>
      <c r="O242" s="251"/>
      <c r="P242" s="251"/>
      <c r="Q242" s="251"/>
      <c r="R242" s="251"/>
      <c r="S242" s="251"/>
      <c r="T242" s="252"/>
      <c r="AT242" s="253" t="s">
        <v>152</v>
      </c>
      <c r="AU242" s="253" t="s">
        <v>76</v>
      </c>
      <c r="AV242" s="13" t="s">
        <v>76</v>
      </c>
      <c r="AW242" s="13" t="s">
        <v>30</v>
      </c>
      <c r="AX242" s="13" t="s">
        <v>67</v>
      </c>
      <c r="AY242" s="253" t="s">
        <v>139</v>
      </c>
    </row>
    <row r="243" s="13" customFormat="1">
      <c r="B243" s="243"/>
      <c r="C243" s="244"/>
      <c r="D243" s="229" t="s">
        <v>152</v>
      </c>
      <c r="E243" s="245" t="s">
        <v>1</v>
      </c>
      <c r="F243" s="246" t="s">
        <v>991</v>
      </c>
      <c r="G243" s="244"/>
      <c r="H243" s="247">
        <v>22.050000000000001</v>
      </c>
      <c r="I243" s="248"/>
      <c r="J243" s="244"/>
      <c r="K243" s="244"/>
      <c r="L243" s="249"/>
      <c r="M243" s="250"/>
      <c r="N243" s="251"/>
      <c r="O243" s="251"/>
      <c r="P243" s="251"/>
      <c r="Q243" s="251"/>
      <c r="R243" s="251"/>
      <c r="S243" s="251"/>
      <c r="T243" s="252"/>
      <c r="AT243" s="253" t="s">
        <v>152</v>
      </c>
      <c r="AU243" s="253" t="s">
        <v>76</v>
      </c>
      <c r="AV243" s="13" t="s">
        <v>76</v>
      </c>
      <c r="AW243" s="13" t="s">
        <v>30</v>
      </c>
      <c r="AX243" s="13" t="s">
        <v>67</v>
      </c>
      <c r="AY243" s="253" t="s">
        <v>139</v>
      </c>
    </row>
    <row r="244" s="14" customFormat="1">
      <c r="B244" s="254"/>
      <c r="C244" s="255"/>
      <c r="D244" s="229" t="s">
        <v>152</v>
      </c>
      <c r="E244" s="256" t="s">
        <v>1</v>
      </c>
      <c r="F244" s="257" t="s">
        <v>157</v>
      </c>
      <c r="G244" s="255"/>
      <c r="H244" s="258">
        <v>57.465000000000003</v>
      </c>
      <c r="I244" s="259"/>
      <c r="J244" s="255"/>
      <c r="K244" s="255"/>
      <c r="L244" s="260"/>
      <c r="M244" s="261"/>
      <c r="N244" s="262"/>
      <c r="O244" s="262"/>
      <c r="P244" s="262"/>
      <c r="Q244" s="262"/>
      <c r="R244" s="262"/>
      <c r="S244" s="262"/>
      <c r="T244" s="263"/>
      <c r="AT244" s="264" t="s">
        <v>152</v>
      </c>
      <c r="AU244" s="264" t="s">
        <v>76</v>
      </c>
      <c r="AV244" s="14" t="s">
        <v>146</v>
      </c>
      <c r="AW244" s="14" t="s">
        <v>30</v>
      </c>
      <c r="AX244" s="14" t="s">
        <v>74</v>
      </c>
      <c r="AY244" s="264" t="s">
        <v>139</v>
      </c>
    </row>
    <row r="245" s="11" customFormat="1" ht="22.8" customHeight="1">
      <c r="B245" s="201"/>
      <c r="C245" s="202"/>
      <c r="D245" s="203" t="s">
        <v>66</v>
      </c>
      <c r="E245" s="215" t="s">
        <v>76</v>
      </c>
      <c r="F245" s="215" t="s">
        <v>995</v>
      </c>
      <c r="G245" s="202"/>
      <c r="H245" s="202"/>
      <c r="I245" s="205"/>
      <c r="J245" s="216">
        <f>BK245</f>
        <v>0</v>
      </c>
      <c r="K245" s="202"/>
      <c r="L245" s="207"/>
      <c r="M245" s="208"/>
      <c r="N245" s="209"/>
      <c r="O245" s="209"/>
      <c r="P245" s="210">
        <f>SUM(P246:P291)</f>
        <v>0</v>
      </c>
      <c r="Q245" s="209"/>
      <c r="R245" s="210">
        <f>SUM(R246:R291)</f>
        <v>0.78970960170000004</v>
      </c>
      <c r="S245" s="209"/>
      <c r="T245" s="211">
        <f>SUM(T246:T291)</f>
        <v>0</v>
      </c>
      <c r="AR245" s="212" t="s">
        <v>74</v>
      </c>
      <c r="AT245" s="213" t="s">
        <v>66</v>
      </c>
      <c r="AU245" s="213" t="s">
        <v>74</v>
      </c>
      <c r="AY245" s="212" t="s">
        <v>139</v>
      </c>
      <c r="BK245" s="214">
        <f>SUM(BK246:BK291)</f>
        <v>0</v>
      </c>
    </row>
    <row r="246" s="1" customFormat="1" ht="16.5" customHeight="1">
      <c r="B246" s="38"/>
      <c r="C246" s="217" t="s">
        <v>345</v>
      </c>
      <c r="D246" s="217" t="s">
        <v>141</v>
      </c>
      <c r="E246" s="218" t="s">
        <v>996</v>
      </c>
      <c r="F246" s="219" t="s">
        <v>997</v>
      </c>
      <c r="G246" s="220" t="s">
        <v>160</v>
      </c>
      <c r="H246" s="221">
        <v>6.9859999999999998</v>
      </c>
      <c r="I246" s="222"/>
      <c r="J246" s="223">
        <f>ROUND(I246*H246,2)</f>
        <v>0</v>
      </c>
      <c r="K246" s="219" t="s">
        <v>145</v>
      </c>
      <c r="L246" s="43"/>
      <c r="M246" s="224" t="s">
        <v>1</v>
      </c>
      <c r="N246" s="225" t="s">
        <v>38</v>
      </c>
      <c r="O246" s="79"/>
      <c r="P246" s="226">
        <f>O246*H246</f>
        <v>0</v>
      </c>
      <c r="Q246" s="226">
        <v>0</v>
      </c>
      <c r="R246" s="226">
        <f>Q246*H246</f>
        <v>0</v>
      </c>
      <c r="S246" s="226">
        <v>0</v>
      </c>
      <c r="T246" s="227">
        <f>S246*H246</f>
        <v>0</v>
      </c>
      <c r="AR246" s="17" t="s">
        <v>146</v>
      </c>
      <c r="AT246" s="17" t="s">
        <v>141</v>
      </c>
      <c r="AU246" s="17" t="s">
        <v>76</v>
      </c>
      <c r="AY246" s="17" t="s">
        <v>139</v>
      </c>
      <c r="BE246" s="228">
        <f>IF(N246="základní",J246,0)</f>
        <v>0</v>
      </c>
      <c r="BF246" s="228">
        <f>IF(N246="snížená",J246,0)</f>
        <v>0</v>
      </c>
      <c r="BG246" s="228">
        <f>IF(N246="zákl. přenesená",J246,0)</f>
        <v>0</v>
      </c>
      <c r="BH246" s="228">
        <f>IF(N246="sníž. přenesená",J246,0)</f>
        <v>0</v>
      </c>
      <c r="BI246" s="228">
        <f>IF(N246="nulová",J246,0)</f>
        <v>0</v>
      </c>
      <c r="BJ246" s="17" t="s">
        <v>74</v>
      </c>
      <c r="BK246" s="228">
        <f>ROUND(I246*H246,2)</f>
        <v>0</v>
      </c>
      <c r="BL246" s="17" t="s">
        <v>146</v>
      </c>
      <c r="BM246" s="17" t="s">
        <v>998</v>
      </c>
    </row>
    <row r="247" s="1" customFormat="1">
      <c r="B247" s="38"/>
      <c r="C247" s="39"/>
      <c r="D247" s="229" t="s">
        <v>148</v>
      </c>
      <c r="E247" s="39"/>
      <c r="F247" s="230" t="s">
        <v>999</v>
      </c>
      <c r="G247" s="39"/>
      <c r="H247" s="39"/>
      <c r="I247" s="144"/>
      <c r="J247" s="39"/>
      <c r="K247" s="39"/>
      <c r="L247" s="43"/>
      <c r="M247" s="231"/>
      <c r="N247" s="79"/>
      <c r="O247" s="79"/>
      <c r="P247" s="79"/>
      <c r="Q247" s="79"/>
      <c r="R247" s="79"/>
      <c r="S247" s="79"/>
      <c r="T247" s="80"/>
      <c r="AT247" s="17" t="s">
        <v>148</v>
      </c>
      <c r="AU247" s="17" t="s">
        <v>76</v>
      </c>
    </row>
    <row r="248" s="1" customFormat="1">
      <c r="B248" s="38"/>
      <c r="C248" s="39"/>
      <c r="D248" s="229" t="s">
        <v>150</v>
      </c>
      <c r="E248" s="39"/>
      <c r="F248" s="232" t="s">
        <v>1000</v>
      </c>
      <c r="G248" s="39"/>
      <c r="H248" s="39"/>
      <c r="I248" s="144"/>
      <c r="J248" s="39"/>
      <c r="K248" s="39"/>
      <c r="L248" s="43"/>
      <c r="M248" s="231"/>
      <c r="N248" s="79"/>
      <c r="O248" s="79"/>
      <c r="P248" s="79"/>
      <c r="Q248" s="79"/>
      <c r="R248" s="79"/>
      <c r="S248" s="79"/>
      <c r="T248" s="80"/>
      <c r="AT248" s="17" t="s">
        <v>150</v>
      </c>
      <c r="AU248" s="17" t="s">
        <v>76</v>
      </c>
    </row>
    <row r="249" s="12" customFormat="1">
      <c r="B249" s="233"/>
      <c r="C249" s="234"/>
      <c r="D249" s="229" t="s">
        <v>152</v>
      </c>
      <c r="E249" s="235" t="s">
        <v>1</v>
      </c>
      <c r="F249" s="236" t="s">
        <v>1001</v>
      </c>
      <c r="G249" s="234"/>
      <c r="H249" s="235" t="s">
        <v>1</v>
      </c>
      <c r="I249" s="237"/>
      <c r="J249" s="234"/>
      <c r="K249" s="234"/>
      <c r="L249" s="238"/>
      <c r="M249" s="239"/>
      <c r="N249" s="240"/>
      <c r="O249" s="240"/>
      <c r="P249" s="240"/>
      <c r="Q249" s="240"/>
      <c r="R249" s="240"/>
      <c r="S249" s="240"/>
      <c r="T249" s="241"/>
      <c r="AT249" s="242" t="s">
        <v>152</v>
      </c>
      <c r="AU249" s="242" t="s">
        <v>76</v>
      </c>
      <c r="AV249" s="12" t="s">
        <v>74</v>
      </c>
      <c r="AW249" s="12" t="s">
        <v>30</v>
      </c>
      <c r="AX249" s="12" t="s">
        <v>67</v>
      </c>
      <c r="AY249" s="242" t="s">
        <v>139</v>
      </c>
    </row>
    <row r="250" s="13" customFormat="1">
      <c r="B250" s="243"/>
      <c r="C250" s="244"/>
      <c r="D250" s="229" t="s">
        <v>152</v>
      </c>
      <c r="E250" s="245" t="s">
        <v>1</v>
      </c>
      <c r="F250" s="246" t="s">
        <v>1002</v>
      </c>
      <c r="G250" s="244"/>
      <c r="H250" s="247">
        <v>7.8499999999999996</v>
      </c>
      <c r="I250" s="248"/>
      <c r="J250" s="244"/>
      <c r="K250" s="244"/>
      <c r="L250" s="249"/>
      <c r="M250" s="250"/>
      <c r="N250" s="251"/>
      <c r="O250" s="251"/>
      <c r="P250" s="251"/>
      <c r="Q250" s="251"/>
      <c r="R250" s="251"/>
      <c r="S250" s="251"/>
      <c r="T250" s="252"/>
      <c r="AT250" s="253" t="s">
        <v>152</v>
      </c>
      <c r="AU250" s="253" t="s">
        <v>76</v>
      </c>
      <c r="AV250" s="13" t="s">
        <v>76</v>
      </c>
      <c r="AW250" s="13" t="s">
        <v>30</v>
      </c>
      <c r="AX250" s="13" t="s">
        <v>67</v>
      </c>
      <c r="AY250" s="253" t="s">
        <v>139</v>
      </c>
    </row>
    <row r="251" s="12" customFormat="1">
      <c r="B251" s="233"/>
      <c r="C251" s="234"/>
      <c r="D251" s="229" t="s">
        <v>152</v>
      </c>
      <c r="E251" s="235" t="s">
        <v>1</v>
      </c>
      <c r="F251" s="236" t="s">
        <v>1003</v>
      </c>
      <c r="G251" s="234"/>
      <c r="H251" s="235" t="s">
        <v>1</v>
      </c>
      <c r="I251" s="237"/>
      <c r="J251" s="234"/>
      <c r="K251" s="234"/>
      <c r="L251" s="238"/>
      <c r="M251" s="239"/>
      <c r="N251" s="240"/>
      <c r="O251" s="240"/>
      <c r="P251" s="240"/>
      <c r="Q251" s="240"/>
      <c r="R251" s="240"/>
      <c r="S251" s="240"/>
      <c r="T251" s="241"/>
      <c r="AT251" s="242" t="s">
        <v>152</v>
      </c>
      <c r="AU251" s="242" t="s">
        <v>76</v>
      </c>
      <c r="AV251" s="12" t="s">
        <v>74</v>
      </c>
      <c r="AW251" s="12" t="s">
        <v>30</v>
      </c>
      <c r="AX251" s="12" t="s">
        <v>67</v>
      </c>
      <c r="AY251" s="242" t="s">
        <v>139</v>
      </c>
    </row>
    <row r="252" s="13" customFormat="1">
      <c r="B252" s="243"/>
      <c r="C252" s="244"/>
      <c r="D252" s="229" t="s">
        <v>152</v>
      </c>
      <c r="E252" s="245" t="s">
        <v>1</v>
      </c>
      <c r="F252" s="246" t="s">
        <v>1004</v>
      </c>
      <c r="G252" s="244"/>
      <c r="H252" s="247">
        <v>-0.86399999999999999</v>
      </c>
      <c r="I252" s="248"/>
      <c r="J252" s="244"/>
      <c r="K252" s="244"/>
      <c r="L252" s="249"/>
      <c r="M252" s="250"/>
      <c r="N252" s="251"/>
      <c r="O252" s="251"/>
      <c r="P252" s="251"/>
      <c r="Q252" s="251"/>
      <c r="R252" s="251"/>
      <c r="S252" s="251"/>
      <c r="T252" s="252"/>
      <c r="AT252" s="253" t="s">
        <v>152</v>
      </c>
      <c r="AU252" s="253" t="s">
        <v>76</v>
      </c>
      <c r="AV252" s="13" t="s">
        <v>76</v>
      </c>
      <c r="AW252" s="13" t="s">
        <v>30</v>
      </c>
      <c r="AX252" s="13" t="s">
        <v>67</v>
      </c>
      <c r="AY252" s="253" t="s">
        <v>139</v>
      </c>
    </row>
    <row r="253" s="14" customFormat="1">
      <c r="B253" s="254"/>
      <c r="C253" s="255"/>
      <c r="D253" s="229" t="s">
        <v>152</v>
      </c>
      <c r="E253" s="256" t="s">
        <v>1</v>
      </c>
      <c r="F253" s="257" t="s">
        <v>157</v>
      </c>
      <c r="G253" s="255"/>
      <c r="H253" s="258">
        <v>6.9859999999999998</v>
      </c>
      <c r="I253" s="259"/>
      <c r="J253" s="255"/>
      <c r="K253" s="255"/>
      <c r="L253" s="260"/>
      <c r="M253" s="261"/>
      <c r="N253" s="262"/>
      <c r="O253" s="262"/>
      <c r="P253" s="262"/>
      <c r="Q253" s="262"/>
      <c r="R253" s="262"/>
      <c r="S253" s="262"/>
      <c r="T253" s="263"/>
      <c r="AT253" s="264" t="s">
        <v>152</v>
      </c>
      <c r="AU253" s="264" t="s">
        <v>76</v>
      </c>
      <c r="AV253" s="14" t="s">
        <v>146</v>
      </c>
      <c r="AW253" s="14" t="s">
        <v>30</v>
      </c>
      <c r="AX253" s="14" t="s">
        <v>74</v>
      </c>
      <c r="AY253" s="264" t="s">
        <v>139</v>
      </c>
    </row>
    <row r="254" s="1" customFormat="1" ht="16.5" customHeight="1">
      <c r="B254" s="38"/>
      <c r="C254" s="217" t="s">
        <v>352</v>
      </c>
      <c r="D254" s="217" t="s">
        <v>141</v>
      </c>
      <c r="E254" s="218" t="s">
        <v>1005</v>
      </c>
      <c r="F254" s="219" t="s">
        <v>1006</v>
      </c>
      <c r="G254" s="220" t="s">
        <v>144</v>
      </c>
      <c r="H254" s="221">
        <v>5.415</v>
      </c>
      <c r="I254" s="222"/>
      <c r="J254" s="223">
        <f>ROUND(I254*H254,2)</f>
        <v>0</v>
      </c>
      <c r="K254" s="219" t="s">
        <v>145</v>
      </c>
      <c r="L254" s="43"/>
      <c r="M254" s="224" t="s">
        <v>1</v>
      </c>
      <c r="N254" s="225" t="s">
        <v>38</v>
      </c>
      <c r="O254" s="79"/>
      <c r="P254" s="226">
        <f>O254*H254</f>
        <v>0</v>
      </c>
      <c r="Q254" s="226">
        <v>0.0014357</v>
      </c>
      <c r="R254" s="226">
        <f>Q254*H254</f>
        <v>0.0077743155000000001</v>
      </c>
      <c r="S254" s="226">
        <v>0</v>
      </c>
      <c r="T254" s="227">
        <f>S254*H254</f>
        <v>0</v>
      </c>
      <c r="AR254" s="17" t="s">
        <v>146</v>
      </c>
      <c r="AT254" s="17" t="s">
        <v>141</v>
      </c>
      <c r="AU254" s="17" t="s">
        <v>76</v>
      </c>
      <c r="AY254" s="17" t="s">
        <v>139</v>
      </c>
      <c r="BE254" s="228">
        <f>IF(N254="základní",J254,0)</f>
        <v>0</v>
      </c>
      <c r="BF254" s="228">
        <f>IF(N254="snížená",J254,0)</f>
        <v>0</v>
      </c>
      <c r="BG254" s="228">
        <f>IF(N254="zákl. přenesená",J254,0)</f>
        <v>0</v>
      </c>
      <c r="BH254" s="228">
        <f>IF(N254="sníž. přenesená",J254,0)</f>
        <v>0</v>
      </c>
      <c r="BI254" s="228">
        <f>IF(N254="nulová",J254,0)</f>
        <v>0</v>
      </c>
      <c r="BJ254" s="17" t="s">
        <v>74</v>
      </c>
      <c r="BK254" s="228">
        <f>ROUND(I254*H254,2)</f>
        <v>0</v>
      </c>
      <c r="BL254" s="17" t="s">
        <v>146</v>
      </c>
      <c r="BM254" s="17" t="s">
        <v>1007</v>
      </c>
    </row>
    <row r="255" s="1" customFormat="1">
      <c r="B255" s="38"/>
      <c r="C255" s="39"/>
      <c r="D255" s="229" t="s">
        <v>148</v>
      </c>
      <c r="E255" s="39"/>
      <c r="F255" s="230" t="s">
        <v>1008</v>
      </c>
      <c r="G255" s="39"/>
      <c r="H255" s="39"/>
      <c r="I255" s="144"/>
      <c r="J255" s="39"/>
      <c r="K255" s="39"/>
      <c r="L255" s="43"/>
      <c r="M255" s="231"/>
      <c r="N255" s="79"/>
      <c r="O255" s="79"/>
      <c r="P255" s="79"/>
      <c r="Q255" s="79"/>
      <c r="R255" s="79"/>
      <c r="S255" s="79"/>
      <c r="T255" s="80"/>
      <c r="AT255" s="17" t="s">
        <v>148</v>
      </c>
      <c r="AU255" s="17" t="s">
        <v>76</v>
      </c>
    </row>
    <row r="256" s="1" customFormat="1">
      <c r="B256" s="38"/>
      <c r="C256" s="39"/>
      <c r="D256" s="229" t="s">
        <v>150</v>
      </c>
      <c r="E256" s="39"/>
      <c r="F256" s="232" t="s">
        <v>1009</v>
      </c>
      <c r="G256" s="39"/>
      <c r="H256" s="39"/>
      <c r="I256" s="144"/>
      <c r="J256" s="39"/>
      <c r="K256" s="39"/>
      <c r="L256" s="43"/>
      <c r="M256" s="231"/>
      <c r="N256" s="79"/>
      <c r="O256" s="79"/>
      <c r="P256" s="79"/>
      <c r="Q256" s="79"/>
      <c r="R256" s="79"/>
      <c r="S256" s="79"/>
      <c r="T256" s="80"/>
      <c r="AT256" s="17" t="s">
        <v>150</v>
      </c>
      <c r="AU256" s="17" t="s">
        <v>76</v>
      </c>
    </row>
    <row r="257" s="12" customFormat="1">
      <c r="B257" s="233"/>
      <c r="C257" s="234"/>
      <c r="D257" s="229" t="s">
        <v>152</v>
      </c>
      <c r="E257" s="235" t="s">
        <v>1</v>
      </c>
      <c r="F257" s="236" t="s">
        <v>1010</v>
      </c>
      <c r="G257" s="234"/>
      <c r="H257" s="235" t="s">
        <v>1</v>
      </c>
      <c r="I257" s="237"/>
      <c r="J257" s="234"/>
      <c r="K257" s="234"/>
      <c r="L257" s="238"/>
      <c r="M257" s="239"/>
      <c r="N257" s="240"/>
      <c r="O257" s="240"/>
      <c r="P257" s="240"/>
      <c r="Q257" s="240"/>
      <c r="R257" s="240"/>
      <c r="S257" s="240"/>
      <c r="T257" s="241"/>
      <c r="AT257" s="242" t="s">
        <v>152</v>
      </c>
      <c r="AU257" s="242" t="s">
        <v>76</v>
      </c>
      <c r="AV257" s="12" t="s">
        <v>74</v>
      </c>
      <c r="AW257" s="12" t="s">
        <v>30</v>
      </c>
      <c r="AX257" s="12" t="s">
        <v>67</v>
      </c>
      <c r="AY257" s="242" t="s">
        <v>139</v>
      </c>
    </row>
    <row r="258" s="13" customFormat="1">
      <c r="B258" s="243"/>
      <c r="C258" s="244"/>
      <c r="D258" s="229" t="s">
        <v>152</v>
      </c>
      <c r="E258" s="245" t="s">
        <v>1</v>
      </c>
      <c r="F258" s="246" t="s">
        <v>1011</v>
      </c>
      <c r="G258" s="244"/>
      <c r="H258" s="247">
        <v>5.415</v>
      </c>
      <c r="I258" s="248"/>
      <c r="J258" s="244"/>
      <c r="K258" s="244"/>
      <c r="L258" s="249"/>
      <c r="M258" s="250"/>
      <c r="N258" s="251"/>
      <c r="O258" s="251"/>
      <c r="P258" s="251"/>
      <c r="Q258" s="251"/>
      <c r="R258" s="251"/>
      <c r="S258" s="251"/>
      <c r="T258" s="252"/>
      <c r="AT258" s="253" t="s">
        <v>152</v>
      </c>
      <c r="AU258" s="253" t="s">
        <v>76</v>
      </c>
      <c r="AV258" s="13" t="s">
        <v>76</v>
      </c>
      <c r="AW258" s="13" t="s">
        <v>30</v>
      </c>
      <c r="AX258" s="13" t="s">
        <v>67</v>
      </c>
      <c r="AY258" s="253" t="s">
        <v>139</v>
      </c>
    </row>
    <row r="259" s="14" customFormat="1">
      <c r="B259" s="254"/>
      <c r="C259" s="255"/>
      <c r="D259" s="229" t="s">
        <v>152</v>
      </c>
      <c r="E259" s="256" t="s">
        <v>1</v>
      </c>
      <c r="F259" s="257" t="s">
        <v>157</v>
      </c>
      <c r="G259" s="255"/>
      <c r="H259" s="258">
        <v>5.415</v>
      </c>
      <c r="I259" s="259"/>
      <c r="J259" s="255"/>
      <c r="K259" s="255"/>
      <c r="L259" s="260"/>
      <c r="M259" s="261"/>
      <c r="N259" s="262"/>
      <c r="O259" s="262"/>
      <c r="P259" s="262"/>
      <c r="Q259" s="262"/>
      <c r="R259" s="262"/>
      <c r="S259" s="262"/>
      <c r="T259" s="263"/>
      <c r="AT259" s="264" t="s">
        <v>152</v>
      </c>
      <c r="AU259" s="264" t="s">
        <v>76</v>
      </c>
      <c r="AV259" s="14" t="s">
        <v>146</v>
      </c>
      <c r="AW259" s="14" t="s">
        <v>30</v>
      </c>
      <c r="AX259" s="14" t="s">
        <v>74</v>
      </c>
      <c r="AY259" s="264" t="s">
        <v>139</v>
      </c>
    </row>
    <row r="260" s="1" customFormat="1" ht="16.5" customHeight="1">
      <c r="B260" s="38"/>
      <c r="C260" s="217" t="s">
        <v>360</v>
      </c>
      <c r="D260" s="217" t="s">
        <v>141</v>
      </c>
      <c r="E260" s="218" t="s">
        <v>1012</v>
      </c>
      <c r="F260" s="219" t="s">
        <v>1013</v>
      </c>
      <c r="G260" s="220" t="s">
        <v>144</v>
      </c>
      <c r="H260" s="221">
        <v>5.415</v>
      </c>
      <c r="I260" s="222"/>
      <c r="J260" s="223">
        <f>ROUND(I260*H260,2)</f>
        <v>0</v>
      </c>
      <c r="K260" s="219" t="s">
        <v>145</v>
      </c>
      <c r="L260" s="43"/>
      <c r="M260" s="224" t="s">
        <v>1</v>
      </c>
      <c r="N260" s="225" t="s">
        <v>38</v>
      </c>
      <c r="O260" s="79"/>
      <c r="P260" s="226">
        <f>O260*H260</f>
        <v>0</v>
      </c>
      <c r="Q260" s="226">
        <v>3.6000000000000001E-05</v>
      </c>
      <c r="R260" s="226">
        <f>Q260*H260</f>
        <v>0.00019494</v>
      </c>
      <c r="S260" s="226">
        <v>0</v>
      </c>
      <c r="T260" s="227">
        <f>S260*H260</f>
        <v>0</v>
      </c>
      <c r="AR260" s="17" t="s">
        <v>146</v>
      </c>
      <c r="AT260" s="17" t="s">
        <v>141</v>
      </c>
      <c r="AU260" s="17" t="s">
        <v>76</v>
      </c>
      <c r="AY260" s="17" t="s">
        <v>139</v>
      </c>
      <c r="BE260" s="228">
        <f>IF(N260="základní",J260,0)</f>
        <v>0</v>
      </c>
      <c r="BF260" s="228">
        <f>IF(N260="snížená",J260,0)</f>
        <v>0</v>
      </c>
      <c r="BG260" s="228">
        <f>IF(N260="zákl. přenesená",J260,0)</f>
        <v>0</v>
      </c>
      <c r="BH260" s="228">
        <f>IF(N260="sníž. přenesená",J260,0)</f>
        <v>0</v>
      </c>
      <c r="BI260" s="228">
        <f>IF(N260="nulová",J260,0)</f>
        <v>0</v>
      </c>
      <c r="BJ260" s="17" t="s">
        <v>74</v>
      </c>
      <c r="BK260" s="228">
        <f>ROUND(I260*H260,2)</f>
        <v>0</v>
      </c>
      <c r="BL260" s="17" t="s">
        <v>146</v>
      </c>
      <c r="BM260" s="17" t="s">
        <v>1014</v>
      </c>
    </row>
    <row r="261" s="1" customFormat="1">
      <c r="B261" s="38"/>
      <c r="C261" s="39"/>
      <c r="D261" s="229" t="s">
        <v>148</v>
      </c>
      <c r="E261" s="39"/>
      <c r="F261" s="230" t="s">
        <v>1015</v>
      </c>
      <c r="G261" s="39"/>
      <c r="H261" s="39"/>
      <c r="I261" s="144"/>
      <c r="J261" s="39"/>
      <c r="K261" s="39"/>
      <c r="L261" s="43"/>
      <c r="M261" s="231"/>
      <c r="N261" s="79"/>
      <c r="O261" s="79"/>
      <c r="P261" s="79"/>
      <c r="Q261" s="79"/>
      <c r="R261" s="79"/>
      <c r="S261" s="79"/>
      <c r="T261" s="80"/>
      <c r="AT261" s="17" t="s">
        <v>148</v>
      </c>
      <c r="AU261" s="17" t="s">
        <v>76</v>
      </c>
    </row>
    <row r="262" s="1" customFormat="1">
      <c r="B262" s="38"/>
      <c r="C262" s="39"/>
      <c r="D262" s="229" t="s">
        <v>150</v>
      </c>
      <c r="E262" s="39"/>
      <c r="F262" s="232" t="s">
        <v>1009</v>
      </c>
      <c r="G262" s="39"/>
      <c r="H262" s="39"/>
      <c r="I262" s="144"/>
      <c r="J262" s="39"/>
      <c r="K262" s="39"/>
      <c r="L262" s="43"/>
      <c r="M262" s="231"/>
      <c r="N262" s="79"/>
      <c r="O262" s="79"/>
      <c r="P262" s="79"/>
      <c r="Q262" s="79"/>
      <c r="R262" s="79"/>
      <c r="S262" s="79"/>
      <c r="T262" s="80"/>
      <c r="AT262" s="17" t="s">
        <v>150</v>
      </c>
      <c r="AU262" s="17" t="s">
        <v>76</v>
      </c>
    </row>
    <row r="263" s="1" customFormat="1" ht="16.5" customHeight="1">
      <c r="B263" s="38"/>
      <c r="C263" s="217" t="s">
        <v>368</v>
      </c>
      <c r="D263" s="217" t="s">
        <v>141</v>
      </c>
      <c r="E263" s="218" t="s">
        <v>1016</v>
      </c>
      <c r="F263" s="219" t="s">
        <v>1017</v>
      </c>
      <c r="G263" s="220" t="s">
        <v>307</v>
      </c>
      <c r="H263" s="221">
        <v>0.11700000000000001</v>
      </c>
      <c r="I263" s="222"/>
      <c r="J263" s="223">
        <f>ROUND(I263*H263,2)</f>
        <v>0</v>
      </c>
      <c r="K263" s="219" t="s">
        <v>145</v>
      </c>
      <c r="L263" s="43"/>
      <c r="M263" s="224" t="s">
        <v>1</v>
      </c>
      <c r="N263" s="225" t="s">
        <v>38</v>
      </c>
      <c r="O263" s="79"/>
      <c r="P263" s="226">
        <f>O263*H263</f>
        <v>0</v>
      </c>
      <c r="Q263" s="226">
        <v>1.038217</v>
      </c>
      <c r="R263" s="226">
        <f>Q263*H263</f>
        <v>0.121471389</v>
      </c>
      <c r="S263" s="226">
        <v>0</v>
      </c>
      <c r="T263" s="227">
        <f>S263*H263</f>
        <v>0</v>
      </c>
      <c r="AR263" s="17" t="s">
        <v>146</v>
      </c>
      <c r="AT263" s="17" t="s">
        <v>141</v>
      </c>
      <c r="AU263" s="17" t="s">
        <v>76</v>
      </c>
      <c r="AY263" s="17" t="s">
        <v>139</v>
      </c>
      <c r="BE263" s="228">
        <f>IF(N263="základní",J263,0)</f>
        <v>0</v>
      </c>
      <c r="BF263" s="228">
        <f>IF(N263="snížená",J263,0)</f>
        <v>0</v>
      </c>
      <c r="BG263" s="228">
        <f>IF(N263="zákl. přenesená",J263,0)</f>
        <v>0</v>
      </c>
      <c r="BH263" s="228">
        <f>IF(N263="sníž. přenesená",J263,0)</f>
        <v>0</v>
      </c>
      <c r="BI263" s="228">
        <f>IF(N263="nulová",J263,0)</f>
        <v>0</v>
      </c>
      <c r="BJ263" s="17" t="s">
        <v>74</v>
      </c>
      <c r="BK263" s="228">
        <f>ROUND(I263*H263,2)</f>
        <v>0</v>
      </c>
      <c r="BL263" s="17" t="s">
        <v>146</v>
      </c>
      <c r="BM263" s="17" t="s">
        <v>1018</v>
      </c>
    </row>
    <row r="264" s="1" customFormat="1">
      <c r="B264" s="38"/>
      <c r="C264" s="39"/>
      <c r="D264" s="229" t="s">
        <v>148</v>
      </c>
      <c r="E264" s="39"/>
      <c r="F264" s="230" t="s">
        <v>1019</v>
      </c>
      <c r="G264" s="39"/>
      <c r="H264" s="39"/>
      <c r="I264" s="144"/>
      <c r="J264" s="39"/>
      <c r="K264" s="39"/>
      <c r="L264" s="43"/>
      <c r="M264" s="231"/>
      <c r="N264" s="79"/>
      <c r="O264" s="79"/>
      <c r="P264" s="79"/>
      <c r="Q264" s="79"/>
      <c r="R264" s="79"/>
      <c r="S264" s="79"/>
      <c r="T264" s="80"/>
      <c r="AT264" s="17" t="s">
        <v>148</v>
      </c>
      <c r="AU264" s="17" t="s">
        <v>76</v>
      </c>
    </row>
    <row r="265" s="1" customFormat="1">
      <c r="B265" s="38"/>
      <c r="C265" s="39"/>
      <c r="D265" s="229" t="s">
        <v>150</v>
      </c>
      <c r="E265" s="39"/>
      <c r="F265" s="232" t="s">
        <v>488</v>
      </c>
      <c r="G265" s="39"/>
      <c r="H265" s="39"/>
      <c r="I265" s="144"/>
      <c r="J265" s="39"/>
      <c r="K265" s="39"/>
      <c r="L265" s="43"/>
      <c r="M265" s="231"/>
      <c r="N265" s="79"/>
      <c r="O265" s="79"/>
      <c r="P265" s="79"/>
      <c r="Q265" s="79"/>
      <c r="R265" s="79"/>
      <c r="S265" s="79"/>
      <c r="T265" s="80"/>
      <c r="AT265" s="17" t="s">
        <v>150</v>
      </c>
      <c r="AU265" s="17" t="s">
        <v>76</v>
      </c>
    </row>
    <row r="266" s="12" customFormat="1">
      <c r="B266" s="233"/>
      <c r="C266" s="234"/>
      <c r="D266" s="229" t="s">
        <v>152</v>
      </c>
      <c r="E266" s="235" t="s">
        <v>1</v>
      </c>
      <c r="F266" s="236" t="s">
        <v>1020</v>
      </c>
      <c r="G266" s="234"/>
      <c r="H266" s="235" t="s">
        <v>1</v>
      </c>
      <c r="I266" s="237"/>
      <c r="J266" s="234"/>
      <c r="K266" s="234"/>
      <c r="L266" s="238"/>
      <c r="M266" s="239"/>
      <c r="N266" s="240"/>
      <c r="O266" s="240"/>
      <c r="P266" s="240"/>
      <c r="Q266" s="240"/>
      <c r="R266" s="240"/>
      <c r="S266" s="240"/>
      <c r="T266" s="241"/>
      <c r="AT266" s="242" t="s">
        <v>152</v>
      </c>
      <c r="AU266" s="242" t="s">
        <v>76</v>
      </c>
      <c r="AV266" s="12" t="s">
        <v>74</v>
      </c>
      <c r="AW266" s="12" t="s">
        <v>30</v>
      </c>
      <c r="AX266" s="12" t="s">
        <v>67</v>
      </c>
      <c r="AY266" s="242" t="s">
        <v>139</v>
      </c>
    </row>
    <row r="267" s="13" customFormat="1">
      <c r="B267" s="243"/>
      <c r="C267" s="244"/>
      <c r="D267" s="229" t="s">
        <v>152</v>
      </c>
      <c r="E267" s="245" t="s">
        <v>1</v>
      </c>
      <c r="F267" s="246" t="s">
        <v>1021</v>
      </c>
      <c r="G267" s="244"/>
      <c r="H267" s="247">
        <v>0.11700000000000001</v>
      </c>
      <c r="I267" s="248"/>
      <c r="J267" s="244"/>
      <c r="K267" s="244"/>
      <c r="L267" s="249"/>
      <c r="M267" s="250"/>
      <c r="N267" s="251"/>
      <c r="O267" s="251"/>
      <c r="P267" s="251"/>
      <c r="Q267" s="251"/>
      <c r="R267" s="251"/>
      <c r="S267" s="251"/>
      <c r="T267" s="252"/>
      <c r="AT267" s="253" t="s">
        <v>152</v>
      </c>
      <c r="AU267" s="253" t="s">
        <v>76</v>
      </c>
      <c r="AV267" s="13" t="s">
        <v>76</v>
      </c>
      <c r="AW267" s="13" t="s">
        <v>30</v>
      </c>
      <c r="AX267" s="13" t="s">
        <v>67</v>
      </c>
      <c r="AY267" s="253" t="s">
        <v>139</v>
      </c>
    </row>
    <row r="268" s="14" customFormat="1">
      <c r="B268" s="254"/>
      <c r="C268" s="255"/>
      <c r="D268" s="229" t="s">
        <v>152</v>
      </c>
      <c r="E268" s="256" t="s">
        <v>1</v>
      </c>
      <c r="F268" s="257" t="s">
        <v>157</v>
      </c>
      <c r="G268" s="255"/>
      <c r="H268" s="258">
        <v>0.11700000000000001</v>
      </c>
      <c r="I268" s="259"/>
      <c r="J268" s="255"/>
      <c r="K268" s="255"/>
      <c r="L268" s="260"/>
      <c r="M268" s="261"/>
      <c r="N268" s="262"/>
      <c r="O268" s="262"/>
      <c r="P268" s="262"/>
      <c r="Q268" s="262"/>
      <c r="R268" s="262"/>
      <c r="S268" s="262"/>
      <c r="T268" s="263"/>
      <c r="AT268" s="264" t="s">
        <v>152</v>
      </c>
      <c r="AU268" s="264" t="s">
        <v>76</v>
      </c>
      <c r="AV268" s="14" t="s">
        <v>146</v>
      </c>
      <c r="AW268" s="14" t="s">
        <v>30</v>
      </c>
      <c r="AX268" s="14" t="s">
        <v>74</v>
      </c>
      <c r="AY268" s="264" t="s">
        <v>139</v>
      </c>
    </row>
    <row r="269" s="1" customFormat="1" ht="16.5" customHeight="1">
      <c r="B269" s="38"/>
      <c r="C269" s="217" t="s">
        <v>380</v>
      </c>
      <c r="D269" s="217" t="s">
        <v>141</v>
      </c>
      <c r="E269" s="218" t="s">
        <v>484</v>
      </c>
      <c r="F269" s="219" t="s">
        <v>485</v>
      </c>
      <c r="G269" s="220" t="s">
        <v>307</v>
      </c>
      <c r="H269" s="221">
        <v>0.61599999999999999</v>
      </c>
      <c r="I269" s="222"/>
      <c r="J269" s="223">
        <f>ROUND(I269*H269,2)</f>
        <v>0</v>
      </c>
      <c r="K269" s="219" t="s">
        <v>145</v>
      </c>
      <c r="L269" s="43"/>
      <c r="M269" s="224" t="s">
        <v>1</v>
      </c>
      <c r="N269" s="225" t="s">
        <v>38</v>
      </c>
      <c r="O269" s="79"/>
      <c r="P269" s="226">
        <f>O269*H269</f>
        <v>0</v>
      </c>
      <c r="Q269" s="226">
        <v>1.0597380000000001</v>
      </c>
      <c r="R269" s="226">
        <f>Q269*H269</f>
        <v>0.652798608</v>
      </c>
      <c r="S269" s="226">
        <v>0</v>
      </c>
      <c r="T269" s="227">
        <f>S269*H269</f>
        <v>0</v>
      </c>
      <c r="AR269" s="17" t="s">
        <v>146</v>
      </c>
      <c r="AT269" s="17" t="s">
        <v>141</v>
      </c>
      <c r="AU269" s="17" t="s">
        <v>76</v>
      </c>
      <c r="AY269" s="17" t="s">
        <v>139</v>
      </c>
      <c r="BE269" s="228">
        <f>IF(N269="základní",J269,0)</f>
        <v>0</v>
      </c>
      <c r="BF269" s="228">
        <f>IF(N269="snížená",J269,0)</f>
        <v>0</v>
      </c>
      <c r="BG269" s="228">
        <f>IF(N269="zákl. přenesená",J269,0)</f>
        <v>0</v>
      </c>
      <c r="BH269" s="228">
        <f>IF(N269="sníž. přenesená",J269,0)</f>
        <v>0</v>
      </c>
      <c r="BI269" s="228">
        <f>IF(N269="nulová",J269,0)</f>
        <v>0</v>
      </c>
      <c r="BJ269" s="17" t="s">
        <v>74</v>
      </c>
      <c r="BK269" s="228">
        <f>ROUND(I269*H269,2)</f>
        <v>0</v>
      </c>
      <c r="BL269" s="17" t="s">
        <v>146</v>
      </c>
      <c r="BM269" s="17" t="s">
        <v>1022</v>
      </c>
    </row>
    <row r="270" s="1" customFormat="1">
      <c r="B270" s="38"/>
      <c r="C270" s="39"/>
      <c r="D270" s="229" t="s">
        <v>148</v>
      </c>
      <c r="E270" s="39"/>
      <c r="F270" s="230" t="s">
        <v>487</v>
      </c>
      <c r="G270" s="39"/>
      <c r="H270" s="39"/>
      <c r="I270" s="144"/>
      <c r="J270" s="39"/>
      <c r="K270" s="39"/>
      <c r="L270" s="43"/>
      <c r="M270" s="231"/>
      <c r="N270" s="79"/>
      <c r="O270" s="79"/>
      <c r="P270" s="79"/>
      <c r="Q270" s="79"/>
      <c r="R270" s="79"/>
      <c r="S270" s="79"/>
      <c r="T270" s="80"/>
      <c r="AT270" s="17" t="s">
        <v>148</v>
      </c>
      <c r="AU270" s="17" t="s">
        <v>76</v>
      </c>
    </row>
    <row r="271" s="1" customFormat="1">
      <c r="B271" s="38"/>
      <c r="C271" s="39"/>
      <c r="D271" s="229" t="s">
        <v>150</v>
      </c>
      <c r="E271" s="39"/>
      <c r="F271" s="232" t="s">
        <v>488</v>
      </c>
      <c r="G271" s="39"/>
      <c r="H271" s="39"/>
      <c r="I271" s="144"/>
      <c r="J271" s="39"/>
      <c r="K271" s="39"/>
      <c r="L271" s="43"/>
      <c r="M271" s="231"/>
      <c r="N271" s="79"/>
      <c r="O271" s="79"/>
      <c r="P271" s="79"/>
      <c r="Q271" s="79"/>
      <c r="R271" s="79"/>
      <c r="S271" s="79"/>
      <c r="T271" s="80"/>
      <c r="AT271" s="17" t="s">
        <v>150</v>
      </c>
      <c r="AU271" s="17" t="s">
        <v>76</v>
      </c>
    </row>
    <row r="272" s="12" customFormat="1">
      <c r="B272" s="233"/>
      <c r="C272" s="234"/>
      <c r="D272" s="229" t="s">
        <v>152</v>
      </c>
      <c r="E272" s="235" t="s">
        <v>1</v>
      </c>
      <c r="F272" s="236" t="s">
        <v>1023</v>
      </c>
      <c r="G272" s="234"/>
      <c r="H272" s="235" t="s">
        <v>1</v>
      </c>
      <c r="I272" s="237"/>
      <c r="J272" s="234"/>
      <c r="K272" s="234"/>
      <c r="L272" s="238"/>
      <c r="M272" s="239"/>
      <c r="N272" s="240"/>
      <c r="O272" s="240"/>
      <c r="P272" s="240"/>
      <c r="Q272" s="240"/>
      <c r="R272" s="240"/>
      <c r="S272" s="240"/>
      <c r="T272" s="241"/>
      <c r="AT272" s="242" t="s">
        <v>152</v>
      </c>
      <c r="AU272" s="242" t="s">
        <v>76</v>
      </c>
      <c r="AV272" s="12" t="s">
        <v>74</v>
      </c>
      <c r="AW272" s="12" t="s">
        <v>30</v>
      </c>
      <c r="AX272" s="12" t="s">
        <v>67</v>
      </c>
      <c r="AY272" s="242" t="s">
        <v>139</v>
      </c>
    </row>
    <row r="273" s="13" customFormat="1">
      <c r="B273" s="243"/>
      <c r="C273" s="244"/>
      <c r="D273" s="229" t="s">
        <v>152</v>
      </c>
      <c r="E273" s="245" t="s">
        <v>1</v>
      </c>
      <c r="F273" s="246" t="s">
        <v>1024</v>
      </c>
      <c r="G273" s="244"/>
      <c r="H273" s="247">
        <v>0.61599999999999999</v>
      </c>
      <c r="I273" s="248"/>
      <c r="J273" s="244"/>
      <c r="K273" s="244"/>
      <c r="L273" s="249"/>
      <c r="M273" s="250"/>
      <c r="N273" s="251"/>
      <c r="O273" s="251"/>
      <c r="P273" s="251"/>
      <c r="Q273" s="251"/>
      <c r="R273" s="251"/>
      <c r="S273" s="251"/>
      <c r="T273" s="252"/>
      <c r="AT273" s="253" t="s">
        <v>152</v>
      </c>
      <c r="AU273" s="253" t="s">
        <v>76</v>
      </c>
      <c r="AV273" s="13" t="s">
        <v>76</v>
      </c>
      <c r="AW273" s="13" t="s">
        <v>30</v>
      </c>
      <c r="AX273" s="13" t="s">
        <v>67</v>
      </c>
      <c r="AY273" s="253" t="s">
        <v>139</v>
      </c>
    </row>
    <row r="274" s="14" customFormat="1">
      <c r="B274" s="254"/>
      <c r="C274" s="255"/>
      <c r="D274" s="229" t="s">
        <v>152</v>
      </c>
      <c r="E274" s="256" t="s">
        <v>1</v>
      </c>
      <c r="F274" s="257" t="s">
        <v>157</v>
      </c>
      <c r="G274" s="255"/>
      <c r="H274" s="258">
        <v>0.61599999999999999</v>
      </c>
      <c r="I274" s="259"/>
      <c r="J274" s="255"/>
      <c r="K274" s="255"/>
      <c r="L274" s="260"/>
      <c r="M274" s="261"/>
      <c r="N274" s="262"/>
      <c r="O274" s="262"/>
      <c r="P274" s="262"/>
      <c r="Q274" s="262"/>
      <c r="R274" s="262"/>
      <c r="S274" s="262"/>
      <c r="T274" s="263"/>
      <c r="AT274" s="264" t="s">
        <v>152</v>
      </c>
      <c r="AU274" s="264" t="s">
        <v>76</v>
      </c>
      <c r="AV274" s="14" t="s">
        <v>146</v>
      </c>
      <c r="AW274" s="14" t="s">
        <v>30</v>
      </c>
      <c r="AX274" s="14" t="s">
        <v>74</v>
      </c>
      <c r="AY274" s="264" t="s">
        <v>139</v>
      </c>
    </row>
    <row r="275" s="1" customFormat="1" ht="16.5" customHeight="1">
      <c r="B275" s="38"/>
      <c r="C275" s="217" t="s">
        <v>399</v>
      </c>
      <c r="D275" s="217" t="s">
        <v>141</v>
      </c>
      <c r="E275" s="218" t="s">
        <v>1025</v>
      </c>
      <c r="F275" s="219" t="s">
        <v>1026</v>
      </c>
      <c r="G275" s="220" t="s">
        <v>160</v>
      </c>
      <c r="H275" s="221">
        <v>0.86399999999999999</v>
      </c>
      <c r="I275" s="222"/>
      <c r="J275" s="223">
        <f>ROUND(I275*H275,2)</f>
        <v>0</v>
      </c>
      <c r="K275" s="219" t="s">
        <v>145</v>
      </c>
      <c r="L275" s="43"/>
      <c r="M275" s="224" t="s">
        <v>1</v>
      </c>
      <c r="N275" s="225" t="s">
        <v>38</v>
      </c>
      <c r="O275" s="79"/>
      <c r="P275" s="226">
        <f>O275*H275</f>
        <v>0</v>
      </c>
      <c r="Q275" s="226">
        <v>0</v>
      </c>
      <c r="R275" s="226">
        <f>Q275*H275</f>
        <v>0</v>
      </c>
      <c r="S275" s="226">
        <v>0</v>
      </c>
      <c r="T275" s="227">
        <f>S275*H275</f>
        <v>0</v>
      </c>
      <c r="AR275" s="17" t="s">
        <v>146</v>
      </c>
      <c r="AT275" s="17" t="s">
        <v>141</v>
      </c>
      <c r="AU275" s="17" t="s">
        <v>76</v>
      </c>
      <c r="AY275" s="17" t="s">
        <v>139</v>
      </c>
      <c r="BE275" s="228">
        <f>IF(N275="základní",J275,0)</f>
        <v>0</v>
      </c>
      <c r="BF275" s="228">
        <f>IF(N275="snížená",J275,0)</f>
        <v>0</v>
      </c>
      <c r="BG275" s="228">
        <f>IF(N275="zákl. přenesená",J275,0)</f>
        <v>0</v>
      </c>
      <c r="BH275" s="228">
        <f>IF(N275="sníž. přenesená",J275,0)</f>
        <v>0</v>
      </c>
      <c r="BI275" s="228">
        <f>IF(N275="nulová",J275,0)</f>
        <v>0</v>
      </c>
      <c r="BJ275" s="17" t="s">
        <v>74</v>
      </c>
      <c r="BK275" s="228">
        <f>ROUND(I275*H275,2)</f>
        <v>0</v>
      </c>
      <c r="BL275" s="17" t="s">
        <v>146</v>
      </c>
      <c r="BM275" s="17" t="s">
        <v>1027</v>
      </c>
    </row>
    <row r="276" s="1" customFormat="1">
      <c r="B276" s="38"/>
      <c r="C276" s="39"/>
      <c r="D276" s="229" t="s">
        <v>148</v>
      </c>
      <c r="E276" s="39"/>
      <c r="F276" s="230" t="s">
        <v>1028</v>
      </c>
      <c r="G276" s="39"/>
      <c r="H276" s="39"/>
      <c r="I276" s="144"/>
      <c r="J276" s="39"/>
      <c r="K276" s="39"/>
      <c r="L276" s="43"/>
      <c r="M276" s="231"/>
      <c r="N276" s="79"/>
      <c r="O276" s="79"/>
      <c r="P276" s="79"/>
      <c r="Q276" s="79"/>
      <c r="R276" s="79"/>
      <c r="S276" s="79"/>
      <c r="T276" s="80"/>
      <c r="AT276" s="17" t="s">
        <v>148</v>
      </c>
      <c r="AU276" s="17" t="s">
        <v>76</v>
      </c>
    </row>
    <row r="277" s="1" customFormat="1">
      <c r="B277" s="38"/>
      <c r="C277" s="39"/>
      <c r="D277" s="229" t="s">
        <v>150</v>
      </c>
      <c r="E277" s="39"/>
      <c r="F277" s="232" t="s">
        <v>1000</v>
      </c>
      <c r="G277" s="39"/>
      <c r="H277" s="39"/>
      <c r="I277" s="144"/>
      <c r="J277" s="39"/>
      <c r="K277" s="39"/>
      <c r="L277" s="43"/>
      <c r="M277" s="231"/>
      <c r="N277" s="79"/>
      <c r="O277" s="79"/>
      <c r="P277" s="79"/>
      <c r="Q277" s="79"/>
      <c r="R277" s="79"/>
      <c r="S277" s="79"/>
      <c r="T277" s="80"/>
      <c r="AT277" s="17" t="s">
        <v>150</v>
      </c>
      <c r="AU277" s="17" t="s">
        <v>76</v>
      </c>
    </row>
    <row r="278" s="12" customFormat="1">
      <c r="B278" s="233"/>
      <c r="C278" s="234"/>
      <c r="D278" s="229" t="s">
        <v>152</v>
      </c>
      <c r="E278" s="235" t="s">
        <v>1</v>
      </c>
      <c r="F278" s="236" t="s">
        <v>1029</v>
      </c>
      <c r="G278" s="234"/>
      <c r="H278" s="235" t="s">
        <v>1</v>
      </c>
      <c r="I278" s="237"/>
      <c r="J278" s="234"/>
      <c r="K278" s="234"/>
      <c r="L278" s="238"/>
      <c r="M278" s="239"/>
      <c r="N278" s="240"/>
      <c r="O278" s="240"/>
      <c r="P278" s="240"/>
      <c r="Q278" s="240"/>
      <c r="R278" s="240"/>
      <c r="S278" s="240"/>
      <c r="T278" s="241"/>
      <c r="AT278" s="242" t="s">
        <v>152</v>
      </c>
      <c r="AU278" s="242" t="s">
        <v>76</v>
      </c>
      <c r="AV278" s="12" t="s">
        <v>74</v>
      </c>
      <c r="AW278" s="12" t="s">
        <v>30</v>
      </c>
      <c r="AX278" s="12" t="s">
        <v>67</v>
      </c>
      <c r="AY278" s="242" t="s">
        <v>139</v>
      </c>
    </row>
    <row r="279" s="12" customFormat="1">
      <c r="B279" s="233"/>
      <c r="C279" s="234"/>
      <c r="D279" s="229" t="s">
        <v>152</v>
      </c>
      <c r="E279" s="235" t="s">
        <v>1</v>
      </c>
      <c r="F279" s="236" t="s">
        <v>1030</v>
      </c>
      <c r="G279" s="234"/>
      <c r="H279" s="235" t="s">
        <v>1</v>
      </c>
      <c r="I279" s="237"/>
      <c r="J279" s="234"/>
      <c r="K279" s="234"/>
      <c r="L279" s="238"/>
      <c r="M279" s="239"/>
      <c r="N279" s="240"/>
      <c r="O279" s="240"/>
      <c r="P279" s="240"/>
      <c r="Q279" s="240"/>
      <c r="R279" s="240"/>
      <c r="S279" s="240"/>
      <c r="T279" s="241"/>
      <c r="AT279" s="242" t="s">
        <v>152</v>
      </c>
      <c r="AU279" s="242" t="s">
        <v>76</v>
      </c>
      <c r="AV279" s="12" t="s">
        <v>74</v>
      </c>
      <c r="AW279" s="12" t="s">
        <v>30</v>
      </c>
      <c r="AX279" s="12" t="s">
        <v>67</v>
      </c>
      <c r="AY279" s="242" t="s">
        <v>139</v>
      </c>
    </row>
    <row r="280" s="13" customFormat="1">
      <c r="B280" s="243"/>
      <c r="C280" s="244"/>
      <c r="D280" s="229" t="s">
        <v>152</v>
      </c>
      <c r="E280" s="245" t="s">
        <v>1</v>
      </c>
      <c r="F280" s="246" t="s">
        <v>1031</v>
      </c>
      <c r="G280" s="244"/>
      <c r="H280" s="247">
        <v>0.86399999999999999</v>
      </c>
      <c r="I280" s="248"/>
      <c r="J280" s="244"/>
      <c r="K280" s="244"/>
      <c r="L280" s="249"/>
      <c r="M280" s="250"/>
      <c r="N280" s="251"/>
      <c r="O280" s="251"/>
      <c r="P280" s="251"/>
      <c r="Q280" s="251"/>
      <c r="R280" s="251"/>
      <c r="S280" s="251"/>
      <c r="T280" s="252"/>
      <c r="AT280" s="253" t="s">
        <v>152</v>
      </c>
      <c r="AU280" s="253" t="s">
        <v>76</v>
      </c>
      <c r="AV280" s="13" t="s">
        <v>76</v>
      </c>
      <c r="AW280" s="13" t="s">
        <v>30</v>
      </c>
      <c r="AX280" s="13" t="s">
        <v>67</v>
      </c>
      <c r="AY280" s="253" t="s">
        <v>139</v>
      </c>
    </row>
    <row r="281" s="14" customFormat="1">
      <c r="B281" s="254"/>
      <c r="C281" s="255"/>
      <c r="D281" s="229" t="s">
        <v>152</v>
      </c>
      <c r="E281" s="256" t="s">
        <v>1</v>
      </c>
      <c r="F281" s="257" t="s">
        <v>157</v>
      </c>
      <c r="G281" s="255"/>
      <c r="H281" s="258">
        <v>0.86399999999999999</v>
      </c>
      <c r="I281" s="259"/>
      <c r="J281" s="255"/>
      <c r="K281" s="255"/>
      <c r="L281" s="260"/>
      <c r="M281" s="261"/>
      <c r="N281" s="262"/>
      <c r="O281" s="262"/>
      <c r="P281" s="262"/>
      <c r="Q281" s="262"/>
      <c r="R281" s="262"/>
      <c r="S281" s="262"/>
      <c r="T281" s="263"/>
      <c r="AT281" s="264" t="s">
        <v>152</v>
      </c>
      <c r="AU281" s="264" t="s">
        <v>76</v>
      </c>
      <c r="AV281" s="14" t="s">
        <v>146</v>
      </c>
      <c r="AW281" s="14" t="s">
        <v>30</v>
      </c>
      <c r="AX281" s="14" t="s">
        <v>74</v>
      </c>
      <c r="AY281" s="264" t="s">
        <v>139</v>
      </c>
    </row>
    <row r="282" s="1" customFormat="1" ht="16.5" customHeight="1">
      <c r="B282" s="38"/>
      <c r="C282" s="217" t="s">
        <v>413</v>
      </c>
      <c r="D282" s="217" t="s">
        <v>141</v>
      </c>
      <c r="E282" s="218" t="s">
        <v>1032</v>
      </c>
      <c r="F282" s="219" t="s">
        <v>1033</v>
      </c>
      <c r="G282" s="220" t="s">
        <v>144</v>
      </c>
      <c r="H282" s="221">
        <v>5.0759999999999996</v>
      </c>
      <c r="I282" s="222"/>
      <c r="J282" s="223">
        <f>ROUND(I282*H282,2)</f>
        <v>0</v>
      </c>
      <c r="K282" s="219" t="s">
        <v>145</v>
      </c>
      <c r="L282" s="43"/>
      <c r="M282" s="224" t="s">
        <v>1</v>
      </c>
      <c r="N282" s="225" t="s">
        <v>38</v>
      </c>
      <c r="O282" s="79"/>
      <c r="P282" s="226">
        <f>O282*H282</f>
        <v>0</v>
      </c>
      <c r="Q282" s="226">
        <v>0.0014357</v>
      </c>
      <c r="R282" s="226">
        <f>Q282*H282</f>
        <v>0.0072876131999999993</v>
      </c>
      <c r="S282" s="226">
        <v>0</v>
      </c>
      <c r="T282" s="227">
        <f>S282*H282</f>
        <v>0</v>
      </c>
      <c r="AR282" s="17" t="s">
        <v>146</v>
      </c>
      <c r="AT282" s="17" t="s">
        <v>141</v>
      </c>
      <c r="AU282" s="17" t="s">
        <v>76</v>
      </c>
      <c r="AY282" s="17" t="s">
        <v>139</v>
      </c>
      <c r="BE282" s="228">
        <f>IF(N282="základní",J282,0)</f>
        <v>0</v>
      </c>
      <c r="BF282" s="228">
        <f>IF(N282="snížená",J282,0)</f>
        <v>0</v>
      </c>
      <c r="BG282" s="228">
        <f>IF(N282="zákl. přenesená",J282,0)</f>
        <v>0</v>
      </c>
      <c r="BH282" s="228">
        <f>IF(N282="sníž. přenesená",J282,0)</f>
        <v>0</v>
      </c>
      <c r="BI282" s="228">
        <f>IF(N282="nulová",J282,0)</f>
        <v>0</v>
      </c>
      <c r="BJ282" s="17" t="s">
        <v>74</v>
      </c>
      <c r="BK282" s="228">
        <f>ROUND(I282*H282,2)</f>
        <v>0</v>
      </c>
      <c r="BL282" s="17" t="s">
        <v>146</v>
      </c>
      <c r="BM282" s="17" t="s">
        <v>1034</v>
      </c>
    </row>
    <row r="283" s="1" customFormat="1">
      <c r="B283" s="38"/>
      <c r="C283" s="39"/>
      <c r="D283" s="229" t="s">
        <v>148</v>
      </c>
      <c r="E283" s="39"/>
      <c r="F283" s="230" t="s">
        <v>1035</v>
      </c>
      <c r="G283" s="39"/>
      <c r="H283" s="39"/>
      <c r="I283" s="144"/>
      <c r="J283" s="39"/>
      <c r="K283" s="39"/>
      <c r="L283" s="43"/>
      <c r="M283" s="231"/>
      <c r="N283" s="79"/>
      <c r="O283" s="79"/>
      <c r="P283" s="79"/>
      <c r="Q283" s="79"/>
      <c r="R283" s="79"/>
      <c r="S283" s="79"/>
      <c r="T283" s="80"/>
      <c r="AT283" s="17" t="s">
        <v>148</v>
      </c>
      <c r="AU283" s="17" t="s">
        <v>76</v>
      </c>
    </row>
    <row r="284" s="1" customFormat="1">
      <c r="B284" s="38"/>
      <c r="C284" s="39"/>
      <c r="D284" s="229" t="s">
        <v>150</v>
      </c>
      <c r="E284" s="39"/>
      <c r="F284" s="232" t="s">
        <v>1009</v>
      </c>
      <c r="G284" s="39"/>
      <c r="H284" s="39"/>
      <c r="I284" s="144"/>
      <c r="J284" s="39"/>
      <c r="K284" s="39"/>
      <c r="L284" s="43"/>
      <c r="M284" s="231"/>
      <c r="N284" s="79"/>
      <c r="O284" s="79"/>
      <c r="P284" s="79"/>
      <c r="Q284" s="79"/>
      <c r="R284" s="79"/>
      <c r="S284" s="79"/>
      <c r="T284" s="80"/>
      <c r="AT284" s="17" t="s">
        <v>150</v>
      </c>
      <c r="AU284" s="17" t="s">
        <v>76</v>
      </c>
    </row>
    <row r="285" s="12" customFormat="1">
      <c r="B285" s="233"/>
      <c r="C285" s="234"/>
      <c r="D285" s="229" t="s">
        <v>152</v>
      </c>
      <c r="E285" s="235" t="s">
        <v>1</v>
      </c>
      <c r="F285" s="236" t="s">
        <v>1036</v>
      </c>
      <c r="G285" s="234"/>
      <c r="H285" s="235" t="s">
        <v>1</v>
      </c>
      <c r="I285" s="237"/>
      <c r="J285" s="234"/>
      <c r="K285" s="234"/>
      <c r="L285" s="238"/>
      <c r="M285" s="239"/>
      <c r="N285" s="240"/>
      <c r="O285" s="240"/>
      <c r="P285" s="240"/>
      <c r="Q285" s="240"/>
      <c r="R285" s="240"/>
      <c r="S285" s="240"/>
      <c r="T285" s="241"/>
      <c r="AT285" s="242" t="s">
        <v>152</v>
      </c>
      <c r="AU285" s="242" t="s">
        <v>76</v>
      </c>
      <c r="AV285" s="12" t="s">
        <v>74</v>
      </c>
      <c r="AW285" s="12" t="s">
        <v>30</v>
      </c>
      <c r="AX285" s="12" t="s">
        <v>67</v>
      </c>
      <c r="AY285" s="242" t="s">
        <v>139</v>
      </c>
    </row>
    <row r="286" s="13" customFormat="1">
      <c r="B286" s="243"/>
      <c r="C286" s="244"/>
      <c r="D286" s="229" t="s">
        <v>152</v>
      </c>
      <c r="E286" s="245" t="s">
        <v>1</v>
      </c>
      <c r="F286" s="246" t="s">
        <v>1037</v>
      </c>
      <c r="G286" s="244"/>
      <c r="H286" s="247">
        <v>4.3200000000000003</v>
      </c>
      <c r="I286" s="248"/>
      <c r="J286" s="244"/>
      <c r="K286" s="244"/>
      <c r="L286" s="249"/>
      <c r="M286" s="250"/>
      <c r="N286" s="251"/>
      <c r="O286" s="251"/>
      <c r="P286" s="251"/>
      <c r="Q286" s="251"/>
      <c r="R286" s="251"/>
      <c r="S286" s="251"/>
      <c r="T286" s="252"/>
      <c r="AT286" s="253" t="s">
        <v>152</v>
      </c>
      <c r="AU286" s="253" t="s">
        <v>76</v>
      </c>
      <c r="AV286" s="13" t="s">
        <v>76</v>
      </c>
      <c r="AW286" s="13" t="s">
        <v>30</v>
      </c>
      <c r="AX286" s="13" t="s">
        <v>67</v>
      </c>
      <c r="AY286" s="253" t="s">
        <v>139</v>
      </c>
    </row>
    <row r="287" s="13" customFormat="1">
      <c r="B287" s="243"/>
      <c r="C287" s="244"/>
      <c r="D287" s="229" t="s">
        <v>152</v>
      </c>
      <c r="E287" s="245" t="s">
        <v>1</v>
      </c>
      <c r="F287" s="246" t="s">
        <v>1038</v>
      </c>
      <c r="G287" s="244"/>
      <c r="H287" s="247">
        <v>0.75600000000000001</v>
      </c>
      <c r="I287" s="248"/>
      <c r="J287" s="244"/>
      <c r="K287" s="244"/>
      <c r="L287" s="249"/>
      <c r="M287" s="250"/>
      <c r="N287" s="251"/>
      <c r="O287" s="251"/>
      <c r="P287" s="251"/>
      <c r="Q287" s="251"/>
      <c r="R287" s="251"/>
      <c r="S287" s="251"/>
      <c r="T287" s="252"/>
      <c r="AT287" s="253" t="s">
        <v>152</v>
      </c>
      <c r="AU287" s="253" t="s">
        <v>76</v>
      </c>
      <c r="AV287" s="13" t="s">
        <v>76</v>
      </c>
      <c r="AW287" s="13" t="s">
        <v>30</v>
      </c>
      <c r="AX287" s="13" t="s">
        <v>67</v>
      </c>
      <c r="AY287" s="253" t="s">
        <v>139</v>
      </c>
    </row>
    <row r="288" s="14" customFormat="1">
      <c r="B288" s="254"/>
      <c r="C288" s="255"/>
      <c r="D288" s="229" t="s">
        <v>152</v>
      </c>
      <c r="E288" s="256" t="s">
        <v>1</v>
      </c>
      <c r="F288" s="257" t="s">
        <v>157</v>
      </c>
      <c r="G288" s="255"/>
      <c r="H288" s="258">
        <v>5.0759999999999996</v>
      </c>
      <c r="I288" s="259"/>
      <c r="J288" s="255"/>
      <c r="K288" s="255"/>
      <c r="L288" s="260"/>
      <c r="M288" s="261"/>
      <c r="N288" s="262"/>
      <c r="O288" s="262"/>
      <c r="P288" s="262"/>
      <c r="Q288" s="262"/>
      <c r="R288" s="262"/>
      <c r="S288" s="262"/>
      <c r="T288" s="263"/>
      <c r="AT288" s="264" t="s">
        <v>152</v>
      </c>
      <c r="AU288" s="264" t="s">
        <v>76</v>
      </c>
      <c r="AV288" s="14" t="s">
        <v>146</v>
      </c>
      <c r="AW288" s="14" t="s">
        <v>30</v>
      </c>
      <c r="AX288" s="14" t="s">
        <v>74</v>
      </c>
      <c r="AY288" s="264" t="s">
        <v>139</v>
      </c>
    </row>
    <row r="289" s="1" customFormat="1" ht="16.5" customHeight="1">
      <c r="B289" s="38"/>
      <c r="C289" s="217" t="s">
        <v>418</v>
      </c>
      <c r="D289" s="217" t="s">
        <v>141</v>
      </c>
      <c r="E289" s="218" t="s">
        <v>1039</v>
      </c>
      <c r="F289" s="219" t="s">
        <v>1040</v>
      </c>
      <c r="G289" s="220" t="s">
        <v>144</v>
      </c>
      <c r="H289" s="221">
        <v>5.0759999999999996</v>
      </c>
      <c r="I289" s="222"/>
      <c r="J289" s="223">
        <f>ROUND(I289*H289,2)</f>
        <v>0</v>
      </c>
      <c r="K289" s="219" t="s">
        <v>145</v>
      </c>
      <c r="L289" s="43"/>
      <c r="M289" s="224" t="s">
        <v>1</v>
      </c>
      <c r="N289" s="225" t="s">
        <v>38</v>
      </c>
      <c r="O289" s="79"/>
      <c r="P289" s="226">
        <f>O289*H289</f>
        <v>0</v>
      </c>
      <c r="Q289" s="226">
        <v>3.6000000000000001E-05</v>
      </c>
      <c r="R289" s="226">
        <f>Q289*H289</f>
        <v>0.00018273599999999999</v>
      </c>
      <c r="S289" s="226">
        <v>0</v>
      </c>
      <c r="T289" s="227">
        <f>S289*H289</f>
        <v>0</v>
      </c>
      <c r="AR289" s="17" t="s">
        <v>146</v>
      </c>
      <c r="AT289" s="17" t="s">
        <v>141</v>
      </c>
      <c r="AU289" s="17" t="s">
        <v>76</v>
      </c>
      <c r="AY289" s="17" t="s">
        <v>139</v>
      </c>
      <c r="BE289" s="228">
        <f>IF(N289="základní",J289,0)</f>
        <v>0</v>
      </c>
      <c r="BF289" s="228">
        <f>IF(N289="snížená",J289,0)</f>
        <v>0</v>
      </c>
      <c r="BG289" s="228">
        <f>IF(N289="zákl. přenesená",J289,0)</f>
        <v>0</v>
      </c>
      <c r="BH289" s="228">
        <f>IF(N289="sníž. přenesená",J289,0)</f>
        <v>0</v>
      </c>
      <c r="BI289" s="228">
        <f>IF(N289="nulová",J289,0)</f>
        <v>0</v>
      </c>
      <c r="BJ289" s="17" t="s">
        <v>74</v>
      </c>
      <c r="BK289" s="228">
        <f>ROUND(I289*H289,2)</f>
        <v>0</v>
      </c>
      <c r="BL289" s="17" t="s">
        <v>146</v>
      </c>
      <c r="BM289" s="17" t="s">
        <v>1041</v>
      </c>
    </row>
    <row r="290" s="1" customFormat="1">
      <c r="B290" s="38"/>
      <c r="C290" s="39"/>
      <c r="D290" s="229" t="s">
        <v>148</v>
      </c>
      <c r="E290" s="39"/>
      <c r="F290" s="230" t="s">
        <v>1042</v>
      </c>
      <c r="G290" s="39"/>
      <c r="H290" s="39"/>
      <c r="I290" s="144"/>
      <c r="J290" s="39"/>
      <c r="K290" s="39"/>
      <c r="L290" s="43"/>
      <c r="M290" s="231"/>
      <c r="N290" s="79"/>
      <c r="O290" s="79"/>
      <c r="P290" s="79"/>
      <c r="Q290" s="79"/>
      <c r="R290" s="79"/>
      <c r="S290" s="79"/>
      <c r="T290" s="80"/>
      <c r="AT290" s="17" t="s">
        <v>148</v>
      </c>
      <c r="AU290" s="17" t="s">
        <v>76</v>
      </c>
    </row>
    <row r="291" s="1" customFormat="1">
      <c r="B291" s="38"/>
      <c r="C291" s="39"/>
      <c r="D291" s="229" t="s">
        <v>150</v>
      </c>
      <c r="E291" s="39"/>
      <c r="F291" s="232" t="s">
        <v>1009</v>
      </c>
      <c r="G291" s="39"/>
      <c r="H291" s="39"/>
      <c r="I291" s="144"/>
      <c r="J291" s="39"/>
      <c r="K291" s="39"/>
      <c r="L291" s="43"/>
      <c r="M291" s="231"/>
      <c r="N291" s="79"/>
      <c r="O291" s="79"/>
      <c r="P291" s="79"/>
      <c r="Q291" s="79"/>
      <c r="R291" s="79"/>
      <c r="S291" s="79"/>
      <c r="T291" s="80"/>
      <c r="AT291" s="17" t="s">
        <v>150</v>
      </c>
      <c r="AU291" s="17" t="s">
        <v>76</v>
      </c>
    </row>
    <row r="292" s="11" customFormat="1" ht="22.8" customHeight="1">
      <c r="B292" s="201"/>
      <c r="C292" s="202"/>
      <c r="D292" s="203" t="s">
        <v>66</v>
      </c>
      <c r="E292" s="215" t="s">
        <v>82</v>
      </c>
      <c r="F292" s="215" t="s">
        <v>379</v>
      </c>
      <c r="G292" s="202"/>
      <c r="H292" s="202"/>
      <c r="I292" s="205"/>
      <c r="J292" s="216">
        <f>BK292</f>
        <v>0</v>
      </c>
      <c r="K292" s="202"/>
      <c r="L292" s="207"/>
      <c r="M292" s="208"/>
      <c r="N292" s="209"/>
      <c r="O292" s="209"/>
      <c r="P292" s="210">
        <f>SUM(P293:P331)</f>
        <v>0</v>
      </c>
      <c r="Q292" s="209"/>
      <c r="R292" s="210">
        <f>SUM(R293:R331)</f>
        <v>54.276152724799999</v>
      </c>
      <c r="S292" s="209"/>
      <c r="T292" s="211">
        <f>SUM(T293:T331)</f>
        <v>0</v>
      </c>
      <c r="AR292" s="212" t="s">
        <v>74</v>
      </c>
      <c r="AT292" s="213" t="s">
        <v>66</v>
      </c>
      <c r="AU292" s="213" t="s">
        <v>74</v>
      </c>
      <c r="AY292" s="212" t="s">
        <v>139</v>
      </c>
      <c r="BK292" s="214">
        <f>SUM(BK293:BK331)</f>
        <v>0</v>
      </c>
    </row>
    <row r="293" s="1" customFormat="1" ht="16.5" customHeight="1">
      <c r="B293" s="38"/>
      <c r="C293" s="217" t="s">
        <v>427</v>
      </c>
      <c r="D293" s="217" t="s">
        <v>141</v>
      </c>
      <c r="E293" s="218" t="s">
        <v>381</v>
      </c>
      <c r="F293" s="219" t="s">
        <v>382</v>
      </c>
      <c r="G293" s="220" t="s">
        <v>160</v>
      </c>
      <c r="H293" s="221">
        <v>0.94999999999999996</v>
      </c>
      <c r="I293" s="222"/>
      <c r="J293" s="223">
        <f>ROUND(I293*H293,2)</f>
        <v>0</v>
      </c>
      <c r="K293" s="219" t="s">
        <v>145</v>
      </c>
      <c r="L293" s="43"/>
      <c r="M293" s="224" t="s">
        <v>1</v>
      </c>
      <c r="N293" s="225" t="s">
        <v>38</v>
      </c>
      <c r="O293" s="79"/>
      <c r="P293" s="226">
        <f>O293*H293</f>
        <v>0</v>
      </c>
      <c r="Q293" s="226">
        <v>0</v>
      </c>
      <c r="R293" s="226">
        <f>Q293*H293</f>
        <v>0</v>
      </c>
      <c r="S293" s="226">
        <v>0</v>
      </c>
      <c r="T293" s="227">
        <f>S293*H293</f>
        <v>0</v>
      </c>
      <c r="AR293" s="17" t="s">
        <v>146</v>
      </c>
      <c r="AT293" s="17" t="s">
        <v>141</v>
      </c>
      <c r="AU293" s="17" t="s">
        <v>76</v>
      </c>
      <c r="AY293" s="17" t="s">
        <v>139</v>
      </c>
      <c r="BE293" s="228">
        <f>IF(N293="základní",J293,0)</f>
        <v>0</v>
      </c>
      <c r="BF293" s="228">
        <f>IF(N293="snížená",J293,0)</f>
        <v>0</v>
      </c>
      <c r="BG293" s="228">
        <f>IF(N293="zákl. přenesená",J293,0)</f>
        <v>0</v>
      </c>
      <c r="BH293" s="228">
        <f>IF(N293="sníž. přenesená",J293,0)</f>
        <v>0</v>
      </c>
      <c r="BI293" s="228">
        <f>IF(N293="nulová",J293,0)</f>
        <v>0</v>
      </c>
      <c r="BJ293" s="17" t="s">
        <v>74</v>
      </c>
      <c r="BK293" s="228">
        <f>ROUND(I293*H293,2)</f>
        <v>0</v>
      </c>
      <c r="BL293" s="17" t="s">
        <v>146</v>
      </c>
      <c r="BM293" s="17" t="s">
        <v>1043</v>
      </c>
    </row>
    <row r="294" s="1" customFormat="1">
      <c r="B294" s="38"/>
      <c r="C294" s="39"/>
      <c r="D294" s="229" t="s">
        <v>148</v>
      </c>
      <c r="E294" s="39"/>
      <c r="F294" s="230" t="s">
        <v>384</v>
      </c>
      <c r="G294" s="39"/>
      <c r="H294" s="39"/>
      <c r="I294" s="144"/>
      <c r="J294" s="39"/>
      <c r="K294" s="39"/>
      <c r="L294" s="43"/>
      <c r="M294" s="231"/>
      <c r="N294" s="79"/>
      <c r="O294" s="79"/>
      <c r="P294" s="79"/>
      <c r="Q294" s="79"/>
      <c r="R294" s="79"/>
      <c r="S294" s="79"/>
      <c r="T294" s="80"/>
      <c r="AT294" s="17" t="s">
        <v>148</v>
      </c>
      <c r="AU294" s="17" t="s">
        <v>76</v>
      </c>
    </row>
    <row r="295" s="1" customFormat="1">
      <c r="B295" s="38"/>
      <c r="C295" s="39"/>
      <c r="D295" s="229" t="s">
        <v>150</v>
      </c>
      <c r="E295" s="39"/>
      <c r="F295" s="232" t="s">
        <v>385</v>
      </c>
      <c r="G295" s="39"/>
      <c r="H295" s="39"/>
      <c r="I295" s="144"/>
      <c r="J295" s="39"/>
      <c r="K295" s="39"/>
      <c r="L295" s="43"/>
      <c r="M295" s="231"/>
      <c r="N295" s="79"/>
      <c r="O295" s="79"/>
      <c r="P295" s="79"/>
      <c r="Q295" s="79"/>
      <c r="R295" s="79"/>
      <c r="S295" s="79"/>
      <c r="T295" s="80"/>
      <c r="AT295" s="17" t="s">
        <v>150</v>
      </c>
      <c r="AU295" s="17" t="s">
        <v>76</v>
      </c>
    </row>
    <row r="296" s="12" customFormat="1">
      <c r="B296" s="233"/>
      <c r="C296" s="234"/>
      <c r="D296" s="229" t="s">
        <v>152</v>
      </c>
      <c r="E296" s="235" t="s">
        <v>1</v>
      </c>
      <c r="F296" s="236" t="s">
        <v>1044</v>
      </c>
      <c r="G296" s="234"/>
      <c r="H296" s="235" t="s">
        <v>1</v>
      </c>
      <c r="I296" s="237"/>
      <c r="J296" s="234"/>
      <c r="K296" s="234"/>
      <c r="L296" s="238"/>
      <c r="M296" s="239"/>
      <c r="N296" s="240"/>
      <c r="O296" s="240"/>
      <c r="P296" s="240"/>
      <c r="Q296" s="240"/>
      <c r="R296" s="240"/>
      <c r="S296" s="240"/>
      <c r="T296" s="241"/>
      <c r="AT296" s="242" t="s">
        <v>152</v>
      </c>
      <c r="AU296" s="242" t="s">
        <v>76</v>
      </c>
      <c r="AV296" s="12" t="s">
        <v>74</v>
      </c>
      <c r="AW296" s="12" t="s">
        <v>30</v>
      </c>
      <c r="AX296" s="12" t="s">
        <v>67</v>
      </c>
      <c r="AY296" s="242" t="s">
        <v>139</v>
      </c>
    </row>
    <row r="297" s="13" customFormat="1">
      <c r="B297" s="243"/>
      <c r="C297" s="244"/>
      <c r="D297" s="229" t="s">
        <v>152</v>
      </c>
      <c r="E297" s="245" t="s">
        <v>1</v>
      </c>
      <c r="F297" s="246" t="s">
        <v>1045</v>
      </c>
      <c r="G297" s="244"/>
      <c r="H297" s="247">
        <v>0.94999999999999996</v>
      </c>
      <c r="I297" s="248"/>
      <c r="J297" s="244"/>
      <c r="K297" s="244"/>
      <c r="L297" s="249"/>
      <c r="M297" s="250"/>
      <c r="N297" s="251"/>
      <c r="O297" s="251"/>
      <c r="P297" s="251"/>
      <c r="Q297" s="251"/>
      <c r="R297" s="251"/>
      <c r="S297" s="251"/>
      <c r="T297" s="252"/>
      <c r="AT297" s="253" t="s">
        <v>152</v>
      </c>
      <c r="AU297" s="253" t="s">
        <v>76</v>
      </c>
      <c r="AV297" s="13" t="s">
        <v>76</v>
      </c>
      <c r="AW297" s="13" t="s">
        <v>30</v>
      </c>
      <c r="AX297" s="13" t="s">
        <v>74</v>
      </c>
      <c r="AY297" s="253" t="s">
        <v>139</v>
      </c>
    </row>
    <row r="298" s="1" customFormat="1" ht="16.5" customHeight="1">
      <c r="B298" s="38"/>
      <c r="C298" s="217" t="s">
        <v>436</v>
      </c>
      <c r="D298" s="217" t="s">
        <v>141</v>
      </c>
      <c r="E298" s="218" t="s">
        <v>400</v>
      </c>
      <c r="F298" s="219" t="s">
        <v>401</v>
      </c>
      <c r="G298" s="220" t="s">
        <v>144</v>
      </c>
      <c r="H298" s="221">
        <v>6.6740000000000004</v>
      </c>
      <c r="I298" s="222"/>
      <c r="J298" s="223">
        <f>ROUND(I298*H298,2)</f>
        <v>0</v>
      </c>
      <c r="K298" s="219" t="s">
        <v>145</v>
      </c>
      <c r="L298" s="43"/>
      <c r="M298" s="224" t="s">
        <v>1</v>
      </c>
      <c r="N298" s="225" t="s">
        <v>38</v>
      </c>
      <c r="O298" s="79"/>
      <c r="P298" s="226">
        <f>O298*H298</f>
        <v>0</v>
      </c>
      <c r="Q298" s="226">
        <v>0.041744200000000002</v>
      </c>
      <c r="R298" s="226">
        <f>Q298*H298</f>
        <v>0.27860079080000005</v>
      </c>
      <c r="S298" s="226">
        <v>0</v>
      </c>
      <c r="T298" s="227">
        <f>S298*H298</f>
        <v>0</v>
      </c>
      <c r="AR298" s="17" t="s">
        <v>146</v>
      </c>
      <c r="AT298" s="17" t="s">
        <v>141</v>
      </c>
      <c r="AU298" s="17" t="s">
        <v>76</v>
      </c>
      <c r="AY298" s="17" t="s">
        <v>139</v>
      </c>
      <c r="BE298" s="228">
        <f>IF(N298="základní",J298,0)</f>
        <v>0</v>
      </c>
      <c r="BF298" s="228">
        <f>IF(N298="snížená",J298,0)</f>
        <v>0</v>
      </c>
      <c r="BG298" s="228">
        <f>IF(N298="zákl. přenesená",J298,0)</f>
        <v>0</v>
      </c>
      <c r="BH298" s="228">
        <f>IF(N298="sníž. přenesená",J298,0)</f>
        <v>0</v>
      </c>
      <c r="BI298" s="228">
        <f>IF(N298="nulová",J298,0)</f>
        <v>0</v>
      </c>
      <c r="BJ298" s="17" t="s">
        <v>74</v>
      </c>
      <c r="BK298" s="228">
        <f>ROUND(I298*H298,2)</f>
        <v>0</v>
      </c>
      <c r="BL298" s="17" t="s">
        <v>146</v>
      </c>
      <c r="BM298" s="17" t="s">
        <v>1046</v>
      </c>
    </row>
    <row r="299" s="1" customFormat="1">
      <c r="B299" s="38"/>
      <c r="C299" s="39"/>
      <c r="D299" s="229" t="s">
        <v>148</v>
      </c>
      <c r="E299" s="39"/>
      <c r="F299" s="230" t="s">
        <v>403</v>
      </c>
      <c r="G299" s="39"/>
      <c r="H299" s="39"/>
      <c r="I299" s="144"/>
      <c r="J299" s="39"/>
      <c r="K299" s="39"/>
      <c r="L299" s="43"/>
      <c r="M299" s="231"/>
      <c r="N299" s="79"/>
      <c r="O299" s="79"/>
      <c r="P299" s="79"/>
      <c r="Q299" s="79"/>
      <c r="R299" s="79"/>
      <c r="S299" s="79"/>
      <c r="T299" s="80"/>
      <c r="AT299" s="17" t="s">
        <v>148</v>
      </c>
      <c r="AU299" s="17" t="s">
        <v>76</v>
      </c>
    </row>
    <row r="300" s="1" customFormat="1">
      <c r="B300" s="38"/>
      <c r="C300" s="39"/>
      <c r="D300" s="229" t="s">
        <v>150</v>
      </c>
      <c r="E300" s="39"/>
      <c r="F300" s="232" t="s">
        <v>404</v>
      </c>
      <c r="G300" s="39"/>
      <c r="H300" s="39"/>
      <c r="I300" s="144"/>
      <c r="J300" s="39"/>
      <c r="K300" s="39"/>
      <c r="L300" s="43"/>
      <c r="M300" s="231"/>
      <c r="N300" s="79"/>
      <c r="O300" s="79"/>
      <c r="P300" s="79"/>
      <c r="Q300" s="79"/>
      <c r="R300" s="79"/>
      <c r="S300" s="79"/>
      <c r="T300" s="80"/>
      <c r="AT300" s="17" t="s">
        <v>150</v>
      </c>
      <c r="AU300" s="17" t="s">
        <v>76</v>
      </c>
    </row>
    <row r="301" s="12" customFormat="1">
      <c r="B301" s="233"/>
      <c r="C301" s="234"/>
      <c r="D301" s="229" t="s">
        <v>152</v>
      </c>
      <c r="E301" s="235" t="s">
        <v>1</v>
      </c>
      <c r="F301" s="236" t="s">
        <v>1047</v>
      </c>
      <c r="G301" s="234"/>
      <c r="H301" s="235" t="s">
        <v>1</v>
      </c>
      <c r="I301" s="237"/>
      <c r="J301" s="234"/>
      <c r="K301" s="234"/>
      <c r="L301" s="238"/>
      <c r="M301" s="239"/>
      <c r="N301" s="240"/>
      <c r="O301" s="240"/>
      <c r="P301" s="240"/>
      <c r="Q301" s="240"/>
      <c r="R301" s="240"/>
      <c r="S301" s="240"/>
      <c r="T301" s="241"/>
      <c r="AT301" s="242" t="s">
        <v>152</v>
      </c>
      <c r="AU301" s="242" t="s">
        <v>76</v>
      </c>
      <c r="AV301" s="12" t="s">
        <v>74</v>
      </c>
      <c r="AW301" s="12" t="s">
        <v>30</v>
      </c>
      <c r="AX301" s="12" t="s">
        <v>67</v>
      </c>
      <c r="AY301" s="242" t="s">
        <v>139</v>
      </c>
    </row>
    <row r="302" s="13" customFormat="1">
      <c r="B302" s="243"/>
      <c r="C302" s="244"/>
      <c r="D302" s="229" t="s">
        <v>152</v>
      </c>
      <c r="E302" s="245" t="s">
        <v>1</v>
      </c>
      <c r="F302" s="246" t="s">
        <v>1048</v>
      </c>
      <c r="G302" s="244"/>
      <c r="H302" s="247">
        <v>3.2639999999999998</v>
      </c>
      <c r="I302" s="248"/>
      <c r="J302" s="244"/>
      <c r="K302" s="244"/>
      <c r="L302" s="249"/>
      <c r="M302" s="250"/>
      <c r="N302" s="251"/>
      <c r="O302" s="251"/>
      <c r="P302" s="251"/>
      <c r="Q302" s="251"/>
      <c r="R302" s="251"/>
      <c r="S302" s="251"/>
      <c r="T302" s="252"/>
      <c r="AT302" s="253" t="s">
        <v>152</v>
      </c>
      <c r="AU302" s="253" t="s">
        <v>76</v>
      </c>
      <c r="AV302" s="13" t="s">
        <v>76</v>
      </c>
      <c r="AW302" s="13" t="s">
        <v>30</v>
      </c>
      <c r="AX302" s="13" t="s">
        <v>67</v>
      </c>
      <c r="AY302" s="253" t="s">
        <v>139</v>
      </c>
    </row>
    <row r="303" s="12" customFormat="1">
      <c r="B303" s="233"/>
      <c r="C303" s="234"/>
      <c r="D303" s="229" t="s">
        <v>152</v>
      </c>
      <c r="E303" s="235" t="s">
        <v>1</v>
      </c>
      <c r="F303" s="236" t="s">
        <v>1049</v>
      </c>
      <c r="G303" s="234"/>
      <c r="H303" s="235" t="s">
        <v>1</v>
      </c>
      <c r="I303" s="237"/>
      <c r="J303" s="234"/>
      <c r="K303" s="234"/>
      <c r="L303" s="238"/>
      <c r="M303" s="239"/>
      <c r="N303" s="240"/>
      <c r="O303" s="240"/>
      <c r="P303" s="240"/>
      <c r="Q303" s="240"/>
      <c r="R303" s="240"/>
      <c r="S303" s="240"/>
      <c r="T303" s="241"/>
      <c r="AT303" s="242" t="s">
        <v>152</v>
      </c>
      <c r="AU303" s="242" t="s">
        <v>76</v>
      </c>
      <c r="AV303" s="12" t="s">
        <v>74</v>
      </c>
      <c r="AW303" s="12" t="s">
        <v>30</v>
      </c>
      <c r="AX303" s="12" t="s">
        <v>67</v>
      </c>
      <c r="AY303" s="242" t="s">
        <v>139</v>
      </c>
    </row>
    <row r="304" s="13" customFormat="1">
      <c r="B304" s="243"/>
      <c r="C304" s="244"/>
      <c r="D304" s="229" t="s">
        <v>152</v>
      </c>
      <c r="E304" s="245" t="s">
        <v>1</v>
      </c>
      <c r="F304" s="246" t="s">
        <v>1050</v>
      </c>
      <c r="G304" s="244"/>
      <c r="H304" s="247">
        <v>2.4180000000000001</v>
      </c>
      <c r="I304" s="248"/>
      <c r="J304" s="244"/>
      <c r="K304" s="244"/>
      <c r="L304" s="249"/>
      <c r="M304" s="250"/>
      <c r="N304" s="251"/>
      <c r="O304" s="251"/>
      <c r="P304" s="251"/>
      <c r="Q304" s="251"/>
      <c r="R304" s="251"/>
      <c r="S304" s="251"/>
      <c r="T304" s="252"/>
      <c r="AT304" s="253" t="s">
        <v>152</v>
      </c>
      <c r="AU304" s="253" t="s">
        <v>76</v>
      </c>
      <c r="AV304" s="13" t="s">
        <v>76</v>
      </c>
      <c r="AW304" s="13" t="s">
        <v>30</v>
      </c>
      <c r="AX304" s="13" t="s">
        <v>67</v>
      </c>
      <c r="AY304" s="253" t="s">
        <v>139</v>
      </c>
    </row>
    <row r="305" s="13" customFormat="1">
      <c r="B305" s="243"/>
      <c r="C305" s="244"/>
      <c r="D305" s="229" t="s">
        <v>152</v>
      </c>
      <c r="E305" s="245" t="s">
        <v>1</v>
      </c>
      <c r="F305" s="246" t="s">
        <v>1051</v>
      </c>
      <c r="G305" s="244"/>
      <c r="H305" s="247">
        <v>0.99199999999999999</v>
      </c>
      <c r="I305" s="248"/>
      <c r="J305" s="244"/>
      <c r="K305" s="244"/>
      <c r="L305" s="249"/>
      <c r="M305" s="250"/>
      <c r="N305" s="251"/>
      <c r="O305" s="251"/>
      <c r="P305" s="251"/>
      <c r="Q305" s="251"/>
      <c r="R305" s="251"/>
      <c r="S305" s="251"/>
      <c r="T305" s="252"/>
      <c r="AT305" s="253" t="s">
        <v>152</v>
      </c>
      <c r="AU305" s="253" t="s">
        <v>76</v>
      </c>
      <c r="AV305" s="13" t="s">
        <v>76</v>
      </c>
      <c r="AW305" s="13" t="s">
        <v>30</v>
      </c>
      <c r="AX305" s="13" t="s">
        <v>67</v>
      </c>
      <c r="AY305" s="253" t="s">
        <v>139</v>
      </c>
    </row>
    <row r="306" s="14" customFormat="1">
      <c r="B306" s="254"/>
      <c r="C306" s="255"/>
      <c r="D306" s="229" t="s">
        <v>152</v>
      </c>
      <c r="E306" s="256" t="s">
        <v>1</v>
      </c>
      <c r="F306" s="257" t="s">
        <v>157</v>
      </c>
      <c r="G306" s="255"/>
      <c r="H306" s="258">
        <v>6.6740000000000004</v>
      </c>
      <c r="I306" s="259"/>
      <c r="J306" s="255"/>
      <c r="K306" s="255"/>
      <c r="L306" s="260"/>
      <c r="M306" s="261"/>
      <c r="N306" s="262"/>
      <c r="O306" s="262"/>
      <c r="P306" s="262"/>
      <c r="Q306" s="262"/>
      <c r="R306" s="262"/>
      <c r="S306" s="262"/>
      <c r="T306" s="263"/>
      <c r="AT306" s="264" t="s">
        <v>152</v>
      </c>
      <c r="AU306" s="264" t="s">
        <v>76</v>
      </c>
      <c r="AV306" s="14" t="s">
        <v>146</v>
      </c>
      <c r="AW306" s="14" t="s">
        <v>30</v>
      </c>
      <c r="AX306" s="14" t="s">
        <v>74</v>
      </c>
      <c r="AY306" s="264" t="s">
        <v>139</v>
      </c>
    </row>
    <row r="307" s="1" customFormat="1" ht="16.5" customHeight="1">
      <c r="B307" s="38"/>
      <c r="C307" s="217" t="s">
        <v>442</v>
      </c>
      <c r="D307" s="217" t="s">
        <v>141</v>
      </c>
      <c r="E307" s="218" t="s">
        <v>414</v>
      </c>
      <c r="F307" s="219" t="s">
        <v>415</v>
      </c>
      <c r="G307" s="220" t="s">
        <v>144</v>
      </c>
      <c r="H307" s="221">
        <v>6.6740000000000004</v>
      </c>
      <c r="I307" s="222"/>
      <c r="J307" s="223">
        <f>ROUND(I307*H307,2)</f>
        <v>0</v>
      </c>
      <c r="K307" s="219" t="s">
        <v>145</v>
      </c>
      <c r="L307" s="43"/>
      <c r="M307" s="224" t="s">
        <v>1</v>
      </c>
      <c r="N307" s="225" t="s">
        <v>38</v>
      </c>
      <c r="O307" s="79"/>
      <c r="P307" s="226">
        <f>O307*H307</f>
        <v>0</v>
      </c>
      <c r="Q307" s="226">
        <v>1.5E-05</v>
      </c>
      <c r="R307" s="226">
        <f>Q307*H307</f>
        <v>0.00010011</v>
      </c>
      <c r="S307" s="226">
        <v>0</v>
      </c>
      <c r="T307" s="227">
        <f>S307*H307</f>
        <v>0</v>
      </c>
      <c r="AR307" s="17" t="s">
        <v>146</v>
      </c>
      <c r="AT307" s="17" t="s">
        <v>141</v>
      </c>
      <c r="AU307" s="17" t="s">
        <v>76</v>
      </c>
      <c r="AY307" s="17" t="s">
        <v>139</v>
      </c>
      <c r="BE307" s="228">
        <f>IF(N307="základní",J307,0)</f>
        <v>0</v>
      </c>
      <c r="BF307" s="228">
        <f>IF(N307="snížená",J307,0)</f>
        <v>0</v>
      </c>
      <c r="BG307" s="228">
        <f>IF(N307="zákl. přenesená",J307,0)</f>
        <v>0</v>
      </c>
      <c r="BH307" s="228">
        <f>IF(N307="sníž. přenesená",J307,0)</f>
        <v>0</v>
      </c>
      <c r="BI307" s="228">
        <f>IF(N307="nulová",J307,0)</f>
        <v>0</v>
      </c>
      <c r="BJ307" s="17" t="s">
        <v>74</v>
      </c>
      <c r="BK307" s="228">
        <f>ROUND(I307*H307,2)</f>
        <v>0</v>
      </c>
      <c r="BL307" s="17" t="s">
        <v>146</v>
      </c>
      <c r="BM307" s="17" t="s">
        <v>1052</v>
      </c>
    </row>
    <row r="308" s="1" customFormat="1">
      <c r="B308" s="38"/>
      <c r="C308" s="39"/>
      <c r="D308" s="229" t="s">
        <v>148</v>
      </c>
      <c r="E308" s="39"/>
      <c r="F308" s="230" t="s">
        <v>417</v>
      </c>
      <c r="G308" s="39"/>
      <c r="H308" s="39"/>
      <c r="I308" s="144"/>
      <c r="J308" s="39"/>
      <c r="K308" s="39"/>
      <c r="L308" s="43"/>
      <c r="M308" s="231"/>
      <c r="N308" s="79"/>
      <c r="O308" s="79"/>
      <c r="P308" s="79"/>
      <c r="Q308" s="79"/>
      <c r="R308" s="79"/>
      <c r="S308" s="79"/>
      <c r="T308" s="80"/>
      <c r="AT308" s="17" t="s">
        <v>148</v>
      </c>
      <c r="AU308" s="17" t="s">
        <v>76</v>
      </c>
    </row>
    <row r="309" s="1" customFormat="1">
      <c r="B309" s="38"/>
      <c r="C309" s="39"/>
      <c r="D309" s="229" t="s">
        <v>150</v>
      </c>
      <c r="E309" s="39"/>
      <c r="F309" s="232" t="s">
        <v>404</v>
      </c>
      <c r="G309" s="39"/>
      <c r="H309" s="39"/>
      <c r="I309" s="144"/>
      <c r="J309" s="39"/>
      <c r="K309" s="39"/>
      <c r="L309" s="43"/>
      <c r="M309" s="231"/>
      <c r="N309" s="79"/>
      <c r="O309" s="79"/>
      <c r="P309" s="79"/>
      <c r="Q309" s="79"/>
      <c r="R309" s="79"/>
      <c r="S309" s="79"/>
      <c r="T309" s="80"/>
      <c r="AT309" s="17" t="s">
        <v>150</v>
      </c>
      <c r="AU309" s="17" t="s">
        <v>76</v>
      </c>
    </row>
    <row r="310" s="1" customFormat="1" ht="16.5" customHeight="1">
      <c r="B310" s="38"/>
      <c r="C310" s="217" t="s">
        <v>448</v>
      </c>
      <c r="D310" s="217" t="s">
        <v>141</v>
      </c>
      <c r="E310" s="218" t="s">
        <v>419</v>
      </c>
      <c r="F310" s="219" t="s">
        <v>420</v>
      </c>
      <c r="G310" s="220" t="s">
        <v>307</v>
      </c>
      <c r="H310" s="221">
        <v>0.12</v>
      </c>
      <c r="I310" s="222"/>
      <c r="J310" s="223">
        <f>ROUND(I310*H310,2)</f>
        <v>0</v>
      </c>
      <c r="K310" s="219" t="s">
        <v>145</v>
      </c>
      <c r="L310" s="43"/>
      <c r="M310" s="224" t="s">
        <v>1</v>
      </c>
      <c r="N310" s="225" t="s">
        <v>38</v>
      </c>
      <c r="O310" s="79"/>
      <c r="P310" s="226">
        <f>O310*H310</f>
        <v>0</v>
      </c>
      <c r="Q310" s="226">
        <v>1.0487652000000001</v>
      </c>
      <c r="R310" s="226">
        <f>Q310*H310</f>
        <v>0.125851824</v>
      </c>
      <c r="S310" s="226">
        <v>0</v>
      </c>
      <c r="T310" s="227">
        <f>S310*H310</f>
        <v>0</v>
      </c>
      <c r="AR310" s="17" t="s">
        <v>146</v>
      </c>
      <c r="AT310" s="17" t="s">
        <v>141</v>
      </c>
      <c r="AU310" s="17" t="s">
        <v>76</v>
      </c>
      <c r="AY310" s="17" t="s">
        <v>139</v>
      </c>
      <c r="BE310" s="228">
        <f>IF(N310="základní",J310,0)</f>
        <v>0</v>
      </c>
      <c r="BF310" s="228">
        <f>IF(N310="snížená",J310,0)</f>
        <v>0</v>
      </c>
      <c r="BG310" s="228">
        <f>IF(N310="zákl. přenesená",J310,0)</f>
        <v>0</v>
      </c>
      <c r="BH310" s="228">
        <f>IF(N310="sníž. přenesená",J310,0)</f>
        <v>0</v>
      </c>
      <c r="BI310" s="228">
        <f>IF(N310="nulová",J310,0)</f>
        <v>0</v>
      </c>
      <c r="BJ310" s="17" t="s">
        <v>74</v>
      </c>
      <c r="BK310" s="228">
        <f>ROUND(I310*H310,2)</f>
        <v>0</v>
      </c>
      <c r="BL310" s="17" t="s">
        <v>146</v>
      </c>
      <c r="BM310" s="17" t="s">
        <v>1053</v>
      </c>
    </row>
    <row r="311" s="1" customFormat="1">
      <c r="B311" s="38"/>
      <c r="C311" s="39"/>
      <c r="D311" s="229" t="s">
        <v>148</v>
      </c>
      <c r="E311" s="39"/>
      <c r="F311" s="230" t="s">
        <v>422</v>
      </c>
      <c r="G311" s="39"/>
      <c r="H311" s="39"/>
      <c r="I311" s="144"/>
      <c r="J311" s="39"/>
      <c r="K311" s="39"/>
      <c r="L311" s="43"/>
      <c r="M311" s="231"/>
      <c r="N311" s="79"/>
      <c r="O311" s="79"/>
      <c r="P311" s="79"/>
      <c r="Q311" s="79"/>
      <c r="R311" s="79"/>
      <c r="S311" s="79"/>
      <c r="T311" s="80"/>
      <c r="AT311" s="17" t="s">
        <v>148</v>
      </c>
      <c r="AU311" s="17" t="s">
        <v>76</v>
      </c>
    </row>
    <row r="312" s="1" customFormat="1">
      <c r="B312" s="38"/>
      <c r="C312" s="39"/>
      <c r="D312" s="229" t="s">
        <v>150</v>
      </c>
      <c r="E312" s="39"/>
      <c r="F312" s="232" t="s">
        <v>423</v>
      </c>
      <c r="G312" s="39"/>
      <c r="H312" s="39"/>
      <c r="I312" s="144"/>
      <c r="J312" s="39"/>
      <c r="K312" s="39"/>
      <c r="L312" s="43"/>
      <c r="M312" s="231"/>
      <c r="N312" s="79"/>
      <c r="O312" s="79"/>
      <c r="P312" s="79"/>
      <c r="Q312" s="79"/>
      <c r="R312" s="79"/>
      <c r="S312" s="79"/>
      <c r="T312" s="80"/>
      <c r="AT312" s="17" t="s">
        <v>150</v>
      </c>
      <c r="AU312" s="17" t="s">
        <v>76</v>
      </c>
    </row>
    <row r="313" s="12" customFormat="1">
      <c r="B313" s="233"/>
      <c r="C313" s="234"/>
      <c r="D313" s="229" t="s">
        <v>152</v>
      </c>
      <c r="E313" s="235" t="s">
        <v>1</v>
      </c>
      <c r="F313" s="236" t="s">
        <v>1054</v>
      </c>
      <c r="G313" s="234"/>
      <c r="H313" s="235" t="s">
        <v>1</v>
      </c>
      <c r="I313" s="237"/>
      <c r="J313" s="234"/>
      <c r="K313" s="234"/>
      <c r="L313" s="238"/>
      <c r="M313" s="239"/>
      <c r="N313" s="240"/>
      <c r="O313" s="240"/>
      <c r="P313" s="240"/>
      <c r="Q313" s="240"/>
      <c r="R313" s="240"/>
      <c r="S313" s="240"/>
      <c r="T313" s="241"/>
      <c r="AT313" s="242" t="s">
        <v>152</v>
      </c>
      <c r="AU313" s="242" t="s">
        <v>76</v>
      </c>
      <c r="AV313" s="12" t="s">
        <v>74</v>
      </c>
      <c r="AW313" s="12" t="s">
        <v>30</v>
      </c>
      <c r="AX313" s="12" t="s">
        <v>67</v>
      </c>
      <c r="AY313" s="242" t="s">
        <v>139</v>
      </c>
    </row>
    <row r="314" s="13" customFormat="1">
      <c r="B314" s="243"/>
      <c r="C314" s="244"/>
      <c r="D314" s="229" t="s">
        <v>152</v>
      </c>
      <c r="E314" s="245" t="s">
        <v>1</v>
      </c>
      <c r="F314" s="246" t="s">
        <v>1055</v>
      </c>
      <c r="G314" s="244"/>
      <c r="H314" s="247">
        <v>0.074999999999999997</v>
      </c>
      <c r="I314" s="248"/>
      <c r="J314" s="244"/>
      <c r="K314" s="244"/>
      <c r="L314" s="249"/>
      <c r="M314" s="250"/>
      <c r="N314" s="251"/>
      <c r="O314" s="251"/>
      <c r="P314" s="251"/>
      <c r="Q314" s="251"/>
      <c r="R314" s="251"/>
      <c r="S314" s="251"/>
      <c r="T314" s="252"/>
      <c r="AT314" s="253" t="s">
        <v>152</v>
      </c>
      <c r="AU314" s="253" t="s">
        <v>76</v>
      </c>
      <c r="AV314" s="13" t="s">
        <v>76</v>
      </c>
      <c r="AW314" s="13" t="s">
        <v>30</v>
      </c>
      <c r="AX314" s="13" t="s">
        <v>67</v>
      </c>
      <c r="AY314" s="253" t="s">
        <v>139</v>
      </c>
    </row>
    <row r="315" s="13" customFormat="1">
      <c r="B315" s="243"/>
      <c r="C315" s="244"/>
      <c r="D315" s="229" t="s">
        <v>152</v>
      </c>
      <c r="E315" s="245" t="s">
        <v>1</v>
      </c>
      <c r="F315" s="246" t="s">
        <v>1056</v>
      </c>
      <c r="G315" s="244"/>
      <c r="H315" s="247">
        <v>0.044999999999999998</v>
      </c>
      <c r="I315" s="248"/>
      <c r="J315" s="244"/>
      <c r="K315" s="244"/>
      <c r="L315" s="249"/>
      <c r="M315" s="250"/>
      <c r="N315" s="251"/>
      <c r="O315" s="251"/>
      <c r="P315" s="251"/>
      <c r="Q315" s="251"/>
      <c r="R315" s="251"/>
      <c r="S315" s="251"/>
      <c r="T315" s="252"/>
      <c r="AT315" s="253" t="s">
        <v>152</v>
      </c>
      <c r="AU315" s="253" t="s">
        <v>76</v>
      </c>
      <c r="AV315" s="13" t="s">
        <v>76</v>
      </c>
      <c r="AW315" s="13" t="s">
        <v>30</v>
      </c>
      <c r="AX315" s="13" t="s">
        <v>67</v>
      </c>
      <c r="AY315" s="253" t="s">
        <v>139</v>
      </c>
    </row>
    <row r="316" s="14" customFormat="1">
      <c r="B316" s="254"/>
      <c r="C316" s="255"/>
      <c r="D316" s="229" t="s">
        <v>152</v>
      </c>
      <c r="E316" s="256" t="s">
        <v>1</v>
      </c>
      <c r="F316" s="257" t="s">
        <v>157</v>
      </c>
      <c r="G316" s="255"/>
      <c r="H316" s="258">
        <v>0.12</v>
      </c>
      <c r="I316" s="259"/>
      <c r="J316" s="255"/>
      <c r="K316" s="255"/>
      <c r="L316" s="260"/>
      <c r="M316" s="261"/>
      <c r="N316" s="262"/>
      <c r="O316" s="262"/>
      <c r="P316" s="262"/>
      <c r="Q316" s="262"/>
      <c r="R316" s="262"/>
      <c r="S316" s="262"/>
      <c r="T316" s="263"/>
      <c r="AT316" s="264" t="s">
        <v>152</v>
      </c>
      <c r="AU316" s="264" t="s">
        <v>76</v>
      </c>
      <c r="AV316" s="14" t="s">
        <v>146</v>
      </c>
      <c r="AW316" s="14" t="s">
        <v>30</v>
      </c>
      <c r="AX316" s="14" t="s">
        <v>74</v>
      </c>
      <c r="AY316" s="264" t="s">
        <v>139</v>
      </c>
    </row>
    <row r="317" s="1" customFormat="1" ht="16.5" customHeight="1">
      <c r="B317" s="38"/>
      <c r="C317" s="217" t="s">
        <v>457</v>
      </c>
      <c r="D317" s="217" t="s">
        <v>141</v>
      </c>
      <c r="E317" s="218" t="s">
        <v>1057</v>
      </c>
      <c r="F317" s="219" t="s">
        <v>1058</v>
      </c>
      <c r="G317" s="220" t="s">
        <v>591</v>
      </c>
      <c r="H317" s="221">
        <v>10</v>
      </c>
      <c r="I317" s="222"/>
      <c r="J317" s="223">
        <f>ROUND(I317*H317,2)</f>
        <v>0</v>
      </c>
      <c r="K317" s="219" t="s">
        <v>145</v>
      </c>
      <c r="L317" s="43"/>
      <c r="M317" s="224" t="s">
        <v>1</v>
      </c>
      <c r="N317" s="225" t="s">
        <v>38</v>
      </c>
      <c r="O317" s="79"/>
      <c r="P317" s="226">
        <f>O317*H317</f>
        <v>0</v>
      </c>
      <c r="Q317" s="226">
        <v>0.20716000000000001</v>
      </c>
      <c r="R317" s="226">
        <f>Q317*H317</f>
        <v>2.0716000000000001</v>
      </c>
      <c r="S317" s="226">
        <v>0</v>
      </c>
      <c r="T317" s="227">
        <f>S317*H317</f>
        <v>0</v>
      </c>
      <c r="AR317" s="17" t="s">
        <v>146</v>
      </c>
      <c r="AT317" s="17" t="s">
        <v>141</v>
      </c>
      <c r="AU317" s="17" t="s">
        <v>76</v>
      </c>
      <c r="AY317" s="17" t="s">
        <v>139</v>
      </c>
      <c r="BE317" s="228">
        <f>IF(N317="základní",J317,0)</f>
        <v>0</v>
      </c>
      <c r="BF317" s="228">
        <f>IF(N317="snížená",J317,0)</f>
        <v>0</v>
      </c>
      <c r="BG317" s="228">
        <f>IF(N317="zákl. přenesená",J317,0)</f>
        <v>0</v>
      </c>
      <c r="BH317" s="228">
        <f>IF(N317="sníž. přenesená",J317,0)</f>
        <v>0</v>
      </c>
      <c r="BI317" s="228">
        <f>IF(N317="nulová",J317,0)</f>
        <v>0</v>
      </c>
      <c r="BJ317" s="17" t="s">
        <v>74</v>
      </c>
      <c r="BK317" s="228">
        <f>ROUND(I317*H317,2)</f>
        <v>0</v>
      </c>
      <c r="BL317" s="17" t="s">
        <v>146</v>
      </c>
      <c r="BM317" s="17" t="s">
        <v>1059</v>
      </c>
    </row>
    <row r="318" s="1" customFormat="1">
      <c r="B318" s="38"/>
      <c r="C318" s="39"/>
      <c r="D318" s="229" t="s">
        <v>148</v>
      </c>
      <c r="E318" s="39"/>
      <c r="F318" s="230" t="s">
        <v>1060</v>
      </c>
      <c r="G318" s="39"/>
      <c r="H318" s="39"/>
      <c r="I318" s="144"/>
      <c r="J318" s="39"/>
      <c r="K318" s="39"/>
      <c r="L318" s="43"/>
      <c r="M318" s="231"/>
      <c r="N318" s="79"/>
      <c r="O318" s="79"/>
      <c r="P318" s="79"/>
      <c r="Q318" s="79"/>
      <c r="R318" s="79"/>
      <c r="S318" s="79"/>
      <c r="T318" s="80"/>
      <c r="AT318" s="17" t="s">
        <v>148</v>
      </c>
      <c r="AU318" s="17" t="s">
        <v>76</v>
      </c>
    </row>
    <row r="319" s="1" customFormat="1">
      <c r="B319" s="38"/>
      <c r="C319" s="39"/>
      <c r="D319" s="229" t="s">
        <v>150</v>
      </c>
      <c r="E319" s="39"/>
      <c r="F319" s="232" t="s">
        <v>1061</v>
      </c>
      <c r="G319" s="39"/>
      <c r="H319" s="39"/>
      <c r="I319" s="144"/>
      <c r="J319" s="39"/>
      <c r="K319" s="39"/>
      <c r="L319" s="43"/>
      <c r="M319" s="231"/>
      <c r="N319" s="79"/>
      <c r="O319" s="79"/>
      <c r="P319" s="79"/>
      <c r="Q319" s="79"/>
      <c r="R319" s="79"/>
      <c r="S319" s="79"/>
      <c r="T319" s="80"/>
      <c r="AT319" s="17" t="s">
        <v>150</v>
      </c>
      <c r="AU319" s="17" t="s">
        <v>76</v>
      </c>
    </row>
    <row r="320" s="1" customFormat="1" ht="16.5" customHeight="1">
      <c r="B320" s="38"/>
      <c r="C320" s="276" t="s">
        <v>462</v>
      </c>
      <c r="D320" s="276" t="s">
        <v>320</v>
      </c>
      <c r="E320" s="277" t="s">
        <v>1062</v>
      </c>
      <c r="F320" s="278" t="s">
        <v>1063</v>
      </c>
      <c r="G320" s="279" t="s">
        <v>591</v>
      </c>
      <c r="H320" s="280">
        <v>1</v>
      </c>
      <c r="I320" s="281"/>
      <c r="J320" s="282">
        <f>ROUND(I320*H320,2)</f>
        <v>0</v>
      </c>
      <c r="K320" s="278" t="s">
        <v>1</v>
      </c>
      <c r="L320" s="283"/>
      <c r="M320" s="284" t="s">
        <v>1</v>
      </c>
      <c r="N320" s="285" t="s">
        <v>38</v>
      </c>
      <c r="O320" s="79"/>
      <c r="P320" s="226">
        <f>O320*H320</f>
        <v>0</v>
      </c>
      <c r="Q320" s="226">
        <v>6.9000000000000004</v>
      </c>
      <c r="R320" s="226">
        <f>Q320*H320</f>
        <v>6.9000000000000004</v>
      </c>
      <c r="S320" s="226">
        <v>0</v>
      </c>
      <c r="T320" s="227">
        <f>S320*H320</f>
        <v>0</v>
      </c>
      <c r="AR320" s="17" t="s">
        <v>218</v>
      </c>
      <c r="AT320" s="17" t="s">
        <v>320</v>
      </c>
      <c r="AU320" s="17" t="s">
        <v>76</v>
      </c>
      <c r="AY320" s="17" t="s">
        <v>139</v>
      </c>
      <c r="BE320" s="228">
        <f>IF(N320="základní",J320,0)</f>
        <v>0</v>
      </c>
      <c r="BF320" s="228">
        <f>IF(N320="snížená",J320,0)</f>
        <v>0</v>
      </c>
      <c r="BG320" s="228">
        <f>IF(N320="zákl. přenesená",J320,0)</f>
        <v>0</v>
      </c>
      <c r="BH320" s="228">
        <f>IF(N320="sníž. přenesená",J320,0)</f>
        <v>0</v>
      </c>
      <c r="BI320" s="228">
        <f>IF(N320="nulová",J320,0)</f>
        <v>0</v>
      </c>
      <c r="BJ320" s="17" t="s">
        <v>74</v>
      </c>
      <c r="BK320" s="228">
        <f>ROUND(I320*H320,2)</f>
        <v>0</v>
      </c>
      <c r="BL320" s="17" t="s">
        <v>146</v>
      </c>
      <c r="BM320" s="17" t="s">
        <v>1064</v>
      </c>
    </row>
    <row r="321" s="1" customFormat="1">
      <c r="B321" s="38"/>
      <c r="C321" s="39"/>
      <c r="D321" s="229" t="s">
        <v>148</v>
      </c>
      <c r="E321" s="39"/>
      <c r="F321" s="230" t="s">
        <v>1065</v>
      </c>
      <c r="G321" s="39"/>
      <c r="H321" s="39"/>
      <c r="I321" s="144"/>
      <c r="J321" s="39"/>
      <c r="K321" s="39"/>
      <c r="L321" s="43"/>
      <c r="M321" s="231"/>
      <c r="N321" s="79"/>
      <c r="O321" s="79"/>
      <c r="P321" s="79"/>
      <c r="Q321" s="79"/>
      <c r="R321" s="79"/>
      <c r="S321" s="79"/>
      <c r="T321" s="80"/>
      <c r="AT321" s="17" t="s">
        <v>148</v>
      </c>
      <c r="AU321" s="17" t="s">
        <v>76</v>
      </c>
    </row>
    <row r="322" s="1" customFormat="1">
      <c r="B322" s="38"/>
      <c r="C322" s="39"/>
      <c r="D322" s="229" t="s">
        <v>266</v>
      </c>
      <c r="E322" s="39"/>
      <c r="F322" s="232" t="s">
        <v>1066</v>
      </c>
      <c r="G322" s="39"/>
      <c r="H322" s="39"/>
      <c r="I322" s="144"/>
      <c r="J322" s="39"/>
      <c r="K322" s="39"/>
      <c r="L322" s="43"/>
      <c r="M322" s="231"/>
      <c r="N322" s="79"/>
      <c r="O322" s="79"/>
      <c r="P322" s="79"/>
      <c r="Q322" s="79"/>
      <c r="R322" s="79"/>
      <c r="S322" s="79"/>
      <c r="T322" s="80"/>
      <c r="AT322" s="17" t="s">
        <v>266</v>
      </c>
      <c r="AU322" s="17" t="s">
        <v>76</v>
      </c>
    </row>
    <row r="323" s="1" customFormat="1" ht="16.5" customHeight="1">
      <c r="B323" s="38"/>
      <c r="C323" s="276" t="s">
        <v>466</v>
      </c>
      <c r="D323" s="276" t="s">
        <v>320</v>
      </c>
      <c r="E323" s="277" t="s">
        <v>1067</v>
      </c>
      <c r="F323" s="278" t="s">
        <v>1068</v>
      </c>
      <c r="G323" s="279" t="s">
        <v>591</v>
      </c>
      <c r="H323" s="280">
        <v>1</v>
      </c>
      <c r="I323" s="281"/>
      <c r="J323" s="282">
        <f>ROUND(I323*H323,2)</f>
        <v>0</v>
      </c>
      <c r="K323" s="278" t="s">
        <v>1</v>
      </c>
      <c r="L323" s="283"/>
      <c r="M323" s="284" t="s">
        <v>1</v>
      </c>
      <c r="N323" s="285" t="s">
        <v>38</v>
      </c>
      <c r="O323" s="79"/>
      <c r="P323" s="226">
        <f>O323*H323</f>
        <v>0</v>
      </c>
      <c r="Q323" s="226">
        <v>6.9000000000000004</v>
      </c>
      <c r="R323" s="226">
        <f>Q323*H323</f>
        <v>6.9000000000000004</v>
      </c>
      <c r="S323" s="226">
        <v>0</v>
      </c>
      <c r="T323" s="227">
        <f>S323*H323</f>
        <v>0</v>
      </c>
      <c r="AR323" s="17" t="s">
        <v>218</v>
      </c>
      <c r="AT323" s="17" t="s">
        <v>320</v>
      </c>
      <c r="AU323" s="17" t="s">
        <v>76</v>
      </c>
      <c r="AY323" s="17" t="s">
        <v>139</v>
      </c>
      <c r="BE323" s="228">
        <f>IF(N323="základní",J323,0)</f>
        <v>0</v>
      </c>
      <c r="BF323" s="228">
        <f>IF(N323="snížená",J323,0)</f>
        <v>0</v>
      </c>
      <c r="BG323" s="228">
        <f>IF(N323="zákl. přenesená",J323,0)</f>
        <v>0</v>
      </c>
      <c r="BH323" s="228">
        <f>IF(N323="sníž. přenesená",J323,0)</f>
        <v>0</v>
      </c>
      <c r="BI323" s="228">
        <f>IF(N323="nulová",J323,0)</f>
        <v>0</v>
      </c>
      <c r="BJ323" s="17" t="s">
        <v>74</v>
      </c>
      <c r="BK323" s="228">
        <f>ROUND(I323*H323,2)</f>
        <v>0</v>
      </c>
      <c r="BL323" s="17" t="s">
        <v>146</v>
      </c>
      <c r="BM323" s="17" t="s">
        <v>1069</v>
      </c>
    </row>
    <row r="324" s="1" customFormat="1">
      <c r="B324" s="38"/>
      <c r="C324" s="39"/>
      <c r="D324" s="229" t="s">
        <v>148</v>
      </c>
      <c r="E324" s="39"/>
      <c r="F324" s="230" t="s">
        <v>1065</v>
      </c>
      <c r="G324" s="39"/>
      <c r="H324" s="39"/>
      <c r="I324" s="144"/>
      <c r="J324" s="39"/>
      <c r="K324" s="39"/>
      <c r="L324" s="43"/>
      <c r="M324" s="231"/>
      <c r="N324" s="79"/>
      <c r="O324" s="79"/>
      <c r="P324" s="79"/>
      <c r="Q324" s="79"/>
      <c r="R324" s="79"/>
      <c r="S324" s="79"/>
      <c r="T324" s="80"/>
      <c r="AT324" s="17" t="s">
        <v>148</v>
      </c>
      <c r="AU324" s="17" t="s">
        <v>76</v>
      </c>
    </row>
    <row r="325" s="1" customFormat="1">
      <c r="B325" s="38"/>
      <c r="C325" s="39"/>
      <c r="D325" s="229" t="s">
        <v>266</v>
      </c>
      <c r="E325" s="39"/>
      <c r="F325" s="232" t="s">
        <v>1066</v>
      </c>
      <c r="G325" s="39"/>
      <c r="H325" s="39"/>
      <c r="I325" s="144"/>
      <c r="J325" s="39"/>
      <c r="K325" s="39"/>
      <c r="L325" s="43"/>
      <c r="M325" s="231"/>
      <c r="N325" s="79"/>
      <c r="O325" s="79"/>
      <c r="P325" s="79"/>
      <c r="Q325" s="79"/>
      <c r="R325" s="79"/>
      <c r="S325" s="79"/>
      <c r="T325" s="80"/>
      <c r="AT325" s="17" t="s">
        <v>266</v>
      </c>
      <c r="AU325" s="17" t="s">
        <v>76</v>
      </c>
    </row>
    <row r="326" s="1" customFormat="1" ht="16.5" customHeight="1">
      <c r="B326" s="38"/>
      <c r="C326" s="276" t="s">
        <v>470</v>
      </c>
      <c r="D326" s="276" t="s">
        <v>320</v>
      </c>
      <c r="E326" s="277" t="s">
        <v>1070</v>
      </c>
      <c r="F326" s="278" t="s">
        <v>1071</v>
      </c>
      <c r="G326" s="279" t="s">
        <v>591</v>
      </c>
      <c r="H326" s="280">
        <v>7</v>
      </c>
      <c r="I326" s="281"/>
      <c r="J326" s="282">
        <f>ROUND(I326*H326,2)</f>
        <v>0</v>
      </c>
      <c r="K326" s="278" t="s">
        <v>1</v>
      </c>
      <c r="L326" s="283"/>
      <c r="M326" s="284" t="s">
        <v>1</v>
      </c>
      <c r="N326" s="285" t="s">
        <v>38</v>
      </c>
      <c r="O326" s="79"/>
      <c r="P326" s="226">
        <f>O326*H326</f>
        <v>0</v>
      </c>
      <c r="Q326" s="226">
        <v>4.5</v>
      </c>
      <c r="R326" s="226">
        <f>Q326*H326</f>
        <v>31.5</v>
      </c>
      <c r="S326" s="226">
        <v>0</v>
      </c>
      <c r="T326" s="227">
        <f>S326*H326</f>
        <v>0</v>
      </c>
      <c r="AR326" s="17" t="s">
        <v>218</v>
      </c>
      <c r="AT326" s="17" t="s">
        <v>320</v>
      </c>
      <c r="AU326" s="17" t="s">
        <v>76</v>
      </c>
      <c r="AY326" s="17" t="s">
        <v>139</v>
      </c>
      <c r="BE326" s="228">
        <f>IF(N326="základní",J326,0)</f>
        <v>0</v>
      </c>
      <c r="BF326" s="228">
        <f>IF(N326="snížená",J326,0)</f>
        <v>0</v>
      </c>
      <c r="BG326" s="228">
        <f>IF(N326="zákl. přenesená",J326,0)</f>
        <v>0</v>
      </c>
      <c r="BH326" s="228">
        <f>IF(N326="sníž. přenesená",J326,0)</f>
        <v>0</v>
      </c>
      <c r="BI326" s="228">
        <f>IF(N326="nulová",J326,0)</f>
        <v>0</v>
      </c>
      <c r="BJ326" s="17" t="s">
        <v>74</v>
      </c>
      <c r="BK326" s="228">
        <f>ROUND(I326*H326,2)</f>
        <v>0</v>
      </c>
      <c r="BL326" s="17" t="s">
        <v>146</v>
      </c>
      <c r="BM326" s="17" t="s">
        <v>1072</v>
      </c>
    </row>
    <row r="327" s="1" customFormat="1">
      <c r="B327" s="38"/>
      <c r="C327" s="39"/>
      <c r="D327" s="229" t="s">
        <v>148</v>
      </c>
      <c r="E327" s="39"/>
      <c r="F327" s="230" t="s">
        <v>1065</v>
      </c>
      <c r="G327" s="39"/>
      <c r="H327" s="39"/>
      <c r="I327" s="144"/>
      <c r="J327" s="39"/>
      <c r="K327" s="39"/>
      <c r="L327" s="43"/>
      <c r="M327" s="231"/>
      <c r="N327" s="79"/>
      <c r="O327" s="79"/>
      <c r="P327" s="79"/>
      <c r="Q327" s="79"/>
      <c r="R327" s="79"/>
      <c r="S327" s="79"/>
      <c r="T327" s="80"/>
      <c r="AT327" s="17" t="s">
        <v>148</v>
      </c>
      <c r="AU327" s="17" t="s">
        <v>76</v>
      </c>
    </row>
    <row r="328" s="1" customFormat="1">
      <c r="B328" s="38"/>
      <c r="C328" s="39"/>
      <c r="D328" s="229" t="s">
        <v>266</v>
      </c>
      <c r="E328" s="39"/>
      <c r="F328" s="232" t="s">
        <v>1066</v>
      </c>
      <c r="G328" s="39"/>
      <c r="H328" s="39"/>
      <c r="I328" s="144"/>
      <c r="J328" s="39"/>
      <c r="K328" s="39"/>
      <c r="L328" s="43"/>
      <c r="M328" s="231"/>
      <c r="N328" s="79"/>
      <c r="O328" s="79"/>
      <c r="P328" s="79"/>
      <c r="Q328" s="79"/>
      <c r="R328" s="79"/>
      <c r="S328" s="79"/>
      <c r="T328" s="80"/>
      <c r="AT328" s="17" t="s">
        <v>266</v>
      </c>
      <c r="AU328" s="17" t="s">
        <v>76</v>
      </c>
    </row>
    <row r="329" s="1" customFormat="1" ht="16.5" customHeight="1">
      <c r="B329" s="38"/>
      <c r="C329" s="276" t="s">
        <v>476</v>
      </c>
      <c r="D329" s="276" t="s">
        <v>320</v>
      </c>
      <c r="E329" s="277" t="s">
        <v>1073</v>
      </c>
      <c r="F329" s="278" t="s">
        <v>1074</v>
      </c>
      <c r="G329" s="279" t="s">
        <v>591</v>
      </c>
      <c r="H329" s="280">
        <v>1</v>
      </c>
      <c r="I329" s="281"/>
      <c r="J329" s="282">
        <f>ROUND(I329*H329,2)</f>
        <v>0</v>
      </c>
      <c r="K329" s="278" t="s">
        <v>1</v>
      </c>
      <c r="L329" s="283"/>
      <c r="M329" s="284" t="s">
        <v>1</v>
      </c>
      <c r="N329" s="285" t="s">
        <v>38</v>
      </c>
      <c r="O329" s="79"/>
      <c r="P329" s="226">
        <f>O329*H329</f>
        <v>0</v>
      </c>
      <c r="Q329" s="226">
        <v>6.5</v>
      </c>
      <c r="R329" s="226">
        <f>Q329*H329</f>
        <v>6.5</v>
      </c>
      <c r="S329" s="226">
        <v>0</v>
      </c>
      <c r="T329" s="227">
        <f>S329*H329</f>
        <v>0</v>
      </c>
      <c r="AR329" s="17" t="s">
        <v>218</v>
      </c>
      <c r="AT329" s="17" t="s">
        <v>320</v>
      </c>
      <c r="AU329" s="17" t="s">
        <v>76</v>
      </c>
      <c r="AY329" s="17" t="s">
        <v>139</v>
      </c>
      <c r="BE329" s="228">
        <f>IF(N329="základní",J329,0)</f>
        <v>0</v>
      </c>
      <c r="BF329" s="228">
        <f>IF(N329="snížená",J329,0)</f>
        <v>0</v>
      </c>
      <c r="BG329" s="228">
        <f>IF(N329="zákl. přenesená",J329,0)</f>
        <v>0</v>
      </c>
      <c r="BH329" s="228">
        <f>IF(N329="sníž. přenesená",J329,0)</f>
        <v>0</v>
      </c>
      <c r="BI329" s="228">
        <f>IF(N329="nulová",J329,0)</f>
        <v>0</v>
      </c>
      <c r="BJ329" s="17" t="s">
        <v>74</v>
      </c>
      <c r="BK329" s="228">
        <f>ROUND(I329*H329,2)</f>
        <v>0</v>
      </c>
      <c r="BL329" s="17" t="s">
        <v>146</v>
      </c>
      <c r="BM329" s="17" t="s">
        <v>1075</v>
      </c>
    </row>
    <row r="330" s="1" customFormat="1">
      <c r="B330" s="38"/>
      <c r="C330" s="39"/>
      <c r="D330" s="229" t="s">
        <v>148</v>
      </c>
      <c r="E330" s="39"/>
      <c r="F330" s="230" t="s">
        <v>1065</v>
      </c>
      <c r="G330" s="39"/>
      <c r="H330" s="39"/>
      <c r="I330" s="144"/>
      <c r="J330" s="39"/>
      <c r="K330" s="39"/>
      <c r="L330" s="43"/>
      <c r="M330" s="231"/>
      <c r="N330" s="79"/>
      <c r="O330" s="79"/>
      <c r="P330" s="79"/>
      <c r="Q330" s="79"/>
      <c r="R330" s="79"/>
      <c r="S330" s="79"/>
      <c r="T330" s="80"/>
      <c r="AT330" s="17" t="s">
        <v>148</v>
      </c>
      <c r="AU330" s="17" t="s">
        <v>76</v>
      </c>
    </row>
    <row r="331" s="1" customFormat="1">
      <c r="B331" s="38"/>
      <c r="C331" s="39"/>
      <c r="D331" s="229" t="s">
        <v>266</v>
      </c>
      <c r="E331" s="39"/>
      <c r="F331" s="232" t="s">
        <v>1076</v>
      </c>
      <c r="G331" s="39"/>
      <c r="H331" s="39"/>
      <c r="I331" s="144"/>
      <c r="J331" s="39"/>
      <c r="K331" s="39"/>
      <c r="L331" s="43"/>
      <c r="M331" s="231"/>
      <c r="N331" s="79"/>
      <c r="O331" s="79"/>
      <c r="P331" s="79"/>
      <c r="Q331" s="79"/>
      <c r="R331" s="79"/>
      <c r="S331" s="79"/>
      <c r="T331" s="80"/>
      <c r="AT331" s="17" t="s">
        <v>266</v>
      </c>
      <c r="AU331" s="17" t="s">
        <v>76</v>
      </c>
    </row>
    <row r="332" s="11" customFormat="1" ht="22.8" customHeight="1">
      <c r="B332" s="201"/>
      <c r="C332" s="202"/>
      <c r="D332" s="203" t="s">
        <v>66</v>
      </c>
      <c r="E332" s="215" t="s">
        <v>146</v>
      </c>
      <c r="F332" s="215" t="s">
        <v>426</v>
      </c>
      <c r="G332" s="202"/>
      <c r="H332" s="202"/>
      <c r="I332" s="205"/>
      <c r="J332" s="216">
        <f>BK332</f>
        <v>0</v>
      </c>
      <c r="K332" s="202"/>
      <c r="L332" s="207"/>
      <c r="M332" s="208"/>
      <c r="N332" s="209"/>
      <c r="O332" s="209"/>
      <c r="P332" s="210">
        <f>SUM(P333:P368)</f>
        <v>0</v>
      </c>
      <c r="Q332" s="209"/>
      <c r="R332" s="210">
        <f>SUM(R333:R368)</f>
        <v>45.166796876000006</v>
      </c>
      <c r="S332" s="209"/>
      <c r="T332" s="211">
        <f>SUM(T333:T368)</f>
        <v>0</v>
      </c>
      <c r="AR332" s="212" t="s">
        <v>74</v>
      </c>
      <c r="AT332" s="213" t="s">
        <v>66</v>
      </c>
      <c r="AU332" s="213" t="s">
        <v>74</v>
      </c>
      <c r="AY332" s="212" t="s">
        <v>139</v>
      </c>
      <c r="BK332" s="214">
        <f>SUM(BK333:BK368)</f>
        <v>0</v>
      </c>
    </row>
    <row r="333" s="1" customFormat="1" ht="16.5" customHeight="1">
      <c r="B333" s="38"/>
      <c r="C333" s="217" t="s">
        <v>483</v>
      </c>
      <c r="D333" s="217" t="s">
        <v>141</v>
      </c>
      <c r="E333" s="218" t="s">
        <v>484</v>
      </c>
      <c r="F333" s="219" t="s">
        <v>485</v>
      </c>
      <c r="G333" s="220" t="s">
        <v>307</v>
      </c>
      <c r="H333" s="221">
        <v>0.223</v>
      </c>
      <c r="I333" s="222"/>
      <c r="J333" s="223">
        <f>ROUND(I333*H333,2)</f>
        <v>0</v>
      </c>
      <c r="K333" s="219" t="s">
        <v>145</v>
      </c>
      <c r="L333" s="43"/>
      <c r="M333" s="224" t="s">
        <v>1</v>
      </c>
      <c r="N333" s="225" t="s">
        <v>38</v>
      </c>
      <c r="O333" s="79"/>
      <c r="P333" s="226">
        <f>O333*H333</f>
        <v>0</v>
      </c>
      <c r="Q333" s="226">
        <v>1.0597380000000001</v>
      </c>
      <c r="R333" s="226">
        <f>Q333*H333</f>
        <v>0.23632157400000001</v>
      </c>
      <c r="S333" s="226">
        <v>0</v>
      </c>
      <c r="T333" s="227">
        <f>S333*H333</f>
        <v>0</v>
      </c>
      <c r="AR333" s="17" t="s">
        <v>146</v>
      </c>
      <c r="AT333" s="17" t="s">
        <v>141</v>
      </c>
      <c r="AU333" s="17" t="s">
        <v>76</v>
      </c>
      <c r="AY333" s="17" t="s">
        <v>139</v>
      </c>
      <c r="BE333" s="228">
        <f>IF(N333="základní",J333,0)</f>
        <v>0</v>
      </c>
      <c r="BF333" s="228">
        <f>IF(N333="snížená",J333,0)</f>
        <v>0</v>
      </c>
      <c r="BG333" s="228">
        <f>IF(N333="zákl. přenesená",J333,0)</f>
        <v>0</v>
      </c>
      <c r="BH333" s="228">
        <f>IF(N333="sníž. přenesená",J333,0)</f>
        <v>0</v>
      </c>
      <c r="BI333" s="228">
        <f>IF(N333="nulová",J333,0)</f>
        <v>0</v>
      </c>
      <c r="BJ333" s="17" t="s">
        <v>74</v>
      </c>
      <c r="BK333" s="228">
        <f>ROUND(I333*H333,2)</f>
        <v>0</v>
      </c>
      <c r="BL333" s="17" t="s">
        <v>146</v>
      </c>
      <c r="BM333" s="17" t="s">
        <v>1077</v>
      </c>
    </row>
    <row r="334" s="1" customFormat="1">
      <c r="B334" s="38"/>
      <c r="C334" s="39"/>
      <c r="D334" s="229" t="s">
        <v>148</v>
      </c>
      <c r="E334" s="39"/>
      <c r="F334" s="230" t="s">
        <v>487</v>
      </c>
      <c r="G334" s="39"/>
      <c r="H334" s="39"/>
      <c r="I334" s="144"/>
      <c r="J334" s="39"/>
      <c r="K334" s="39"/>
      <c r="L334" s="43"/>
      <c r="M334" s="231"/>
      <c r="N334" s="79"/>
      <c r="O334" s="79"/>
      <c r="P334" s="79"/>
      <c r="Q334" s="79"/>
      <c r="R334" s="79"/>
      <c r="S334" s="79"/>
      <c r="T334" s="80"/>
      <c r="AT334" s="17" t="s">
        <v>148</v>
      </c>
      <c r="AU334" s="17" t="s">
        <v>76</v>
      </c>
    </row>
    <row r="335" s="1" customFormat="1">
      <c r="B335" s="38"/>
      <c r="C335" s="39"/>
      <c r="D335" s="229" t="s">
        <v>150</v>
      </c>
      <c r="E335" s="39"/>
      <c r="F335" s="232" t="s">
        <v>488</v>
      </c>
      <c r="G335" s="39"/>
      <c r="H335" s="39"/>
      <c r="I335" s="144"/>
      <c r="J335" s="39"/>
      <c r="K335" s="39"/>
      <c r="L335" s="43"/>
      <c r="M335" s="231"/>
      <c r="N335" s="79"/>
      <c r="O335" s="79"/>
      <c r="P335" s="79"/>
      <c r="Q335" s="79"/>
      <c r="R335" s="79"/>
      <c r="S335" s="79"/>
      <c r="T335" s="80"/>
      <c r="AT335" s="17" t="s">
        <v>150</v>
      </c>
      <c r="AU335" s="17" t="s">
        <v>76</v>
      </c>
    </row>
    <row r="336" s="12" customFormat="1">
      <c r="B336" s="233"/>
      <c r="C336" s="234"/>
      <c r="D336" s="229" t="s">
        <v>152</v>
      </c>
      <c r="E336" s="235" t="s">
        <v>1</v>
      </c>
      <c r="F336" s="236" t="s">
        <v>1078</v>
      </c>
      <c r="G336" s="234"/>
      <c r="H336" s="235" t="s">
        <v>1</v>
      </c>
      <c r="I336" s="237"/>
      <c r="J336" s="234"/>
      <c r="K336" s="234"/>
      <c r="L336" s="238"/>
      <c r="M336" s="239"/>
      <c r="N336" s="240"/>
      <c r="O336" s="240"/>
      <c r="P336" s="240"/>
      <c r="Q336" s="240"/>
      <c r="R336" s="240"/>
      <c r="S336" s="240"/>
      <c r="T336" s="241"/>
      <c r="AT336" s="242" t="s">
        <v>152</v>
      </c>
      <c r="AU336" s="242" t="s">
        <v>76</v>
      </c>
      <c r="AV336" s="12" t="s">
        <v>74</v>
      </c>
      <c r="AW336" s="12" t="s">
        <v>30</v>
      </c>
      <c r="AX336" s="12" t="s">
        <v>67</v>
      </c>
      <c r="AY336" s="242" t="s">
        <v>139</v>
      </c>
    </row>
    <row r="337" s="13" customFormat="1">
      <c r="B337" s="243"/>
      <c r="C337" s="244"/>
      <c r="D337" s="229" t="s">
        <v>152</v>
      </c>
      <c r="E337" s="245" t="s">
        <v>1</v>
      </c>
      <c r="F337" s="246" t="s">
        <v>1079</v>
      </c>
      <c r="G337" s="244"/>
      <c r="H337" s="247">
        <v>0.223</v>
      </c>
      <c r="I337" s="248"/>
      <c r="J337" s="244"/>
      <c r="K337" s="244"/>
      <c r="L337" s="249"/>
      <c r="M337" s="250"/>
      <c r="N337" s="251"/>
      <c r="O337" s="251"/>
      <c r="P337" s="251"/>
      <c r="Q337" s="251"/>
      <c r="R337" s="251"/>
      <c r="S337" s="251"/>
      <c r="T337" s="252"/>
      <c r="AT337" s="253" t="s">
        <v>152</v>
      </c>
      <c r="AU337" s="253" t="s">
        <v>76</v>
      </c>
      <c r="AV337" s="13" t="s">
        <v>76</v>
      </c>
      <c r="AW337" s="13" t="s">
        <v>30</v>
      </c>
      <c r="AX337" s="13" t="s">
        <v>67</v>
      </c>
      <c r="AY337" s="253" t="s">
        <v>139</v>
      </c>
    </row>
    <row r="338" s="14" customFormat="1">
      <c r="B338" s="254"/>
      <c r="C338" s="255"/>
      <c r="D338" s="229" t="s">
        <v>152</v>
      </c>
      <c r="E338" s="256" t="s">
        <v>1</v>
      </c>
      <c r="F338" s="257" t="s">
        <v>157</v>
      </c>
      <c r="G338" s="255"/>
      <c r="H338" s="258">
        <v>0.223</v>
      </c>
      <c r="I338" s="259"/>
      <c r="J338" s="255"/>
      <c r="K338" s="255"/>
      <c r="L338" s="260"/>
      <c r="M338" s="261"/>
      <c r="N338" s="262"/>
      <c r="O338" s="262"/>
      <c r="P338" s="262"/>
      <c r="Q338" s="262"/>
      <c r="R338" s="262"/>
      <c r="S338" s="262"/>
      <c r="T338" s="263"/>
      <c r="AT338" s="264" t="s">
        <v>152</v>
      </c>
      <c r="AU338" s="264" t="s">
        <v>76</v>
      </c>
      <c r="AV338" s="14" t="s">
        <v>146</v>
      </c>
      <c r="AW338" s="14" t="s">
        <v>30</v>
      </c>
      <c r="AX338" s="14" t="s">
        <v>74</v>
      </c>
      <c r="AY338" s="264" t="s">
        <v>139</v>
      </c>
    </row>
    <row r="339" s="1" customFormat="1" ht="16.5" customHeight="1">
      <c r="B339" s="38"/>
      <c r="C339" s="217" t="s">
        <v>492</v>
      </c>
      <c r="D339" s="217" t="s">
        <v>141</v>
      </c>
      <c r="E339" s="218" t="s">
        <v>1080</v>
      </c>
      <c r="F339" s="219" t="s">
        <v>1081</v>
      </c>
      <c r="G339" s="220" t="s">
        <v>144</v>
      </c>
      <c r="H339" s="221">
        <v>30.077999999999999</v>
      </c>
      <c r="I339" s="222"/>
      <c r="J339" s="223">
        <f>ROUND(I339*H339,2)</f>
        <v>0</v>
      </c>
      <c r="K339" s="219" t="s">
        <v>145</v>
      </c>
      <c r="L339" s="43"/>
      <c r="M339" s="224" t="s">
        <v>1</v>
      </c>
      <c r="N339" s="225" t="s">
        <v>38</v>
      </c>
      <c r="O339" s="79"/>
      <c r="P339" s="226">
        <f>O339*H339</f>
        <v>0</v>
      </c>
      <c r="Q339" s="226">
        <v>0</v>
      </c>
      <c r="R339" s="226">
        <f>Q339*H339</f>
        <v>0</v>
      </c>
      <c r="S339" s="226">
        <v>0</v>
      </c>
      <c r="T339" s="227">
        <f>S339*H339</f>
        <v>0</v>
      </c>
      <c r="AR339" s="17" t="s">
        <v>146</v>
      </c>
      <c r="AT339" s="17" t="s">
        <v>141</v>
      </c>
      <c r="AU339" s="17" t="s">
        <v>76</v>
      </c>
      <c r="AY339" s="17" t="s">
        <v>139</v>
      </c>
      <c r="BE339" s="228">
        <f>IF(N339="základní",J339,0)</f>
        <v>0</v>
      </c>
      <c r="BF339" s="228">
        <f>IF(N339="snížená",J339,0)</f>
        <v>0</v>
      </c>
      <c r="BG339" s="228">
        <f>IF(N339="zákl. přenesená",J339,0)</f>
        <v>0</v>
      </c>
      <c r="BH339" s="228">
        <f>IF(N339="sníž. přenesená",J339,0)</f>
        <v>0</v>
      </c>
      <c r="BI339" s="228">
        <f>IF(N339="nulová",J339,0)</f>
        <v>0</v>
      </c>
      <c r="BJ339" s="17" t="s">
        <v>74</v>
      </c>
      <c r="BK339" s="228">
        <f>ROUND(I339*H339,2)</f>
        <v>0</v>
      </c>
      <c r="BL339" s="17" t="s">
        <v>146</v>
      </c>
      <c r="BM339" s="17" t="s">
        <v>1082</v>
      </c>
    </row>
    <row r="340" s="1" customFormat="1">
      <c r="B340" s="38"/>
      <c r="C340" s="39"/>
      <c r="D340" s="229" t="s">
        <v>148</v>
      </c>
      <c r="E340" s="39"/>
      <c r="F340" s="230" t="s">
        <v>1083</v>
      </c>
      <c r="G340" s="39"/>
      <c r="H340" s="39"/>
      <c r="I340" s="144"/>
      <c r="J340" s="39"/>
      <c r="K340" s="39"/>
      <c r="L340" s="43"/>
      <c r="M340" s="231"/>
      <c r="N340" s="79"/>
      <c r="O340" s="79"/>
      <c r="P340" s="79"/>
      <c r="Q340" s="79"/>
      <c r="R340" s="79"/>
      <c r="S340" s="79"/>
      <c r="T340" s="80"/>
      <c r="AT340" s="17" t="s">
        <v>148</v>
      </c>
      <c r="AU340" s="17" t="s">
        <v>76</v>
      </c>
    </row>
    <row r="341" s="1" customFormat="1">
      <c r="B341" s="38"/>
      <c r="C341" s="39"/>
      <c r="D341" s="229" t="s">
        <v>150</v>
      </c>
      <c r="E341" s="39"/>
      <c r="F341" s="232" t="s">
        <v>1084</v>
      </c>
      <c r="G341" s="39"/>
      <c r="H341" s="39"/>
      <c r="I341" s="144"/>
      <c r="J341" s="39"/>
      <c r="K341" s="39"/>
      <c r="L341" s="43"/>
      <c r="M341" s="231"/>
      <c r="N341" s="79"/>
      <c r="O341" s="79"/>
      <c r="P341" s="79"/>
      <c r="Q341" s="79"/>
      <c r="R341" s="79"/>
      <c r="S341" s="79"/>
      <c r="T341" s="80"/>
      <c r="AT341" s="17" t="s">
        <v>150</v>
      </c>
      <c r="AU341" s="17" t="s">
        <v>76</v>
      </c>
    </row>
    <row r="342" s="12" customFormat="1">
      <c r="B342" s="233"/>
      <c r="C342" s="234"/>
      <c r="D342" s="229" t="s">
        <v>152</v>
      </c>
      <c r="E342" s="235" t="s">
        <v>1</v>
      </c>
      <c r="F342" s="236" t="s">
        <v>1085</v>
      </c>
      <c r="G342" s="234"/>
      <c r="H342" s="235" t="s">
        <v>1</v>
      </c>
      <c r="I342" s="237"/>
      <c r="J342" s="234"/>
      <c r="K342" s="234"/>
      <c r="L342" s="238"/>
      <c r="M342" s="239"/>
      <c r="N342" s="240"/>
      <c r="O342" s="240"/>
      <c r="P342" s="240"/>
      <c r="Q342" s="240"/>
      <c r="R342" s="240"/>
      <c r="S342" s="240"/>
      <c r="T342" s="241"/>
      <c r="AT342" s="242" t="s">
        <v>152</v>
      </c>
      <c r="AU342" s="242" t="s">
        <v>76</v>
      </c>
      <c r="AV342" s="12" t="s">
        <v>74</v>
      </c>
      <c r="AW342" s="12" t="s">
        <v>30</v>
      </c>
      <c r="AX342" s="12" t="s">
        <v>67</v>
      </c>
      <c r="AY342" s="242" t="s">
        <v>139</v>
      </c>
    </row>
    <row r="343" s="13" customFormat="1">
      <c r="B343" s="243"/>
      <c r="C343" s="244"/>
      <c r="D343" s="229" t="s">
        <v>152</v>
      </c>
      <c r="E343" s="245" t="s">
        <v>1</v>
      </c>
      <c r="F343" s="246" t="s">
        <v>1086</v>
      </c>
      <c r="G343" s="244"/>
      <c r="H343" s="247">
        <v>28.158000000000001</v>
      </c>
      <c r="I343" s="248"/>
      <c r="J343" s="244"/>
      <c r="K343" s="244"/>
      <c r="L343" s="249"/>
      <c r="M343" s="250"/>
      <c r="N343" s="251"/>
      <c r="O343" s="251"/>
      <c r="P343" s="251"/>
      <c r="Q343" s="251"/>
      <c r="R343" s="251"/>
      <c r="S343" s="251"/>
      <c r="T343" s="252"/>
      <c r="AT343" s="253" t="s">
        <v>152</v>
      </c>
      <c r="AU343" s="253" t="s">
        <v>76</v>
      </c>
      <c r="AV343" s="13" t="s">
        <v>76</v>
      </c>
      <c r="AW343" s="13" t="s">
        <v>30</v>
      </c>
      <c r="AX343" s="13" t="s">
        <v>67</v>
      </c>
      <c r="AY343" s="253" t="s">
        <v>139</v>
      </c>
    </row>
    <row r="344" s="12" customFormat="1">
      <c r="B344" s="233"/>
      <c r="C344" s="234"/>
      <c r="D344" s="229" t="s">
        <v>152</v>
      </c>
      <c r="E344" s="235" t="s">
        <v>1</v>
      </c>
      <c r="F344" s="236" t="s">
        <v>1087</v>
      </c>
      <c r="G344" s="234"/>
      <c r="H344" s="235" t="s">
        <v>1</v>
      </c>
      <c r="I344" s="237"/>
      <c r="J344" s="234"/>
      <c r="K344" s="234"/>
      <c r="L344" s="238"/>
      <c r="M344" s="239"/>
      <c r="N344" s="240"/>
      <c r="O344" s="240"/>
      <c r="P344" s="240"/>
      <c r="Q344" s="240"/>
      <c r="R344" s="240"/>
      <c r="S344" s="240"/>
      <c r="T344" s="241"/>
      <c r="AT344" s="242" t="s">
        <v>152</v>
      </c>
      <c r="AU344" s="242" t="s">
        <v>76</v>
      </c>
      <c r="AV344" s="12" t="s">
        <v>74</v>
      </c>
      <c r="AW344" s="12" t="s">
        <v>30</v>
      </c>
      <c r="AX344" s="12" t="s">
        <v>67</v>
      </c>
      <c r="AY344" s="242" t="s">
        <v>139</v>
      </c>
    </row>
    <row r="345" s="13" customFormat="1">
      <c r="B345" s="243"/>
      <c r="C345" s="244"/>
      <c r="D345" s="229" t="s">
        <v>152</v>
      </c>
      <c r="E345" s="245" t="s">
        <v>1</v>
      </c>
      <c r="F345" s="246" t="s">
        <v>1088</v>
      </c>
      <c r="G345" s="244"/>
      <c r="H345" s="247">
        <v>1.9199999999999999</v>
      </c>
      <c r="I345" s="248"/>
      <c r="J345" s="244"/>
      <c r="K345" s="244"/>
      <c r="L345" s="249"/>
      <c r="M345" s="250"/>
      <c r="N345" s="251"/>
      <c r="O345" s="251"/>
      <c r="P345" s="251"/>
      <c r="Q345" s="251"/>
      <c r="R345" s="251"/>
      <c r="S345" s="251"/>
      <c r="T345" s="252"/>
      <c r="AT345" s="253" t="s">
        <v>152</v>
      </c>
      <c r="AU345" s="253" t="s">
        <v>76</v>
      </c>
      <c r="AV345" s="13" t="s">
        <v>76</v>
      </c>
      <c r="AW345" s="13" t="s">
        <v>30</v>
      </c>
      <c r="AX345" s="13" t="s">
        <v>67</v>
      </c>
      <c r="AY345" s="253" t="s">
        <v>139</v>
      </c>
    </row>
    <row r="346" s="14" customFormat="1">
      <c r="B346" s="254"/>
      <c r="C346" s="255"/>
      <c r="D346" s="229" t="s">
        <v>152</v>
      </c>
      <c r="E346" s="256" t="s">
        <v>1</v>
      </c>
      <c r="F346" s="257" t="s">
        <v>157</v>
      </c>
      <c r="G346" s="255"/>
      <c r="H346" s="258">
        <v>30.077999999999999</v>
      </c>
      <c r="I346" s="259"/>
      <c r="J346" s="255"/>
      <c r="K346" s="255"/>
      <c r="L346" s="260"/>
      <c r="M346" s="261"/>
      <c r="N346" s="262"/>
      <c r="O346" s="262"/>
      <c r="P346" s="262"/>
      <c r="Q346" s="262"/>
      <c r="R346" s="262"/>
      <c r="S346" s="262"/>
      <c r="T346" s="263"/>
      <c r="AT346" s="264" t="s">
        <v>152</v>
      </c>
      <c r="AU346" s="264" t="s">
        <v>76</v>
      </c>
      <c r="AV346" s="14" t="s">
        <v>146</v>
      </c>
      <c r="AW346" s="14" t="s">
        <v>30</v>
      </c>
      <c r="AX346" s="14" t="s">
        <v>74</v>
      </c>
      <c r="AY346" s="264" t="s">
        <v>139</v>
      </c>
    </row>
    <row r="347" s="1" customFormat="1" ht="16.5" customHeight="1">
      <c r="B347" s="38"/>
      <c r="C347" s="217" t="s">
        <v>497</v>
      </c>
      <c r="D347" s="217" t="s">
        <v>141</v>
      </c>
      <c r="E347" s="218" t="s">
        <v>471</v>
      </c>
      <c r="F347" s="219" t="s">
        <v>472</v>
      </c>
      <c r="G347" s="220" t="s">
        <v>144</v>
      </c>
      <c r="H347" s="221">
        <v>37.658000000000001</v>
      </c>
      <c r="I347" s="222"/>
      <c r="J347" s="223">
        <f>ROUND(I347*H347,2)</f>
        <v>0</v>
      </c>
      <c r="K347" s="219" t="s">
        <v>145</v>
      </c>
      <c r="L347" s="43"/>
      <c r="M347" s="224" t="s">
        <v>1</v>
      </c>
      <c r="N347" s="225" t="s">
        <v>38</v>
      </c>
      <c r="O347" s="79"/>
      <c r="P347" s="226">
        <f>O347*H347</f>
        <v>0</v>
      </c>
      <c r="Q347" s="226">
        <v>0.16192000000000001</v>
      </c>
      <c r="R347" s="226">
        <f>Q347*H347</f>
        <v>6.0975833600000007</v>
      </c>
      <c r="S347" s="226">
        <v>0</v>
      </c>
      <c r="T347" s="227">
        <f>S347*H347</f>
        <v>0</v>
      </c>
      <c r="AR347" s="17" t="s">
        <v>146</v>
      </c>
      <c r="AT347" s="17" t="s">
        <v>141</v>
      </c>
      <c r="AU347" s="17" t="s">
        <v>76</v>
      </c>
      <c r="AY347" s="17" t="s">
        <v>139</v>
      </c>
      <c r="BE347" s="228">
        <f>IF(N347="základní",J347,0)</f>
        <v>0</v>
      </c>
      <c r="BF347" s="228">
        <f>IF(N347="snížená",J347,0)</f>
        <v>0</v>
      </c>
      <c r="BG347" s="228">
        <f>IF(N347="zákl. přenesená",J347,0)</f>
        <v>0</v>
      </c>
      <c r="BH347" s="228">
        <f>IF(N347="sníž. přenesená",J347,0)</f>
        <v>0</v>
      </c>
      <c r="BI347" s="228">
        <f>IF(N347="nulová",J347,0)</f>
        <v>0</v>
      </c>
      <c r="BJ347" s="17" t="s">
        <v>74</v>
      </c>
      <c r="BK347" s="228">
        <f>ROUND(I347*H347,2)</f>
        <v>0</v>
      </c>
      <c r="BL347" s="17" t="s">
        <v>146</v>
      </c>
      <c r="BM347" s="17" t="s">
        <v>1089</v>
      </c>
    </row>
    <row r="348" s="1" customFormat="1">
      <c r="B348" s="38"/>
      <c r="C348" s="39"/>
      <c r="D348" s="229" t="s">
        <v>148</v>
      </c>
      <c r="E348" s="39"/>
      <c r="F348" s="230" t="s">
        <v>474</v>
      </c>
      <c r="G348" s="39"/>
      <c r="H348" s="39"/>
      <c r="I348" s="144"/>
      <c r="J348" s="39"/>
      <c r="K348" s="39"/>
      <c r="L348" s="43"/>
      <c r="M348" s="231"/>
      <c r="N348" s="79"/>
      <c r="O348" s="79"/>
      <c r="P348" s="79"/>
      <c r="Q348" s="79"/>
      <c r="R348" s="79"/>
      <c r="S348" s="79"/>
      <c r="T348" s="80"/>
      <c r="AT348" s="17" t="s">
        <v>148</v>
      </c>
      <c r="AU348" s="17" t="s">
        <v>76</v>
      </c>
    </row>
    <row r="349" s="1" customFormat="1">
      <c r="B349" s="38"/>
      <c r="C349" s="39"/>
      <c r="D349" s="229" t="s">
        <v>150</v>
      </c>
      <c r="E349" s="39"/>
      <c r="F349" s="232" t="s">
        <v>475</v>
      </c>
      <c r="G349" s="39"/>
      <c r="H349" s="39"/>
      <c r="I349" s="144"/>
      <c r="J349" s="39"/>
      <c r="K349" s="39"/>
      <c r="L349" s="43"/>
      <c r="M349" s="231"/>
      <c r="N349" s="79"/>
      <c r="O349" s="79"/>
      <c r="P349" s="79"/>
      <c r="Q349" s="79"/>
      <c r="R349" s="79"/>
      <c r="S349" s="79"/>
      <c r="T349" s="80"/>
      <c r="AT349" s="17" t="s">
        <v>150</v>
      </c>
      <c r="AU349" s="17" t="s">
        <v>76</v>
      </c>
    </row>
    <row r="350" s="12" customFormat="1">
      <c r="B350" s="233"/>
      <c r="C350" s="234"/>
      <c r="D350" s="229" t="s">
        <v>152</v>
      </c>
      <c r="E350" s="235" t="s">
        <v>1</v>
      </c>
      <c r="F350" s="236" t="s">
        <v>1090</v>
      </c>
      <c r="G350" s="234"/>
      <c r="H350" s="235" t="s">
        <v>1</v>
      </c>
      <c r="I350" s="237"/>
      <c r="J350" s="234"/>
      <c r="K350" s="234"/>
      <c r="L350" s="238"/>
      <c r="M350" s="239"/>
      <c r="N350" s="240"/>
      <c r="O350" s="240"/>
      <c r="P350" s="240"/>
      <c r="Q350" s="240"/>
      <c r="R350" s="240"/>
      <c r="S350" s="240"/>
      <c r="T350" s="241"/>
      <c r="AT350" s="242" t="s">
        <v>152</v>
      </c>
      <c r="AU350" s="242" t="s">
        <v>76</v>
      </c>
      <c r="AV350" s="12" t="s">
        <v>74</v>
      </c>
      <c r="AW350" s="12" t="s">
        <v>30</v>
      </c>
      <c r="AX350" s="12" t="s">
        <v>67</v>
      </c>
      <c r="AY350" s="242" t="s">
        <v>139</v>
      </c>
    </row>
    <row r="351" s="13" customFormat="1">
      <c r="B351" s="243"/>
      <c r="C351" s="244"/>
      <c r="D351" s="229" t="s">
        <v>152</v>
      </c>
      <c r="E351" s="245" t="s">
        <v>1</v>
      </c>
      <c r="F351" s="246" t="s">
        <v>1091</v>
      </c>
      <c r="G351" s="244"/>
      <c r="H351" s="247">
        <v>10.837999999999999</v>
      </c>
      <c r="I351" s="248"/>
      <c r="J351" s="244"/>
      <c r="K351" s="244"/>
      <c r="L351" s="249"/>
      <c r="M351" s="250"/>
      <c r="N351" s="251"/>
      <c r="O351" s="251"/>
      <c r="P351" s="251"/>
      <c r="Q351" s="251"/>
      <c r="R351" s="251"/>
      <c r="S351" s="251"/>
      <c r="T351" s="252"/>
      <c r="AT351" s="253" t="s">
        <v>152</v>
      </c>
      <c r="AU351" s="253" t="s">
        <v>76</v>
      </c>
      <c r="AV351" s="13" t="s">
        <v>76</v>
      </c>
      <c r="AW351" s="13" t="s">
        <v>30</v>
      </c>
      <c r="AX351" s="13" t="s">
        <v>67</v>
      </c>
      <c r="AY351" s="253" t="s">
        <v>139</v>
      </c>
    </row>
    <row r="352" s="12" customFormat="1">
      <c r="B352" s="233"/>
      <c r="C352" s="234"/>
      <c r="D352" s="229" t="s">
        <v>152</v>
      </c>
      <c r="E352" s="235" t="s">
        <v>1</v>
      </c>
      <c r="F352" s="236" t="s">
        <v>1092</v>
      </c>
      <c r="G352" s="234"/>
      <c r="H352" s="235" t="s">
        <v>1</v>
      </c>
      <c r="I352" s="237"/>
      <c r="J352" s="234"/>
      <c r="K352" s="234"/>
      <c r="L352" s="238"/>
      <c r="M352" s="239"/>
      <c r="N352" s="240"/>
      <c r="O352" s="240"/>
      <c r="P352" s="240"/>
      <c r="Q352" s="240"/>
      <c r="R352" s="240"/>
      <c r="S352" s="240"/>
      <c r="T352" s="241"/>
      <c r="AT352" s="242" t="s">
        <v>152</v>
      </c>
      <c r="AU352" s="242" t="s">
        <v>76</v>
      </c>
      <c r="AV352" s="12" t="s">
        <v>74</v>
      </c>
      <c r="AW352" s="12" t="s">
        <v>30</v>
      </c>
      <c r="AX352" s="12" t="s">
        <v>67</v>
      </c>
      <c r="AY352" s="242" t="s">
        <v>139</v>
      </c>
    </row>
    <row r="353" s="13" customFormat="1">
      <c r="B353" s="243"/>
      <c r="C353" s="244"/>
      <c r="D353" s="229" t="s">
        <v>152</v>
      </c>
      <c r="E353" s="245" t="s">
        <v>1</v>
      </c>
      <c r="F353" s="246" t="s">
        <v>1093</v>
      </c>
      <c r="G353" s="244"/>
      <c r="H353" s="247">
        <v>9.375</v>
      </c>
      <c r="I353" s="248"/>
      <c r="J353" s="244"/>
      <c r="K353" s="244"/>
      <c r="L353" s="249"/>
      <c r="M353" s="250"/>
      <c r="N353" s="251"/>
      <c r="O353" s="251"/>
      <c r="P353" s="251"/>
      <c r="Q353" s="251"/>
      <c r="R353" s="251"/>
      <c r="S353" s="251"/>
      <c r="T353" s="252"/>
      <c r="AT353" s="253" t="s">
        <v>152</v>
      </c>
      <c r="AU353" s="253" t="s">
        <v>76</v>
      </c>
      <c r="AV353" s="13" t="s">
        <v>76</v>
      </c>
      <c r="AW353" s="13" t="s">
        <v>30</v>
      </c>
      <c r="AX353" s="13" t="s">
        <v>67</v>
      </c>
      <c r="AY353" s="253" t="s">
        <v>139</v>
      </c>
    </row>
    <row r="354" s="12" customFormat="1">
      <c r="B354" s="233"/>
      <c r="C354" s="234"/>
      <c r="D354" s="229" t="s">
        <v>152</v>
      </c>
      <c r="E354" s="235" t="s">
        <v>1</v>
      </c>
      <c r="F354" s="236" t="s">
        <v>1094</v>
      </c>
      <c r="G354" s="234"/>
      <c r="H354" s="235" t="s">
        <v>1</v>
      </c>
      <c r="I354" s="237"/>
      <c r="J354" s="234"/>
      <c r="K354" s="234"/>
      <c r="L354" s="238"/>
      <c r="M354" s="239"/>
      <c r="N354" s="240"/>
      <c r="O354" s="240"/>
      <c r="P354" s="240"/>
      <c r="Q354" s="240"/>
      <c r="R354" s="240"/>
      <c r="S354" s="240"/>
      <c r="T354" s="241"/>
      <c r="AT354" s="242" t="s">
        <v>152</v>
      </c>
      <c r="AU354" s="242" t="s">
        <v>76</v>
      </c>
      <c r="AV354" s="12" t="s">
        <v>74</v>
      </c>
      <c r="AW354" s="12" t="s">
        <v>30</v>
      </c>
      <c r="AX354" s="12" t="s">
        <v>67</v>
      </c>
      <c r="AY354" s="242" t="s">
        <v>139</v>
      </c>
    </row>
    <row r="355" s="13" customFormat="1">
      <c r="B355" s="243"/>
      <c r="C355" s="244"/>
      <c r="D355" s="229" t="s">
        <v>152</v>
      </c>
      <c r="E355" s="245" t="s">
        <v>1</v>
      </c>
      <c r="F355" s="246" t="s">
        <v>1095</v>
      </c>
      <c r="G355" s="244"/>
      <c r="H355" s="247">
        <v>17.445</v>
      </c>
      <c r="I355" s="248"/>
      <c r="J355" s="244"/>
      <c r="K355" s="244"/>
      <c r="L355" s="249"/>
      <c r="M355" s="250"/>
      <c r="N355" s="251"/>
      <c r="O355" s="251"/>
      <c r="P355" s="251"/>
      <c r="Q355" s="251"/>
      <c r="R355" s="251"/>
      <c r="S355" s="251"/>
      <c r="T355" s="252"/>
      <c r="AT355" s="253" t="s">
        <v>152</v>
      </c>
      <c r="AU355" s="253" t="s">
        <v>76</v>
      </c>
      <c r="AV355" s="13" t="s">
        <v>76</v>
      </c>
      <c r="AW355" s="13" t="s">
        <v>30</v>
      </c>
      <c r="AX355" s="13" t="s">
        <v>67</v>
      </c>
      <c r="AY355" s="253" t="s">
        <v>139</v>
      </c>
    </row>
    <row r="356" s="14" customFormat="1">
      <c r="B356" s="254"/>
      <c r="C356" s="255"/>
      <c r="D356" s="229" t="s">
        <v>152</v>
      </c>
      <c r="E356" s="256" t="s">
        <v>1</v>
      </c>
      <c r="F356" s="257" t="s">
        <v>157</v>
      </c>
      <c r="G356" s="255"/>
      <c r="H356" s="258">
        <v>37.658000000000001</v>
      </c>
      <c r="I356" s="259"/>
      <c r="J356" s="255"/>
      <c r="K356" s="255"/>
      <c r="L356" s="260"/>
      <c r="M356" s="261"/>
      <c r="N356" s="262"/>
      <c r="O356" s="262"/>
      <c r="P356" s="262"/>
      <c r="Q356" s="262"/>
      <c r="R356" s="262"/>
      <c r="S356" s="262"/>
      <c r="T356" s="263"/>
      <c r="AT356" s="264" t="s">
        <v>152</v>
      </c>
      <c r="AU356" s="264" t="s">
        <v>76</v>
      </c>
      <c r="AV356" s="14" t="s">
        <v>146</v>
      </c>
      <c r="AW356" s="14" t="s">
        <v>30</v>
      </c>
      <c r="AX356" s="14" t="s">
        <v>74</v>
      </c>
      <c r="AY356" s="264" t="s">
        <v>139</v>
      </c>
    </row>
    <row r="357" s="1" customFormat="1" ht="16.5" customHeight="1">
      <c r="B357" s="38"/>
      <c r="C357" s="217" t="s">
        <v>502</v>
      </c>
      <c r="D357" s="217" t="s">
        <v>141</v>
      </c>
      <c r="E357" s="218" t="s">
        <v>1096</v>
      </c>
      <c r="F357" s="219" t="s">
        <v>1097</v>
      </c>
      <c r="G357" s="220" t="s">
        <v>144</v>
      </c>
      <c r="H357" s="221">
        <v>37.658000000000001</v>
      </c>
      <c r="I357" s="222"/>
      <c r="J357" s="223">
        <f>ROUND(I357*H357,2)</f>
        <v>0</v>
      </c>
      <c r="K357" s="219" t="s">
        <v>145</v>
      </c>
      <c r="L357" s="43"/>
      <c r="M357" s="224" t="s">
        <v>1</v>
      </c>
      <c r="N357" s="225" t="s">
        <v>38</v>
      </c>
      <c r="O357" s="79"/>
      <c r="P357" s="226">
        <f>O357*H357</f>
        <v>0</v>
      </c>
      <c r="Q357" s="226">
        <v>1.031199</v>
      </c>
      <c r="R357" s="226">
        <f>Q357*H357</f>
        <v>38.832891942000003</v>
      </c>
      <c r="S357" s="226">
        <v>0</v>
      </c>
      <c r="T357" s="227">
        <f>S357*H357</f>
        <v>0</v>
      </c>
      <c r="AR357" s="17" t="s">
        <v>146</v>
      </c>
      <c r="AT357" s="17" t="s">
        <v>141</v>
      </c>
      <c r="AU357" s="17" t="s">
        <v>76</v>
      </c>
      <c r="AY357" s="17" t="s">
        <v>139</v>
      </c>
      <c r="BE357" s="228">
        <f>IF(N357="základní",J357,0)</f>
        <v>0</v>
      </c>
      <c r="BF357" s="228">
        <f>IF(N357="snížená",J357,0)</f>
        <v>0</v>
      </c>
      <c r="BG357" s="228">
        <f>IF(N357="zákl. přenesená",J357,0)</f>
        <v>0</v>
      </c>
      <c r="BH357" s="228">
        <f>IF(N357="sníž. přenesená",J357,0)</f>
        <v>0</v>
      </c>
      <c r="BI357" s="228">
        <f>IF(N357="nulová",J357,0)</f>
        <v>0</v>
      </c>
      <c r="BJ357" s="17" t="s">
        <v>74</v>
      </c>
      <c r="BK357" s="228">
        <f>ROUND(I357*H357,2)</f>
        <v>0</v>
      </c>
      <c r="BL357" s="17" t="s">
        <v>146</v>
      </c>
      <c r="BM357" s="17" t="s">
        <v>1098</v>
      </c>
    </row>
    <row r="358" s="1" customFormat="1">
      <c r="B358" s="38"/>
      <c r="C358" s="39"/>
      <c r="D358" s="229" t="s">
        <v>148</v>
      </c>
      <c r="E358" s="39"/>
      <c r="F358" s="230" t="s">
        <v>1099</v>
      </c>
      <c r="G358" s="39"/>
      <c r="H358" s="39"/>
      <c r="I358" s="144"/>
      <c r="J358" s="39"/>
      <c r="K358" s="39"/>
      <c r="L358" s="43"/>
      <c r="M358" s="231"/>
      <c r="N358" s="79"/>
      <c r="O358" s="79"/>
      <c r="P358" s="79"/>
      <c r="Q358" s="79"/>
      <c r="R358" s="79"/>
      <c r="S358" s="79"/>
      <c r="T358" s="80"/>
      <c r="AT358" s="17" t="s">
        <v>148</v>
      </c>
      <c r="AU358" s="17" t="s">
        <v>76</v>
      </c>
    </row>
    <row r="359" s="1" customFormat="1">
      <c r="B359" s="38"/>
      <c r="C359" s="39"/>
      <c r="D359" s="229" t="s">
        <v>150</v>
      </c>
      <c r="E359" s="39"/>
      <c r="F359" s="232" t="s">
        <v>481</v>
      </c>
      <c r="G359" s="39"/>
      <c r="H359" s="39"/>
      <c r="I359" s="144"/>
      <c r="J359" s="39"/>
      <c r="K359" s="39"/>
      <c r="L359" s="43"/>
      <c r="M359" s="231"/>
      <c r="N359" s="79"/>
      <c r="O359" s="79"/>
      <c r="P359" s="79"/>
      <c r="Q359" s="79"/>
      <c r="R359" s="79"/>
      <c r="S359" s="79"/>
      <c r="T359" s="80"/>
      <c r="AT359" s="17" t="s">
        <v>150</v>
      </c>
      <c r="AU359" s="17" t="s">
        <v>76</v>
      </c>
    </row>
    <row r="360" s="1" customFormat="1">
      <c r="B360" s="38"/>
      <c r="C360" s="39"/>
      <c r="D360" s="229" t="s">
        <v>266</v>
      </c>
      <c r="E360" s="39"/>
      <c r="F360" s="232" t="s">
        <v>482</v>
      </c>
      <c r="G360" s="39"/>
      <c r="H360" s="39"/>
      <c r="I360" s="144"/>
      <c r="J360" s="39"/>
      <c r="K360" s="39"/>
      <c r="L360" s="43"/>
      <c r="M360" s="231"/>
      <c r="N360" s="79"/>
      <c r="O360" s="79"/>
      <c r="P360" s="79"/>
      <c r="Q360" s="79"/>
      <c r="R360" s="79"/>
      <c r="S360" s="79"/>
      <c r="T360" s="80"/>
      <c r="AT360" s="17" t="s">
        <v>266</v>
      </c>
      <c r="AU360" s="17" t="s">
        <v>76</v>
      </c>
    </row>
    <row r="361" s="12" customFormat="1">
      <c r="B361" s="233"/>
      <c r="C361" s="234"/>
      <c r="D361" s="229" t="s">
        <v>152</v>
      </c>
      <c r="E361" s="235" t="s">
        <v>1</v>
      </c>
      <c r="F361" s="236" t="s">
        <v>1100</v>
      </c>
      <c r="G361" s="234"/>
      <c r="H361" s="235" t="s">
        <v>1</v>
      </c>
      <c r="I361" s="237"/>
      <c r="J361" s="234"/>
      <c r="K361" s="234"/>
      <c r="L361" s="238"/>
      <c r="M361" s="239"/>
      <c r="N361" s="240"/>
      <c r="O361" s="240"/>
      <c r="P361" s="240"/>
      <c r="Q361" s="240"/>
      <c r="R361" s="240"/>
      <c r="S361" s="240"/>
      <c r="T361" s="241"/>
      <c r="AT361" s="242" t="s">
        <v>152</v>
      </c>
      <c r="AU361" s="242" t="s">
        <v>76</v>
      </c>
      <c r="AV361" s="12" t="s">
        <v>74</v>
      </c>
      <c r="AW361" s="12" t="s">
        <v>30</v>
      </c>
      <c r="AX361" s="12" t="s">
        <v>67</v>
      </c>
      <c r="AY361" s="242" t="s">
        <v>139</v>
      </c>
    </row>
    <row r="362" s="12" customFormat="1">
      <c r="B362" s="233"/>
      <c r="C362" s="234"/>
      <c r="D362" s="229" t="s">
        <v>152</v>
      </c>
      <c r="E362" s="235" t="s">
        <v>1</v>
      </c>
      <c r="F362" s="236" t="s">
        <v>1090</v>
      </c>
      <c r="G362" s="234"/>
      <c r="H362" s="235" t="s">
        <v>1</v>
      </c>
      <c r="I362" s="237"/>
      <c r="J362" s="234"/>
      <c r="K362" s="234"/>
      <c r="L362" s="238"/>
      <c r="M362" s="239"/>
      <c r="N362" s="240"/>
      <c r="O362" s="240"/>
      <c r="P362" s="240"/>
      <c r="Q362" s="240"/>
      <c r="R362" s="240"/>
      <c r="S362" s="240"/>
      <c r="T362" s="241"/>
      <c r="AT362" s="242" t="s">
        <v>152</v>
      </c>
      <c r="AU362" s="242" t="s">
        <v>76</v>
      </c>
      <c r="AV362" s="12" t="s">
        <v>74</v>
      </c>
      <c r="AW362" s="12" t="s">
        <v>30</v>
      </c>
      <c r="AX362" s="12" t="s">
        <v>67</v>
      </c>
      <c r="AY362" s="242" t="s">
        <v>139</v>
      </c>
    </row>
    <row r="363" s="13" customFormat="1">
      <c r="B363" s="243"/>
      <c r="C363" s="244"/>
      <c r="D363" s="229" t="s">
        <v>152</v>
      </c>
      <c r="E363" s="245" t="s">
        <v>1</v>
      </c>
      <c r="F363" s="246" t="s">
        <v>1091</v>
      </c>
      <c r="G363" s="244"/>
      <c r="H363" s="247">
        <v>10.837999999999999</v>
      </c>
      <c r="I363" s="248"/>
      <c r="J363" s="244"/>
      <c r="K363" s="244"/>
      <c r="L363" s="249"/>
      <c r="M363" s="250"/>
      <c r="N363" s="251"/>
      <c r="O363" s="251"/>
      <c r="P363" s="251"/>
      <c r="Q363" s="251"/>
      <c r="R363" s="251"/>
      <c r="S363" s="251"/>
      <c r="T363" s="252"/>
      <c r="AT363" s="253" t="s">
        <v>152</v>
      </c>
      <c r="AU363" s="253" t="s">
        <v>76</v>
      </c>
      <c r="AV363" s="13" t="s">
        <v>76</v>
      </c>
      <c r="AW363" s="13" t="s">
        <v>30</v>
      </c>
      <c r="AX363" s="13" t="s">
        <v>67</v>
      </c>
      <c r="AY363" s="253" t="s">
        <v>139</v>
      </c>
    </row>
    <row r="364" s="12" customFormat="1">
      <c r="B364" s="233"/>
      <c r="C364" s="234"/>
      <c r="D364" s="229" t="s">
        <v>152</v>
      </c>
      <c r="E364" s="235" t="s">
        <v>1</v>
      </c>
      <c r="F364" s="236" t="s">
        <v>1092</v>
      </c>
      <c r="G364" s="234"/>
      <c r="H364" s="235" t="s">
        <v>1</v>
      </c>
      <c r="I364" s="237"/>
      <c r="J364" s="234"/>
      <c r="K364" s="234"/>
      <c r="L364" s="238"/>
      <c r="M364" s="239"/>
      <c r="N364" s="240"/>
      <c r="O364" s="240"/>
      <c r="P364" s="240"/>
      <c r="Q364" s="240"/>
      <c r="R364" s="240"/>
      <c r="S364" s="240"/>
      <c r="T364" s="241"/>
      <c r="AT364" s="242" t="s">
        <v>152</v>
      </c>
      <c r="AU364" s="242" t="s">
        <v>76</v>
      </c>
      <c r="AV364" s="12" t="s">
        <v>74</v>
      </c>
      <c r="AW364" s="12" t="s">
        <v>30</v>
      </c>
      <c r="AX364" s="12" t="s">
        <v>67</v>
      </c>
      <c r="AY364" s="242" t="s">
        <v>139</v>
      </c>
    </row>
    <row r="365" s="13" customFormat="1">
      <c r="B365" s="243"/>
      <c r="C365" s="244"/>
      <c r="D365" s="229" t="s">
        <v>152</v>
      </c>
      <c r="E365" s="245" t="s">
        <v>1</v>
      </c>
      <c r="F365" s="246" t="s">
        <v>1093</v>
      </c>
      <c r="G365" s="244"/>
      <c r="H365" s="247">
        <v>9.375</v>
      </c>
      <c r="I365" s="248"/>
      <c r="J365" s="244"/>
      <c r="K365" s="244"/>
      <c r="L365" s="249"/>
      <c r="M365" s="250"/>
      <c r="N365" s="251"/>
      <c r="O365" s="251"/>
      <c r="P365" s="251"/>
      <c r="Q365" s="251"/>
      <c r="R365" s="251"/>
      <c r="S365" s="251"/>
      <c r="T365" s="252"/>
      <c r="AT365" s="253" t="s">
        <v>152</v>
      </c>
      <c r="AU365" s="253" t="s">
        <v>76</v>
      </c>
      <c r="AV365" s="13" t="s">
        <v>76</v>
      </c>
      <c r="AW365" s="13" t="s">
        <v>30</v>
      </c>
      <c r="AX365" s="13" t="s">
        <v>67</v>
      </c>
      <c r="AY365" s="253" t="s">
        <v>139</v>
      </c>
    </row>
    <row r="366" s="12" customFormat="1">
      <c r="B366" s="233"/>
      <c r="C366" s="234"/>
      <c r="D366" s="229" t="s">
        <v>152</v>
      </c>
      <c r="E366" s="235" t="s">
        <v>1</v>
      </c>
      <c r="F366" s="236" t="s">
        <v>1094</v>
      </c>
      <c r="G366" s="234"/>
      <c r="H366" s="235" t="s">
        <v>1</v>
      </c>
      <c r="I366" s="237"/>
      <c r="J366" s="234"/>
      <c r="K366" s="234"/>
      <c r="L366" s="238"/>
      <c r="M366" s="239"/>
      <c r="N366" s="240"/>
      <c r="O366" s="240"/>
      <c r="P366" s="240"/>
      <c r="Q366" s="240"/>
      <c r="R366" s="240"/>
      <c r="S366" s="240"/>
      <c r="T366" s="241"/>
      <c r="AT366" s="242" t="s">
        <v>152</v>
      </c>
      <c r="AU366" s="242" t="s">
        <v>76</v>
      </c>
      <c r="AV366" s="12" t="s">
        <v>74</v>
      </c>
      <c r="AW366" s="12" t="s">
        <v>30</v>
      </c>
      <c r="AX366" s="12" t="s">
        <v>67</v>
      </c>
      <c r="AY366" s="242" t="s">
        <v>139</v>
      </c>
    </row>
    <row r="367" s="13" customFormat="1">
      <c r="B367" s="243"/>
      <c r="C367" s="244"/>
      <c r="D367" s="229" t="s">
        <v>152</v>
      </c>
      <c r="E367" s="245" t="s">
        <v>1</v>
      </c>
      <c r="F367" s="246" t="s">
        <v>1095</v>
      </c>
      <c r="G367" s="244"/>
      <c r="H367" s="247">
        <v>17.445</v>
      </c>
      <c r="I367" s="248"/>
      <c r="J367" s="244"/>
      <c r="K367" s="244"/>
      <c r="L367" s="249"/>
      <c r="M367" s="250"/>
      <c r="N367" s="251"/>
      <c r="O367" s="251"/>
      <c r="P367" s="251"/>
      <c r="Q367" s="251"/>
      <c r="R367" s="251"/>
      <c r="S367" s="251"/>
      <c r="T367" s="252"/>
      <c r="AT367" s="253" t="s">
        <v>152</v>
      </c>
      <c r="AU367" s="253" t="s">
        <v>76</v>
      </c>
      <c r="AV367" s="13" t="s">
        <v>76</v>
      </c>
      <c r="AW367" s="13" t="s">
        <v>30</v>
      </c>
      <c r="AX367" s="13" t="s">
        <v>67</v>
      </c>
      <c r="AY367" s="253" t="s">
        <v>139</v>
      </c>
    </row>
    <row r="368" s="14" customFormat="1">
      <c r="B368" s="254"/>
      <c r="C368" s="255"/>
      <c r="D368" s="229" t="s">
        <v>152</v>
      </c>
      <c r="E368" s="256" t="s">
        <v>1</v>
      </c>
      <c r="F368" s="257" t="s">
        <v>157</v>
      </c>
      <c r="G368" s="255"/>
      <c r="H368" s="258">
        <v>37.658000000000001</v>
      </c>
      <c r="I368" s="259"/>
      <c r="J368" s="255"/>
      <c r="K368" s="255"/>
      <c r="L368" s="260"/>
      <c r="M368" s="261"/>
      <c r="N368" s="262"/>
      <c r="O368" s="262"/>
      <c r="P368" s="262"/>
      <c r="Q368" s="262"/>
      <c r="R368" s="262"/>
      <c r="S368" s="262"/>
      <c r="T368" s="263"/>
      <c r="AT368" s="264" t="s">
        <v>152</v>
      </c>
      <c r="AU368" s="264" t="s">
        <v>76</v>
      </c>
      <c r="AV368" s="14" t="s">
        <v>146</v>
      </c>
      <c r="AW368" s="14" t="s">
        <v>30</v>
      </c>
      <c r="AX368" s="14" t="s">
        <v>74</v>
      </c>
      <c r="AY368" s="264" t="s">
        <v>139</v>
      </c>
    </row>
    <row r="369" s="11" customFormat="1" ht="22.8" customHeight="1">
      <c r="B369" s="201"/>
      <c r="C369" s="202"/>
      <c r="D369" s="203" t="s">
        <v>66</v>
      </c>
      <c r="E369" s="215" t="s">
        <v>224</v>
      </c>
      <c r="F369" s="215" t="s">
        <v>1101</v>
      </c>
      <c r="G369" s="202"/>
      <c r="H369" s="202"/>
      <c r="I369" s="205"/>
      <c r="J369" s="216">
        <f>BK369</f>
        <v>0</v>
      </c>
      <c r="K369" s="202"/>
      <c r="L369" s="207"/>
      <c r="M369" s="208"/>
      <c r="N369" s="209"/>
      <c r="O369" s="209"/>
      <c r="P369" s="210">
        <f>SUM(P370:P408)</f>
        <v>0</v>
      </c>
      <c r="Q369" s="209"/>
      <c r="R369" s="210">
        <f>SUM(R370:R408)</f>
        <v>1.793806389312</v>
      </c>
      <c r="S369" s="209"/>
      <c r="T369" s="211">
        <f>SUM(T370:T408)</f>
        <v>40.930962000000001</v>
      </c>
      <c r="AR369" s="212" t="s">
        <v>74</v>
      </c>
      <c r="AT369" s="213" t="s">
        <v>66</v>
      </c>
      <c r="AU369" s="213" t="s">
        <v>74</v>
      </c>
      <c r="AY369" s="212" t="s">
        <v>139</v>
      </c>
      <c r="BK369" s="214">
        <f>SUM(BK370:BK408)</f>
        <v>0</v>
      </c>
    </row>
    <row r="370" s="1" customFormat="1" ht="16.5" customHeight="1">
      <c r="B370" s="38"/>
      <c r="C370" s="217" t="s">
        <v>508</v>
      </c>
      <c r="D370" s="217" t="s">
        <v>141</v>
      </c>
      <c r="E370" s="218" t="s">
        <v>589</v>
      </c>
      <c r="F370" s="219" t="s">
        <v>590</v>
      </c>
      <c r="G370" s="220" t="s">
        <v>591</v>
      </c>
      <c r="H370" s="221">
        <v>2</v>
      </c>
      <c r="I370" s="222"/>
      <c r="J370" s="223">
        <f>ROUND(I370*H370,2)</f>
        <v>0</v>
      </c>
      <c r="K370" s="219" t="s">
        <v>145</v>
      </c>
      <c r="L370" s="43"/>
      <c r="M370" s="224" t="s">
        <v>1</v>
      </c>
      <c r="N370" s="225" t="s">
        <v>38</v>
      </c>
      <c r="O370" s="79"/>
      <c r="P370" s="226">
        <f>O370*H370</f>
        <v>0</v>
      </c>
      <c r="Q370" s="226">
        <v>0.0064850000000000003</v>
      </c>
      <c r="R370" s="226">
        <f>Q370*H370</f>
        <v>0.012970000000000001</v>
      </c>
      <c r="S370" s="226">
        <v>0</v>
      </c>
      <c r="T370" s="227">
        <f>S370*H370</f>
        <v>0</v>
      </c>
      <c r="AR370" s="17" t="s">
        <v>146</v>
      </c>
      <c r="AT370" s="17" t="s">
        <v>141</v>
      </c>
      <c r="AU370" s="17" t="s">
        <v>76</v>
      </c>
      <c r="AY370" s="17" t="s">
        <v>139</v>
      </c>
      <c r="BE370" s="228">
        <f>IF(N370="základní",J370,0)</f>
        <v>0</v>
      </c>
      <c r="BF370" s="228">
        <f>IF(N370="snížená",J370,0)</f>
        <v>0</v>
      </c>
      <c r="BG370" s="228">
        <f>IF(N370="zákl. přenesená",J370,0)</f>
        <v>0</v>
      </c>
      <c r="BH370" s="228">
        <f>IF(N370="sníž. přenesená",J370,0)</f>
        <v>0</v>
      </c>
      <c r="BI370" s="228">
        <f>IF(N370="nulová",J370,0)</f>
        <v>0</v>
      </c>
      <c r="BJ370" s="17" t="s">
        <v>74</v>
      </c>
      <c r="BK370" s="228">
        <f>ROUND(I370*H370,2)</f>
        <v>0</v>
      </c>
      <c r="BL370" s="17" t="s">
        <v>146</v>
      </c>
      <c r="BM370" s="17" t="s">
        <v>1102</v>
      </c>
    </row>
    <row r="371" s="1" customFormat="1">
      <c r="B371" s="38"/>
      <c r="C371" s="39"/>
      <c r="D371" s="229" t="s">
        <v>148</v>
      </c>
      <c r="E371" s="39"/>
      <c r="F371" s="230" t="s">
        <v>593</v>
      </c>
      <c r="G371" s="39"/>
      <c r="H371" s="39"/>
      <c r="I371" s="144"/>
      <c r="J371" s="39"/>
      <c r="K371" s="39"/>
      <c r="L371" s="43"/>
      <c r="M371" s="231"/>
      <c r="N371" s="79"/>
      <c r="O371" s="79"/>
      <c r="P371" s="79"/>
      <c r="Q371" s="79"/>
      <c r="R371" s="79"/>
      <c r="S371" s="79"/>
      <c r="T371" s="80"/>
      <c r="AT371" s="17" t="s">
        <v>148</v>
      </c>
      <c r="AU371" s="17" t="s">
        <v>76</v>
      </c>
    </row>
    <row r="372" s="1" customFormat="1">
      <c r="B372" s="38"/>
      <c r="C372" s="39"/>
      <c r="D372" s="229" t="s">
        <v>266</v>
      </c>
      <c r="E372" s="39"/>
      <c r="F372" s="232" t="s">
        <v>594</v>
      </c>
      <c r="G372" s="39"/>
      <c r="H372" s="39"/>
      <c r="I372" s="144"/>
      <c r="J372" s="39"/>
      <c r="K372" s="39"/>
      <c r="L372" s="43"/>
      <c r="M372" s="231"/>
      <c r="N372" s="79"/>
      <c r="O372" s="79"/>
      <c r="P372" s="79"/>
      <c r="Q372" s="79"/>
      <c r="R372" s="79"/>
      <c r="S372" s="79"/>
      <c r="T372" s="80"/>
      <c r="AT372" s="17" t="s">
        <v>266</v>
      </c>
      <c r="AU372" s="17" t="s">
        <v>76</v>
      </c>
    </row>
    <row r="373" s="1" customFormat="1" ht="16.5" customHeight="1">
      <c r="B373" s="38"/>
      <c r="C373" s="217" t="s">
        <v>524</v>
      </c>
      <c r="D373" s="217" t="s">
        <v>141</v>
      </c>
      <c r="E373" s="218" t="s">
        <v>1103</v>
      </c>
      <c r="F373" s="219" t="s">
        <v>1104</v>
      </c>
      <c r="G373" s="220" t="s">
        <v>175</v>
      </c>
      <c r="H373" s="221">
        <v>19</v>
      </c>
      <c r="I373" s="222"/>
      <c r="J373" s="223">
        <f>ROUND(I373*H373,2)</f>
        <v>0</v>
      </c>
      <c r="K373" s="219" t="s">
        <v>145</v>
      </c>
      <c r="L373" s="43"/>
      <c r="M373" s="224" t="s">
        <v>1</v>
      </c>
      <c r="N373" s="225" t="s">
        <v>38</v>
      </c>
      <c r="O373" s="79"/>
      <c r="P373" s="226">
        <f>O373*H373</f>
        <v>0</v>
      </c>
      <c r="Q373" s="226">
        <v>0</v>
      </c>
      <c r="R373" s="226">
        <f>Q373*H373</f>
        <v>0</v>
      </c>
      <c r="S373" s="226">
        <v>0.32400000000000001</v>
      </c>
      <c r="T373" s="227">
        <f>S373*H373</f>
        <v>6.1560000000000006</v>
      </c>
      <c r="AR373" s="17" t="s">
        <v>146</v>
      </c>
      <c r="AT373" s="17" t="s">
        <v>141</v>
      </c>
      <c r="AU373" s="17" t="s">
        <v>76</v>
      </c>
      <c r="AY373" s="17" t="s">
        <v>139</v>
      </c>
      <c r="BE373" s="228">
        <f>IF(N373="základní",J373,0)</f>
        <v>0</v>
      </c>
      <c r="BF373" s="228">
        <f>IF(N373="snížená",J373,0)</f>
        <v>0</v>
      </c>
      <c r="BG373" s="228">
        <f>IF(N373="zákl. přenesená",J373,0)</f>
        <v>0</v>
      </c>
      <c r="BH373" s="228">
        <f>IF(N373="sníž. přenesená",J373,0)</f>
        <v>0</v>
      </c>
      <c r="BI373" s="228">
        <f>IF(N373="nulová",J373,0)</f>
        <v>0</v>
      </c>
      <c r="BJ373" s="17" t="s">
        <v>74</v>
      </c>
      <c r="BK373" s="228">
        <f>ROUND(I373*H373,2)</f>
        <v>0</v>
      </c>
      <c r="BL373" s="17" t="s">
        <v>146</v>
      </c>
      <c r="BM373" s="17" t="s">
        <v>1105</v>
      </c>
    </row>
    <row r="374" s="1" customFormat="1">
      <c r="B374" s="38"/>
      <c r="C374" s="39"/>
      <c r="D374" s="229" t="s">
        <v>148</v>
      </c>
      <c r="E374" s="39"/>
      <c r="F374" s="230" t="s">
        <v>1106</v>
      </c>
      <c r="G374" s="39"/>
      <c r="H374" s="39"/>
      <c r="I374" s="144"/>
      <c r="J374" s="39"/>
      <c r="K374" s="39"/>
      <c r="L374" s="43"/>
      <c r="M374" s="231"/>
      <c r="N374" s="79"/>
      <c r="O374" s="79"/>
      <c r="P374" s="79"/>
      <c r="Q374" s="79"/>
      <c r="R374" s="79"/>
      <c r="S374" s="79"/>
      <c r="T374" s="80"/>
      <c r="AT374" s="17" t="s">
        <v>148</v>
      </c>
      <c r="AU374" s="17" t="s">
        <v>76</v>
      </c>
    </row>
    <row r="375" s="1" customFormat="1">
      <c r="B375" s="38"/>
      <c r="C375" s="39"/>
      <c r="D375" s="229" t="s">
        <v>150</v>
      </c>
      <c r="E375" s="39"/>
      <c r="F375" s="232" t="s">
        <v>1107</v>
      </c>
      <c r="G375" s="39"/>
      <c r="H375" s="39"/>
      <c r="I375" s="144"/>
      <c r="J375" s="39"/>
      <c r="K375" s="39"/>
      <c r="L375" s="43"/>
      <c r="M375" s="231"/>
      <c r="N375" s="79"/>
      <c r="O375" s="79"/>
      <c r="P375" s="79"/>
      <c r="Q375" s="79"/>
      <c r="R375" s="79"/>
      <c r="S375" s="79"/>
      <c r="T375" s="80"/>
      <c r="AT375" s="17" t="s">
        <v>150</v>
      </c>
      <c r="AU375" s="17" t="s">
        <v>76</v>
      </c>
    </row>
    <row r="376" s="1" customFormat="1" ht="16.5" customHeight="1">
      <c r="B376" s="38"/>
      <c r="C376" s="217" t="s">
        <v>530</v>
      </c>
      <c r="D376" s="217" t="s">
        <v>141</v>
      </c>
      <c r="E376" s="218" t="s">
        <v>1108</v>
      </c>
      <c r="F376" s="219" t="s">
        <v>1109</v>
      </c>
      <c r="G376" s="220" t="s">
        <v>160</v>
      </c>
      <c r="H376" s="221">
        <v>1.5529999999999999</v>
      </c>
      <c r="I376" s="222"/>
      <c r="J376" s="223">
        <f>ROUND(I376*H376,2)</f>
        <v>0</v>
      </c>
      <c r="K376" s="219" t="s">
        <v>145</v>
      </c>
      <c r="L376" s="43"/>
      <c r="M376" s="224" t="s">
        <v>1</v>
      </c>
      <c r="N376" s="225" t="s">
        <v>38</v>
      </c>
      <c r="O376" s="79"/>
      <c r="P376" s="226">
        <f>O376*H376</f>
        <v>0</v>
      </c>
      <c r="Q376" s="226">
        <v>0</v>
      </c>
      <c r="R376" s="226">
        <f>Q376*H376</f>
        <v>0</v>
      </c>
      <c r="S376" s="226">
        <v>0.0015</v>
      </c>
      <c r="T376" s="227">
        <f>S376*H376</f>
        <v>0.0023295</v>
      </c>
      <c r="AR376" s="17" t="s">
        <v>146</v>
      </c>
      <c r="AT376" s="17" t="s">
        <v>141</v>
      </c>
      <c r="AU376" s="17" t="s">
        <v>76</v>
      </c>
      <c r="AY376" s="17" t="s">
        <v>139</v>
      </c>
      <c r="BE376" s="228">
        <f>IF(N376="základní",J376,0)</f>
        <v>0</v>
      </c>
      <c r="BF376" s="228">
        <f>IF(N376="snížená",J376,0)</f>
        <v>0</v>
      </c>
      <c r="BG376" s="228">
        <f>IF(N376="zákl. přenesená",J376,0)</f>
        <v>0</v>
      </c>
      <c r="BH376" s="228">
        <f>IF(N376="sníž. přenesená",J376,0)</f>
        <v>0</v>
      </c>
      <c r="BI376" s="228">
        <f>IF(N376="nulová",J376,0)</f>
        <v>0</v>
      </c>
      <c r="BJ376" s="17" t="s">
        <v>74</v>
      </c>
      <c r="BK376" s="228">
        <f>ROUND(I376*H376,2)</f>
        <v>0</v>
      </c>
      <c r="BL376" s="17" t="s">
        <v>146</v>
      </c>
      <c r="BM376" s="17" t="s">
        <v>1110</v>
      </c>
    </row>
    <row r="377" s="1" customFormat="1">
      <c r="B377" s="38"/>
      <c r="C377" s="39"/>
      <c r="D377" s="229" t="s">
        <v>148</v>
      </c>
      <c r="E377" s="39"/>
      <c r="F377" s="230" t="s">
        <v>1111</v>
      </c>
      <c r="G377" s="39"/>
      <c r="H377" s="39"/>
      <c r="I377" s="144"/>
      <c r="J377" s="39"/>
      <c r="K377" s="39"/>
      <c r="L377" s="43"/>
      <c r="M377" s="231"/>
      <c r="N377" s="79"/>
      <c r="O377" s="79"/>
      <c r="P377" s="79"/>
      <c r="Q377" s="79"/>
      <c r="R377" s="79"/>
      <c r="S377" s="79"/>
      <c r="T377" s="80"/>
      <c r="AT377" s="17" t="s">
        <v>148</v>
      </c>
      <c r="AU377" s="17" t="s">
        <v>76</v>
      </c>
    </row>
    <row r="378" s="1" customFormat="1">
      <c r="B378" s="38"/>
      <c r="C378" s="39"/>
      <c r="D378" s="229" t="s">
        <v>150</v>
      </c>
      <c r="E378" s="39"/>
      <c r="F378" s="232" t="s">
        <v>654</v>
      </c>
      <c r="G378" s="39"/>
      <c r="H378" s="39"/>
      <c r="I378" s="144"/>
      <c r="J378" s="39"/>
      <c r="K378" s="39"/>
      <c r="L378" s="43"/>
      <c r="M378" s="231"/>
      <c r="N378" s="79"/>
      <c r="O378" s="79"/>
      <c r="P378" s="79"/>
      <c r="Q378" s="79"/>
      <c r="R378" s="79"/>
      <c r="S378" s="79"/>
      <c r="T378" s="80"/>
      <c r="AT378" s="17" t="s">
        <v>150</v>
      </c>
      <c r="AU378" s="17" t="s">
        <v>76</v>
      </c>
    </row>
    <row r="379" s="12" customFormat="1">
      <c r="B379" s="233"/>
      <c r="C379" s="234"/>
      <c r="D379" s="229" t="s">
        <v>152</v>
      </c>
      <c r="E379" s="235" t="s">
        <v>1</v>
      </c>
      <c r="F379" s="236" t="s">
        <v>1112</v>
      </c>
      <c r="G379" s="234"/>
      <c r="H379" s="235" t="s">
        <v>1</v>
      </c>
      <c r="I379" s="237"/>
      <c r="J379" s="234"/>
      <c r="K379" s="234"/>
      <c r="L379" s="238"/>
      <c r="M379" s="239"/>
      <c r="N379" s="240"/>
      <c r="O379" s="240"/>
      <c r="P379" s="240"/>
      <c r="Q379" s="240"/>
      <c r="R379" s="240"/>
      <c r="S379" s="240"/>
      <c r="T379" s="241"/>
      <c r="AT379" s="242" t="s">
        <v>152</v>
      </c>
      <c r="AU379" s="242" t="s">
        <v>76</v>
      </c>
      <c r="AV379" s="12" t="s">
        <v>74</v>
      </c>
      <c r="AW379" s="12" t="s">
        <v>30</v>
      </c>
      <c r="AX379" s="12" t="s">
        <v>67</v>
      </c>
      <c r="AY379" s="242" t="s">
        <v>139</v>
      </c>
    </row>
    <row r="380" s="13" customFormat="1">
      <c r="B380" s="243"/>
      <c r="C380" s="244"/>
      <c r="D380" s="229" t="s">
        <v>152</v>
      </c>
      <c r="E380" s="245" t="s">
        <v>1</v>
      </c>
      <c r="F380" s="246" t="s">
        <v>1113</v>
      </c>
      <c r="G380" s="244"/>
      <c r="H380" s="247">
        <v>1.5529999999999999</v>
      </c>
      <c r="I380" s="248"/>
      <c r="J380" s="244"/>
      <c r="K380" s="244"/>
      <c r="L380" s="249"/>
      <c r="M380" s="250"/>
      <c r="N380" s="251"/>
      <c r="O380" s="251"/>
      <c r="P380" s="251"/>
      <c r="Q380" s="251"/>
      <c r="R380" s="251"/>
      <c r="S380" s="251"/>
      <c r="T380" s="252"/>
      <c r="AT380" s="253" t="s">
        <v>152</v>
      </c>
      <c r="AU380" s="253" t="s">
        <v>76</v>
      </c>
      <c r="AV380" s="13" t="s">
        <v>76</v>
      </c>
      <c r="AW380" s="13" t="s">
        <v>30</v>
      </c>
      <c r="AX380" s="13" t="s">
        <v>67</v>
      </c>
      <c r="AY380" s="253" t="s">
        <v>139</v>
      </c>
    </row>
    <row r="381" s="14" customFormat="1">
      <c r="B381" s="254"/>
      <c r="C381" s="255"/>
      <c r="D381" s="229" t="s">
        <v>152</v>
      </c>
      <c r="E381" s="256" t="s">
        <v>1</v>
      </c>
      <c r="F381" s="257" t="s">
        <v>157</v>
      </c>
      <c r="G381" s="255"/>
      <c r="H381" s="258">
        <v>1.5529999999999999</v>
      </c>
      <c r="I381" s="259"/>
      <c r="J381" s="255"/>
      <c r="K381" s="255"/>
      <c r="L381" s="260"/>
      <c r="M381" s="261"/>
      <c r="N381" s="262"/>
      <c r="O381" s="262"/>
      <c r="P381" s="262"/>
      <c r="Q381" s="262"/>
      <c r="R381" s="262"/>
      <c r="S381" s="262"/>
      <c r="T381" s="263"/>
      <c r="AT381" s="264" t="s">
        <v>152</v>
      </c>
      <c r="AU381" s="264" t="s">
        <v>76</v>
      </c>
      <c r="AV381" s="14" t="s">
        <v>146</v>
      </c>
      <c r="AW381" s="14" t="s">
        <v>30</v>
      </c>
      <c r="AX381" s="14" t="s">
        <v>74</v>
      </c>
      <c r="AY381" s="264" t="s">
        <v>139</v>
      </c>
    </row>
    <row r="382" s="1" customFormat="1" ht="16.5" customHeight="1">
      <c r="B382" s="38"/>
      <c r="C382" s="217" t="s">
        <v>538</v>
      </c>
      <c r="D382" s="217" t="s">
        <v>141</v>
      </c>
      <c r="E382" s="218" t="s">
        <v>1114</v>
      </c>
      <c r="F382" s="219" t="s">
        <v>1115</v>
      </c>
      <c r="G382" s="220" t="s">
        <v>175</v>
      </c>
      <c r="H382" s="221">
        <v>10.185000000000001</v>
      </c>
      <c r="I382" s="222"/>
      <c r="J382" s="223">
        <f>ROUND(I382*H382,2)</f>
        <v>0</v>
      </c>
      <c r="K382" s="219" t="s">
        <v>145</v>
      </c>
      <c r="L382" s="43"/>
      <c r="M382" s="224" t="s">
        <v>1</v>
      </c>
      <c r="N382" s="225" t="s">
        <v>38</v>
      </c>
      <c r="O382" s="79"/>
      <c r="P382" s="226">
        <f>O382*H382</f>
        <v>0</v>
      </c>
      <c r="Q382" s="226">
        <v>0</v>
      </c>
      <c r="R382" s="226">
        <f>Q382*H382</f>
        <v>0</v>
      </c>
      <c r="S382" s="226">
        <v>0.00050000000000000001</v>
      </c>
      <c r="T382" s="227">
        <f>S382*H382</f>
        <v>0.0050925000000000007</v>
      </c>
      <c r="AR382" s="17" t="s">
        <v>146</v>
      </c>
      <c r="AT382" s="17" t="s">
        <v>141</v>
      </c>
      <c r="AU382" s="17" t="s">
        <v>76</v>
      </c>
      <c r="AY382" s="17" t="s">
        <v>139</v>
      </c>
      <c r="BE382" s="228">
        <f>IF(N382="základní",J382,0)</f>
        <v>0</v>
      </c>
      <c r="BF382" s="228">
        <f>IF(N382="snížená",J382,0)</f>
        <v>0</v>
      </c>
      <c r="BG382" s="228">
        <f>IF(N382="zákl. přenesená",J382,0)</f>
        <v>0</v>
      </c>
      <c r="BH382" s="228">
        <f>IF(N382="sníž. přenesená",J382,0)</f>
        <v>0</v>
      </c>
      <c r="BI382" s="228">
        <f>IF(N382="nulová",J382,0)</f>
        <v>0</v>
      </c>
      <c r="BJ382" s="17" t="s">
        <v>74</v>
      </c>
      <c r="BK382" s="228">
        <f>ROUND(I382*H382,2)</f>
        <v>0</v>
      </c>
      <c r="BL382" s="17" t="s">
        <v>146</v>
      </c>
      <c r="BM382" s="17" t="s">
        <v>1116</v>
      </c>
    </row>
    <row r="383" s="1" customFormat="1">
      <c r="B383" s="38"/>
      <c r="C383" s="39"/>
      <c r="D383" s="229" t="s">
        <v>148</v>
      </c>
      <c r="E383" s="39"/>
      <c r="F383" s="230" t="s">
        <v>1117</v>
      </c>
      <c r="G383" s="39"/>
      <c r="H383" s="39"/>
      <c r="I383" s="144"/>
      <c r="J383" s="39"/>
      <c r="K383" s="39"/>
      <c r="L383" s="43"/>
      <c r="M383" s="231"/>
      <c r="N383" s="79"/>
      <c r="O383" s="79"/>
      <c r="P383" s="79"/>
      <c r="Q383" s="79"/>
      <c r="R383" s="79"/>
      <c r="S383" s="79"/>
      <c r="T383" s="80"/>
      <c r="AT383" s="17" t="s">
        <v>148</v>
      </c>
      <c r="AU383" s="17" t="s">
        <v>76</v>
      </c>
    </row>
    <row r="384" s="1" customFormat="1">
      <c r="B384" s="38"/>
      <c r="C384" s="39"/>
      <c r="D384" s="229" t="s">
        <v>150</v>
      </c>
      <c r="E384" s="39"/>
      <c r="F384" s="232" t="s">
        <v>654</v>
      </c>
      <c r="G384" s="39"/>
      <c r="H384" s="39"/>
      <c r="I384" s="144"/>
      <c r="J384" s="39"/>
      <c r="K384" s="39"/>
      <c r="L384" s="43"/>
      <c r="M384" s="231"/>
      <c r="N384" s="79"/>
      <c r="O384" s="79"/>
      <c r="P384" s="79"/>
      <c r="Q384" s="79"/>
      <c r="R384" s="79"/>
      <c r="S384" s="79"/>
      <c r="T384" s="80"/>
      <c r="AT384" s="17" t="s">
        <v>150</v>
      </c>
      <c r="AU384" s="17" t="s">
        <v>76</v>
      </c>
    </row>
    <row r="385" s="12" customFormat="1">
      <c r="B385" s="233"/>
      <c r="C385" s="234"/>
      <c r="D385" s="229" t="s">
        <v>152</v>
      </c>
      <c r="E385" s="235" t="s">
        <v>1</v>
      </c>
      <c r="F385" s="236" t="s">
        <v>1118</v>
      </c>
      <c r="G385" s="234"/>
      <c r="H385" s="235" t="s">
        <v>1</v>
      </c>
      <c r="I385" s="237"/>
      <c r="J385" s="234"/>
      <c r="K385" s="234"/>
      <c r="L385" s="238"/>
      <c r="M385" s="239"/>
      <c r="N385" s="240"/>
      <c r="O385" s="240"/>
      <c r="P385" s="240"/>
      <c r="Q385" s="240"/>
      <c r="R385" s="240"/>
      <c r="S385" s="240"/>
      <c r="T385" s="241"/>
      <c r="AT385" s="242" t="s">
        <v>152</v>
      </c>
      <c r="AU385" s="242" t="s">
        <v>76</v>
      </c>
      <c r="AV385" s="12" t="s">
        <v>74</v>
      </c>
      <c r="AW385" s="12" t="s">
        <v>30</v>
      </c>
      <c r="AX385" s="12" t="s">
        <v>67</v>
      </c>
      <c r="AY385" s="242" t="s">
        <v>139</v>
      </c>
    </row>
    <row r="386" s="13" customFormat="1">
      <c r="B386" s="243"/>
      <c r="C386" s="244"/>
      <c r="D386" s="229" t="s">
        <v>152</v>
      </c>
      <c r="E386" s="245" t="s">
        <v>1</v>
      </c>
      <c r="F386" s="246" t="s">
        <v>1119</v>
      </c>
      <c r="G386" s="244"/>
      <c r="H386" s="247">
        <v>10.185000000000001</v>
      </c>
      <c r="I386" s="248"/>
      <c r="J386" s="244"/>
      <c r="K386" s="244"/>
      <c r="L386" s="249"/>
      <c r="M386" s="250"/>
      <c r="N386" s="251"/>
      <c r="O386" s="251"/>
      <c r="P386" s="251"/>
      <c r="Q386" s="251"/>
      <c r="R386" s="251"/>
      <c r="S386" s="251"/>
      <c r="T386" s="252"/>
      <c r="AT386" s="253" t="s">
        <v>152</v>
      </c>
      <c r="AU386" s="253" t="s">
        <v>76</v>
      </c>
      <c r="AV386" s="13" t="s">
        <v>76</v>
      </c>
      <c r="AW386" s="13" t="s">
        <v>30</v>
      </c>
      <c r="AX386" s="13" t="s">
        <v>67</v>
      </c>
      <c r="AY386" s="253" t="s">
        <v>139</v>
      </c>
    </row>
    <row r="387" s="14" customFormat="1">
      <c r="B387" s="254"/>
      <c r="C387" s="255"/>
      <c r="D387" s="229" t="s">
        <v>152</v>
      </c>
      <c r="E387" s="256" t="s">
        <v>1</v>
      </c>
      <c r="F387" s="257" t="s">
        <v>157</v>
      </c>
      <c r="G387" s="255"/>
      <c r="H387" s="258">
        <v>10.185000000000001</v>
      </c>
      <c r="I387" s="259"/>
      <c r="J387" s="255"/>
      <c r="K387" s="255"/>
      <c r="L387" s="260"/>
      <c r="M387" s="261"/>
      <c r="N387" s="262"/>
      <c r="O387" s="262"/>
      <c r="P387" s="262"/>
      <c r="Q387" s="262"/>
      <c r="R387" s="262"/>
      <c r="S387" s="262"/>
      <c r="T387" s="263"/>
      <c r="AT387" s="264" t="s">
        <v>152</v>
      </c>
      <c r="AU387" s="264" t="s">
        <v>76</v>
      </c>
      <c r="AV387" s="14" t="s">
        <v>146</v>
      </c>
      <c r="AW387" s="14" t="s">
        <v>30</v>
      </c>
      <c r="AX387" s="14" t="s">
        <v>74</v>
      </c>
      <c r="AY387" s="264" t="s">
        <v>139</v>
      </c>
    </row>
    <row r="388" s="1" customFormat="1" ht="16.5" customHeight="1">
      <c r="B388" s="38"/>
      <c r="C388" s="217" t="s">
        <v>547</v>
      </c>
      <c r="D388" s="217" t="s">
        <v>141</v>
      </c>
      <c r="E388" s="218" t="s">
        <v>1120</v>
      </c>
      <c r="F388" s="219" t="s">
        <v>1121</v>
      </c>
      <c r="G388" s="220" t="s">
        <v>160</v>
      </c>
      <c r="H388" s="221">
        <v>5.8259999999999996</v>
      </c>
      <c r="I388" s="222"/>
      <c r="J388" s="223">
        <f>ROUND(I388*H388,2)</f>
        <v>0</v>
      </c>
      <c r="K388" s="219" t="s">
        <v>145</v>
      </c>
      <c r="L388" s="43"/>
      <c r="M388" s="224" t="s">
        <v>1</v>
      </c>
      <c r="N388" s="225" t="s">
        <v>38</v>
      </c>
      <c r="O388" s="79"/>
      <c r="P388" s="226">
        <f>O388*H388</f>
        <v>0</v>
      </c>
      <c r="Q388" s="226">
        <v>0.12</v>
      </c>
      <c r="R388" s="226">
        <f>Q388*H388</f>
        <v>0.69911999999999996</v>
      </c>
      <c r="S388" s="226">
        <v>2.4900000000000002</v>
      </c>
      <c r="T388" s="227">
        <f>S388*H388</f>
        <v>14.506740000000001</v>
      </c>
      <c r="AR388" s="17" t="s">
        <v>146</v>
      </c>
      <c r="AT388" s="17" t="s">
        <v>141</v>
      </c>
      <c r="AU388" s="17" t="s">
        <v>76</v>
      </c>
      <c r="AY388" s="17" t="s">
        <v>139</v>
      </c>
      <c r="BE388" s="228">
        <f>IF(N388="základní",J388,0)</f>
        <v>0</v>
      </c>
      <c r="BF388" s="228">
        <f>IF(N388="snížená",J388,0)</f>
        <v>0</v>
      </c>
      <c r="BG388" s="228">
        <f>IF(N388="zákl. přenesená",J388,0)</f>
        <v>0</v>
      </c>
      <c r="BH388" s="228">
        <f>IF(N388="sníž. přenesená",J388,0)</f>
        <v>0</v>
      </c>
      <c r="BI388" s="228">
        <f>IF(N388="nulová",J388,0)</f>
        <v>0</v>
      </c>
      <c r="BJ388" s="17" t="s">
        <v>74</v>
      </c>
      <c r="BK388" s="228">
        <f>ROUND(I388*H388,2)</f>
        <v>0</v>
      </c>
      <c r="BL388" s="17" t="s">
        <v>146</v>
      </c>
      <c r="BM388" s="17" t="s">
        <v>1122</v>
      </c>
    </row>
    <row r="389" s="1" customFormat="1">
      <c r="B389" s="38"/>
      <c r="C389" s="39"/>
      <c r="D389" s="229" t="s">
        <v>148</v>
      </c>
      <c r="E389" s="39"/>
      <c r="F389" s="230" t="s">
        <v>1123</v>
      </c>
      <c r="G389" s="39"/>
      <c r="H389" s="39"/>
      <c r="I389" s="144"/>
      <c r="J389" s="39"/>
      <c r="K389" s="39"/>
      <c r="L389" s="43"/>
      <c r="M389" s="231"/>
      <c r="N389" s="79"/>
      <c r="O389" s="79"/>
      <c r="P389" s="79"/>
      <c r="Q389" s="79"/>
      <c r="R389" s="79"/>
      <c r="S389" s="79"/>
      <c r="T389" s="80"/>
      <c r="AT389" s="17" t="s">
        <v>148</v>
      </c>
      <c r="AU389" s="17" t="s">
        <v>76</v>
      </c>
    </row>
    <row r="390" s="1" customFormat="1">
      <c r="B390" s="38"/>
      <c r="C390" s="39"/>
      <c r="D390" s="229" t="s">
        <v>150</v>
      </c>
      <c r="E390" s="39"/>
      <c r="F390" s="232" t="s">
        <v>670</v>
      </c>
      <c r="G390" s="39"/>
      <c r="H390" s="39"/>
      <c r="I390" s="144"/>
      <c r="J390" s="39"/>
      <c r="K390" s="39"/>
      <c r="L390" s="43"/>
      <c r="M390" s="231"/>
      <c r="N390" s="79"/>
      <c r="O390" s="79"/>
      <c r="P390" s="79"/>
      <c r="Q390" s="79"/>
      <c r="R390" s="79"/>
      <c r="S390" s="79"/>
      <c r="T390" s="80"/>
      <c r="AT390" s="17" t="s">
        <v>150</v>
      </c>
      <c r="AU390" s="17" t="s">
        <v>76</v>
      </c>
    </row>
    <row r="391" s="12" customFormat="1">
      <c r="B391" s="233"/>
      <c r="C391" s="234"/>
      <c r="D391" s="229" t="s">
        <v>152</v>
      </c>
      <c r="E391" s="235" t="s">
        <v>1</v>
      </c>
      <c r="F391" s="236" t="s">
        <v>1124</v>
      </c>
      <c r="G391" s="234"/>
      <c r="H391" s="235" t="s">
        <v>1</v>
      </c>
      <c r="I391" s="237"/>
      <c r="J391" s="234"/>
      <c r="K391" s="234"/>
      <c r="L391" s="238"/>
      <c r="M391" s="239"/>
      <c r="N391" s="240"/>
      <c r="O391" s="240"/>
      <c r="P391" s="240"/>
      <c r="Q391" s="240"/>
      <c r="R391" s="240"/>
      <c r="S391" s="240"/>
      <c r="T391" s="241"/>
      <c r="AT391" s="242" t="s">
        <v>152</v>
      </c>
      <c r="AU391" s="242" t="s">
        <v>76</v>
      </c>
      <c r="AV391" s="12" t="s">
        <v>74</v>
      </c>
      <c r="AW391" s="12" t="s">
        <v>30</v>
      </c>
      <c r="AX391" s="12" t="s">
        <v>67</v>
      </c>
      <c r="AY391" s="242" t="s">
        <v>139</v>
      </c>
    </row>
    <row r="392" s="13" customFormat="1">
      <c r="B392" s="243"/>
      <c r="C392" s="244"/>
      <c r="D392" s="229" t="s">
        <v>152</v>
      </c>
      <c r="E392" s="245" t="s">
        <v>1</v>
      </c>
      <c r="F392" s="246" t="s">
        <v>1125</v>
      </c>
      <c r="G392" s="244"/>
      <c r="H392" s="247">
        <v>5.8259999999999996</v>
      </c>
      <c r="I392" s="248"/>
      <c r="J392" s="244"/>
      <c r="K392" s="244"/>
      <c r="L392" s="249"/>
      <c r="M392" s="250"/>
      <c r="N392" s="251"/>
      <c r="O392" s="251"/>
      <c r="P392" s="251"/>
      <c r="Q392" s="251"/>
      <c r="R392" s="251"/>
      <c r="S392" s="251"/>
      <c r="T392" s="252"/>
      <c r="AT392" s="253" t="s">
        <v>152</v>
      </c>
      <c r="AU392" s="253" t="s">
        <v>76</v>
      </c>
      <c r="AV392" s="13" t="s">
        <v>76</v>
      </c>
      <c r="AW392" s="13" t="s">
        <v>30</v>
      </c>
      <c r="AX392" s="13" t="s">
        <v>67</v>
      </c>
      <c r="AY392" s="253" t="s">
        <v>139</v>
      </c>
    </row>
    <row r="393" s="14" customFormat="1">
      <c r="B393" s="254"/>
      <c r="C393" s="255"/>
      <c r="D393" s="229" t="s">
        <v>152</v>
      </c>
      <c r="E393" s="256" t="s">
        <v>1</v>
      </c>
      <c r="F393" s="257" t="s">
        <v>157</v>
      </c>
      <c r="G393" s="255"/>
      <c r="H393" s="258">
        <v>5.8259999999999996</v>
      </c>
      <c r="I393" s="259"/>
      <c r="J393" s="255"/>
      <c r="K393" s="255"/>
      <c r="L393" s="260"/>
      <c r="M393" s="261"/>
      <c r="N393" s="262"/>
      <c r="O393" s="262"/>
      <c r="P393" s="262"/>
      <c r="Q393" s="262"/>
      <c r="R393" s="262"/>
      <c r="S393" s="262"/>
      <c r="T393" s="263"/>
      <c r="AT393" s="264" t="s">
        <v>152</v>
      </c>
      <c r="AU393" s="264" t="s">
        <v>76</v>
      </c>
      <c r="AV393" s="14" t="s">
        <v>146</v>
      </c>
      <c r="AW393" s="14" t="s">
        <v>30</v>
      </c>
      <c r="AX393" s="14" t="s">
        <v>74</v>
      </c>
      <c r="AY393" s="264" t="s">
        <v>139</v>
      </c>
    </row>
    <row r="394" s="1" customFormat="1" ht="16.5" customHeight="1">
      <c r="B394" s="38"/>
      <c r="C394" s="217" t="s">
        <v>559</v>
      </c>
      <c r="D394" s="217" t="s">
        <v>141</v>
      </c>
      <c r="E394" s="218" t="s">
        <v>1126</v>
      </c>
      <c r="F394" s="219" t="s">
        <v>1127</v>
      </c>
      <c r="G394" s="220" t="s">
        <v>160</v>
      </c>
      <c r="H394" s="221">
        <v>6.4320000000000004</v>
      </c>
      <c r="I394" s="222"/>
      <c r="J394" s="223">
        <f>ROUND(I394*H394,2)</f>
        <v>0</v>
      </c>
      <c r="K394" s="219" t="s">
        <v>145</v>
      </c>
      <c r="L394" s="43"/>
      <c r="M394" s="224" t="s">
        <v>1</v>
      </c>
      <c r="N394" s="225" t="s">
        <v>38</v>
      </c>
      <c r="O394" s="79"/>
      <c r="P394" s="226">
        <f>O394*H394</f>
        <v>0</v>
      </c>
      <c r="Q394" s="226">
        <v>0.12</v>
      </c>
      <c r="R394" s="226">
        <f>Q394*H394</f>
        <v>0.77183999999999997</v>
      </c>
      <c r="S394" s="226">
        <v>2.2000000000000002</v>
      </c>
      <c r="T394" s="227">
        <f>S394*H394</f>
        <v>14.150400000000001</v>
      </c>
      <c r="AR394" s="17" t="s">
        <v>146</v>
      </c>
      <c r="AT394" s="17" t="s">
        <v>141</v>
      </c>
      <c r="AU394" s="17" t="s">
        <v>76</v>
      </c>
      <c r="AY394" s="17" t="s">
        <v>139</v>
      </c>
      <c r="BE394" s="228">
        <f>IF(N394="základní",J394,0)</f>
        <v>0</v>
      </c>
      <c r="BF394" s="228">
        <f>IF(N394="snížená",J394,0)</f>
        <v>0</v>
      </c>
      <c r="BG394" s="228">
        <f>IF(N394="zákl. přenesená",J394,0)</f>
        <v>0</v>
      </c>
      <c r="BH394" s="228">
        <f>IF(N394="sníž. přenesená",J394,0)</f>
        <v>0</v>
      </c>
      <c r="BI394" s="228">
        <f>IF(N394="nulová",J394,0)</f>
        <v>0</v>
      </c>
      <c r="BJ394" s="17" t="s">
        <v>74</v>
      </c>
      <c r="BK394" s="228">
        <f>ROUND(I394*H394,2)</f>
        <v>0</v>
      </c>
      <c r="BL394" s="17" t="s">
        <v>146</v>
      </c>
      <c r="BM394" s="17" t="s">
        <v>1128</v>
      </c>
    </row>
    <row r="395" s="1" customFormat="1">
      <c r="B395" s="38"/>
      <c r="C395" s="39"/>
      <c r="D395" s="229" t="s">
        <v>148</v>
      </c>
      <c r="E395" s="39"/>
      <c r="F395" s="230" t="s">
        <v>1129</v>
      </c>
      <c r="G395" s="39"/>
      <c r="H395" s="39"/>
      <c r="I395" s="144"/>
      <c r="J395" s="39"/>
      <c r="K395" s="39"/>
      <c r="L395" s="43"/>
      <c r="M395" s="231"/>
      <c r="N395" s="79"/>
      <c r="O395" s="79"/>
      <c r="P395" s="79"/>
      <c r="Q395" s="79"/>
      <c r="R395" s="79"/>
      <c r="S395" s="79"/>
      <c r="T395" s="80"/>
      <c r="AT395" s="17" t="s">
        <v>148</v>
      </c>
      <c r="AU395" s="17" t="s">
        <v>76</v>
      </c>
    </row>
    <row r="396" s="1" customFormat="1">
      <c r="B396" s="38"/>
      <c r="C396" s="39"/>
      <c r="D396" s="229" t="s">
        <v>150</v>
      </c>
      <c r="E396" s="39"/>
      <c r="F396" s="232" t="s">
        <v>670</v>
      </c>
      <c r="G396" s="39"/>
      <c r="H396" s="39"/>
      <c r="I396" s="144"/>
      <c r="J396" s="39"/>
      <c r="K396" s="39"/>
      <c r="L396" s="43"/>
      <c r="M396" s="231"/>
      <c r="N396" s="79"/>
      <c r="O396" s="79"/>
      <c r="P396" s="79"/>
      <c r="Q396" s="79"/>
      <c r="R396" s="79"/>
      <c r="S396" s="79"/>
      <c r="T396" s="80"/>
      <c r="AT396" s="17" t="s">
        <v>150</v>
      </c>
      <c r="AU396" s="17" t="s">
        <v>76</v>
      </c>
    </row>
    <row r="397" s="12" customFormat="1">
      <c r="B397" s="233"/>
      <c r="C397" s="234"/>
      <c r="D397" s="229" t="s">
        <v>152</v>
      </c>
      <c r="E397" s="235" t="s">
        <v>1</v>
      </c>
      <c r="F397" s="236" t="s">
        <v>1130</v>
      </c>
      <c r="G397" s="234"/>
      <c r="H397" s="235" t="s">
        <v>1</v>
      </c>
      <c r="I397" s="237"/>
      <c r="J397" s="234"/>
      <c r="K397" s="234"/>
      <c r="L397" s="238"/>
      <c r="M397" s="239"/>
      <c r="N397" s="240"/>
      <c r="O397" s="240"/>
      <c r="P397" s="240"/>
      <c r="Q397" s="240"/>
      <c r="R397" s="240"/>
      <c r="S397" s="240"/>
      <c r="T397" s="241"/>
      <c r="AT397" s="242" t="s">
        <v>152</v>
      </c>
      <c r="AU397" s="242" t="s">
        <v>76</v>
      </c>
      <c r="AV397" s="12" t="s">
        <v>74</v>
      </c>
      <c r="AW397" s="12" t="s">
        <v>30</v>
      </c>
      <c r="AX397" s="12" t="s">
        <v>67</v>
      </c>
      <c r="AY397" s="242" t="s">
        <v>139</v>
      </c>
    </row>
    <row r="398" s="13" customFormat="1">
      <c r="B398" s="243"/>
      <c r="C398" s="244"/>
      <c r="D398" s="229" t="s">
        <v>152</v>
      </c>
      <c r="E398" s="245" t="s">
        <v>1</v>
      </c>
      <c r="F398" s="246" t="s">
        <v>1131</v>
      </c>
      <c r="G398" s="244"/>
      <c r="H398" s="247">
        <v>1.9139999999999999</v>
      </c>
      <c r="I398" s="248"/>
      <c r="J398" s="244"/>
      <c r="K398" s="244"/>
      <c r="L398" s="249"/>
      <c r="M398" s="250"/>
      <c r="N398" s="251"/>
      <c r="O398" s="251"/>
      <c r="P398" s="251"/>
      <c r="Q398" s="251"/>
      <c r="R398" s="251"/>
      <c r="S398" s="251"/>
      <c r="T398" s="252"/>
      <c r="AT398" s="253" t="s">
        <v>152</v>
      </c>
      <c r="AU398" s="253" t="s">
        <v>76</v>
      </c>
      <c r="AV398" s="13" t="s">
        <v>76</v>
      </c>
      <c r="AW398" s="13" t="s">
        <v>30</v>
      </c>
      <c r="AX398" s="13" t="s">
        <v>67</v>
      </c>
      <c r="AY398" s="253" t="s">
        <v>139</v>
      </c>
    </row>
    <row r="399" s="13" customFormat="1">
      <c r="B399" s="243"/>
      <c r="C399" s="244"/>
      <c r="D399" s="229" t="s">
        <v>152</v>
      </c>
      <c r="E399" s="245" t="s">
        <v>1</v>
      </c>
      <c r="F399" s="246" t="s">
        <v>1132</v>
      </c>
      <c r="G399" s="244"/>
      <c r="H399" s="247">
        <v>1.6659999999999999</v>
      </c>
      <c r="I399" s="248"/>
      <c r="J399" s="244"/>
      <c r="K399" s="244"/>
      <c r="L399" s="249"/>
      <c r="M399" s="250"/>
      <c r="N399" s="251"/>
      <c r="O399" s="251"/>
      <c r="P399" s="251"/>
      <c r="Q399" s="251"/>
      <c r="R399" s="251"/>
      <c r="S399" s="251"/>
      <c r="T399" s="252"/>
      <c r="AT399" s="253" t="s">
        <v>152</v>
      </c>
      <c r="AU399" s="253" t="s">
        <v>76</v>
      </c>
      <c r="AV399" s="13" t="s">
        <v>76</v>
      </c>
      <c r="AW399" s="13" t="s">
        <v>30</v>
      </c>
      <c r="AX399" s="13" t="s">
        <v>67</v>
      </c>
      <c r="AY399" s="253" t="s">
        <v>139</v>
      </c>
    </row>
    <row r="400" s="12" customFormat="1">
      <c r="B400" s="233"/>
      <c r="C400" s="234"/>
      <c r="D400" s="229" t="s">
        <v>152</v>
      </c>
      <c r="E400" s="235" t="s">
        <v>1</v>
      </c>
      <c r="F400" s="236" t="s">
        <v>1133</v>
      </c>
      <c r="G400" s="234"/>
      <c r="H400" s="235" t="s">
        <v>1</v>
      </c>
      <c r="I400" s="237"/>
      <c r="J400" s="234"/>
      <c r="K400" s="234"/>
      <c r="L400" s="238"/>
      <c r="M400" s="239"/>
      <c r="N400" s="240"/>
      <c r="O400" s="240"/>
      <c r="P400" s="240"/>
      <c r="Q400" s="240"/>
      <c r="R400" s="240"/>
      <c r="S400" s="240"/>
      <c r="T400" s="241"/>
      <c r="AT400" s="242" t="s">
        <v>152</v>
      </c>
      <c r="AU400" s="242" t="s">
        <v>76</v>
      </c>
      <c r="AV400" s="12" t="s">
        <v>74</v>
      </c>
      <c r="AW400" s="12" t="s">
        <v>30</v>
      </c>
      <c r="AX400" s="12" t="s">
        <v>67</v>
      </c>
      <c r="AY400" s="242" t="s">
        <v>139</v>
      </c>
    </row>
    <row r="401" s="13" customFormat="1">
      <c r="B401" s="243"/>
      <c r="C401" s="244"/>
      <c r="D401" s="229" t="s">
        <v>152</v>
      </c>
      <c r="E401" s="245" t="s">
        <v>1</v>
      </c>
      <c r="F401" s="246" t="s">
        <v>1134</v>
      </c>
      <c r="G401" s="244"/>
      <c r="H401" s="247">
        <v>2.8519999999999999</v>
      </c>
      <c r="I401" s="248"/>
      <c r="J401" s="244"/>
      <c r="K401" s="244"/>
      <c r="L401" s="249"/>
      <c r="M401" s="250"/>
      <c r="N401" s="251"/>
      <c r="O401" s="251"/>
      <c r="P401" s="251"/>
      <c r="Q401" s="251"/>
      <c r="R401" s="251"/>
      <c r="S401" s="251"/>
      <c r="T401" s="252"/>
      <c r="AT401" s="253" t="s">
        <v>152</v>
      </c>
      <c r="AU401" s="253" t="s">
        <v>76</v>
      </c>
      <c r="AV401" s="13" t="s">
        <v>76</v>
      </c>
      <c r="AW401" s="13" t="s">
        <v>30</v>
      </c>
      <c r="AX401" s="13" t="s">
        <v>67</v>
      </c>
      <c r="AY401" s="253" t="s">
        <v>139</v>
      </c>
    </row>
    <row r="402" s="14" customFormat="1">
      <c r="B402" s="254"/>
      <c r="C402" s="255"/>
      <c r="D402" s="229" t="s">
        <v>152</v>
      </c>
      <c r="E402" s="256" t="s">
        <v>1</v>
      </c>
      <c r="F402" s="257" t="s">
        <v>157</v>
      </c>
      <c r="G402" s="255"/>
      <c r="H402" s="258">
        <v>6.4320000000000004</v>
      </c>
      <c r="I402" s="259"/>
      <c r="J402" s="255"/>
      <c r="K402" s="255"/>
      <c r="L402" s="260"/>
      <c r="M402" s="261"/>
      <c r="N402" s="262"/>
      <c r="O402" s="262"/>
      <c r="P402" s="262"/>
      <c r="Q402" s="262"/>
      <c r="R402" s="262"/>
      <c r="S402" s="262"/>
      <c r="T402" s="263"/>
      <c r="AT402" s="264" t="s">
        <v>152</v>
      </c>
      <c r="AU402" s="264" t="s">
        <v>76</v>
      </c>
      <c r="AV402" s="14" t="s">
        <v>146</v>
      </c>
      <c r="AW402" s="14" t="s">
        <v>30</v>
      </c>
      <c r="AX402" s="14" t="s">
        <v>74</v>
      </c>
      <c r="AY402" s="264" t="s">
        <v>139</v>
      </c>
    </row>
    <row r="403" s="1" customFormat="1" ht="16.5" customHeight="1">
      <c r="B403" s="38"/>
      <c r="C403" s="217" t="s">
        <v>564</v>
      </c>
      <c r="D403" s="217" t="s">
        <v>141</v>
      </c>
      <c r="E403" s="218" t="s">
        <v>666</v>
      </c>
      <c r="F403" s="219" t="s">
        <v>667</v>
      </c>
      <c r="G403" s="220" t="s">
        <v>160</v>
      </c>
      <c r="H403" s="221">
        <v>2.5459999999999998</v>
      </c>
      <c r="I403" s="222"/>
      <c r="J403" s="223">
        <f>ROUND(I403*H403,2)</f>
        <v>0</v>
      </c>
      <c r="K403" s="219" t="s">
        <v>145</v>
      </c>
      <c r="L403" s="43"/>
      <c r="M403" s="224" t="s">
        <v>1</v>
      </c>
      <c r="N403" s="225" t="s">
        <v>38</v>
      </c>
      <c r="O403" s="79"/>
      <c r="P403" s="226">
        <f>O403*H403</f>
        <v>0</v>
      </c>
      <c r="Q403" s="226">
        <v>0.121711072</v>
      </c>
      <c r="R403" s="226">
        <f>Q403*H403</f>
        <v>0.30987638931200001</v>
      </c>
      <c r="S403" s="226">
        <v>2.3999999999999999</v>
      </c>
      <c r="T403" s="227">
        <f>S403*H403</f>
        <v>6.1103999999999994</v>
      </c>
      <c r="AR403" s="17" t="s">
        <v>146</v>
      </c>
      <c r="AT403" s="17" t="s">
        <v>141</v>
      </c>
      <c r="AU403" s="17" t="s">
        <v>76</v>
      </c>
      <c r="AY403" s="17" t="s">
        <v>139</v>
      </c>
      <c r="BE403" s="228">
        <f>IF(N403="základní",J403,0)</f>
        <v>0</v>
      </c>
      <c r="BF403" s="228">
        <f>IF(N403="snížená",J403,0)</f>
        <v>0</v>
      </c>
      <c r="BG403" s="228">
        <f>IF(N403="zákl. přenesená",J403,0)</f>
        <v>0</v>
      </c>
      <c r="BH403" s="228">
        <f>IF(N403="sníž. přenesená",J403,0)</f>
        <v>0</v>
      </c>
      <c r="BI403" s="228">
        <f>IF(N403="nulová",J403,0)</f>
        <v>0</v>
      </c>
      <c r="BJ403" s="17" t="s">
        <v>74</v>
      </c>
      <c r="BK403" s="228">
        <f>ROUND(I403*H403,2)</f>
        <v>0</v>
      </c>
      <c r="BL403" s="17" t="s">
        <v>146</v>
      </c>
      <c r="BM403" s="17" t="s">
        <v>1135</v>
      </c>
    </row>
    <row r="404" s="1" customFormat="1">
      <c r="B404" s="38"/>
      <c r="C404" s="39"/>
      <c r="D404" s="229" t="s">
        <v>148</v>
      </c>
      <c r="E404" s="39"/>
      <c r="F404" s="230" t="s">
        <v>669</v>
      </c>
      <c r="G404" s="39"/>
      <c r="H404" s="39"/>
      <c r="I404" s="144"/>
      <c r="J404" s="39"/>
      <c r="K404" s="39"/>
      <c r="L404" s="43"/>
      <c r="M404" s="231"/>
      <c r="N404" s="79"/>
      <c r="O404" s="79"/>
      <c r="P404" s="79"/>
      <c r="Q404" s="79"/>
      <c r="R404" s="79"/>
      <c r="S404" s="79"/>
      <c r="T404" s="80"/>
      <c r="AT404" s="17" t="s">
        <v>148</v>
      </c>
      <c r="AU404" s="17" t="s">
        <v>76</v>
      </c>
    </row>
    <row r="405" s="1" customFormat="1">
      <c r="B405" s="38"/>
      <c r="C405" s="39"/>
      <c r="D405" s="229" t="s">
        <v>150</v>
      </c>
      <c r="E405" s="39"/>
      <c r="F405" s="232" t="s">
        <v>670</v>
      </c>
      <c r="G405" s="39"/>
      <c r="H405" s="39"/>
      <c r="I405" s="144"/>
      <c r="J405" s="39"/>
      <c r="K405" s="39"/>
      <c r="L405" s="43"/>
      <c r="M405" s="231"/>
      <c r="N405" s="79"/>
      <c r="O405" s="79"/>
      <c r="P405" s="79"/>
      <c r="Q405" s="79"/>
      <c r="R405" s="79"/>
      <c r="S405" s="79"/>
      <c r="T405" s="80"/>
      <c r="AT405" s="17" t="s">
        <v>150</v>
      </c>
      <c r="AU405" s="17" t="s">
        <v>76</v>
      </c>
    </row>
    <row r="406" s="12" customFormat="1">
      <c r="B406" s="233"/>
      <c r="C406" s="234"/>
      <c r="D406" s="229" t="s">
        <v>152</v>
      </c>
      <c r="E406" s="235" t="s">
        <v>1</v>
      </c>
      <c r="F406" s="236" t="s">
        <v>1136</v>
      </c>
      <c r="G406" s="234"/>
      <c r="H406" s="235" t="s">
        <v>1</v>
      </c>
      <c r="I406" s="237"/>
      <c r="J406" s="234"/>
      <c r="K406" s="234"/>
      <c r="L406" s="238"/>
      <c r="M406" s="239"/>
      <c r="N406" s="240"/>
      <c r="O406" s="240"/>
      <c r="P406" s="240"/>
      <c r="Q406" s="240"/>
      <c r="R406" s="240"/>
      <c r="S406" s="240"/>
      <c r="T406" s="241"/>
      <c r="AT406" s="242" t="s">
        <v>152</v>
      </c>
      <c r="AU406" s="242" t="s">
        <v>76</v>
      </c>
      <c r="AV406" s="12" t="s">
        <v>74</v>
      </c>
      <c r="AW406" s="12" t="s">
        <v>30</v>
      </c>
      <c r="AX406" s="12" t="s">
        <v>67</v>
      </c>
      <c r="AY406" s="242" t="s">
        <v>139</v>
      </c>
    </row>
    <row r="407" s="13" customFormat="1">
      <c r="B407" s="243"/>
      <c r="C407" s="244"/>
      <c r="D407" s="229" t="s">
        <v>152</v>
      </c>
      <c r="E407" s="245" t="s">
        <v>1</v>
      </c>
      <c r="F407" s="246" t="s">
        <v>1137</v>
      </c>
      <c r="G407" s="244"/>
      <c r="H407" s="247">
        <v>2.5459999999999998</v>
      </c>
      <c r="I407" s="248"/>
      <c r="J407" s="244"/>
      <c r="K407" s="244"/>
      <c r="L407" s="249"/>
      <c r="M407" s="250"/>
      <c r="N407" s="251"/>
      <c r="O407" s="251"/>
      <c r="P407" s="251"/>
      <c r="Q407" s="251"/>
      <c r="R407" s="251"/>
      <c r="S407" s="251"/>
      <c r="T407" s="252"/>
      <c r="AT407" s="253" t="s">
        <v>152</v>
      </c>
      <c r="AU407" s="253" t="s">
        <v>76</v>
      </c>
      <c r="AV407" s="13" t="s">
        <v>76</v>
      </c>
      <c r="AW407" s="13" t="s">
        <v>30</v>
      </c>
      <c r="AX407" s="13" t="s">
        <v>67</v>
      </c>
      <c r="AY407" s="253" t="s">
        <v>139</v>
      </c>
    </row>
    <row r="408" s="14" customFormat="1">
      <c r="B408" s="254"/>
      <c r="C408" s="255"/>
      <c r="D408" s="229" t="s">
        <v>152</v>
      </c>
      <c r="E408" s="256" t="s">
        <v>1</v>
      </c>
      <c r="F408" s="257" t="s">
        <v>157</v>
      </c>
      <c r="G408" s="255"/>
      <c r="H408" s="258">
        <v>2.5459999999999998</v>
      </c>
      <c r="I408" s="259"/>
      <c r="J408" s="255"/>
      <c r="K408" s="255"/>
      <c r="L408" s="260"/>
      <c r="M408" s="261"/>
      <c r="N408" s="262"/>
      <c r="O408" s="262"/>
      <c r="P408" s="262"/>
      <c r="Q408" s="262"/>
      <c r="R408" s="262"/>
      <c r="S408" s="262"/>
      <c r="T408" s="263"/>
      <c r="AT408" s="264" t="s">
        <v>152</v>
      </c>
      <c r="AU408" s="264" t="s">
        <v>76</v>
      </c>
      <c r="AV408" s="14" t="s">
        <v>146</v>
      </c>
      <c r="AW408" s="14" t="s">
        <v>30</v>
      </c>
      <c r="AX408" s="14" t="s">
        <v>74</v>
      </c>
      <c r="AY408" s="264" t="s">
        <v>139</v>
      </c>
    </row>
    <row r="409" s="11" customFormat="1" ht="22.8" customHeight="1">
      <c r="B409" s="201"/>
      <c r="C409" s="202"/>
      <c r="D409" s="203" t="s">
        <v>66</v>
      </c>
      <c r="E409" s="215" t="s">
        <v>779</v>
      </c>
      <c r="F409" s="215" t="s">
        <v>780</v>
      </c>
      <c r="G409" s="202"/>
      <c r="H409" s="202"/>
      <c r="I409" s="205"/>
      <c r="J409" s="216">
        <f>BK409</f>
        <v>0</v>
      </c>
      <c r="K409" s="202"/>
      <c r="L409" s="207"/>
      <c r="M409" s="208"/>
      <c r="N409" s="209"/>
      <c r="O409" s="209"/>
      <c r="P409" s="210">
        <f>SUM(P410:P437)</f>
        <v>0</v>
      </c>
      <c r="Q409" s="209"/>
      <c r="R409" s="210">
        <f>SUM(R410:R437)</f>
        <v>0</v>
      </c>
      <c r="S409" s="209"/>
      <c r="T409" s="211">
        <f>SUM(T410:T437)</f>
        <v>0</v>
      </c>
      <c r="AR409" s="212" t="s">
        <v>74</v>
      </c>
      <c r="AT409" s="213" t="s">
        <v>66</v>
      </c>
      <c r="AU409" s="213" t="s">
        <v>74</v>
      </c>
      <c r="AY409" s="212" t="s">
        <v>139</v>
      </c>
      <c r="BK409" s="214">
        <f>SUM(BK410:BK437)</f>
        <v>0</v>
      </c>
    </row>
    <row r="410" s="1" customFormat="1" ht="16.5" customHeight="1">
      <c r="B410" s="38"/>
      <c r="C410" s="217" t="s">
        <v>573</v>
      </c>
      <c r="D410" s="217" t="s">
        <v>141</v>
      </c>
      <c r="E410" s="218" t="s">
        <v>782</v>
      </c>
      <c r="F410" s="219" t="s">
        <v>783</v>
      </c>
      <c r="G410" s="220" t="s">
        <v>307</v>
      </c>
      <c r="H410" s="221">
        <v>14.15</v>
      </c>
      <c r="I410" s="222"/>
      <c r="J410" s="223">
        <f>ROUND(I410*H410,2)</f>
        <v>0</v>
      </c>
      <c r="K410" s="219" t="s">
        <v>145</v>
      </c>
      <c r="L410" s="43"/>
      <c r="M410" s="224" t="s">
        <v>1</v>
      </c>
      <c r="N410" s="225" t="s">
        <v>38</v>
      </c>
      <c r="O410" s="79"/>
      <c r="P410" s="226">
        <f>O410*H410</f>
        <v>0</v>
      </c>
      <c r="Q410" s="226">
        <v>0</v>
      </c>
      <c r="R410" s="226">
        <f>Q410*H410</f>
        <v>0</v>
      </c>
      <c r="S410" s="226">
        <v>0</v>
      </c>
      <c r="T410" s="227">
        <f>S410*H410</f>
        <v>0</v>
      </c>
      <c r="AR410" s="17" t="s">
        <v>146</v>
      </c>
      <c r="AT410" s="17" t="s">
        <v>141</v>
      </c>
      <c r="AU410" s="17" t="s">
        <v>76</v>
      </c>
      <c r="AY410" s="17" t="s">
        <v>139</v>
      </c>
      <c r="BE410" s="228">
        <f>IF(N410="základní",J410,0)</f>
        <v>0</v>
      </c>
      <c r="BF410" s="228">
        <f>IF(N410="snížená",J410,0)</f>
        <v>0</v>
      </c>
      <c r="BG410" s="228">
        <f>IF(N410="zákl. přenesená",J410,0)</f>
        <v>0</v>
      </c>
      <c r="BH410" s="228">
        <f>IF(N410="sníž. přenesená",J410,0)</f>
        <v>0</v>
      </c>
      <c r="BI410" s="228">
        <f>IF(N410="nulová",J410,0)</f>
        <v>0</v>
      </c>
      <c r="BJ410" s="17" t="s">
        <v>74</v>
      </c>
      <c r="BK410" s="228">
        <f>ROUND(I410*H410,2)</f>
        <v>0</v>
      </c>
      <c r="BL410" s="17" t="s">
        <v>146</v>
      </c>
      <c r="BM410" s="17" t="s">
        <v>1138</v>
      </c>
    </row>
    <row r="411" s="1" customFormat="1">
      <c r="B411" s="38"/>
      <c r="C411" s="39"/>
      <c r="D411" s="229" t="s">
        <v>148</v>
      </c>
      <c r="E411" s="39"/>
      <c r="F411" s="230" t="s">
        <v>785</v>
      </c>
      <c r="G411" s="39"/>
      <c r="H411" s="39"/>
      <c r="I411" s="144"/>
      <c r="J411" s="39"/>
      <c r="K411" s="39"/>
      <c r="L411" s="43"/>
      <c r="M411" s="231"/>
      <c r="N411" s="79"/>
      <c r="O411" s="79"/>
      <c r="P411" s="79"/>
      <c r="Q411" s="79"/>
      <c r="R411" s="79"/>
      <c r="S411" s="79"/>
      <c r="T411" s="80"/>
      <c r="AT411" s="17" t="s">
        <v>148</v>
      </c>
      <c r="AU411" s="17" t="s">
        <v>76</v>
      </c>
    </row>
    <row r="412" s="1" customFormat="1">
      <c r="B412" s="38"/>
      <c r="C412" s="39"/>
      <c r="D412" s="229" t="s">
        <v>150</v>
      </c>
      <c r="E412" s="39"/>
      <c r="F412" s="232" t="s">
        <v>786</v>
      </c>
      <c r="G412" s="39"/>
      <c r="H412" s="39"/>
      <c r="I412" s="144"/>
      <c r="J412" s="39"/>
      <c r="K412" s="39"/>
      <c r="L412" s="43"/>
      <c r="M412" s="231"/>
      <c r="N412" s="79"/>
      <c r="O412" s="79"/>
      <c r="P412" s="79"/>
      <c r="Q412" s="79"/>
      <c r="R412" s="79"/>
      <c r="S412" s="79"/>
      <c r="T412" s="80"/>
      <c r="AT412" s="17" t="s">
        <v>150</v>
      </c>
      <c r="AU412" s="17" t="s">
        <v>76</v>
      </c>
    </row>
    <row r="413" s="1" customFormat="1" ht="16.5" customHeight="1">
      <c r="B413" s="38"/>
      <c r="C413" s="217" t="s">
        <v>580</v>
      </c>
      <c r="D413" s="217" t="s">
        <v>141</v>
      </c>
      <c r="E413" s="218" t="s">
        <v>826</v>
      </c>
      <c r="F413" s="219" t="s">
        <v>827</v>
      </c>
      <c r="G413" s="220" t="s">
        <v>307</v>
      </c>
      <c r="H413" s="221">
        <v>6.1100000000000003</v>
      </c>
      <c r="I413" s="222"/>
      <c r="J413" s="223">
        <f>ROUND(I413*H413,2)</f>
        <v>0</v>
      </c>
      <c r="K413" s="219" t="s">
        <v>145</v>
      </c>
      <c r="L413" s="43"/>
      <c r="M413" s="224" t="s">
        <v>1</v>
      </c>
      <c r="N413" s="225" t="s">
        <v>38</v>
      </c>
      <c r="O413" s="79"/>
      <c r="P413" s="226">
        <f>O413*H413</f>
        <v>0</v>
      </c>
      <c r="Q413" s="226">
        <v>0</v>
      </c>
      <c r="R413" s="226">
        <f>Q413*H413</f>
        <v>0</v>
      </c>
      <c r="S413" s="226">
        <v>0</v>
      </c>
      <c r="T413" s="227">
        <f>S413*H413</f>
        <v>0</v>
      </c>
      <c r="AR413" s="17" t="s">
        <v>146</v>
      </c>
      <c r="AT413" s="17" t="s">
        <v>141</v>
      </c>
      <c r="AU413" s="17" t="s">
        <v>76</v>
      </c>
      <c r="AY413" s="17" t="s">
        <v>139</v>
      </c>
      <c r="BE413" s="228">
        <f>IF(N413="základní",J413,0)</f>
        <v>0</v>
      </c>
      <c r="BF413" s="228">
        <f>IF(N413="snížená",J413,0)</f>
        <v>0</v>
      </c>
      <c r="BG413" s="228">
        <f>IF(N413="zákl. přenesená",J413,0)</f>
        <v>0</v>
      </c>
      <c r="BH413" s="228">
        <f>IF(N413="sníž. přenesená",J413,0)</f>
        <v>0</v>
      </c>
      <c r="BI413" s="228">
        <f>IF(N413="nulová",J413,0)</f>
        <v>0</v>
      </c>
      <c r="BJ413" s="17" t="s">
        <v>74</v>
      </c>
      <c r="BK413" s="228">
        <f>ROUND(I413*H413,2)</f>
        <v>0</v>
      </c>
      <c r="BL413" s="17" t="s">
        <v>146</v>
      </c>
      <c r="BM413" s="17" t="s">
        <v>1139</v>
      </c>
    </row>
    <row r="414" s="1" customFormat="1">
      <c r="B414" s="38"/>
      <c r="C414" s="39"/>
      <c r="D414" s="229" t="s">
        <v>148</v>
      </c>
      <c r="E414" s="39"/>
      <c r="F414" s="230" t="s">
        <v>829</v>
      </c>
      <c r="G414" s="39"/>
      <c r="H414" s="39"/>
      <c r="I414" s="144"/>
      <c r="J414" s="39"/>
      <c r="K414" s="39"/>
      <c r="L414" s="43"/>
      <c r="M414" s="231"/>
      <c r="N414" s="79"/>
      <c r="O414" s="79"/>
      <c r="P414" s="79"/>
      <c r="Q414" s="79"/>
      <c r="R414" s="79"/>
      <c r="S414" s="79"/>
      <c r="T414" s="80"/>
      <c r="AT414" s="17" t="s">
        <v>148</v>
      </c>
      <c r="AU414" s="17" t="s">
        <v>76</v>
      </c>
    </row>
    <row r="415" s="1" customFormat="1">
      <c r="B415" s="38"/>
      <c r="C415" s="39"/>
      <c r="D415" s="229" t="s">
        <v>150</v>
      </c>
      <c r="E415" s="39"/>
      <c r="F415" s="232" t="s">
        <v>786</v>
      </c>
      <c r="G415" s="39"/>
      <c r="H415" s="39"/>
      <c r="I415" s="144"/>
      <c r="J415" s="39"/>
      <c r="K415" s="39"/>
      <c r="L415" s="43"/>
      <c r="M415" s="231"/>
      <c r="N415" s="79"/>
      <c r="O415" s="79"/>
      <c r="P415" s="79"/>
      <c r="Q415" s="79"/>
      <c r="R415" s="79"/>
      <c r="S415" s="79"/>
      <c r="T415" s="80"/>
      <c r="AT415" s="17" t="s">
        <v>150</v>
      </c>
      <c r="AU415" s="17" t="s">
        <v>76</v>
      </c>
    </row>
    <row r="416" s="1" customFormat="1" ht="16.5" customHeight="1">
      <c r="B416" s="38"/>
      <c r="C416" s="217" t="s">
        <v>588</v>
      </c>
      <c r="D416" s="217" t="s">
        <v>141</v>
      </c>
      <c r="E416" s="218" t="s">
        <v>797</v>
      </c>
      <c r="F416" s="219" t="s">
        <v>798</v>
      </c>
      <c r="G416" s="220" t="s">
        <v>307</v>
      </c>
      <c r="H416" s="221">
        <v>44.029000000000003</v>
      </c>
      <c r="I416" s="222"/>
      <c r="J416" s="223">
        <f>ROUND(I416*H416,2)</f>
        <v>0</v>
      </c>
      <c r="K416" s="219" t="s">
        <v>145</v>
      </c>
      <c r="L416" s="43"/>
      <c r="M416" s="224" t="s">
        <v>1</v>
      </c>
      <c r="N416" s="225" t="s">
        <v>38</v>
      </c>
      <c r="O416" s="79"/>
      <c r="P416" s="226">
        <f>O416*H416</f>
        <v>0</v>
      </c>
      <c r="Q416" s="226">
        <v>0</v>
      </c>
      <c r="R416" s="226">
        <f>Q416*H416</f>
        <v>0</v>
      </c>
      <c r="S416" s="226">
        <v>0</v>
      </c>
      <c r="T416" s="227">
        <f>S416*H416</f>
        <v>0</v>
      </c>
      <c r="AR416" s="17" t="s">
        <v>146</v>
      </c>
      <c r="AT416" s="17" t="s">
        <v>141</v>
      </c>
      <c r="AU416" s="17" t="s">
        <v>76</v>
      </c>
      <c r="AY416" s="17" t="s">
        <v>139</v>
      </c>
      <c r="BE416" s="228">
        <f>IF(N416="základní",J416,0)</f>
        <v>0</v>
      </c>
      <c r="BF416" s="228">
        <f>IF(N416="snížená",J416,0)</f>
        <v>0</v>
      </c>
      <c r="BG416" s="228">
        <f>IF(N416="zákl. přenesená",J416,0)</f>
        <v>0</v>
      </c>
      <c r="BH416" s="228">
        <f>IF(N416="sníž. přenesená",J416,0)</f>
        <v>0</v>
      </c>
      <c r="BI416" s="228">
        <f>IF(N416="nulová",J416,0)</f>
        <v>0</v>
      </c>
      <c r="BJ416" s="17" t="s">
        <v>74</v>
      </c>
      <c r="BK416" s="228">
        <f>ROUND(I416*H416,2)</f>
        <v>0</v>
      </c>
      <c r="BL416" s="17" t="s">
        <v>146</v>
      </c>
      <c r="BM416" s="17" t="s">
        <v>1140</v>
      </c>
    </row>
    <row r="417" s="1" customFormat="1">
      <c r="B417" s="38"/>
      <c r="C417" s="39"/>
      <c r="D417" s="229" t="s">
        <v>148</v>
      </c>
      <c r="E417" s="39"/>
      <c r="F417" s="230" t="s">
        <v>800</v>
      </c>
      <c r="G417" s="39"/>
      <c r="H417" s="39"/>
      <c r="I417" s="144"/>
      <c r="J417" s="39"/>
      <c r="K417" s="39"/>
      <c r="L417" s="43"/>
      <c r="M417" s="231"/>
      <c r="N417" s="79"/>
      <c r="O417" s="79"/>
      <c r="P417" s="79"/>
      <c r="Q417" s="79"/>
      <c r="R417" s="79"/>
      <c r="S417" s="79"/>
      <c r="T417" s="80"/>
      <c r="AT417" s="17" t="s">
        <v>148</v>
      </c>
      <c r="AU417" s="17" t="s">
        <v>76</v>
      </c>
    </row>
    <row r="418" s="1" customFormat="1">
      <c r="B418" s="38"/>
      <c r="C418" s="39"/>
      <c r="D418" s="229" t="s">
        <v>150</v>
      </c>
      <c r="E418" s="39"/>
      <c r="F418" s="232" t="s">
        <v>801</v>
      </c>
      <c r="G418" s="39"/>
      <c r="H418" s="39"/>
      <c r="I418" s="144"/>
      <c r="J418" s="39"/>
      <c r="K418" s="39"/>
      <c r="L418" s="43"/>
      <c r="M418" s="231"/>
      <c r="N418" s="79"/>
      <c r="O418" s="79"/>
      <c r="P418" s="79"/>
      <c r="Q418" s="79"/>
      <c r="R418" s="79"/>
      <c r="S418" s="79"/>
      <c r="T418" s="80"/>
      <c r="AT418" s="17" t="s">
        <v>150</v>
      </c>
      <c r="AU418" s="17" t="s">
        <v>76</v>
      </c>
    </row>
    <row r="419" s="13" customFormat="1">
      <c r="B419" s="243"/>
      <c r="C419" s="244"/>
      <c r="D419" s="229" t="s">
        <v>152</v>
      </c>
      <c r="E419" s="245" t="s">
        <v>1</v>
      </c>
      <c r="F419" s="246" t="s">
        <v>1141</v>
      </c>
      <c r="G419" s="244"/>
      <c r="H419" s="247">
        <v>44.029000000000003</v>
      </c>
      <c r="I419" s="248"/>
      <c r="J419" s="244"/>
      <c r="K419" s="244"/>
      <c r="L419" s="249"/>
      <c r="M419" s="250"/>
      <c r="N419" s="251"/>
      <c r="O419" s="251"/>
      <c r="P419" s="251"/>
      <c r="Q419" s="251"/>
      <c r="R419" s="251"/>
      <c r="S419" s="251"/>
      <c r="T419" s="252"/>
      <c r="AT419" s="253" t="s">
        <v>152</v>
      </c>
      <c r="AU419" s="253" t="s">
        <v>76</v>
      </c>
      <c r="AV419" s="13" t="s">
        <v>76</v>
      </c>
      <c r="AW419" s="13" t="s">
        <v>30</v>
      </c>
      <c r="AX419" s="13" t="s">
        <v>74</v>
      </c>
      <c r="AY419" s="253" t="s">
        <v>139</v>
      </c>
    </row>
    <row r="420" s="1" customFormat="1" ht="16.5" customHeight="1">
      <c r="B420" s="38"/>
      <c r="C420" s="217" t="s">
        <v>595</v>
      </c>
      <c r="D420" s="217" t="s">
        <v>141</v>
      </c>
      <c r="E420" s="218" t="s">
        <v>804</v>
      </c>
      <c r="F420" s="219" t="s">
        <v>805</v>
      </c>
      <c r="G420" s="220" t="s">
        <v>307</v>
      </c>
      <c r="H420" s="221">
        <v>484.31900000000002</v>
      </c>
      <c r="I420" s="222"/>
      <c r="J420" s="223">
        <f>ROUND(I420*H420,2)</f>
        <v>0</v>
      </c>
      <c r="K420" s="219" t="s">
        <v>145</v>
      </c>
      <c r="L420" s="43"/>
      <c r="M420" s="224" t="s">
        <v>1</v>
      </c>
      <c r="N420" s="225" t="s">
        <v>38</v>
      </c>
      <c r="O420" s="79"/>
      <c r="P420" s="226">
        <f>O420*H420</f>
        <v>0</v>
      </c>
      <c r="Q420" s="226">
        <v>0</v>
      </c>
      <c r="R420" s="226">
        <f>Q420*H420</f>
        <v>0</v>
      </c>
      <c r="S420" s="226">
        <v>0</v>
      </c>
      <c r="T420" s="227">
        <f>S420*H420</f>
        <v>0</v>
      </c>
      <c r="AR420" s="17" t="s">
        <v>146</v>
      </c>
      <c r="AT420" s="17" t="s">
        <v>141</v>
      </c>
      <c r="AU420" s="17" t="s">
        <v>76</v>
      </c>
      <c r="AY420" s="17" t="s">
        <v>139</v>
      </c>
      <c r="BE420" s="228">
        <f>IF(N420="základní",J420,0)</f>
        <v>0</v>
      </c>
      <c r="BF420" s="228">
        <f>IF(N420="snížená",J420,0)</f>
        <v>0</v>
      </c>
      <c r="BG420" s="228">
        <f>IF(N420="zákl. přenesená",J420,0)</f>
        <v>0</v>
      </c>
      <c r="BH420" s="228">
        <f>IF(N420="sníž. přenesená",J420,0)</f>
        <v>0</v>
      </c>
      <c r="BI420" s="228">
        <f>IF(N420="nulová",J420,0)</f>
        <v>0</v>
      </c>
      <c r="BJ420" s="17" t="s">
        <v>74</v>
      </c>
      <c r="BK420" s="228">
        <f>ROUND(I420*H420,2)</f>
        <v>0</v>
      </c>
      <c r="BL420" s="17" t="s">
        <v>146</v>
      </c>
      <c r="BM420" s="17" t="s">
        <v>1142</v>
      </c>
    </row>
    <row r="421" s="1" customFormat="1">
      <c r="B421" s="38"/>
      <c r="C421" s="39"/>
      <c r="D421" s="229" t="s">
        <v>148</v>
      </c>
      <c r="E421" s="39"/>
      <c r="F421" s="230" t="s">
        <v>807</v>
      </c>
      <c r="G421" s="39"/>
      <c r="H421" s="39"/>
      <c r="I421" s="144"/>
      <c r="J421" s="39"/>
      <c r="K421" s="39"/>
      <c r="L421" s="43"/>
      <c r="M421" s="231"/>
      <c r="N421" s="79"/>
      <c r="O421" s="79"/>
      <c r="P421" s="79"/>
      <c r="Q421" s="79"/>
      <c r="R421" s="79"/>
      <c r="S421" s="79"/>
      <c r="T421" s="80"/>
      <c r="AT421" s="17" t="s">
        <v>148</v>
      </c>
      <c r="AU421" s="17" t="s">
        <v>76</v>
      </c>
    </row>
    <row r="422" s="1" customFormat="1">
      <c r="B422" s="38"/>
      <c r="C422" s="39"/>
      <c r="D422" s="229" t="s">
        <v>150</v>
      </c>
      <c r="E422" s="39"/>
      <c r="F422" s="232" t="s">
        <v>801</v>
      </c>
      <c r="G422" s="39"/>
      <c r="H422" s="39"/>
      <c r="I422" s="144"/>
      <c r="J422" s="39"/>
      <c r="K422" s="39"/>
      <c r="L422" s="43"/>
      <c r="M422" s="231"/>
      <c r="N422" s="79"/>
      <c r="O422" s="79"/>
      <c r="P422" s="79"/>
      <c r="Q422" s="79"/>
      <c r="R422" s="79"/>
      <c r="S422" s="79"/>
      <c r="T422" s="80"/>
      <c r="AT422" s="17" t="s">
        <v>150</v>
      </c>
      <c r="AU422" s="17" t="s">
        <v>76</v>
      </c>
    </row>
    <row r="423" s="1" customFormat="1">
      <c r="B423" s="38"/>
      <c r="C423" s="39"/>
      <c r="D423" s="229" t="s">
        <v>266</v>
      </c>
      <c r="E423" s="39"/>
      <c r="F423" s="232" t="s">
        <v>950</v>
      </c>
      <c r="G423" s="39"/>
      <c r="H423" s="39"/>
      <c r="I423" s="144"/>
      <c r="J423" s="39"/>
      <c r="K423" s="39"/>
      <c r="L423" s="43"/>
      <c r="M423" s="231"/>
      <c r="N423" s="79"/>
      <c r="O423" s="79"/>
      <c r="P423" s="79"/>
      <c r="Q423" s="79"/>
      <c r="R423" s="79"/>
      <c r="S423" s="79"/>
      <c r="T423" s="80"/>
      <c r="AT423" s="17" t="s">
        <v>266</v>
      </c>
      <c r="AU423" s="17" t="s">
        <v>76</v>
      </c>
    </row>
    <row r="424" s="13" customFormat="1">
      <c r="B424" s="243"/>
      <c r="C424" s="244"/>
      <c r="D424" s="229" t="s">
        <v>152</v>
      </c>
      <c r="E424" s="245" t="s">
        <v>1</v>
      </c>
      <c r="F424" s="246" t="s">
        <v>1143</v>
      </c>
      <c r="G424" s="244"/>
      <c r="H424" s="247">
        <v>484.31900000000002</v>
      </c>
      <c r="I424" s="248"/>
      <c r="J424" s="244"/>
      <c r="K424" s="244"/>
      <c r="L424" s="249"/>
      <c r="M424" s="250"/>
      <c r="N424" s="251"/>
      <c r="O424" s="251"/>
      <c r="P424" s="251"/>
      <c r="Q424" s="251"/>
      <c r="R424" s="251"/>
      <c r="S424" s="251"/>
      <c r="T424" s="252"/>
      <c r="AT424" s="253" t="s">
        <v>152</v>
      </c>
      <c r="AU424" s="253" t="s">
        <v>76</v>
      </c>
      <c r="AV424" s="13" t="s">
        <v>76</v>
      </c>
      <c r="AW424" s="13" t="s">
        <v>30</v>
      </c>
      <c r="AX424" s="13" t="s">
        <v>74</v>
      </c>
      <c r="AY424" s="253" t="s">
        <v>139</v>
      </c>
    </row>
    <row r="425" s="1" customFormat="1" ht="16.5" customHeight="1">
      <c r="B425" s="38"/>
      <c r="C425" s="217" t="s">
        <v>603</v>
      </c>
      <c r="D425" s="217" t="s">
        <v>141</v>
      </c>
      <c r="E425" s="218" t="s">
        <v>810</v>
      </c>
      <c r="F425" s="219" t="s">
        <v>811</v>
      </c>
      <c r="G425" s="220" t="s">
        <v>307</v>
      </c>
      <c r="H425" s="221">
        <v>44.029000000000003</v>
      </c>
      <c r="I425" s="222"/>
      <c r="J425" s="223">
        <f>ROUND(I425*H425,2)</f>
        <v>0</v>
      </c>
      <c r="K425" s="219" t="s">
        <v>145</v>
      </c>
      <c r="L425" s="43"/>
      <c r="M425" s="224" t="s">
        <v>1</v>
      </c>
      <c r="N425" s="225" t="s">
        <v>38</v>
      </c>
      <c r="O425" s="79"/>
      <c r="P425" s="226">
        <f>O425*H425</f>
        <v>0</v>
      </c>
      <c r="Q425" s="226">
        <v>0</v>
      </c>
      <c r="R425" s="226">
        <f>Q425*H425</f>
        <v>0</v>
      </c>
      <c r="S425" s="226">
        <v>0</v>
      </c>
      <c r="T425" s="227">
        <f>S425*H425</f>
        <v>0</v>
      </c>
      <c r="AR425" s="17" t="s">
        <v>146</v>
      </c>
      <c r="AT425" s="17" t="s">
        <v>141</v>
      </c>
      <c r="AU425" s="17" t="s">
        <v>76</v>
      </c>
      <c r="AY425" s="17" t="s">
        <v>139</v>
      </c>
      <c r="BE425" s="228">
        <f>IF(N425="základní",J425,0)</f>
        <v>0</v>
      </c>
      <c r="BF425" s="228">
        <f>IF(N425="snížená",J425,0)</f>
        <v>0</v>
      </c>
      <c r="BG425" s="228">
        <f>IF(N425="zákl. přenesená",J425,0)</f>
        <v>0</v>
      </c>
      <c r="BH425" s="228">
        <f>IF(N425="sníž. přenesená",J425,0)</f>
        <v>0</v>
      </c>
      <c r="BI425" s="228">
        <f>IF(N425="nulová",J425,0)</f>
        <v>0</v>
      </c>
      <c r="BJ425" s="17" t="s">
        <v>74</v>
      </c>
      <c r="BK425" s="228">
        <f>ROUND(I425*H425,2)</f>
        <v>0</v>
      </c>
      <c r="BL425" s="17" t="s">
        <v>146</v>
      </c>
      <c r="BM425" s="17" t="s">
        <v>1144</v>
      </c>
    </row>
    <row r="426" s="1" customFormat="1">
      <c r="B426" s="38"/>
      <c r="C426" s="39"/>
      <c r="D426" s="229" t="s">
        <v>148</v>
      </c>
      <c r="E426" s="39"/>
      <c r="F426" s="230" t="s">
        <v>813</v>
      </c>
      <c r="G426" s="39"/>
      <c r="H426" s="39"/>
      <c r="I426" s="144"/>
      <c r="J426" s="39"/>
      <c r="K426" s="39"/>
      <c r="L426" s="43"/>
      <c r="M426" s="231"/>
      <c r="N426" s="79"/>
      <c r="O426" s="79"/>
      <c r="P426" s="79"/>
      <c r="Q426" s="79"/>
      <c r="R426" s="79"/>
      <c r="S426" s="79"/>
      <c r="T426" s="80"/>
      <c r="AT426" s="17" t="s">
        <v>148</v>
      </c>
      <c r="AU426" s="17" t="s">
        <v>76</v>
      </c>
    </row>
    <row r="427" s="13" customFormat="1">
      <c r="B427" s="243"/>
      <c r="C427" s="244"/>
      <c r="D427" s="229" t="s">
        <v>152</v>
      </c>
      <c r="E427" s="245" t="s">
        <v>1</v>
      </c>
      <c r="F427" s="246" t="s">
        <v>1141</v>
      </c>
      <c r="G427" s="244"/>
      <c r="H427" s="247">
        <v>44.029000000000003</v>
      </c>
      <c r="I427" s="248"/>
      <c r="J427" s="244"/>
      <c r="K427" s="244"/>
      <c r="L427" s="249"/>
      <c r="M427" s="250"/>
      <c r="N427" s="251"/>
      <c r="O427" s="251"/>
      <c r="P427" s="251"/>
      <c r="Q427" s="251"/>
      <c r="R427" s="251"/>
      <c r="S427" s="251"/>
      <c r="T427" s="252"/>
      <c r="AT427" s="253" t="s">
        <v>152</v>
      </c>
      <c r="AU427" s="253" t="s">
        <v>76</v>
      </c>
      <c r="AV427" s="13" t="s">
        <v>76</v>
      </c>
      <c r="AW427" s="13" t="s">
        <v>30</v>
      </c>
      <c r="AX427" s="13" t="s">
        <v>74</v>
      </c>
      <c r="AY427" s="253" t="s">
        <v>139</v>
      </c>
    </row>
    <row r="428" s="1" customFormat="1" ht="16.5" customHeight="1">
      <c r="B428" s="38"/>
      <c r="C428" s="217" t="s">
        <v>607</v>
      </c>
      <c r="D428" s="217" t="s">
        <v>141</v>
      </c>
      <c r="E428" s="218" t="s">
        <v>1145</v>
      </c>
      <c r="F428" s="219" t="s">
        <v>816</v>
      </c>
      <c r="G428" s="220" t="s">
        <v>307</v>
      </c>
      <c r="H428" s="221">
        <v>23.768999999999998</v>
      </c>
      <c r="I428" s="222"/>
      <c r="J428" s="223">
        <f>ROUND(I428*H428,2)</f>
        <v>0</v>
      </c>
      <c r="K428" s="219" t="s">
        <v>145</v>
      </c>
      <c r="L428" s="43"/>
      <c r="M428" s="224" t="s">
        <v>1</v>
      </c>
      <c r="N428" s="225" t="s">
        <v>38</v>
      </c>
      <c r="O428" s="79"/>
      <c r="P428" s="226">
        <f>O428*H428</f>
        <v>0</v>
      </c>
      <c r="Q428" s="226">
        <v>0</v>
      </c>
      <c r="R428" s="226">
        <f>Q428*H428</f>
        <v>0</v>
      </c>
      <c r="S428" s="226">
        <v>0</v>
      </c>
      <c r="T428" s="227">
        <f>S428*H428</f>
        <v>0</v>
      </c>
      <c r="AR428" s="17" t="s">
        <v>146</v>
      </c>
      <c r="AT428" s="17" t="s">
        <v>141</v>
      </c>
      <c r="AU428" s="17" t="s">
        <v>76</v>
      </c>
      <c r="AY428" s="17" t="s">
        <v>139</v>
      </c>
      <c r="BE428" s="228">
        <f>IF(N428="základní",J428,0)</f>
        <v>0</v>
      </c>
      <c r="BF428" s="228">
        <f>IF(N428="snížená",J428,0)</f>
        <v>0</v>
      </c>
      <c r="BG428" s="228">
        <f>IF(N428="zákl. přenesená",J428,0)</f>
        <v>0</v>
      </c>
      <c r="BH428" s="228">
        <f>IF(N428="sníž. přenesená",J428,0)</f>
        <v>0</v>
      </c>
      <c r="BI428" s="228">
        <f>IF(N428="nulová",J428,0)</f>
        <v>0</v>
      </c>
      <c r="BJ428" s="17" t="s">
        <v>74</v>
      </c>
      <c r="BK428" s="228">
        <f>ROUND(I428*H428,2)</f>
        <v>0</v>
      </c>
      <c r="BL428" s="17" t="s">
        <v>146</v>
      </c>
      <c r="BM428" s="17" t="s">
        <v>1146</v>
      </c>
    </row>
    <row r="429" s="1" customFormat="1">
      <c r="B429" s="38"/>
      <c r="C429" s="39"/>
      <c r="D429" s="229" t="s">
        <v>148</v>
      </c>
      <c r="E429" s="39"/>
      <c r="F429" s="230" t="s">
        <v>309</v>
      </c>
      <c r="G429" s="39"/>
      <c r="H429" s="39"/>
      <c r="I429" s="144"/>
      <c r="J429" s="39"/>
      <c r="K429" s="39"/>
      <c r="L429" s="43"/>
      <c r="M429" s="231"/>
      <c r="N429" s="79"/>
      <c r="O429" s="79"/>
      <c r="P429" s="79"/>
      <c r="Q429" s="79"/>
      <c r="R429" s="79"/>
      <c r="S429" s="79"/>
      <c r="T429" s="80"/>
      <c r="AT429" s="17" t="s">
        <v>148</v>
      </c>
      <c r="AU429" s="17" t="s">
        <v>76</v>
      </c>
    </row>
    <row r="430" s="1" customFormat="1">
      <c r="B430" s="38"/>
      <c r="C430" s="39"/>
      <c r="D430" s="229" t="s">
        <v>150</v>
      </c>
      <c r="E430" s="39"/>
      <c r="F430" s="232" t="s">
        <v>1147</v>
      </c>
      <c r="G430" s="39"/>
      <c r="H430" s="39"/>
      <c r="I430" s="144"/>
      <c r="J430" s="39"/>
      <c r="K430" s="39"/>
      <c r="L430" s="43"/>
      <c r="M430" s="231"/>
      <c r="N430" s="79"/>
      <c r="O430" s="79"/>
      <c r="P430" s="79"/>
      <c r="Q430" s="79"/>
      <c r="R430" s="79"/>
      <c r="S430" s="79"/>
      <c r="T430" s="80"/>
      <c r="AT430" s="17" t="s">
        <v>150</v>
      </c>
      <c r="AU430" s="17" t="s">
        <v>76</v>
      </c>
    </row>
    <row r="431" s="12" customFormat="1">
      <c r="B431" s="233"/>
      <c r="C431" s="234"/>
      <c r="D431" s="229" t="s">
        <v>152</v>
      </c>
      <c r="E431" s="235" t="s">
        <v>1</v>
      </c>
      <c r="F431" s="236" t="s">
        <v>1148</v>
      </c>
      <c r="G431" s="234"/>
      <c r="H431" s="235" t="s">
        <v>1</v>
      </c>
      <c r="I431" s="237"/>
      <c r="J431" s="234"/>
      <c r="K431" s="234"/>
      <c r="L431" s="238"/>
      <c r="M431" s="239"/>
      <c r="N431" s="240"/>
      <c r="O431" s="240"/>
      <c r="P431" s="240"/>
      <c r="Q431" s="240"/>
      <c r="R431" s="240"/>
      <c r="S431" s="240"/>
      <c r="T431" s="241"/>
      <c r="AT431" s="242" t="s">
        <v>152</v>
      </c>
      <c r="AU431" s="242" t="s">
        <v>76</v>
      </c>
      <c r="AV431" s="12" t="s">
        <v>74</v>
      </c>
      <c r="AW431" s="12" t="s">
        <v>30</v>
      </c>
      <c r="AX431" s="12" t="s">
        <v>67</v>
      </c>
      <c r="AY431" s="242" t="s">
        <v>139</v>
      </c>
    </row>
    <row r="432" s="13" customFormat="1">
      <c r="B432" s="243"/>
      <c r="C432" s="244"/>
      <c r="D432" s="229" t="s">
        <v>152</v>
      </c>
      <c r="E432" s="245" t="s">
        <v>1</v>
      </c>
      <c r="F432" s="246" t="s">
        <v>1149</v>
      </c>
      <c r="G432" s="244"/>
      <c r="H432" s="247">
        <v>6.1559999999999997</v>
      </c>
      <c r="I432" s="248"/>
      <c r="J432" s="244"/>
      <c r="K432" s="244"/>
      <c r="L432" s="249"/>
      <c r="M432" s="250"/>
      <c r="N432" s="251"/>
      <c r="O432" s="251"/>
      <c r="P432" s="251"/>
      <c r="Q432" s="251"/>
      <c r="R432" s="251"/>
      <c r="S432" s="251"/>
      <c r="T432" s="252"/>
      <c r="AT432" s="253" t="s">
        <v>152</v>
      </c>
      <c r="AU432" s="253" t="s">
        <v>76</v>
      </c>
      <c r="AV432" s="13" t="s">
        <v>76</v>
      </c>
      <c r="AW432" s="13" t="s">
        <v>30</v>
      </c>
      <c r="AX432" s="13" t="s">
        <v>67</v>
      </c>
      <c r="AY432" s="253" t="s">
        <v>139</v>
      </c>
    </row>
    <row r="433" s="12" customFormat="1">
      <c r="B433" s="233"/>
      <c r="C433" s="234"/>
      <c r="D433" s="229" t="s">
        <v>152</v>
      </c>
      <c r="E433" s="235" t="s">
        <v>1</v>
      </c>
      <c r="F433" s="236" t="s">
        <v>1150</v>
      </c>
      <c r="G433" s="234"/>
      <c r="H433" s="235" t="s">
        <v>1</v>
      </c>
      <c r="I433" s="237"/>
      <c r="J433" s="234"/>
      <c r="K433" s="234"/>
      <c r="L433" s="238"/>
      <c r="M433" s="239"/>
      <c r="N433" s="240"/>
      <c r="O433" s="240"/>
      <c r="P433" s="240"/>
      <c r="Q433" s="240"/>
      <c r="R433" s="240"/>
      <c r="S433" s="240"/>
      <c r="T433" s="241"/>
      <c r="AT433" s="242" t="s">
        <v>152</v>
      </c>
      <c r="AU433" s="242" t="s">
        <v>76</v>
      </c>
      <c r="AV433" s="12" t="s">
        <v>74</v>
      </c>
      <c r="AW433" s="12" t="s">
        <v>30</v>
      </c>
      <c r="AX433" s="12" t="s">
        <v>67</v>
      </c>
      <c r="AY433" s="242" t="s">
        <v>139</v>
      </c>
    </row>
    <row r="434" s="13" customFormat="1">
      <c r="B434" s="243"/>
      <c r="C434" s="244"/>
      <c r="D434" s="229" t="s">
        <v>152</v>
      </c>
      <c r="E434" s="245" t="s">
        <v>1</v>
      </c>
      <c r="F434" s="246" t="s">
        <v>1151</v>
      </c>
      <c r="G434" s="244"/>
      <c r="H434" s="247">
        <v>3.1059999999999999</v>
      </c>
      <c r="I434" s="248"/>
      <c r="J434" s="244"/>
      <c r="K434" s="244"/>
      <c r="L434" s="249"/>
      <c r="M434" s="250"/>
      <c r="N434" s="251"/>
      <c r="O434" s="251"/>
      <c r="P434" s="251"/>
      <c r="Q434" s="251"/>
      <c r="R434" s="251"/>
      <c r="S434" s="251"/>
      <c r="T434" s="252"/>
      <c r="AT434" s="253" t="s">
        <v>152</v>
      </c>
      <c r="AU434" s="253" t="s">
        <v>76</v>
      </c>
      <c r="AV434" s="13" t="s">
        <v>76</v>
      </c>
      <c r="AW434" s="13" t="s">
        <v>30</v>
      </c>
      <c r="AX434" s="13" t="s">
        <v>67</v>
      </c>
      <c r="AY434" s="253" t="s">
        <v>139</v>
      </c>
    </row>
    <row r="435" s="12" customFormat="1">
      <c r="B435" s="233"/>
      <c r="C435" s="234"/>
      <c r="D435" s="229" t="s">
        <v>152</v>
      </c>
      <c r="E435" s="235" t="s">
        <v>1</v>
      </c>
      <c r="F435" s="236" t="s">
        <v>1152</v>
      </c>
      <c r="G435" s="234"/>
      <c r="H435" s="235" t="s">
        <v>1</v>
      </c>
      <c r="I435" s="237"/>
      <c r="J435" s="234"/>
      <c r="K435" s="234"/>
      <c r="L435" s="238"/>
      <c r="M435" s="239"/>
      <c r="N435" s="240"/>
      <c r="O435" s="240"/>
      <c r="P435" s="240"/>
      <c r="Q435" s="240"/>
      <c r="R435" s="240"/>
      <c r="S435" s="240"/>
      <c r="T435" s="241"/>
      <c r="AT435" s="242" t="s">
        <v>152</v>
      </c>
      <c r="AU435" s="242" t="s">
        <v>76</v>
      </c>
      <c r="AV435" s="12" t="s">
        <v>74</v>
      </c>
      <c r="AW435" s="12" t="s">
        <v>30</v>
      </c>
      <c r="AX435" s="12" t="s">
        <v>67</v>
      </c>
      <c r="AY435" s="242" t="s">
        <v>139</v>
      </c>
    </row>
    <row r="436" s="13" customFormat="1">
      <c r="B436" s="243"/>
      <c r="C436" s="244"/>
      <c r="D436" s="229" t="s">
        <v>152</v>
      </c>
      <c r="E436" s="245" t="s">
        <v>1</v>
      </c>
      <c r="F436" s="246" t="s">
        <v>1153</v>
      </c>
      <c r="G436" s="244"/>
      <c r="H436" s="247">
        <v>14.507</v>
      </c>
      <c r="I436" s="248"/>
      <c r="J436" s="244"/>
      <c r="K436" s="244"/>
      <c r="L436" s="249"/>
      <c r="M436" s="250"/>
      <c r="N436" s="251"/>
      <c r="O436" s="251"/>
      <c r="P436" s="251"/>
      <c r="Q436" s="251"/>
      <c r="R436" s="251"/>
      <c r="S436" s="251"/>
      <c r="T436" s="252"/>
      <c r="AT436" s="253" t="s">
        <v>152</v>
      </c>
      <c r="AU436" s="253" t="s">
        <v>76</v>
      </c>
      <c r="AV436" s="13" t="s">
        <v>76</v>
      </c>
      <c r="AW436" s="13" t="s">
        <v>30</v>
      </c>
      <c r="AX436" s="13" t="s">
        <v>67</v>
      </c>
      <c r="AY436" s="253" t="s">
        <v>139</v>
      </c>
    </row>
    <row r="437" s="14" customFormat="1">
      <c r="B437" s="254"/>
      <c r="C437" s="255"/>
      <c r="D437" s="229" t="s">
        <v>152</v>
      </c>
      <c r="E437" s="256" t="s">
        <v>1</v>
      </c>
      <c r="F437" s="257" t="s">
        <v>157</v>
      </c>
      <c r="G437" s="255"/>
      <c r="H437" s="258">
        <v>23.768999999999998</v>
      </c>
      <c r="I437" s="259"/>
      <c r="J437" s="255"/>
      <c r="K437" s="255"/>
      <c r="L437" s="260"/>
      <c r="M437" s="261"/>
      <c r="N437" s="262"/>
      <c r="O437" s="262"/>
      <c r="P437" s="262"/>
      <c r="Q437" s="262"/>
      <c r="R437" s="262"/>
      <c r="S437" s="262"/>
      <c r="T437" s="263"/>
      <c r="AT437" s="264" t="s">
        <v>152</v>
      </c>
      <c r="AU437" s="264" t="s">
        <v>76</v>
      </c>
      <c r="AV437" s="14" t="s">
        <v>146</v>
      </c>
      <c r="AW437" s="14" t="s">
        <v>30</v>
      </c>
      <c r="AX437" s="14" t="s">
        <v>74</v>
      </c>
      <c r="AY437" s="264" t="s">
        <v>139</v>
      </c>
    </row>
    <row r="438" s="11" customFormat="1" ht="22.8" customHeight="1">
      <c r="B438" s="201"/>
      <c r="C438" s="202"/>
      <c r="D438" s="203" t="s">
        <v>66</v>
      </c>
      <c r="E438" s="215" t="s">
        <v>830</v>
      </c>
      <c r="F438" s="215" t="s">
        <v>831</v>
      </c>
      <c r="G438" s="202"/>
      <c r="H438" s="202"/>
      <c r="I438" s="205"/>
      <c r="J438" s="216">
        <f>BK438</f>
        <v>0</v>
      </c>
      <c r="K438" s="202"/>
      <c r="L438" s="207"/>
      <c r="M438" s="208"/>
      <c r="N438" s="209"/>
      <c r="O438" s="209"/>
      <c r="P438" s="210">
        <f>SUM(P439:P442)</f>
        <v>0</v>
      </c>
      <c r="Q438" s="209"/>
      <c r="R438" s="210">
        <f>SUM(R439:R442)</f>
        <v>0</v>
      </c>
      <c r="S438" s="209"/>
      <c r="T438" s="211">
        <f>SUM(T439:T442)</f>
        <v>0</v>
      </c>
      <c r="AR438" s="212" t="s">
        <v>74</v>
      </c>
      <c r="AT438" s="213" t="s">
        <v>66</v>
      </c>
      <c r="AU438" s="213" t="s">
        <v>74</v>
      </c>
      <c r="AY438" s="212" t="s">
        <v>139</v>
      </c>
      <c r="BK438" s="214">
        <f>SUM(BK439:BK442)</f>
        <v>0</v>
      </c>
    </row>
    <row r="439" s="1" customFormat="1" ht="16.5" customHeight="1">
      <c r="B439" s="38"/>
      <c r="C439" s="217" t="s">
        <v>617</v>
      </c>
      <c r="D439" s="217" t="s">
        <v>141</v>
      </c>
      <c r="E439" s="218" t="s">
        <v>1154</v>
      </c>
      <c r="F439" s="219" t="s">
        <v>1155</v>
      </c>
      <c r="G439" s="220" t="s">
        <v>307</v>
      </c>
      <c r="H439" s="221">
        <v>331.72899999999998</v>
      </c>
      <c r="I439" s="222"/>
      <c r="J439" s="223">
        <f>ROUND(I439*H439,2)</f>
        <v>0</v>
      </c>
      <c r="K439" s="219" t="s">
        <v>145</v>
      </c>
      <c r="L439" s="43"/>
      <c r="M439" s="224" t="s">
        <v>1</v>
      </c>
      <c r="N439" s="225" t="s">
        <v>38</v>
      </c>
      <c r="O439" s="79"/>
      <c r="P439" s="226">
        <f>O439*H439</f>
        <v>0</v>
      </c>
      <c r="Q439" s="226">
        <v>0</v>
      </c>
      <c r="R439" s="226">
        <f>Q439*H439</f>
        <v>0</v>
      </c>
      <c r="S439" s="226">
        <v>0</v>
      </c>
      <c r="T439" s="227">
        <f>S439*H439</f>
        <v>0</v>
      </c>
      <c r="AR439" s="17" t="s">
        <v>146</v>
      </c>
      <c r="AT439" s="17" t="s">
        <v>141</v>
      </c>
      <c r="AU439" s="17" t="s">
        <v>76</v>
      </c>
      <c r="AY439" s="17" t="s">
        <v>139</v>
      </c>
      <c r="BE439" s="228">
        <f>IF(N439="základní",J439,0)</f>
        <v>0</v>
      </c>
      <c r="BF439" s="228">
        <f>IF(N439="snížená",J439,0)</f>
        <v>0</v>
      </c>
      <c r="BG439" s="228">
        <f>IF(N439="zákl. přenesená",J439,0)</f>
        <v>0</v>
      </c>
      <c r="BH439" s="228">
        <f>IF(N439="sníž. přenesená",J439,0)</f>
        <v>0</v>
      </c>
      <c r="BI439" s="228">
        <f>IF(N439="nulová",J439,0)</f>
        <v>0</v>
      </c>
      <c r="BJ439" s="17" t="s">
        <v>74</v>
      </c>
      <c r="BK439" s="228">
        <f>ROUND(I439*H439,2)</f>
        <v>0</v>
      </c>
      <c r="BL439" s="17" t="s">
        <v>146</v>
      </c>
      <c r="BM439" s="17" t="s">
        <v>1156</v>
      </c>
    </row>
    <row r="440" s="1" customFormat="1">
      <c r="B440" s="38"/>
      <c r="C440" s="39"/>
      <c r="D440" s="229" t="s">
        <v>148</v>
      </c>
      <c r="E440" s="39"/>
      <c r="F440" s="230" t="s">
        <v>1157</v>
      </c>
      <c r="G440" s="39"/>
      <c r="H440" s="39"/>
      <c r="I440" s="144"/>
      <c r="J440" s="39"/>
      <c r="K440" s="39"/>
      <c r="L440" s="43"/>
      <c r="M440" s="231"/>
      <c r="N440" s="79"/>
      <c r="O440" s="79"/>
      <c r="P440" s="79"/>
      <c r="Q440" s="79"/>
      <c r="R440" s="79"/>
      <c r="S440" s="79"/>
      <c r="T440" s="80"/>
      <c r="AT440" s="17" t="s">
        <v>148</v>
      </c>
      <c r="AU440" s="17" t="s">
        <v>76</v>
      </c>
    </row>
    <row r="441" s="1" customFormat="1">
      <c r="B441" s="38"/>
      <c r="C441" s="39"/>
      <c r="D441" s="229" t="s">
        <v>150</v>
      </c>
      <c r="E441" s="39"/>
      <c r="F441" s="232" t="s">
        <v>1158</v>
      </c>
      <c r="G441" s="39"/>
      <c r="H441" s="39"/>
      <c r="I441" s="144"/>
      <c r="J441" s="39"/>
      <c r="K441" s="39"/>
      <c r="L441" s="43"/>
      <c r="M441" s="231"/>
      <c r="N441" s="79"/>
      <c r="O441" s="79"/>
      <c r="P441" s="79"/>
      <c r="Q441" s="79"/>
      <c r="R441" s="79"/>
      <c r="S441" s="79"/>
      <c r="T441" s="80"/>
      <c r="AT441" s="17" t="s">
        <v>150</v>
      </c>
      <c r="AU441" s="17" t="s">
        <v>76</v>
      </c>
    </row>
    <row r="442" s="1" customFormat="1">
      <c r="B442" s="38"/>
      <c r="C442" s="39"/>
      <c r="D442" s="229" t="s">
        <v>266</v>
      </c>
      <c r="E442" s="39"/>
      <c r="F442" s="232" t="s">
        <v>1159</v>
      </c>
      <c r="G442" s="39"/>
      <c r="H442" s="39"/>
      <c r="I442" s="144"/>
      <c r="J442" s="39"/>
      <c r="K442" s="39"/>
      <c r="L442" s="43"/>
      <c r="M442" s="231"/>
      <c r="N442" s="79"/>
      <c r="O442" s="79"/>
      <c r="P442" s="79"/>
      <c r="Q442" s="79"/>
      <c r="R442" s="79"/>
      <c r="S442" s="79"/>
      <c r="T442" s="80"/>
      <c r="AT442" s="17" t="s">
        <v>266</v>
      </c>
      <c r="AU442" s="17" t="s">
        <v>76</v>
      </c>
    </row>
    <row r="443" s="11" customFormat="1" ht="25.92" customHeight="1">
      <c r="B443" s="201"/>
      <c r="C443" s="202"/>
      <c r="D443" s="203" t="s">
        <v>66</v>
      </c>
      <c r="E443" s="204" t="s">
        <v>839</v>
      </c>
      <c r="F443" s="204" t="s">
        <v>840</v>
      </c>
      <c r="G443" s="202"/>
      <c r="H443" s="202"/>
      <c r="I443" s="205"/>
      <c r="J443" s="206">
        <f>BK443</f>
        <v>0</v>
      </c>
      <c r="K443" s="202"/>
      <c r="L443" s="207"/>
      <c r="M443" s="208"/>
      <c r="N443" s="209"/>
      <c r="O443" s="209"/>
      <c r="P443" s="210">
        <f>P444</f>
        <v>0</v>
      </c>
      <c r="Q443" s="209"/>
      <c r="R443" s="210">
        <f>R444</f>
        <v>0.072999999999999995</v>
      </c>
      <c r="S443" s="209"/>
      <c r="T443" s="211">
        <f>T444</f>
        <v>0</v>
      </c>
      <c r="AR443" s="212" t="s">
        <v>76</v>
      </c>
      <c r="AT443" s="213" t="s">
        <v>66</v>
      </c>
      <c r="AU443" s="213" t="s">
        <v>67</v>
      </c>
      <c r="AY443" s="212" t="s">
        <v>139</v>
      </c>
      <c r="BK443" s="214">
        <f>BK444</f>
        <v>0</v>
      </c>
    </row>
    <row r="444" s="11" customFormat="1" ht="22.8" customHeight="1">
      <c r="B444" s="201"/>
      <c r="C444" s="202"/>
      <c r="D444" s="203" t="s">
        <v>66</v>
      </c>
      <c r="E444" s="215" t="s">
        <v>1160</v>
      </c>
      <c r="F444" s="215" t="s">
        <v>1161</v>
      </c>
      <c r="G444" s="202"/>
      <c r="H444" s="202"/>
      <c r="I444" s="205"/>
      <c r="J444" s="216">
        <f>BK444</f>
        <v>0</v>
      </c>
      <c r="K444" s="202"/>
      <c r="L444" s="207"/>
      <c r="M444" s="208"/>
      <c r="N444" s="209"/>
      <c r="O444" s="209"/>
      <c r="P444" s="210">
        <f>SUM(P445:P471)</f>
        <v>0</v>
      </c>
      <c r="Q444" s="209"/>
      <c r="R444" s="210">
        <f>SUM(R445:R471)</f>
        <v>0.072999999999999995</v>
      </c>
      <c r="S444" s="209"/>
      <c r="T444" s="211">
        <f>SUM(T445:T471)</f>
        <v>0</v>
      </c>
      <c r="AR444" s="212" t="s">
        <v>76</v>
      </c>
      <c r="AT444" s="213" t="s">
        <v>66</v>
      </c>
      <c r="AU444" s="213" t="s">
        <v>74</v>
      </c>
      <c r="AY444" s="212" t="s">
        <v>139</v>
      </c>
      <c r="BK444" s="214">
        <f>SUM(BK445:BK471)</f>
        <v>0</v>
      </c>
    </row>
    <row r="445" s="1" customFormat="1" ht="16.5" customHeight="1">
      <c r="B445" s="38"/>
      <c r="C445" s="217" t="s">
        <v>623</v>
      </c>
      <c r="D445" s="217" t="s">
        <v>141</v>
      </c>
      <c r="E445" s="218" t="s">
        <v>1162</v>
      </c>
      <c r="F445" s="219" t="s">
        <v>1163</v>
      </c>
      <c r="G445" s="220" t="s">
        <v>144</v>
      </c>
      <c r="H445" s="221">
        <v>63.414000000000001</v>
      </c>
      <c r="I445" s="222"/>
      <c r="J445" s="223">
        <f>ROUND(I445*H445,2)</f>
        <v>0</v>
      </c>
      <c r="K445" s="219" t="s">
        <v>145</v>
      </c>
      <c r="L445" s="43"/>
      <c r="M445" s="224" t="s">
        <v>1</v>
      </c>
      <c r="N445" s="225" t="s">
        <v>38</v>
      </c>
      <c r="O445" s="79"/>
      <c r="P445" s="226">
        <f>O445*H445</f>
        <v>0</v>
      </c>
      <c r="Q445" s="226">
        <v>0</v>
      </c>
      <c r="R445" s="226">
        <f>Q445*H445</f>
        <v>0</v>
      </c>
      <c r="S445" s="226">
        <v>0</v>
      </c>
      <c r="T445" s="227">
        <f>S445*H445</f>
        <v>0</v>
      </c>
      <c r="AR445" s="17" t="s">
        <v>269</v>
      </c>
      <c r="AT445" s="17" t="s">
        <v>141</v>
      </c>
      <c r="AU445" s="17" t="s">
        <v>76</v>
      </c>
      <c r="AY445" s="17" t="s">
        <v>139</v>
      </c>
      <c r="BE445" s="228">
        <f>IF(N445="základní",J445,0)</f>
        <v>0</v>
      </c>
      <c r="BF445" s="228">
        <f>IF(N445="snížená",J445,0)</f>
        <v>0</v>
      </c>
      <c r="BG445" s="228">
        <f>IF(N445="zákl. přenesená",J445,0)</f>
        <v>0</v>
      </c>
      <c r="BH445" s="228">
        <f>IF(N445="sníž. přenesená",J445,0)</f>
        <v>0</v>
      </c>
      <c r="BI445" s="228">
        <f>IF(N445="nulová",J445,0)</f>
        <v>0</v>
      </c>
      <c r="BJ445" s="17" t="s">
        <v>74</v>
      </c>
      <c r="BK445" s="228">
        <f>ROUND(I445*H445,2)</f>
        <v>0</v>
      </c>
      <c r="BL445" s="17" t="s">
        <v>269</v>
      </c>
      <c r="BM445" s="17" t="s">
        <v>1164</v>
      </c>
    </row>
    <row r="446" s="1" customFormat="1">
      <c r="B446" s="38"/>
      <c r="C446" s="39"/>
      <c r="D446" s="229" t="s">
        <v>148</v>
      </c>
      <c r="E446" s="39"/>
      <c r="F446" s="230" t="s">
        <v>1165</v>
      </c>
      <c r="G446" s="39"/>
      <c r="H446" s="39"/>
      <c r="I446" s="144"/>
      <c r="J446" s="39"/>
      <c r="K446" s="39"/>
      <c r="L446" s="43"/>
      <c r="M446" s="231"/>
      <c r="N446" s="79"/>
      <c r="O446" s="79"/>
      <c r="P446" s="79"/>
      <c r="Q446" s="79"/>
      <c r="R446" s="79"/>
      <c r="S446" s="79"/>
      <c r="T446" s="80"/>
      <c r="AT446" s="17" t="s">
        <v>148</v>
      </c>
      <c r="AU446" s="17" t="s">
        <v>76</v>
      </c>
    </row>
    <row r="447" s="1" customFormat="1">
      <c r="B447" s="38"/>
      <c r="C447" s="39"/>
      <c r="D447" s="229" t="s">
        <v>150</v>
      </c>
      <c r="E447" s="39"/>
      <c r="F447" s="232" t="s">
        <v>1166</v>
      </c>
      <c r="G447" s="39"/>
      <c r="H447" s="39"/>
      <c r="I447" s="144"/>
      <c r="J447" s="39"/>
      <c r="K447" s="39"/>
      <c r="L447" s="43"/>
      <c r="M447" s="231"/>
      <c r="N447" s="79"/>
      <c r="O447" s="79"/>
      <c r="P447" s="79"/>
      <c r="Q447" s="79"/>
      <c r="R447" s="79"/>
      <c r="S447" s="79"/>
      <c r="T447" s="80"/>
      <c r="AT447" s="17" t="s">
        <v>150</v>
      </c>
      <c r="AU447" s="17" t="s">
        <v>76</v>
      </c>
    </row>
    <row r="448" s="12" customFormat="1">
      <c r="B448" s="233"/>
      <c r="C448" s="234"/>
      <c r="D448" s="229" t="s">
        <v>152</v>
      </c>
      <c r="E448" s="235" t="s">
        <v>1</v>
      </c>
      <c r="F448" s="236" t="s">
        <v>1167</v>
      </c>
      <c r="G448" s="234"/>
      <c r="H448" s="235" t="s">
        <v>1</v>
      </c>
      <c r="I448" s="237"/>
      <c r="J448" s="234"/>
      <c r="K448" s="234"/>
      <c r="L448" s="238"/>
      <c r="M448" s="239"/>
      <c r="N448" s="240"/>
      <c r="O448" s="240"/>
      <c r="P448" s="240"/>
      <c r="Q448" s="240"/>
      <c r="R448" s="240"/>
      <c r="S448" s="240"/>
      <c r="T448" s="241"/>
      <c r="AT448" s="242" t="s">
        <v>152</v>
      </c>
      <c r="AU448" s="242" t="s">
        <v>76</v>
      </c>
      <c r="AV448" s="12" t="s">
        <v>74</v>
      </c>
      <c r="AW448" s="12" t="s">
        <v>30</v>
      </c>
      <c r="AX448" s="12" t="s">
        <v>67</v>
      </c>
      <c r="AY448" s="242" t="s">
        <v>139</v>
      </c>
    </row>
    <row r="449" s="13" customFormat="1">
      <c r="B449" s="243"/>
      <c r="C449" s="244"/>
      <c r="D449" s="229" t="s">
        <v>152</v>
      </c>
      <c r="E449" s="245" t="s">
        <v>1</v>
      </c>
      <c r="F449" s="246" t="s">
        <v>1168</v>
      </c>
      <c r="G449" s="244"/>
      <c r="H449" s="247">
        <v>18.02</v>
      </c>
      <c r="I449" s="248"/>
      <c r="J449" s="244"/>
      <c r="K449" s="244"/>
      <c r="L449" s="249"/>
      <c r="M449" s="250"/>
      <c r="N449" s="251"/>
      <c r="O449" s="251"/>
      <c r="P449" s="251"/>
      <c r="Q449" s="251"/>
      <c r="R449" s="251"/>
      <c r="S449" s="251"/>
      <c r="T449" s="252"/>
      <c r="AT449" s="253" t="s">
        <v>152</v>
      </c>
      <c r="AU449" s="253" t="s">
        <v>76</v>
      </c>
      <c r="AV449" s="13" t="s">
        <v>76</v>
      </c>
      <c r="AW449" s="13" t="s">
        <v>30</v>
      </c>
      <c r="AX449" s="13" t="s">
        <v>67</v>
      </c>
      <c r="AY449" s="253" t="s">
        <v>139</v>
      </c>
    </row>
    <row r="450" s="13" customFormat="1">
      <c r="B450" s="243"/>
      <c r="C450" s="244"/>
      <c r="D450" s="229" t="s">
        <v>152</v>
      </c>
      <c r="E450" s="245" t="s">
        <v>1</v>
      </c>
      <c r="F450" s="246" t="s">
        <v>1169</v>
      </c>
      <c r="G450" s="244"/>
      <c r="H450" s="247">
        <v>32.564</v>
      </c>
      <c r="I450" s="248"/>
      <c r="J450" s="244"/>
      <c r="K450" s="244"/>
      <c r="L450" s="249"/>
      <c r="M450" s="250"/>
      <c r="N450" s="251"/>
      <c r="O450" s="251"/>
      <c r="P450" s="251"/>
      <c r="Q450" s="251"/>
      <c r="R450" s="251"/>
      <c r="S450" s="251"/>
      <c r="T450" s="252"/>
      <c r="AT450" s="253" t="s">
        <v>152</v>
      </c>
      <c r="AU450" s="253" t="s">
        <v>76</v>
      </c>
      <c r="AV450" s="13" t="s">
        <v>76</v>
      </c>
      <c r="AW450" s="13" t="s">
        <v>30</v>
      </c>
      <c r="AX450" s="13" t="s">
        <v>67</v>
      </c>
      <c r="AY450" s="253" t="s">
        <v>139</v>
      </c>
    </row>
    <row r="451" s="12" customFormat="1">
      <c r="B451" s="233"/>
      <c r="C451" s="234"/>
      <c r="D451" s="229" t="s">
        <v>152</v>
      </c>
      <c r="E451" s="235" t="s">
        <v>1</v>
      </c>
      <c r="F451" s="236" t="s">
        <v>1170</v>
      </c>
      <c r="G451" s="234"/>
      <c r="H451" s="235" t="s">
        <v>1</v>
      </c>
      <c r="I451" s="237"/>
      <c r="J451" s="234"/>
      <c r="K451" s="234"/>
      <c r="L451" s="238"/>
      <c r="M451" s="239"/>
      <c r="N451" s="240"/>
      <c r="O451" s="240"/>
      <c r="P451" s="240"/>
      <c r="Q451" s="240"/>
      <c r="R451" s="240"/>
      <c r="S451" s="240"/>
      <c r="T451" s="241"/>
      <c r="AT451" s="242" t="s">
        <v>152</v>
      </c>
      <c r="AU451" s="242" t="s">
        <v>76</v>
      </c>
      <c r="AV451" s="12" t="s">
        <v>74</v>
      </c>
      <c r="AW451" s="12" t="s">
        <v>30</v>
      </c>
      <c r="AX451" s="12" t="s">
        <v>67</v>
      </c>
      <c r="AY451" s="242" t="s">
        <v>139</v>
      </c>
    </row>
    <row r="452" s="13" customFormat="1">
      <c r="B452" s="243"/>
      <c r="C452" s="244"/>
      <c r="D452" s="229" t="s">
        <v>152</v>
      </c>
      <c r="E452" s="245" t="s">
        <v>1</v>
      </c>
      <c r="F452" s="246" t="s">
        <v>1171</v>
      </c>
      <c r="G452" s="244"/>
      <c r="H452" s="247">
        <v>1.2</v>
      </c>
      <c r="I452" s="248"/>
      <c r="J452" s="244"/>
      <c r="K452" s="244"/>
      <c r="L452" s="249"/>
      <c r="M452" s="250"/>
      <c r="N452" s="251"/>
      <c r="O452" s="251"/>
      <c r="P452" s="251"/>
      <c r="Q452" s="251"/>
      <c r="R452" s="251"/>
      <c r="S452" s="251"/>
      <c r="T452" s="252"/>
      <c r="AT452" s="253" t="s">
        <v>152</v>
      </c>
      <c r="AU452" s="253" t="s">
        <v>76</v>
      </c>
      <c r="AV452" s="13" t="s">
        <v>76</v>
      </c>
      <c r="AW452" s="13" t="s">
        <v>30</v>
      </c>
      <c r="AX452" s="13" t="s">
        <v>67</v>
      </c>
      <c r="AY452" s="253" t="s">
        <v>139</v>
      </c>
    </row>
    <row r="453" s="13" customFormat="1">
      <c r="B453" s="243"/>
      <c r="C453" s="244"/>
      <c r="D453" s="229" t="s">
        <v>152</v>
      </c>
      <c r="E453" s="245" t="s">
        <v>1</v>
      </c>
      <c r="F453" s="246" t="s">
        <v>1172</v>
      </c>
      <c r="G453" s="244"/>
      <c r="H453" s="247">
        <v>5.8150000000000004</v>
      </c>
      <c r="I453" s="248"/>
      <c r="J453" s="244"/>
      <c r="K453" s="244"/>
      <c r="L453" s="249"/>
      <c r="M453" s="250"/>
      <c r="N453" s="251"/>
      <c r="O453" s="251"/>
      <c r="P453" s="251"/>
      <c r="Q453" s="251"/>
      <c r="R453" s="251"/>
      <c r="S453" s="251"/>
      <c r="T453" s="252"/>
      <c r="AT453" s="253" t="s">
        <v>152</v>
      </c>
      <c r="AU453" s="253" t="s">
        <v>76</v>
      </c>
      <c r="AV453" s="13" t="s">
        <v>76</v>
      </c>
      <c r="AW453" s="13" t="s">
        <v>30</v>
      </c>
      <c r="AX453" s="13" t="s">
        <v>67</v>
      </c>
      <c r="AY453" s="253" t="s">
        <v>139</v>
      </c>
    </row>
    <row r="454" s="13" customFormat="1">
      <c r="B454" s="243"/>
      <c r="C454" s="244"/>
      <c r="D454" s="229" t="s">
        <v>152</v>
      </c>
      <c r="E454" s="245" t="s">
        <v>1</v>
      </c>
      <c r="F454" s="246" t="s">
        <v>1172</v>
      </c>
      <c r="G454" s="244"/>
      <c r="H454" s="247">
        <v>5.8150000000000004</v>
      </c>
      <c r="I454" s="248"/>
      <c r="J454" s="244"/>
      <c r="K454" s="244"/>
      <c r="L454" s="249"/>
      <c r="M454" s="250"/>
      <c r="N454" s="251"/>
      <c r="O454" s="251"/>
      <c r="P454" s="251"/>
      <c r="Q454" s="251"/>
      <c r="R454" s="251"/>
      <c r="S454" s="251"/>
      <c r="T454" s="252"/>
      <c r="AT454" s="253" t="s">
        <v>152</v>
      </c>
      <c r="AU454" s="253" t="s">
        <v>76</v>
      </c>
      <c r="AV454" s="13" t="s">
        <v>76</v>
      </c>
      <c r="AW454" s="13" t="s">
        <v>30</v>
      </c>
      <c r="AX454" s="13" t="s">
        <v>67</v>
      </c>
      <c r="AY454" s="253" t="s">
        <v>139</v>
      </c>
    </row>
    <row r="455" s="14" customFormat="1">
      <c r="B455" s="254"/>
      <c r="C455" s="255"/>
      <c r="D455" s="229" t="s">
        <v>152</v>
      </c>
      <c r="E455" s="256" t="s">
        <v>1</v>
      </c>
      <c r="F455" s="257" t="s">
        <v>157</v>
      </c>
      <c r="G455" s="255"/>
      <c r="H455" s="258">
        <v>63.414000000000001</v>
      </c>
      <c r="I455" s="259"/>
      <c r="J455" s="255"/>
      <c r="K455" s="255"/>
      <c r="L455" s="260"/>
      <c r="M455" s="261"/>
      <c r="N455" s="262"/>
      <c r="O455" s="262"/>
      <c r="P455" s="262"/>
      <c r="Q455" s="262"/>
      <c r="R455" s="262"/>
      <c r="S455" s="262"/>
      <c r="T455" s="263"/>
      <c r="AT455" s="264" t="s">
        <v>152</v>
      </c>
      <c r="AU455" s="264" t="s">
        <v>76</v>
      </c>
      <c r="AV455" s="14" t="s">
        <v>146</v>
      </c>
      <c r="AW455" s="14" t="s">
        <v>30</v>
      </c>
      <c r="AX455" s="14" t="s">
        <v>74</v>
      </c>
      <c r="AY455" s="264" t="s">
        <v>139</v>
      </c>
    </row>
    <row r="456" s="1" customFormat="1" ht="16.5" customHeight="1">
      <c r="B456" s="38"/>
      <c r="C456" s="276" t="s">
        <v>629</v>
      </c>
      <c r="D456" s="276" t="s">
        <v>320</v>
      </c>
      <c r="E456" s="277" t="s">
        <v>1173</v>
      </c>
      <c r="F456" s="278" t="s">
        <v>1174</v>
      </c>
      <c r="G456" s="279" t="s">
        <v>307</v>
      </c>
      <c r="H456" s="280">
        <v>0.021999999999999999</v>
      </c>
      <c r="I456" s="281"/>
      <c r="J456" s="282">
        <f>ROUND(I456*H456,2)</f>
        <v>0</v>
      </c>
      <c r="K456" s="278" t="s">
        <v>145</v>
      </c>
      <c r="L456" s="283"/>
      <c r="M456" s="284" t="s">
        <v>1</v>
      </c>
      <c r="N456" s="285" t="s">
        <v>38</v>
      </c>
      <c r="O456" s="79"/>
      <c r="P456" s="226">
        <f>O456*H456</f>
        <v>0</v>
      </c>
      <c r="Q456" s="226">
        <v>1</v>
      </c>
      <c r="R456" s="226">
        <f>Q456*H456</f>
        <v>0.021999999999999999</v>
      </c>
      <c r="S456" s="226">
        <v>0</v>
      </c>
      <c r="T456" s="227">
        <f>S456*H456</f>
        <v>0</v>
      </c>
      <c r="AR456" s="17" t="s">
        <v>418</v>
      </c>
      <c r="AT456" s="17" t="s">
        <v>320</v>
      </c>
      <c r="AU456" s="17" t="s">
        <v>76</v>
      </c>
      <c r="AY456" s="17" t="s">
        <v>139</v>
      </c>
      <c r="BE456" s="228">
        <f>IF(N456="základní",J456,0)</f>
        <v>0</v>
      </c>
      <c r="BF456" s="228">
        <f>IF(N456="snížená",J456,0)</f>
        <v>0</v>
      </c>
      <c r="BG456" s="228">
        <f>IF(N456="zákl. přenesená",J456,0)</f>
        <v>0</v>
      </c>
      <c r="BH456" s="228">
        <f>IF(N456="sníž. přenesená",J456,0)</f>
        <v>0</v>
      </c>
      <c r="BI456" s="228">
        <f>IF(N456="nulová",J456,0)</f>
        <v>0</v>
      </c>
      <c r="BJ456" s="17" t="s">
        <v>74</v>
      </c>
      <c r="BK456" s="228">
        <f>ROUND(I456*H456,2)</f>
        <v>0</v>
      </c>
      <c r="BL456" s="17" t="s">
        <v>269</v>
      </c>
      <c r="BM456" s="17" t="s">
        <v>1175</v>
      </c>
    </row>
    <row r="457" s="1" customFormat="1">
      <c r="B457" s="38"/>
      <c r="C457" s="39"/>
      <c r="D457" s="229" t="s">
        <v>148</v>
      </c>
      <c r="E457" s="39"/>
      <c r="F457" s="230" t="s">
        <v>1174</v>
      </c>
      <c r="G457" s="39"/>
      <c r="H457" s="39"/>
      <c r="I457" s="144"/>
      <c r="J457" s="39"/>
      <c r="K457" s="39"/>
      <c r="L457" s="43"/>
      <c r="M457" s="231"/>
      <c r="N457" s="79"/>
      <c r="O457" s="79"/>
      <c r="P457" s="79"/>
      <c r="Q457" s="79"/>
      <c r="R457" s="79"/>
      <c r="S457" s="79"/>
      <c r="T457" s="80"/>
      <c r="AT457" s="17" t="s">
        <v>148</v>
      </c>
      <c r="AU457" s="17" t="s">
        <v>76</v>
      </c>
    </row>
    <row r="458" s="1" customFormat="1">
      <c r="B458" s="38"/>
      <c r="C458" s="39"/>
      <c r="D458" s="229" t="s">
        <v>266</v>
      </c>
      <c r="E458" s="39"/>
      <c r="F458" s="232" t="s">
        <v>1176</v>
      </c>
      <c r="G458" s="39"/>
      <c r="H458" s="39"/>
      <c r="I458" s="144"/>
      <c r="J458" s="39"/>
      <c r="K458" s="39"/>
      <c r="L458" s="43"/>
      <c r="M458" s="231"/>
      <c r="N458" s="79"/>
      <c r="O458" s="79"/>
      <c r="P458" s="79"/>
      <c r="Q458" s="79"/>
      <c r="R458" s="79"/>
      <c r="S458" s="79"/>
      <c r="T458" s="80"/>
      <c r="AT458" s="17" t="s">
        <v>266</v>
      </c>
      <c r="AU458" s="17" t="s">
        <v>76</v>
      </c>
    </row>
    <row r="459" s="13" customFormat="1">
      <c r="B459" s="243"/>
      <c r="C459" s="244"/>
      <c r="D459" s="229" t="s">
        <v>152</v>
      </c>
      <c r="E459" s="245" t="s">
        <v>1</v>
      </c>
      <c r="F459" s="246" t="s">
        <v>1177</v>
      </c>
      <c r="G459" s="244"/>
      <c r="H459" s="247">
        <v>0.021999999999999999</v>
      </c>
      <c r="I459" s="248"/>
      <c r="J459" s="244"/>
      <c r="K459" s="244"/>
      <c r="L459" s="249"/>
      <c r="M459" s="250"/>
      <c r="N459" s="251"/>
      <c r="O459" s="251"/>
      <c r="P459" s="251"/>
      <c r="Q459" s="251"/>
      <c r="R459" s="251"/>
      <c r="S459" s="251"/>
      <c r="T459" s="252"/>
      <c r="AT459" s="253" t="s">
        <v>152</v>
      </c>
      <c r="AU459" s="253" t="s">
        <v>76</v>
      </c>
      <c r="AV459" s="13" t="s">
        <v>76</v>
      </c>
      <c r="AW459" s="13" t="s">
        <v>30</v>
      </c>
      <c r="AX459" s="13" t="s">
        <v>74</v>
      </c>
      <c r="AY459" s="253" t="s">
        <v>139</v>
      </c>
    </row>
    <row r="460" s="1" customFormat="1" ht="16.5" customHeight="1">
      <c r="B460" s="38"/>
      <c r="C460" s="217" t="s">
        <v>637</v>
      </c>
      <c r="D460" s="217" t="s">
        <v>141</v>
      </c>
      <c r="E460" s="218" t="s">
        <v>1178</v>
      </c>
      <c r="F460" s="219" t="s">
        <v>1179</v>
      </c>
      <c r="G460" s="220" t="s">
        <v>144</v>
      </c>
      <c r="H460" s="221">
        <v>126.828</v>
      </c>
      <c r="I460" s="222"/>
      <c r="J460" s="223">
        <f>ROUND(I460*H460,2)</f>
        <v>0</v>
      </c>
      <c r="K460" s="219" t="s">
        <v>145</v>
      </c>
      <c r="L460" s="43"/>
      <c r="M460" s="224" t="s">
        <v>1</v>
      </c>
      <c r="N460" s="225" t="s">
        <v>38</v>
      </c>
      <c r="O460" s="79"/>
      <c r="P460" s="226">
        <f>O460*H460</f>
        <v>0</v>
      </c>
      <c r="Q460" s="226">
        <v>0</v>
      </c>
      <c r="R460" s="226">
        <f>Q460*H460</f>
        <v>0</v>
      </c>
      <c r="S460" s="226">
        <v>0</v>
      </c>
      <c r="T460" s="227">
        <f>S460*H460</f>
        <v>0</v>
      </c>
      <c r="AR460" s="17" t="s">
        <v>269</v>
      </c>
      <c r="AT460" s="17" t="s">
        <v>141</v>
      </c>
      <c r="AU460" s="17" t="s">
        <v>76</v>
      </c>
      <c r="AY460" s="17" t="s">
        <v>139</v>
      </c>
      <c r="BE460" s="228">
        <f>IF(N460="základní",J460,0)</f>
        <v>0</v>
      </c>
      <c r="BF460" s="228">
        <f>IF(N460="snížená",J460,0)</f>
        <v>0</v>
      </c>
      <c r="BG460" s="228">
        <f>IF(N460="zákl. přenesená",J460,0)</f>
        <v>0</v>
      </c>
      <c r="BH460" s="228">
        <f>IF(N460="sníž. přenesená",J460,0)</f>
        <v>0</v>
      </c>
      <c r="BI460" s="228">
        <f>IF(N460="nulová",J460,0)</f>
        <v>0</v>
      </c>
      <c r="BJ460" s="17" t="s">
        <v>74</v>
      </c>
      <c r="BK460" s="228">
        <f>ROUND(I460*H460,2)</f>
        <v>0</v>
      </c>
      <c r="BL460" s="17" t="s">
        <v>269</v>
      </c>
      <c r="BM460" s="17" t="s">
        <v>1180</v>
      </c>
    </row>
    <row r="461" s="1" customFormat="1">
      <c r="B461" s="38"/>
      <c r="C461" s="39"/>
      <c r="D461" s="229" t="s">
        <v>148</v>
      </c>
      <c r="E461" s="39"/>
      <c r="F461" s="230" t="s">
        <v>1181</v>
      </c>
      <c r="G461" s="39"/>
      <c r="H461" s="39"/>
      <c r="I461" s="144"/>
      <c r="J461" s="39"/>
      <c r="K461" s="39"/>
      <c r="L461" s="43"/>
      <c r="M461" s="231"/>
      <c r="N461" s="79"/>
      <c r="O461" s="79"/>
      <c r="P461" s="79"/>
      <c r="Q461" s="79"/>
      <c r="R461" s="79"/>
      <c r="S461" s="79"/>
      <c r="T461" s="80"/>
      <c r="AT461" s="17" t="s">
        <v>148</v>
      </c>
      <c r="AU461" s="17" t="s">
        <v>76</v>
      </c>
    </row>
    <row r="462" s="1" customFormat="1">
      <c r="B462" s="38"/>
      <c r="C462" s="39"/>
      <c r="D462" s="229" t="s">
        <v>150</v>
      </c>
      <c r="E462" s="39"/>
      <c r="F462" s="232" t="s">
        <v>1166</v>
      </c>
      <c r="G462" s="39"/>
      <c r="H462" s="39"/>
      <c r="I462" s="144"/>
      <c r="J462" s="39"/>
      <c r="K462" s="39"/>
      <c r="L462" s="43"/>
      <c r="M462" s="231"/>
      <c r="N462" s="79"/>
      <c r="O462" s="79"/>
      <c r="P462" s="79"/>
      <c r="Q462" s="79"/>
      <c r="R462" s="79"/>
      <c r="S462" s="79"/>
      <c r="T462" s="80"/>
      <c r="AT462" s="17" t="s">
        <v>150</v>
      </c>
      <c r="AU462" s="17" t="s">
        <v>76</v>
      </c>
    </row>
    <row r="463" s="13" customFormat="1">
      <c r="B463" s="243"/>
      <c r="C463" s="244"/>
      <c r="D463" s="229" t="s">
        <v>152</v>
      </c>
      <c r="E463" s="245" t="s">
        <v>1</v>
      </c>
      <c r="F463" s="246" t="s">
        <v>1182</v>
      </c>
      <c r="G463" s="244"/>
      <c r="H463" s="247">
        <v>126.828</v>
      </c>
      <c r="I463" s="248"/>
      <c r="J463" s="244"/>
      <c r="K463" s="244"/>
      <c r="L463" s="249"/>
      <c r="M463" s="250"/>
      <c r="N463" s="251"/>
      <c r="O463" s="251"/>
      <c r="P463" s="251"/>
      <c r="Q463" s="251"/>
      <c r="R463" s="251"/>
      <c r="S463" s="251"/>
      <c r="T463" s="252"/>
      <c r="AT463" s="253" t="s">
        <v>152</v>
      </c>
      <c r="AU463" s="253" t="s">
        <v>76</v>
      </c>
      <c r="AV463" s="13" t="s">
        <v>76</v>
      </c>
      <c r="AW463" s="13" t="s">
        <v>30</v>
      </c>
      <c r="AX463" s="13" t="s">
        <v>67</v>
      </c>
      <c r="AY463" s="253" t="s">
        <v>139</v>
      </c>
    </row>
    <row r="464" s="14" customFormat="1">
      <c r="B464" s="254"/>
      <c r="C464" s="255"/>
      <c r="D464" s="229" t="s">
        <v>152</v>
      </c>
      <c r="E464" s="256" t="s">
        <v>1</v>
      </c>
      <c r="F464" s="257" t="s">
        <v>157</v>
      </c>
      <c r="G464" s="255"/>
      <c r="H464" s="258">
        <v>126.828</v>
      </c>
      <c r="I464" s="259"/>
      <c r="J464" s="255"/>
      <c r="K464" s="255"/>
      <c r="L464" s="260"/>
      <c r="M464" s="261"/>
      <c r="N464" s="262"/>
      <c r="O464" s="262"/>
      <c r="P464" s="262"/>
      <c r="Q464" s="262"/>
      <c r="R464" s="262"/>
      <c r="S464" s="262"/>
      <c r="T464" s="263"/>
      <c r="AT464" s="264" t="s">
        <v>152</v>
      </c>
      <c r="AU464" s="264" t="s">
        <v>76</v>
      </c>
      <c r="AV464" s="14" t="s">
        <v>146</v>
      </c>
      <c r="AW464" s="14" t="s">
        <v>30</v>
      </c>
      <c r="AX464" s="14" t="s">
        <v>74</v>
      </c>
      <c r="AY464" s="264" t="s">
        <v>139</v>
      </c>
    </row>
    <row r="465" s="1" customFormat="1" ht="16.5" customHeight="1">
      <c r="B465" s="38"/>
      <c r="C465" s="276" t="s">
        <v>643</v>
      </c>
      <c r="D465" s="276" t="s">
        <v>320</v>
      </c>
      <c r="E465" s="277" t="s">
        <v>1183</v>
      </c>
      <c r="F465" s="278" t="s">
        <v>1184</v>
      </c>
      <c r="G465" s="279" t="s">
        <v>307</v>
      </c>
      <c r="H465" s="280">
        <v>0.050999999999999997</v>
      </c>
      <c r="I465" s="281"/>
      <c r="J465" s="282">
        <f>ROUND(I465*H465,2)</f>
        <v>0</v>
      </c>
      <c r="K465" s="278" t="s">
        <v>145</v>
      </c>
      <c r="L465" s="283"/>
      <c r="M465" s="284" t="s">
        <v>1</v>
      </c>
      <c r="N465" s="285" t="s">
        <v>38</v>
      </c>
      <c r="O465" s="79"/>
      <c r="P465" s="226">
        <f>O465*H465</f>
        <v>0</v>
      </c>
      <c r="Q465" s="226">
        <v>1</v>
      </c>
      <c r="R465" s="226">
        <f>Q465*H465</f>
        <v>0.050999999999999997</v>
      </c>
      <c r="S465" s="226">
        <v>0</v>
      </c>
      <c r="T465" s="227">
        <f>S465*H465</f>
        <v>0</v>
      </c>
      <c r="AR465" s="17" t="s">
        <v>418</v>
      </c>
      <c r="AT465" s="17" t="s">
        <v>320</v>
      </c>
      <c r="AU465" s="17" t="s">
        <v>76</v>
      </c>
      <c r="AY465" s="17" t="s">
        <v>139</v>
      </c>
      <c r="BE465" s="228">
        <f>IF(N465="základní",J465,0)</f>
        <v>0</v>
      </c>
      <c r="BF465" s="228">
        <f>IF(N465="snížená",J465,0)</f>
        <v>0</v>
      </c>
      <c r="BG465" s="228">
        <f>IF(N465="zákl. přenesená",J465,0)</f>
        <v>0</v>
      </c>
      <c r="BH465" s="228">
        <f>IF(N465="sníž. přenesená",J465,0)</f>
        <v>0</v>
      </c>
      <c r="BI465" s="228">
        <f>IF(N465="nulová",J465,0)</f>
        <v>0</v>
      </c>
      <c r="BJ465" s="17" t="s">
        <v>74</v>
      </c>
      <c r="BK465" s="228">
        <f>ROUND(I465*H465,2)</f>
        <v>0</v>
      </c>
      <c r="BL465" s="17" t="s">
        <v>269</v>
      </c>
      <c r="BM465" s="17" t="s">
        <v>1185</v>
      </c>
    </row>
    <row r="466" s="1" customFormat="1">
      <c r="B466" s="38"/>
      <c r="C466" s="39"/>
      <c r="D466" s="229" t="s">
        <v>148</v>
      </c>
      <c r="E466" s="39"/>
      <c r="F466" s="230" t="s">
        <v>1184</v>
      </c>
      <c r="G466" s="39"/>
      <c r="H466" s="39"/>
      <c r="I466" s="144"/>
      <c r="J466" s="39"/>
      <c r="K466" s="39"/>
      <c r="L466" s="43"/>
      <c r="M466" s="231"/>
      <c r="N466" s="79"/>
      <c r="O466" s="79"/>
      <c r="P466" s="79"/>
      <c r="Q466" s="79"/>
      <c r="R466" s="79"/>
      <c r="S466" s="79"/>
      <c r="T466" s="80"/>
      <c r="AT466" s="17" t="s">
        <v>148</v>
      </c>
      <c r="AU466" s="17" t="s">
        <v>76</v>
      </c>
    </row>
    <row r="467" s="1" customFormat="1">
      <c r="B467" s="38"/>
      <c r="C467" s="39"/>
      <c r="D467" s="229" t="s">
        <v>266</v>
      </c>
      <c r="E467" s="39"/>
      <c r="F467" s="232" t="s">
        <v>1186</v>
      </c>
      <c r="G467" s="39"/>
      <c r="H467" s="39"/>
      <c r="I467" s="144"/>
      <c r="J467" s="39"/>
      <c r="K467" s="39"/>
      <c r="L467" s="43"/>
      <c r="M467" s="231"/>
      <c r="N467" s="79"/>
      <c r="O467" s="79"/>
      <c r="P467" s="79"/>
      <c r="Q467" s="79"/>
      <c r="R467" s="79"/>
      <c r="S467" s="79"/>
      <c r="T467" s="80"/>
      <c r="AT467" s="17" t="s">
        <v>266</v>
      </c>
      <c r="AU467" s="17" t="s">
        <v>76</v>
      </c>
    </row>
    <row r="468" s="13" customFormat="1">
      <c r="B468" s="243"/>
      <c r="C468" s="244"/>
      <c r="D468" s="229" t="s">
        <v>152</v>
      </c>
      <c r="E468" s="245" t="s">
        <v>1</v>
      </c>
      <c r="F468" s="246" t="s">
        <v>1187</v>
      </c>
      <c r="G468" s="244"/>
      <c r="H468" s="247">
        <v>0.050999999999999997</v>
      </c>
      <c r="I468" s="248"/>
      <c r="J468" s="244"/>
      <c r="K468" s="244"/>
      <c r="L468" s="249"/>
      <c r="M468" s="250"/>
      <c r="N468" s="251"/>
      <c r="O468" s="251"/>
      <c r="P468" s="251"/>
      <c r="Q468" s="251"/>
      <c r="R468" s="251"/>
      <c r="S468" s="251"/>
      <c r="T468" s="252"/>
      <c r="AT468" s="253" t="s">
        <v>152</v>
      </c>
      <c r="AU468" s="253" t="s">
        <v>76</v>
      </c>
      <c r="AV468" s="13" t="s">
        <v>76</v>
      </c>
      <c r="AW468" s="13" t="s">
        <v>30</v>
      </c>
      <c r="AX468" s="13" t="s">
        <v>74</v>
      </c>
      <c r="AY468" s="253" t="s">
        <v>139</v>
      </c>
    </row>
    <row r="469" s="1" customFormat="1" ht="16.5" customHeight="1">
      <c r="B469" s="38"/>
      <c r="C469" s="217" t="s">
        <v>649</v>
      </c>
      <c r="D469" s="217" t="s">
        <v>141</v>
      </c>
      <c r="E469" s="218" t="s">
        <v>1188</v>
      </c>
      <c r="F469" s="219" t="s">
        <v>1189</v>
      </c>
      <c r="G469" s="220" t="s">
        <v>307</v>
      </c>
      <c r="H469" s="221">
        <v>0.072999999999999995</v>
      </c>
      <c r="I469" s="222"/>
      <c r="J469" s="223">
        <f>ROUND(I469*H469,2)</f>
        <v>0</v>
      </c>
      <c r="K469" s="219" t="s">
        <v>145</v>
      </c>
      <c r="L469" s="43"/>
      <c r="M469" s="224" t="s">
        <v>1</v>
      </c>
      <c r="N469" s="225" t="s">
        <v>38</v>
      </c>
      <c r="O469" s="79"/>
      <c r="P469" s="226">
        <f>O469*H469</f>
        <v>0</v>
      </c>
      <c r="Q469" s="226">
        <v>0</v>
      </c>
      <c r="R469" s="226">
        <f>Q469*H469</f>
        <v>0</v>
      </c>
      <c r="S469" s="226">
        <v>0</v>
      </c>
      <c r="T469" s="227">
        <f>S469*H469</f>
        <v>0</v>
      </c>
      <c r="AR469" s="17" t="s">
        <v>269</v>
      </c>
      <c r="AT469" s="17" t="s">
        <v>141</v>
      </c>
      <c r="AU469" s="17" t="s">
        <v>76</v>
      </c>
      <c r="AY469" s="17" t="s">
        <v>139</v>
      </c>
      <c r="BE469" s="228">
        <f>IF(N469="základní",J469,0)</f>
        <v>0</v>
      </c>
      <c r="BF469" s="228">
        <f>IF(N469="snížená",J469,0)</f>
        <v>0</v>
      </c>
      <c r="BG469" s="228">
        <f>IF(N469="zákl. přenesená",J469,0)</f>
        <v>0</v>
      </c>
      <c r="BH469" s="228">
        <f>IF(N469="sníž. přenesená",J469,0)</f>
        <v>0</v>
      </c>
      <c r="BI469" s="228">
        <f>IF(N469="nulová",J469,0)</f>
        <v>0</v>
      </c>
      <c r="BJ469" s="17" t="s">
        <v>74</v>
      </c>
      <c r="BK469" s="228">
        <f>ROUND(I469*H469,2)</f>
        <v>0</v>
      </c>
      <c r="BL469" s="17" t="s">
        <v>269</v>
      </c>
      <c r="BM469" s="17" t="s">
        <v>1190</v>
      </c>
    </row>
    <row r="470" s="1" customFormat="1">
      <c r="B470" s="38"/>
      <c r="C470" s="39"/>
      <c r="D470" s="229" t="s">
        <v>148</v>
      </c>
      <c r="E470" s="39"/>
      <c r="F470" s="230" t="s">
        <v>1191</v>
      </c>
      <c r="G470" s="39"/>
      <c r="H470" s="39"/>
      <c r="I470" s="144"/>
      <c r="J470" s="39"/>
      <c r="K470" s="39"/>
      <c r="L470" s="43"/>
      <c r="M470" s="231"/>
      <c r="N470" s="79"/>
      <c r="O470" s="79"/>
      <c r="P470" s="79"/>
      <c r="Q470" s="79"/>
      <c r="R470" s="79"/>
      <c r="S470" s="79"/>
      <c r="T470" s="80"/>
      <c r="AT470" s="17" t="s">
        <v>148</v>
      </c>
      <c r="AU470" s="17" t="s">
        <v>76</v>
      </c>
    </row>
    <row r="471" s="1" customFormat="1">
      <c r="B471" s="38"/>
      <c r="C471" s="39"/>
      <c r="D471" s="229" t="s">
        <v>150</v>
      </c>
      <c r="E471" s="39"/>
      <c r="F471" s="232" t="s">
        <v>1192</v>
      </c>
      <c r="G471" s="39"/>
      <c r="H471" s="39"/>
      <c r="I471" s="144"/>
      <c r="J471" s="39"/>
      <c r="K471" s="39"/>
      <c r="L471" s="43"/>
      <c r="M471" s="292"/>
      <c r="N471" s="293"/>
      <c r="O471" s="293"/>
      <c r="P471" s="293"/>
      <c r="Q471" s="293"/>
      <c r="R471" s="293"/>
      <c r="S471" s="293"/>
      <c r="T471" s="294"/>
      <c r="AT471" s="17" t="s">
        <v>150</v>
      </c>
      <c r="AU471" s="17" t="s">
        <v>76</v>
      </c>
    </row>
    <row r="472" s="1" customFormat="1" ht="6.96" customHeight="1">
      <c r="B472" s="57"/>
      <c r="C472" s="58"/>
      <c r="D472" s="58"/>
      <c r="E472" s="58"/>
      <c r="F472" s="58"/>
      <c r="G472" s="58"/>
      <c r="H472" s="58"/>
      <c r="I472" s="168"/>
      <c r="J472" s="58"/>
      <c r="K472" s="58"/>
      <c r="L472" s="43"/>
    </row>
  </sheetData>
  <sheetProtection sheet="1" autoFilter="0" formatColumns="0" formatRows="0" objects="1" scenarios="1" spinCount="100000" saltValue="HdlhYQ7Nb4zS8ZvU+x7tHMLFS/skJ5+yD4u0G/hm7luO/Urv4XKXIR1vgggEzl19Xyaf4OL6QRjTvDd0m9hCIQ==" hashValue="lxM/N1TWsbn+Oa5Wnp+gP7KJEgb3q5vS9GMVKS5AGIQm5DNFZ/6hqRLvFO1uZdcIxaU/pueVrYfpw0qeBcBAbw==" algorithmName="SHA-512" password="CC35"/>
  <autoFilter ref="C94:K471"/>
  <mergeCells count="12">
    <mergeCell ref="E7:H7"/>
    <mergeCell ref="E9:H9"/>
    <mergeCell ref="E11:H11"/>
    <mergeCell ref="E20:H20"/>
    <mergeCell ref="E29:H29"/>
    <mergeCell ref="E50:H50"/>
    <mergeCell ref="E52:H52"/>
    <mergeCell ref="E54:H54"/>
    <mergeCell ref="E83:H83"/>
    <mergeCell ref="E85:H85"/>
    <mergeCell ref="E87:H8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91</v>
      </c>
    </row>
    <row r="3" ht="6.96" customHeight="1">
      <c r="B3" s="138"/>
      <c r="C3" s="139"/>
      <c r="D3" s="139"/>
      <c r="E3" s="139"/>
      <c r="F3" s="139"/>
      <c r="G3" s="139"/>
      <c r="H3" s="139"/>
      <c r="I3" s="140"/>
      <c r="J3" s="139"/>
      <c r="K3" s="139"/>
      <c r="L3" s="20"/>
      <c r="AT3" s="17" t="s">
        <v>76</v>
      </c>
    </row>
    <row r="4" ht="24.96" customHeight="1">
      <c r="B4" s="20"/>
      <c r="D4" s="141" t="s">
        <v>100</v>
      </c>
      <c r="L4" s="20"/>
      <c r="M4" s="24" t="s">
        <v>10</v>
      </c>
      <c r="AT4" s="17" t="s">
        <v>4</v>
      </c>
    </row>
    <row r="5" ht="6.96" customHeight="1">
      <c r="B5" s="20"/>
      <c r="L5" s="20"/>
    </row>
    <row r="6" ht="12" customHeight="1">
      <c r="B6" s="20"/>
      <c r="D6" s="142" t="s">
        <v>16</v>
      </c>
      <c r="L6" s="20"/>
    </row>
    <row r="7" ht="16.5" customHeight="1">
      <c r="B7" s="20"/>
      <c r="E7" s="143" t="str">
        <f>'Rekapitulace zakázky'!K6</f>
        <v>Oprava MO Podbořany - Kaštice</v>
      </c>
      <c r="F7" s="142"/>
      <c r="G7" s="142"/>
      <c r="H7" s="142"/>
      <c r="L7" s="20"/>
    </row>
    <row r="8" ht="12" customHeight="1">
      <c r="B8" s="20"/>
      <c r="D8" s="142" t="s">
        <v>101</v>
      </c>
      <c r="L8" s="20"/>
    </row>
    <row r="9" s="1" customFormat="1" ht="16.5" customHeight="1">
      <c r="B9" s="43"/>
      <c r="E9" s="143" t="s">
        <v>893</v>
      </c>
      <c r="F9" s="1"/>
      <c r="G9" s="1"/>
      <c r="H9" s="1"/>
      <c r="I9" s="144"/>
      <c r="L9" s="43"/>
    </row>
    <row r="10" s="1" customFormat="1" ht="12" customHeight="1">
      <c r="B10" s="43"/>
      <c r="D10" s="142" t="s">
        <v>103</v>
      </c>
      <c r="I10" s="144"/>
      <c r="L10" s="43"/>
    </row>
    <row r="11" s="1" customFormat="1" ht="36.96" customHeight="1">
      <c r="B11" s="43"/>
      <c r="E11" s="145" t="s">
        <v>1193</v>
      </c>
      <c r="F11" s="1"/>
      <c r="G11" s="1"/>
      <c r="H11" s="1"/>
      <c r="I11" s="144"/>
      <c r="L11" s="43"/>
    </row>
    <row r="12" s="1" customFormat="1">
      <c r="B12" s="43"/>
      <c r="I12" s="144"/>
      <c r="L12" s="43"/>
    </row>
    <row r="13" s="1" customFormat="1" ht="12" customHeight="1">
      <c r="B13" s="43"/>
      <c r="D13" s="142" t="s">
        <v>18</v>
      </c>
      <c r="F13" s="17" t="s">
        <v>1</v>
      </c>
      <c r="I13" s="146" t="s">
        <v>19</v>
      </c>
      <c r="J13" s="17" t="s">
        <v>1</v>
      </c>
      <c r="L13" s="43"/>
    </row>
    <row r="14" s="1" customFormat="1" ht="12" customHeight="1">
      <c r="B14" s="43"/>
      <c r="D14" s="142" t="s">
        <v>20</v>
      </c>
      <c r="F14" s="17" t="s">
        <v>21</v>
      </c>
      <c r="I14" s="146" t="s">
        <v>22</v>
      </c>
      <c r="J14" s="147" t="str">
        <f>'Rekapitulace zakázky'!AN8</f>
        <v>17. 4. 2019</v>
      </c>
      <c r="L14" s="43"/>
    </row>
    <row r="15" s="1" customFormat="1" ht="10.8" customHeight="1">
      <c r="B15" s="43"/>
      <c r="I15" s="144"/>
      <c r="L15" s="43"/>
    </row>
    <row r="16" s="1" customFormat="1" ht="12" customHeight="1">
      <c r="B16" s="43"/>
      <c r="D16" s="142" t="s">
        <v>24</v>
      </c>
      <c r="I16" s="146" t="s">
        <v>25</v>
      </c>
      <c r="J16" s="17" t="s">
        <v>1</v>
      </c>
      <c r="L16" s="43"/>
    </row>
    <row r="17" s="1" customFormat="1" ht="18" customHeight="1">
      <c r="B17" s="43"/>
      <c r="E17" s="17" t="s">
        <v>21</v>
      </c>
      <c r="I17" s="146" t="s">
        <v>26</v>
      </c>
      <c r="J17" s="17" t="s">
        <v>1</v>
      </c>
      <c r="L17" s="43"/>
    </row>
    <row r="18" s="1" customFormat="1" ht="6.96" customHeight="1">
      <c r="B18" s="43"/>
      <c r="I18" s="144"/>
      <c r="L18" s="43"/>
    </row>
    <row r="19" s="1" customFormat="1" ht="12" customHeight="1">
      <c r="B19" s="43"/>
      <c r="D19" s="142" t="s">
        <v>27</v>
      </c>
      <c r="I19" s="146" t="s">
        <v>25</v>
      </c>
      <c r="J19" s="33" t="str">
        <f>'Rekapitulace zakázky'!AN13</f>
        <v>Vyplň údaj</v>
      </c>
      <c r="L19" s="43"/>
    </row>
    <row r="20" s="1" customFormat="1" ht="18" customHeight="1">
      <c r="B20" s="43"/>
      <c r="E20" s="33" t="str">
        <f>'Rekapitulace zakázky'!E14</f>
        <v>Vyplň údaj</v>
      </c>
      <c r="F20" s="17"/>
      <c r="G20" s="17"/>
      <c r="H20" s="17"/>
      <c r="I20" s="146" t="s">
        <v>26</v>
      </c>
      <c r="J20" s="33" t="str">
        <f>'Rekapitulace zakázky'!AN14</f>
        <v>Vyplň údaj</v>
      </c>
      <c r="L20" s="43"/>
    </row>
    <row r="21" s="1" customFormat="1" ht="6.96" customHeight="1">
      <c r="B21" s="43"/>
      <c r="I21" s="144"/>
      <c r="L21" s="43"/>
    </row>
    <row r="22" s="1" customFormat="1" ht="12" customHeight="1">
      <c r="B22" s="43"/>
      <c r="D22" s="142" t="s">
        <v>29</v>
      </c>
      <c r="I22" s="146" t="s">
        <v>25</v>
      </c>
      <c r="J22" s="17" t="s">
        <v>1</v>
      </c>
      <c r="L22" s="43"/>
    </row>
    <row r="23" s="1" customFormat="1" ht="18" customHeight="1">
      <c r="B23" s="43"/>
      <c r="E23" s="17" t="s">
        <v>21</v>
      </c>
      <c r="I23" s="146" t="s">
        <v>26</v>
      </c>
      <c r="J23" s="17" t="s">
        <v>1</v>
      </c>
      <c r="L23" s="43"/>
    </row>
    <row r="24" s="1" customFormat="1" ht="6.96" customHeight="1">
      <c r="B24" s="43"/>
      <c r="I24" s="144"/>
      <c r="L24" s="43"/>
    </row>
    <row r="25" s="1" customFormat="1" ht="12" customHeight="1">
      <c r="B25" s="43"/>
      <c r="D25" s="142" t="s">
        <v>31</v>
      </c>
      <c r="I25" s="146" t="s">
        <v>25</v>
      </c>
      <c r="J25" s="17" t="s">
        <v>1</v>
      </c>
      <c r="L25" s="43"/>
    </row>
    <row r="26" s="1" customFormat="1" ht="18" customHeight="1">
      <c r="B26" s="43"/>
      <c r="E26" s="17" t="s">
        <v>21</v>
      </c>
      <c r="I26" s="146" t="s">
        <v>26</v>
      </c>
      <c r="J26" s="17" t="s">
        <v>1</v>
      </c>
      <c r="L26" s="43"/>
    </row>
    <row r="27" s="1" customFormat="1" ht="6.96" customHeight="1">
      <c r="B27" s="43"/>
      <c r="I27" s="144"/>
      <c r="L27" s="43"/>
    </row>
    <row r="28" s="1" customFormat="1" ht="12" customHeight="1">
      <c r="B28" s="43"/>
      <c r="D28" s="142" t="s">
        <v>32</v>
      </c>
      <c r="I28" s="144"/>
      <c r="L28" s="43"/>
    </row>
    <row r="29" s="7" customFormat="1" ht="16.5" customHeight="1">
      <c r="B29" s="148"/>
      <c r="E29" s="149" t="s">
        <v>1</v>
      </c>
      <c r="F29" s="149"/>
      <c r="G29" s="149"/>
      <c r="H29" s="149"/>
      <c r="I29" s="150"/>
      <c r="L29" s="148"/>
    </row>
    <row r="30" s="1" customFormat="1" ht="6.96" customHeight="1">
      <c r="B30" s="43"/>
      <c r="I30" s="144"/>
      <c r="L30" s="43"/>
    </row>
    <row r="31" s="1" customFormat="1" ht="6.96" customHeight="1">
      <c r="B31" s="43"/>
      <c r="D31" s="71"/>
      <c r="E31" s="71"/>
      <c r="F31" s="71"/>
      <c r="G31" s="71"/>
      <c r="H31" s="71"/>
      <c r="I31" s="151"/>
      <c r="J31" s="71"/>
      <c r="K31" s="71"/>
      <c r="L31" s="43"/>
    </row>
    <row r="32" s="1" customFormat="1" ht="25.44" customHeight="1">
      <c r="B32" s="43"/>
      <c r="D32" s="152" t="s">
        <v>33</v>
      </c>
      <c r="I32" s="144"/>
      <c r="J32" s="153">
        <f>ROUND(J89, 2)</f>
        <v>0</v>
      </c>
      <c r="L32" s="43"/>
    </row>
    <row r="33" s="1" customFormat="1" ht="6.96" customHeight="1">
      <c r="B33" s="43"/>
      <c r="D33" s="71"/>
      <c r="E33" s="71"/>
      <c r="F33" s="71"/>
      <c r="G33" s="71"/>
      <c r="H33" s="71"/>
      <c r="I33" s="151"/>
      <c r="J33" s="71"/>
      <c r="K33" s="71"/>
      <c r="L33" s="43"/>
    </row>
    <row r="34" s="1" customFormat="1" ht="14.4" customHeight="1">
      <c r="B34" s="43"/>
      <c r="F34" s="154" t="s">
        <v>35</v>
      </c>
      <c r="I34" s="155" t="s">
        <v>34</v>
      </c>
      <c r="J34" s="154" t="s">
        <v>36</v>
      </c>
      <c r="L34" s="43"/>
    </row>
    <row r="35" s="1" customFormat="1" ht="14.4" customHeight="1">
      <c r="B35" s="43"/>
      <c r="D35" s="142" t="s">
        <v>37</v>
      </c>
      <c r="E35" s="142" t="s">
        <v>38</v>
      </c>
      <c r="F35" s="156">
        <f>ROUND((SUM(BE89:BE105)),  2)</f>
        <v>0</v>
      </c>
      <c r="I35" s="157">
        <v>0.20999999999999999</v>
      </c>
      <c r="J35" s="156">
        <f>ROUND(((SUM(BE89:BE105))*I35),  2)</f>
        <v>0</v>
      </c>
      <c r="L35" s="43"/>
    </row>
    <row r="36" s="1" customFormat="1" ht="14.4" customHeight="1">
      <c r="B36" s="43"/>
      <c r="E36" s="142" t="s">
        <v>39</v>
      </c>
      <c r="F36" s="156">
        <f>ROUND((SUM(BF89:BF105)),  2)</f>
        <v>0</v>
      </c>
      <c r="I36" s="157">
        <v>0.14999999999999999</v>
      </c>
      <c r="J36" s="156">
        <f>ROUND(((SUM(BF89:BF105))*I36),  2)</f>
        <v>0</v>
      </c>
      <c r="L36" s="43"/>
    </row>
    <row r="37" hidden="1" s="1" customFormat="1" ht="14.4" customHeight="1">
      <c r="B37" s="43"/>
      <c r="E37" s="142" t="s">
        <v>40</v>
      </c>
      <c r="F37" s="156">
        <f>ROUND((SUM(BG89:BG105)),  2)</f>
        <v>0</v>
      </c>
      <c r="I37" s="157">
        <v>0.20999999999999999</v>
      </c>
      <c r="J37" s="156">
        <f>0</f>
        <v>0</v>
      </c>
      <c r="L37" s="43"/>
    </row>
    <row r="38" hidden="1" s="1" customFormat="1" ht="14.4" customHeight="1">
      <c r="B38" s="43"/>
      <c r="E38" s="142" t="s">
        <v>41</v>
      </c>
      <c r="F38" s="156">
        <f>ROUND((SUM(BH89:BH105)),  2)</f>
        <v>0</v>
      </c>
      <c r="I38" s="157">
        <v>0.14999999999999999</v>
      </c>
      <c r="J38" s="156">
        <f>0</f>
        <v>0</v>
      </c>
      <c r="L38" s="43"/>
    </row>
    <row r="39" hidden="1" s="1" customFormat="1" ht="14.4" customHeight="1">
      <c r="B39" s="43"/>
      <c r="E39" s="142" t="s">
        <v>42</v>
      </c>
      <c r="F39" s="156">
        <f>ROUND((SUM(BI89:BI105)),  2)</f>
        <v>0</v>
      </c>
      <c r="I39" s="157">
        <v>0</v>
      </c>
      <c r="J39" s="156">
        <f>0</f>
        <v>0</v>
      </c>
      <c r="L39" s="43"/>
    </row>
    <row r="40" s="1" customFormat="1" ht="6.96" customHeight="1">
      <c r="B40" s="43"/>
      <c r="I40" s="144"/>
      <c r="L40" s="43"/>
    </row>
    <row r="41" s="1" customFormat="1" ht="25.44" customHeight="1">
      <c r="B41" s="43"/>
      <c r="C41" s="158"/>
      <c r="D41" s="159" t="s">
        <v>43</v>
      </c>
      <c r="E41" s="160"/>
      <c r="F41" s="160"/>
      <c r="G41" s="161" t="s">
        <v>44</v>
      </c>
      <c r="H41" s="162" t="s">
        <v>45</v>
      </c>
      <c r="I41" s="163"/>
      <c r="J41" s="164">
        <f>SUM(J32:J39)</f>
        <v>0</v>
      </c>
      <c r="K41" s="165"/>
      <c r="L41" s="43"/>
    </row>
    <row r="42" s="1" customFormat="1" ht="14.4" customHeight="1">
      <c r="B42" s="166"/>
      <c r="C42" s="167"/>
      <c r="D42" s="167"/>
      <c r="E42" s="167"/>
      <c r="F42" s="167"/>
      <c r="G42" s="167"/>
      <c r="H42" s="167"/>
      <c r="I42" s="168"/>
      <c r="J42" s="167"/>
      <c r="K42" s="167"/>
      <c r="L42" s="43"/>
    </row>
    <row r="46" s="1" customFormat="1" ht="6.96" customHeight="1">
      <c r="B46" s="169"/>
      <c r="C46" s="170"/>
      <c r="D46" s="170"/>
      <c r="E46" s="170"/>
      <c r="F46" s="170"/>
      <c r="G46" s="170"/>
      <c r="H46" s="170"/>
      <c r="I46" s="171"/>
      <c r="J46" s="170"/>
      <c r="K46" s="170"/>
      <c r="L46" s="43"/>
    </row>
    <row r="47" s="1" customFormat="1" ht="24.96" customHeight="1">
      <c r="B47" s="38"/>
      <c r="C47" s="23" t="s">
        <v>107</v>
      </c>
      <c r="D47" s="39"/>
      <c r="E47" s="39"/>
      <c r="F47" s="39"/>
      <c r="G47" s="39"/>
      <c r="H47" s="39"/>
      <c r="I47" s="144"/>
      <c r="J47" s="39"/>
      <c r="K47" s="39"/>
      <c r="L47" s="43"/>
    </row>
    <row r="48" s="1" customFormat="1" ht="6.96" customHeight="1">
      <c r="B48" s="38"/>
      <c r="C48" s="39"/>
      <c r="D48" s="39"/>
      <c r="E48" s="39"/>
      <c r="F48" s="39"/>
      <c r="G48" s="39"/>
      <c r="H48" s="39"/>
      <c r="I48" s="144"/>
      <c r="J48" s="39"/>
      <c r="K48" s="39"/>
      <c r="L48" s="43"/>
    </row>
    <row r="49" s="1" customFormat="1" ht="12" customHeight="1">
      <c r="B49" s="38"/>
      <c r="C49" s="32" t="s">
        <v>16</v>
      </c>
      <c r="D49" s="39"/>
      <c r="E49" s="39"/>
      <c r="F49" s="39"/>
      <c r="G49" s="39"/>
      <c r="H49" s="39"/>
      <c r="I49" s="144"/>
      <c r="J49" s="39"/>
      <c r="K49" s="39"/>
      <c r="L49" s="43"/>
    </row>
    <row r="50" s="1" customFormat="1" ht="16.5" customHeight="1">
      <c r="B50" s="38"/>
      <c r="C50" s="39"/>
      <c r="D50" s="39"/>
      <c r="E50" s="172" t="str">
        <f>E7</f>
        <v>Oprava MO Podbořany - Kaštice</v>
      </c>
      <c r="F50" s="32"/>
      <c r="G50" s="32"/>
      <c r="H50" s="32"/>
      <c r="I50" s="144"/>
      <c r="J50" s="39"/>
      <c r="K50" s="39"/>
      <c r="L50" s="43"/>
    </row>
    <row r="51" ht="12" customHeight="1">
      <c r="B51" s="21"/>
      <c r="C51" s="32" t="s">
        <v>101</v>
      </c>
      <c r="D51" s="22"/>
      <c r="E51" s="22"/>
      <c r="F51" s="22"/>
      <c r="G51" s="22"/>
      <c r="H51" s="22"/>
      <c r="I51" s="137"/>
      <c r="J51" s="22"/>
      <c r="K51" s="22"/>
      <c r="L51" s="20"/>
    </row>
    <row r="52" s="1" customFormat="1" ht="16.5" customHeight="1">
      <c r="B52" s="38"/>
      <c r="C52" s="39"/>
      <c r="D52" s="39"/>
      <c r="E52" s="172" t="s">
        <v>893</v>
      </c>
      <c r="F52" s="39"/>
      <c r="G52" s="39"/>
      <c r="H52" s="39"/>
      <c r="I52" s="144"/>
      <c r="J52" s="39"/>
      <c r="K52" s="39"/>
      <c r="L52" s="43"/>
    </row>
    <row r="53" s="1" customFormat="1" ht="12" customHeight="1">
      <c r="B53" s="38"/>
      <c r="C53" s="32" t="s">
        <v>103</v>
      </c>
      <c r="D53" s="39"/>
      <c r="E53" s="39"/>
      <c r="F53" s="39"/>
      <c r="G53" s="39"/>
      <c r="H53" s="39"/>
      <c r="I53" s="144"/>
      <c r="J53" s="39"/>
      <c r="K53" s="39"/>
      <c r="L53" s="43"/>
    </row>
    <row r="54" s="1" customFormat="1" ht="16.5" customHeight="1">
      <c r="B54" s="38"/>
      <c r="C54" s="39"/>
      <c r="D54" s="39"/>
      <c r="E54" s="64" t="str">
        <f>E11</f>
        <v>VRN - SO 10-21-03 Železniční propustek v km 186,459</v>
      </c>
      <c r="F54" s="39"/>
      <c r="G54" s="39"/>
      <c r="H54" s="39"/>
      <c r="I54" s="144"/>
      <c r="J54" s="39"/>
      <c r="K54" s="39"/>
      <c r="L54" s="43"/>
    </row>
    <row r="55" s="1" customFormat="1" ht="6.96" customHeight="1">
      <c r="B55" s="38"/>
      <c r="C55" s="39"/>
      <c r="D55" s="39"/>
      <c r="E55" s="39"/>
      <c r="F55" s="39"/>
      <c r="G55" s="39"/>
      <c r="H55" s="39"/>
      <c r="I55" s="144"/>
      <c r="J55" s="39"/>
      <c r="K55" s="39"/>
      <c r="L55" s="43"/>
    </row>
    <row r="56" s="1" customFormat="1" ht="12" customHeight="1">
      <c r="B56" s="38"/>
      <c r="C56" s="32" t="s">
        <v>20</v>
      </c>
      <c r="D56" s="39"/>
      <c r="E56" s="39"/>
      <c r="F56" s="27" t="str">
        <f>F14</f>
        <v xml:space="preserve"> </v>
      </c>
      <c r="G56" s="39"/>
      <c r="H56" s="39"/>
      <c r="I56" s="146" t="s">
        <v>22</v>
      </c>
      <c r="J56" s="67" t="str">
        <f>IF(J14="","",J14)</f>
        <v>17. 4. 2019</v>
      </c>
      <c r="K56" s="39"/>
      <c r="L56" s="43"/>
    </row>
    <row r="57" s="1" customFormat="1" ht="6.96" customHeight="1">
      <c r="B57" s="38"/>
      <c r="C57" s="39"/>
      <c r="D57" s="39"/>
      <c r="E57" s="39"/>
      <c r="F57" s="39"/>
      <c r="G57" s="39"/>
      <c r="H57" s="39"/>
      <c r="I57" s="144"/>
      <c r="J57" s="39"/>
      <c r="K57" s="39"/>
      <c r="L57" s="43"/>
    </row>
    <row r="58" s="1" customFormat="1" ht="13.65" customHeight="1">
      <c r="B58" s="38"/>
      <c r="C58" s="32" t="s">
        <v>24</v>
      </c>
      <c r="D58" s="39"/>
      <c r="E58" s="39"/>
      <c r="F58" s="27" t="str">
        <f>E17</f>
        <v xml:space="preserve"> </v>
      </c>
      <c r="G58" s="39"/>
      <c r="H58" s="39"/>
      <c r="I58" s="146" t="s">
        <v>29</v>
      </c>
      <c r="J58" s="36" t="str">
        <f>E23</f>
        <v xml:space="preserve"> </v>
      </c>
      <c r="K58" s="39"/>
      <c r="L58" s="43"/>
    </row>
    <row r="59" s="1" customFormat="1" ht="13.65" customHeight="1">
      <c r="B59" s="38"/>
      <c r="C59" s="32" t="s">
        <v>27</v>
      </c>
      <c r="D59" s="39"/>
      <c r="E59" s="39"/>
      <c r="F59" s="27" t="str">
        <f>IF(E20="","",E20)</f>
        <v>Vyplň údaj</v>
      </c>
      <c r="G59" s="39"/>
      <c r="H59" s="39"/>
      <c r="I59" s="146" t="s">
        <v>31</v>
      </c>
      <c r="J59" s="36" t="str">
        <f>E26</f>
        <v xml:space="preserve"> </v>
      </c>
      <c r="K59" s="39"/>
      <c r="L59" s="43"/>
    </row>
    <row r="60" s="1" customFormat="1" ht="10.32" customHeight="1">
      <c r="B60" s="38"/>
      <c r="C60" s="39"/>
      <c r="D60" s="39"/>
      <c r="E60" s="39"/>
      <c r="F60" s="39"/>
      <c r="G60" s="39"/>
      <c r="H60" s="39"/>
      <c r="I60" s="144"/>
      <c r="J60" s="39"/>
      <c r="K60" s="39"/>
      <c r="L60" s="43"/>
    </row>
    <row r="61" s="1" customFormat="1" ht="29.28" customHeight="1">
      <c r="B61" s="38"/>
      <c r="C61" s="173" t="s">
        <v>108</v>
      </c>
      <c r="D61" s="174"/>
      <c r="E61" s="174"/>
      <c r="F61" s="174"/>
      <c r="G61" s="174"/>
      <c r="H61" s="174"/>
      <c r="I61" s="175"/>
      <c r="J61" s="176" t="s">
        <v>109</v>
      </c>
      <c r="K61" s="174"/>
      <c r="L61" s="43"/>
    </row>
    <row r="62" s="1" customFormat="1" ht="10.32" customHeight="1">
      <c r="B62" s="38"/>
      <c r="C62" s="39"/>
      <c r="D62" s="39"/>
      <c r="E62" s="39"/>
      <c r="F62" s="39"/>
      <c r="G62" s="39"/>
      <c r="H62" s="39"/>
      <c r="I62" s="144"/>
      <c r="J62" s="39"/>
      <c r="K62" s="39"/>
      <c r="L62" s="43"/>
    </row>
    <row r="63" s="1" customFormat="1" ht="22.8" customHeight="1">
      <c r="B63" s="38"/>
      <c r="C63" s="177" t="s">
        <v>110</v>
      </c>
      <c r="D63" s="39"/>
      <c r="E63" s="39"/>
      <c r="F63" s="39"/>
      <c r="G63" s="39"/>
      <c r="H63" s="39"/>
      <c r="I63" s="144"/>
      <c r="J63" s="98">
        <f>J89</f>
        <v>0</v>
      </c>
      <c r="K63" s="39"/>
      <c r="L63" s="43"/>
      <c r="AU63" s="17" t="s">
        <v>111</v>
      </c>
    </row>
    <row r="64" s="8" customFormat="1" ht="24.96" customHeight="1">
      <c r="B64" s="178"/>
      <c r="C64" s="179"/>
      <c r="D64" s="180" t="s">
        <v>857</v>
      </c>
      <c r="E64" s="181"/>
      <c r="F64" s="181"/>
      <c r="G64" s="181"/>
      <c r="H64" s="181"/>
      <c r="I64" s="182"/>
      <c r="J64" s="183">
        <f>J90</f>
        <v>0</v>
      </c>
      <c r="K64" s="179"/>
      <c r="L64" s="184"/>
    </row>
    <row r="65" s="9" customFormat="1" ht="19.92" customHeight="1">
      <c r="B65" s="185"/>
      <c r="C65" s="121"/>
      <c r="D65" s="186" t="s">
        <v>858</v>
      </c>
      <c r="E65" s="187"/>
      <c r="F65" s="187"/>
      <c r="G65" s="187"/>
      <c r="H65" s="187"/>
      <c r="I65" s="188"/>
      <c r="J65" s="189">
        <f>J91</f>
        <v>0</v>
      </c>
      <c r="K65" s="121"/>
      <c r="L65" s="190"/>
    </row>
    <row r="66" s="9" customFormat="1" ht="19.92" customHeight="1">
      <c r="B66" s="185"/>
      <c r="C66" s="121"/>
      <c r="D66" s="186" t="s">
        <v>859</v>
      </c>
      <c r="E66" s="187"/>
      <c r="F66" s="187"/>
      <c r="G66" s="187"/>
      <c r="H66" s="187"/>
      <c r="I66" s="188"/>
      <c r="J66" s="189">
        <f>J98</f>
        <v>0</v>
      </c>
      <c r="K66" s="121"/>
      <c r="L66" s="190"/>
    </row>
    <row r="67" s="9" customFormat="1" ht="19.92" customHeight="1">
      <c r="B67" s="185"/>
      <c r="C67" s="121"/>
      <c r="D67" s="186" t="s">
        <v>860</v>
      </c>
      <c r="E67" s="187"/>
      <c r="F67" s="187"/>
      <c r="G67" s="187"/>
      <c r="H67" s="187"/>
      <c r="I67" s="188"/>
      <c r="J67" s="189">
        <f>J102</f>
        <v>0</v>
      </c>
      <c r="K67" s="121"/>
      <c r="L67" s="190"/>
    </row>
    <row r="68" s="1" customFormat="1" ht="21.84" customHeight="1">
      <c r="B68" s="38"/>
      <c r="C68" s="39"/>
      <c r="D68" s="39"/>
      <c r="E68" s="39"/>
      <c r="F68" s="39"/>
      <c r="G68" s="39"/>
      <c r="H68" s="39"/>
      <c r="I68" s="144"/>
      <c r="J68" s="39"/>
      <c r="K68" s="39"/>
      <c r="L68" s="43"/>
    </row>
    <row r="69" s="1" customFormat="1" ht="6.96" customHeight="1">
      <c r="B69" s="57"/>
      <c r="C69" s="58"/>
      <c r="D69" s="58"/>
      <c r="E69" s="58"/>
      <c r="F69" s="58"/>
      <c r="G69" s="58"/>
      <c r="H69" s="58"/>
      <c r="I69" s="168"/>
      <c r="J69" s="58"/>
      <c r="K69" s="58"/>
      <c r="L69" s="43"/>
    </row>
    <row r="73" s="1" customFormat="1" ht="6.96" customHeight="1">
      <c r="B73" s="59"/>
      <c r="C73" s="60"/>
      <c r="D73" s="60"/>
      <c r="E73" s="60"/>
      <c r="F73" s="60"/>
      <c r="G73" s="60"/>
      <c r="H73" s="60"/>
      <c r="I73" s="171"/>
      <c r="J73" s="60"/>
      <c r="K73" s="60"/>
      <c r="L73" s="43"/>
    </row>
    <row r="74" s="1" customFormat="1" ht="24.96" customHeight="1">
      <c r="B74" s="38"/>
      <c r="C74" s="23" t="s">
        <v>124</v>
      </c>
      <c r="D74" s="39"/>
      <c r="E74" s="39"/>
      <c r="F74" s="39"/>
      <c r="G74" s="39"/>
      <c r="H74" s="39"/>
      <c r="I74" s="144"/>
      <c r="J74" s="39"/>
      <c r="K74" s="39"/>
      <c r="L74" s="43"/>
    </row>
    <row r="75" s="1" customFormat="1" ht="6.96" customHeight="1">
      <c r="B75" s="38"/>
      <c r="C75" s="39"/>
      <c r="D75" s="39"/>
      <c r="E75" s="39"/>
      <c r="F75" s="39"/>
      <c r="G75" s="39"/>
      <c r="H75" s="39"/>
      <c r="I75" s="144"/>
      <c r="J75" s="39"/>
      <c r="K75" s="39"/>
      <c r="L75" s="43"/>
    </row>
    <row r="76" s="1" customFormat="1" ht="12" customHeight="1">
      <c r="B76" s="38"/>
      <c r="C76" s="32" t="s">
        <v>16</v>
      </c>
      <c r="D76" s="39"/>
      <c r="E76" s="39"/>
      <c r="F76" s="39"/>
      <c r="G76" s="39"/>
      <c r="H76" s="39"/>
      <c r="I76" s="144"/>
      <c r="J76" s="39"/>
      <c r="K76" s="39"/>
      <c r="L76" s="43"/>
    </row>
    <row r="77" s="1" customFormat="1" ht="16.5" customHeight="1">
      <c r="B77" s="38"/>
      <c r="C77" s="39"/>
      <c r="D77" s="39"/>
      <c r="E77" s="172" t="str">
        <f>E7</f>
        <v>Oprava MO Podbořany - Kaštice</v>
      </c>
      <c r="F77" s="32"/>
      <c r="G77" s="32"/>
      <c r="H77" s="32"/>
      <c r="I77" s="144"/>
      <c r="J77" s="39"/>
      <c r="K77" s="39"/>
      <c r="L77" s="43"/>
    </row>
    <row r="78" ht="12" customHeight="1">
      <c r="B78" s="21"/>
      <c r="C78" s="32" t="s">
        <v>101</v>
      </c>
      <c r="D78" s="22"/>
      <c r="E78" s="22"/>
      <c r="F78" s="22"/>
      <c r="G78" s="22"/>
      <c r="H78" s="22"/>
      <c r="I78" s="137"/>
      <c r="J78" s="22"/>
      <c r="K78" s="22"/>
      <c r="L78" s="20"/>
    </row>
    <row r="79" s="1" customFormat="1" ht="16.5" customHeight="1">
      <c r="B79" s="38"/>
      <c r="C79" s="39"/>
      <c r="D79" s="39"/>
      <c r="E79" s="172" t="s">
        <v>893</v>
      </c>
      <c r="F79" s="39"/>
      <c r="G79" s="39"/>
      <c r="H79" s="39"/>
      <c r="I79" s="144"/>
      <c r="J79" s="39"/>
      <c r="K79" s="39"/>
      <c r="L79" s="43"/>
    </row>
    <row r="80" s="1" customFormat="1" ht="12" customHeight="1">
      <c r="B80" s="38"/>
      <c r="C80" s="32" t="s">
        <v>103</v>
      </c>
      <c r="D80" s="39"/>
      <c r="E80" s="39"/>
      <c r="F80" s="39"/>
      <c r="G80" s="39"/>
      <c r="H80" s="39"/>
      <c r="I80" s="144"/>
      <c r="J80" s="39"/>
      <c r="K80" s="39"/>
      <c r="L80" s="43"/>
    </row>
    <row r="81" s="1" customFormat="1" ht="16.5" customHeight="1">
      <c r="B81" s="38"/>
      <c r="C81" s="39"/>
      <c r="D81" s="39"/>
      <c r="E81" s="64" t="str">
        <f>E11</f>
        <v>VRN - SO 10-21-03 Železniční propustek v km 186,459</v>
      </c>
      <c r="F81" s="39"/>
      <c r="G81" s="39"/>
      <c r="H81" s="39"/>
      <c r="I81" s="144"/>
      <c r="J81" s="39"/>
      <c r="K81" s="39"/>
      <c r="L81" s="43"/>
    </row>
    <row r="82" s="1" customFormat="1" ht="6.96" customHeight="1">
      <c r="B82" s="38"/>
      <c r="C82" s="39"/>
      <c r="D82" s="39"/>
      <c r="E82" s="39"/>
      <c r="F82" s="39"/>
      <c r="G82" s="39"/>
      <c r="H82" s="39"/>
      <c r="I82" s="144"/>
      <c r="J82" s="39"/>
      <c r="K82" s="39"/>
      <c r="L82" s="43"/>
    </row>
    <row r="83" s="1" customFormat="1" ht="12" customHeight="1">
      <c r="B83" s="38"/>
      <c r="C83" s="32" t="s">
        <v>20</v>
      </c>
      <c r="D83" s="39"/>
      <c r="E83" s="39"/>
      <c r="F83" s="27" t="str">
        <f>F14</f>
        <v xml:space="preserve"> </v>
      </c>
      <c r="G83" s="39"/>
      <c r="H83" s="39"/>
      <c r="I83" s="146" t="s">
        <v>22</v>
      </c>
      <c r="J83" s="67" t="str">
        <f>IF(J14="","",J14)</f>
        <v>17. 4. 2019</v>
      </c>
      <c r="K83" s="39"/>
      <c r="L83" s="43"/>
    </row>
    <row r="84" s="1" customFormat="1" ht="6.96" customHeight="1">
      <c r="B84" s="38"/>
      <c r="C84" s="39"/>
      <c r="D84" s="39"/>
      <c r="E84" s="39"/>
      <c r="F84" s="39"/>
      <c r="G84" s="39"/>
      <c r="H84" s="39"/>
      <c r="I84" s="144"/>
      <c r="J84" s="39"/>
      <c r="K84" s="39"/>
      <c r="L84" s="43"/>
    </row>
    <row r="85" s="1" customFormat="1" ht="13.65" customHeight="1">
      <c r="B85" s="38"/>
      <c r="C85" s="32" t="s">
        <v>24</v>
      </c>
      <c r="D85" s="39"/>
      <c r="E85" s="39"/>
      <c r="F85" s="27" t="str">
        <f>E17</f>
        <v xml:space="preserve"> </v>
      </c>
      <c r="G85" s="39"/>
      <c r="H85" s="39"/>
      <c r="I85" s="146" t="s">
        <v>29</v>
      </c>
      <c r="J85" s="36" t="str">
        <f>E23</f>
        <v xml:space="preserve"> </v>
      </c>
      <c r="K85" s="39"/>
      <c r="L85" s="43"/>
    </row>
    <row r="86" s="1" customFormat="1" ht="13.65" customHeight="1">
      <c r="B86" s="38"/>
      <c r="C86" s="32" t="s">
        <v>27</v>
      </c>
      <c r="D86" s="39"/>
      <c r="E86" s="39"/>
      <c r="F86" s="27" t="str">
        <f>IF(E20="","",E20)</f>
        <v>Vyplň údaj</v>
      </c>
      <c r="G86" s="39"/>
      <c r="H86" s="39"/>
      <c r="I86" s="146" t="s">
        <v>31</v>
      </c>
      <c r="J86" s="36" t="str">
        <f>E26</f>
        <v xml:space="preserve"> </v>
      </c>
      <c r="K86" s="39"/>
      <c r="L86" s="43"/>
    </row>
    <row r="87" s="1" customFormat="1" ht="10.32" customHeight="1">
      <c r="B87" s="38"/>
      <c r="C87" s="39"/>
      <c r="D87" s="39"/>
      <c r="E87" s="39"/>
      <c r="F87" s="39"/>
      <c r="G87" s="39"/>
      <c r="H87" s="39"/>
      <c r="I87" s="144"/>
      <c r="J87" s="39"/>
      <c r="K87" s="39"/>
      <c r="L87" s="43"/>
    </row>
    <row r="88" s="10" customFormat="1" ht="29.28" customHeight="1">
      <c r="B88" s="191"/>
      <c r="C88" s="192" t="s">
        <v>125</v>
      </c>
      <c r="D88" s="193" t="s">
        <v>52</v>
      </c>
      <c r="E88" s="193" t="s">
        <v>48</v>
      </c>
      <c r="F88" s="193" t="s">
        <v>49</v>
      </c>
      <c r="G88" s="193" t="s">
        <v>126</v>
      </c>
      <c r="H88" s="193" t="s">
        <v>127</v>
      </c>
      <c r="I88" s="194" t="s">
        <v>128</v>
      </c>
      <c r="J88" s="193" t="s">
        <v>109</v>
      </c>
      <c r="K88" s="195" t="s">
        <v>129</v>
      </c>
      <c r="L88" s="196"/>
      <c r="M88" s="88" t="s">
        <v>1</v>
      </c>
      <c r="N88" s="89" t="s">
        <v>37</v>
      </c>
      <c r="O88" s="89" t="s">
        <v>130</v>
      </c>
      <c r="P88" s="89" t="s">
        <v>131</v>
      </c>
      <c r="Q88" s="89" t="s">
        <v>132</v>
      </c>
      <c r="R88" s="89" t="s">
        <v>133</v>
      </c>
      <c r="S88" s="89" t="s">
        <v>134</v>
      </c>
      <c r="T88" s="90" t="s">
        <v>135</v>
      </c>
    </row>
    <row r="89" s="1" customFormat="1" ht="22.8" customHeight="1">
      <c r="B89" s="38"/>
      <c r="C89" s="95" t="s">
        <v>136</v>
      </c>
      <c r="D89" s="39"/>
      <c r="E89" s="39"/>
      <c r="F89" s="39"/>
      <c r="G89" s="39"/>
      <c r="H89" s="39"/>
      <c r="I89" s="144"/>
      <c r="J89" s="197">
        <f>BK89</f>
        <v>0</v>
      </c>
      <c r="K89" s="39"/>
      <c r="L89" s="43"/>
      <c r="M89" s="91"/>
      <c r="N89" s="92"/>
      <c r="O89" s="92"/>
      <c r="P89" s="198">
        <f>P90</f>
        <v>0</v>
      </c>
      <c r="Q89" s="92"/>
      <c r="R89" s="198">
        <f>R90</f>
        <v>0</v>
      </c>
      <c r="S89" s="92"/>
      <c r="T89" s="199">
        <f>T90</f>
        <v>0</v>
      </c>
      <c r="AT89" s="17" t="s">
        <v>66</v>
      </c>
      <c r="AU89" s="17" t="s">
        <v>111</v>
      </c>
      <c r="BK89" s="200">
        <f>BK90</f>
        <v>0</v>
      </c>
    </row>
    <row r="90" s="11" customFormat="1" ht="25.92" customHeight="1">
      <c r="B90" s="201"/>
      <c r="C90" s="202"/>
      <c r="D90" s="203" t="s">
        <v>66</v>
      </c>
      <c r="E90" s="204" t="s">
        <v>90</v>
      </c>
      <c r="F90" s="204" t="s">
        <v>862</v>
      </c>
      <c r="G90" s="202"/>
      <c r="H90" s="202"/>
      <c r="I90" s="205"/>
      <c r="J90" s="206">
        <f>BK90</f>
        <v>0</v>
      </c>
      <c r="K90" s="202"/>
      <c r="L90" s="207"/>
      <c r="M90" s="208"/>
      <c r="N90" s="209"/>
      <c r="O90" s="209"/>
      <c r="P90" s="210">
        <f>P91+P98+P102</f>
        <v>0</v>
      </c>
      <c r="Q90" s="209"/>
      <c r="R90" s="210">
        <f>R91+R98+R102</f>
        <v>0</v>
      </c>
      <c r="S90" s="209"/>
      <c r="T90" s="211">
        <f>T91+T98+T102</f>
        <v>0</v>
      </c>
      <c r="AR90" s="212" t="s">
        <v>182</v>
      </c>
      <c r="AT90" s="213" t="s">
        <v>66</v>
      </c>
      <c r="AU90" s="213" t="s">
        <v>67</v>
      </c>
      <c r="AY90" s="212" t="s">
        <v>139</v>
      </c>
      <c r="BK90" s="214">
        <f>BK91+BK98+BK102</f>
        <v>0</v>
      </c>
    </row>
    <row r="91" s="11" customFormat="1" ht="22.8" customHeight="1">
      <c r="B91" s="201"/>
      <c r="C91" s="202"/>
      <c r="D91" s="203" t="s">
        <v>66</v>
      </c>
      <c r="E91" s="215" t="s">
        <v>863</v>
      </c>
      <c r="F91" s="215" t="s">
        <v>864</v>
      </c>
      <c r="G91" s="202"/>
      <c r="H91" s="202"/>
      <c r="I91" s="205"/>
      <c r="J91" s="216">
        <f>BK91</f>
        <v>0</v>
      </c>
      <c r="K91" s="202"/>
      <c r="L91" s="207"/>
      <c r="M91" s="208"/>
      <c r="N91" s="209"/>
      <c r="O91" s="209"/>
      <c r="P91" s="210">
        <f>SUM(P92:P97)</f>
        <v>0</v>
      </c>
      <c r="Q91" s="209"/>
      <c r="R91" s="210">
        <f>SUM(R92:R97)</f>
        <v>0</v>
      </c>
      <c r="S91" s="209"/>
      <c r="T91" s="211">
        <f>SUM(T92:T97)</f>
        <v>0</v>
      </c>
      <c r="AR91" s="212" t="s">
        <v>182</v>
      </c>
      <c r="AT91" s="213" t="s">
        <v>66</v>
      </c>
      <c r="AU91" s="213" t="s">
        <v>74</v>
      </c>
      <c r="AY91" s="212" t="s">
        <v>139</v>
      </c>
      <c r="BK91" s="214">
        <f>SUM(BK92:BK97)</f>
        <v>0</v>
      </c>
    </row>
    <row r="92" s="1" customFormat="1" ht="16.5" customHeight="1">
      <c r="B92" s="38"/>
      <c r="C92" s="217" t="s">
        <v>74</v>
      </c>
      <c r="D92" s="217" t="s">
        <v>141</v>
      </c>
      <c r="E92" s="218" t="s">
        <v>865</v>
      </c>
      <c r="F92" s="219" t="s">
        <v>866</v>
      </c>
      <c r="G92" s="220" t="s">
        <v>867</v>
      </c>
      <c r="H92" s="221">
        <v>1</v>
      </c>
      <c r="I92" s="222"/>
      <c r="J92" s="223">
        <f>ROUND(I92*H92,2)</f>
        <v>0</v>
      </c>
      <c r="K92" s="219" t="s">
        <v>145</v>
      </c>
      <c r="L92" s="43"/>
      <c r="M92" s="224" t="s">
        <v>1</v>
      </c>
      <c r="N92" s="225" t="s">
        <v>38</v>
      </c>
      <c r="O92" s="79"/>
      <c r="P92" s="226">
        <f>O92*H92</f>
        <v>0</v>
      </c>
      <c r="Q92" s="226">
        <v>0</v>
      </c>
      <c r="R92" s="226">
        <f>Q92*H92</f>
        <v>0</v>
      </c>
      <c r="S92" s="226">
        <v>0</v>
      </c>
      <c r="T92" s="227">
        <f>S92*H92</f>
        <v>0</v>
      </c>
      <c r="AR92" s="17" t="s">
        <v>868</v>
      </c>
      <c r="AT92" s="17" t="s">
        <v>141</v>
      </c>
      <c r="AU92" s="17" t="s">
        <v>76</v>
      </c>
      <c r="AY92" s="17" t="s">
        <v>139</v>
      </c>
      <c r="BE92" s="228">
        <f>IF(N92="základní",J92,0)</f>
        <v>0</v>
      </c>
      <c r="BF92" s="228">
        <f>IF(N92="snížená",J92,0)</f>
        <v>0</v>
      </c>
      <c r="BG92" s="228">
        <f>IF(N92="zákl. přenesená",J92,0)</f>
        <v>0</v>
      </c>
      <c r="BH92" s="228">
        <f>IF(N92="sníž. přenesená",J92,0)</f>
        <v>0</v>
      </c>
      <c r="BI92" s="228">
        <f>IF(N92="nulová",J92,0)</f>
        <v>0</v>
      </c>
      <c r="BJ92" s="17" t="s">
        <v>74</v>
      </c>
      <c r="BK92" s="228">
        <f>ROUND(I92*H92,2)</f>
        <v>0</v>
      </c>
      <c r="BL92" s="17" t="s">
        <v>868</v>
      </c>
      <c r="BM92" s="17" t="s">
        <v>1194</v>
      </c>
    </row>
    <row r="93" s="1" customFormat="1">
      <c r="B93" s="38"/>
      <c r="C93" s="39"/>
      <c r="D93" s="229" t="s">
        <v>148</v>
      </c>
      <c r="E93" s="39"/>
      <c r="F93" s="230" t="s">
        <v>866</v>
      </c>
      <c r="G93" s="39"/>
      <c r="H93" s="39"/>
      <c r="I93" s="144"/>
      <c r="J93" s="39"/>
      <c r="K93" s="39"/>
      <c r="L93" s="43"/>
      <c r="M93" s="231"/>
      <c r="N93" s="79"/>
      <c r="O93" s="79"/>
      <c r="P93" s="79"/>
      <c r="Q93" s="79"/>
      <c r="R93" s="79"/>
      <c r="S93" s="79"/>
      <c r="T93" s="80"/>
      <c r="AT93" s="17" t="s">
        <v>148</v>
      </c>
      <c r="AU93" s="17" t="s">
        <v>76</v>
      </c>
    </row>
    <row r="94" s="1" customFormat="1">
      <c r="B94" s="38"/>
      <c r="C94" s="39"/>
      <c r="D94" s="229" t="s">
        <v>266</v>
      </c>
      <c r="E94" s="39"/>
      <c r="F94" s="232" t="s">
        <v>870</v>
      </c>
      <c r="G94" s="39"/>
      <c r="H94" s="39"/>
      <c r="I94" s="144"/>
      <c r="J94" s="39"/>
      <c r="K94" s="39"/>
      <c r="L94" s="43"/>
      <c r="M94" s="231"/>
      <c r="N94" s="79"/>
      <c r="O94" s="79"/>
      <c r="P94" s="79"/>
      <c r="Q94" s="79"/>
      <c r="R94" s="79"/>
      <c r="S94" s="79"/>
      <c r="T94" s="80"/>
      <c r="AT94" s="17" t="s">
        <v>266</v>
      </c>
      <c r="AU94" s="17" t="s">
        <v>76</v>
      </c>
    </row>
    <row r="95" s="1" customFormat="1" ht="16.5" customHeight="1">
      <c r="B95" s="38"/>
      <c r="C95" s="217" t="s">
        <v>76</v>
      </c>
      <c r="D95" s="217" t="s">
        <v>141</v>
      </c>
      <c r="E95" s="218" t="s">
        <v>871</v>
      </c>
      <c r="F95" s="219" t="s">
        <v>872</v>
      </c>
      <c r="G95" s="220" t="s">
        <v>867</v>
      </c>
      <c r="H95" s="221">
        <v>1</v>
      </c>
      <c r="I95" s="222"/>
      <c r="J95" s="223">
        <f>ROUND(I95*H95,2)</f>
        <v>0</v>
      </c>
      <c r="K95" s="219" t="s">
        <v>145</v>
      </c>
      <c r="L95" s="43"/>
      <c r="M95" s="224" t="s">
        <v>1</v>
      </c>
      <c r="N95" s="225" t="s">
        <v>38</v>
      </c>
      <c r="O95" s="79"/>
      <c r="P95" s="226">
        <f>O95*H95</f>
        <v>0</v>
      </c>
      <c r="Q95" s="226">
        <v>0</v>
      </c>
      <c r="R95" s="226">
        <f>Q95*H95</f>
        <v>0</v>
      </c>
      <c r="S95" s="226">
        <v>0</v>
      </c>
      <c r="T95" s="227">
        <f>S95*H95</f>
        <v>0</v>
      </c>
      <c r="AR95" s="17" t="s">
        <v>868</v>
      </c>
      <c r="AT95" s="17" t="s">
        <v>141</v>
      </c>
      <c r="AU95" s="17" t="s">
        <v>76</v>
      </c>
      <c r="AY95" s="17" t="s">
        <v>139</v>
      </c>
      <c r="BE95" s="228">
        <f>IF(N95="základní",J95,0)</f>
        <v>0</v>
      </c>
      <c r="BF95" s="228">
        <f>IF(N95="snížená",J95,0)</f>
        <v>0</v>
      </c>
      <c r="BG95" s="228">
        <f>IF(N95="zákl. přenesená",J95,0)</f>
        <v>0</v>
      </c>
      <c r="BH95" s="228">
        <f>IF(N95="sníž. přenesená",J95,0)</f>
        <v>0</v>
      </c>
      <c r="BI95" s="228">
        <f>IF(N95="nulová",J95,0)</f>
        <v>0</v>
      </c>
      <c r="BJ95" s="17" t="s">
        <v>74</v>
      </c>
      <c r="BK95" s="228">
        <f>ROUND(I95*H95,2)</f>
        <v>0</v>
      </c>
      <c r="BL95" s="17" t="s">
        <v>868</v>
      </c>
      <c r="BM95" s="17" t="s">
        <v>1195</v>
      </c>
    </row>
    <row r="96" s="1" customFormat="1">
      <c r="B96" s="38"/>
      <c r="C96" s="39"/>
      <c r="D96" s="229" t="s">
        <v>148</v>
      </c>
      <c r="E96" s="39"/>
      <c r="F96" s="230" t="s">
        <v>872</v>
      </c>
      <c r="G96" s="39"/>
      <c r="H96" s="39"/>
      <c r="I96" s="144"/>
      <c r="J96" s="39"/>
      <c r="K96" s="39"/>
      <c r="L96" s="43"/>
      <c r="M96" s="231"/>
      <c r="N96" s="79"/>
      <c r="O96" s="79"/>
      <c r="P96" s="79"/>
      <c r="Q96" s="79"/>
      <c r="R96" s="79"/>
      <c r="S96" s="79"/>
      <c r="T96" s="80"/>
      <c r="AT96" s="17" t="s">
        <v>148</v>
      </c>
      <c r="AU96" s="17" t="s">
        <v>76</v>
      </c>
    </row>
    <row r="97" s="1" customFormat="1">
      <c r="B97" s="38"/>
      <c r="C97" s="39"/>
      <c r="D97" s="229" t="s">
        <v>266</v>
      </c>
      <c r="E97" s="39"/>
      <c r="F97" s="232" t="s">
        <v>874</v>
      </c>
      <c r="G97" s="39"/>
      <c r="H97" s="39"/>
      <c r="I97" s="144"/>
      <c r="J97" s="39"/>
      <c r="K97" s="39"/>
      <c r="L97" s="43"/>
      <c r="M97" s="231"/>
      <c r="N97" s="79"/>
      <c r="O97" s="79"/>
      <c r="P97" s="79"/>
      <c r="Q97" s="79"/>
      <c r="R97" s="79"/>
      <c r="S97" s="79"/>
      <c r="T97" s="80"/>
      <c r="AT97" s="17" t="s">
        <v>266</v>
      </c>
      <c r="AU97" s="17" t="s">
        <v>76</v>
      </c>
    </row>
    <row r="98" s="11" customFormat="1" ht="22.8" customHeight="1">
      <c r="B98" s="201"/>
      <c r="C98" s="202"/>
      <c r="D98" s="203" t="s">
        <v>66</v>
      </c>
      <c r="E98" s="215" t="s">
        <v>875</v>
      </c>
      <c r="F98" s="215" t="s">
        <v>876</v>
      </c>
      <c r="G98" s="202"/>
      <c r="H98" s="202"/>
      <c r="I98" s="205"/>
      <c r="J98" s="216">
        <f>BK98</f>
        <v>0</v>
      </c>
      <c r="K98" s="202"/>
      <c r="L98" s="207"/>
      <c r="M98" s="208"/>
      <c r="N98" s="209"/>
      <c r="O98" s="209"/>
      <c r="P98" s="210">
        <f>SUM(P99:P101)</f>
        <v>0</v>
      </c>
      <c r="Q98" s="209"/>
      <c r="R98" s="210">
        <f>SUM(R99:R101)</f>
        <v>0</v>
      </c>
      <c r="S98" s="209"/>
      <c r="T98" s="211">
        <f>SUM(T99:T101)</f>
        <v>0</v>
      </c>
      <c r="AR98" s="212" t="s">
        <v>182</v>
      </c>
      <c r="AT98" s="213" t="s">
        <v>66</v>
      </c>
      <c r="AU98" s="213" t="s">
        <v>74</v>
      </c>
      <c r="AY98" s="212" t="s">
        <v>139</v>
      </c>
      <c r="BK98" s="214">
        <f>SUM(BK99:BK101)</f>
        <v>0</v>
      </c>
    </row>
    <row r="99" s="1" customFormat="1" ht="16.5" customHeight="1">
      <c r="B99" s="38"/>
      <c r="C99" s="217" t="s">
        <v>82</v>
      </c>
      <c r="D99" s="217" t="s">
        <v>141</v>
      </c>
      <c r="E99" s="218" t="s">
        <v>877</v>
      </c>
      <c r="F99" s="219" t="s">
        <v>876</v>
      </c>
      <c r="G99" s="220" t="s">
        <v>867</v>
      </c>
      <c r="H99" s="221">
        <v>1</v>
      </c>
      <c r="I99" s="222"/>
      <c r="J99" s="223">
        <f>ROUND(I99*H99,2)</f>
        <v>0</v>
      </c>
      <c r="K99" s="219" t="s">
        <v>145</v>
      </c>
      <c r="L99" s="43"/>
      <c r="M99" s="224" t="s">
        <v>1</v>
      </c>
      <c r="N99" s="225" t="s">
        <v>38</v>
      </c>
      <c r="O99" s="79"/>
      <c r="P99" s="226">
        <f>O99*H99</f>
        <v>0</v>
      </c>
      <c r="Q99" s="226">
        <v>0</v>
      </c>
      <c r="R99" s="226">
        <f>Q99*H99</f>
        <v>0</v>
      </c>
      <c r="S99" s="226">
        <v>0</v>
      </c>
      <c r="T99" s="227">
        <f>S99*H99</f>
        <v>0</v>
      </c>
      <c r="AR99" s="17" t="s">
        <v>868</v>
      </c>
      <c r="AT99" s="17" t="s">
        <v>141</v>
      </c>
      <c r="AU99" s="17" t="s">
        <v>76</v>
      </c>
      <c r="AY99" s="17" t="s">
        <v>139</v>
      </c>
      <c r="BE99" s="228">
        <f>IF(N99="základní",J99,0)</f>
        <v>0</v>
      </c>
      <c r="BF99" s="228">
        <f>IF(N99="snížená",J99,0)</f>
        <v>0</v>
      </c>
      <c r="BG99" s="228">
        <f>IF(N99="zákl. přenesená",J99,0)</f>
        <v>0</v>
      </c>
      <c r="BH99" s="228">
        <f>IF(N99="sníž. přenesená",J99,0)</f>
        <v>0</v>
      </c>
      <c r="BI99" s="228">
        <f>IF(N99="nulová",J99,0)</f>
        <v>0</v>
      </c>
      <c r="BJ99" s="17" t="s">
        <v>74</v>
      </c>
      <c r="BK99" s="228">
        <f>ROUND(I99*H99,2)</f>
        <v>0</v>
      </c>
      <c r="BL99" s="17" t="s">
        <v>868</v>
      </c>
      <c r="BM99" s="17" t="s">
        <v>1196</v>
      </c>
    </row>
    <row r="100" s="1" customFormat="1">
      <c r="B100" s="38"/>
      <c r="C100" s="39"/>
      <c r="D100" s="229" t="s">
        <v>148</v>
      </c>
      <c r="E100" s="39"/>
      <c r="F100" s="230" t="s">
        <v>876</v>
      </c>
      <c r="G100" s="39"/>
      <c r="H100" s="39"/>
      <c r="I100" s="144"/>
      <c r="J100" s="39"/>
      <c r="K100" s="39"/>
      <c r="L100" s="43"/>
      <c r="M100" s="231"/>
      <c r="N100" s="79"/>
      <c r="O100" s="79"/>
      <c r="P100" s="79"/>
      <c r="Q100" s="79"/>
      <c r="R100" s="79"/>
      <c r="S100" s="79"/>
      <c r="T100" s="80"/>
      <c r="AT100" s="17" t="s">
        <v>148</v>
      </c>
      <c r="AU100" s="17" t="s">
        <v>76</v>
      </c>
    </row>
    <row r="101" s="1" customFormat="1">
      <c r="B101" s="38"/>
      <c r="C101" s="39"/>
      <c r="D101" s="229" t="s">
        <v>266</v>
      </c>
      <c r="E101" s="39"/>
      <c r="F101" s="232" t="s">
        <v>1197</v>
      </c>
      <c r="G101" s="39"/>
      <c r="H101" s="39"/>
      <c r="I101" s="144"/>
      <c r="J101" s="39"/>
      <c r="K101" s="39"/>
      <c r="L101" s="43"/>
      <c r="M101" s="231"/>
      <c r="N101" s="79"/>
      <c r="O101" s="79"/>
      <c r="P101" s="79"/>
      <c r="Q101" s="79"/>
      <c r="R101" s="79"/>
      <c r="S101" s="79"/>
      <c r="T101" s="80"/>
      <c r="AT101" s="17" t="s">
        <v>266</v>
      </c>
      <c r="AU101" s="17" t="s">
        <v>76</v>
      </c>
    </row>
    <row r="102" s="11" customFormat="1" ht="22.8" customHeight="1">
      <c r="B102" s="201"/>
      <c r="C102" s="202"/>
      <c r="D102" s="203" t="s">
        <v>66</v>
      </c>
      <c r="E102" s="215" t="s">
        <v>880</v>
      </c>
      <c r="F102" s="215" t="s">
        <v>881</v>
      </c>
      <c r="G102" s="202"/>
      <c r="H102" s="202"/>
      <c r="I102" s="205"/>
      <c r="J102" s="216">
        <f>BK102</f>
        <v>0</v>
      </c>
      <c r="K102" s="202"/>
      <c r="L102" s="207"/>
      <c r="M102" s="208"/>
      <c r="N102" s="209"/>
      <c r="O102" s="209"/>
      <c r="P102" s="210">
        <f>SUM(P103:P105)</f>
        <v>0</v>
      </c>
      <c r="Q102" s="209"/>
      <c r="R102" s="210">
        <f>SUM(R103:R105)</f>
        <v>0</v>
      </c>
      <c r="S102" s="209"/>
      <c r="T102" s="211">
        <f>SUM(T103:T105)</f>
        <v>0</v>
      </c>
      <c r="AR102" s="212" t="s">
        <v>182</v>
      </c>
      <c r="AT102" s="213" t="s">
        <v>66</v>
      </c>
      <c r="AU102" s="213" t="s">
        <v>74</v>
      </c>
      <c r="AY102" s="212" t="s">
        <v>139</v>
      </c>
      <c r="BK102" s="214">
        <f>SUM(BK103:BK105)</f>
        <v>0</v>
      </c>
    </row>
    <row r="103" s="1" customFormat="1" ht="16.5" customHeight="1">
      <c r="B103" s="38"/>
      <c r="C103" s="217" t="s">
        <v>146</v>
      </c>
      <c r="D103" s="217" t="s">
        <v>141</v>
      </c>
      <c r="E103" s="218" t="s">
        <v>1198</v>
      </c>
      <c r="F103" s="219" t="s">
        <v>1199</v>
      </c>
      <c r="G103" s="220" t="s">
        <v>867</v>
      </c>
      <c r="H103" s="221">
        <v>1</v>
      </c>
      <c r="I103" s="222"/>
      <c r="J103" s="223">
        <f>ROUND(I103*H103,2)</f>
        <v>0</v>
      </c>
      <c r="K103" s="219" t="s">
        <v>145</v>
      </c>
      <c r="L103" s="43"/>
      <c r="M103" s="224" t="s">
        <v>1</v>
      </c>
      <c r="N103" s="225" t="s">
        <v>38</v>
      </c>
      <c r="O103" s="79"/>
      <c r="P103" s="226">
        <f>O103*H103</f>
        <v>0</v>
      </c>
      <c r="Q103" s="226">
        <v>0</v>
      </c>
      <c r="R103" s="226">
        <f>Q103*H103</f>
        <v>0</v>
      </c>
      <c r="S103" s="226">
        <v>0</v>
      </c>
      <c r="T103" s="227">
        <f>S103*H103</f>
        <v>0</v>
      </c>
      <c r="AR103" s="17" t="s">
        <v>868</v>
      </c>
      <c r="AT103" s="17" t="s">
        <v>141</v>
      </c>
      <c r="AU103" s="17" t="s">
        <v>76</v>
      </c>
      <c r="AY103" s="17" t="s">
        <v>139</v>
      </c>
      <c r="BE103" s="228">
        <f>IF(N103="základní",J103,0)</f>
        <v>0</v>
      </c>
      <c r="BF103" s="228">
        <f>IF(N103="snížená",J103,0)</f>
        <v>0</v>
      </c>
      <c r="BG103" s="228">
        <f>IF(N103="zákl. přenesená",J103,0)</f>
        <v>0</v>
      </c>
      <c r="BH103" s="228">
        <f>IF(N103="sníž. přenesená",J103,0)</f>
        <v>0</v>
      </c>
      <c r="BI103" s="228">
        <f>IF(N103="nulová",J103,0)</f>
        <v>0</v>
      </c>
      <c r="BJ103" s="17" t="s">
        <v>74</v>
      </c>
      <c r="BK103" s="228">
        <f>ROUND(I103*H103,2)</f>
        <v>0</v>
      </c>
      <c r="BL103" s="17" t="s">
        <v>868</v>
      </c>
      <c r="BM103" s="17" t="s">
        <v>1200</v>
      </c>
    </row>
    <row r="104" s="1" customFormat="1">
      <c r="B104" s="38"/>
      <c r="C104" s="39"/>
      <c r="D104" s="229" t="s">
        <v>148</v>
      </c>
      <c r="E104" s="39"/>
      <c r="F104" s="230" t="s">
        <v>1199</v>
      </c>
      <c r="G104" s="39"/>
      <c r="H104" s="39"/>
      <c r="I104" s="144"/>
      <c r="J104" s="39"/>
      <c r="K104" s="39"/>
      <c r="L104" s="43"/>
      <c r="M104" s="231"/>
      <c r="N104" s="79"/>
      <c r="O104" s="79"/>
      <c r="P104" s="79"/>
      <c r="Q104" s="79"/>
      <c r="R104" s="79"/>
      <c r="S104" s="79"/>
      <c r="T104" s="80"/>
      <c r="AT104" s="17" t="s">
        <v>148</v>
      </c>
      <c r="AU104" s="17" t="s">
        <v>76</v>
      </c>
    </row>
    <row r="105" s="1" customFormat="1">
      <c r="B105" s="38"/>
      <c r="C105" s="39"/>
      <c r="D105" s="229" t="s">
        <v>266</v>
      </c>
      <c r="E105" s="39"/>
      <c r="F105" s="232" t="s">
        <v>1201</v>
      </c>
      <c r="G105" s="39"/>
      <c r="H105" s="39"/>
      <c r="I105" s="144"/>
      <c r="J105" s="39"/>
      <c r="K105" s="39"/>
      <c r="L105" s="43"/>
      <c r="M105" s="292"/>
      <c r="N105" s="293"/>
      <c r="O105" s="293"/>
      <c r="P105" s="293"/>
      <c r="Q105" s="293"/>
      <c r="R105" s="293"/>
      <c r="S105" s="293"/>
      <c r="T105" s="294"/>
      <c r="AT105" s="17" t="s">
        <v>266</v>
      </c>
      <c r="AU105" s="17" t="s">
        <v>76</v>
      </c>
    </row>
    <row r="106" s="1" customFormat="1" ht="6.96" customHeight="1">
      <c r="B106" s="57"/>
      <c r="C106" s="58"/>
      <c r="D106" s="58"/>
      <c r="E106" s="58"/>
      <c r="F106" s="58"/>
      <c r="G106" s="58"/>
      <c r="H106" s="58"/>
      <c r="I106" s="168"/>
      <c r="J106" s="58"/>
      <c r="K106" s="58"/>
      <c r="L106" s="43"/>
    </row>
  </sheetData>
  <sheetProtection sheet="1" autoFilter="0" formatColumns="0" formatRows="0" objects="1" scenarios="1" spinCount="100000" saltValue="TpeoKAyK0Q5FBEx2CinJ0n2scePqHxTV9G3SsoDYG6hWh9RivnwSAVMrLmjEeorovZKZFtKO8XNEk8LtUmoXRA==" hashValue="loz8ht8kwr6n81iNj8wLGIBDaKeM7DNcb7A1e+xXbvwvKCa/Rek6vbM8DwxLlc2VZsbfRivtEDdcvs2ktmd7rA==" algorithmName="SHA-512" password="CC35"/>
  <autoFilter ref="C88:K105"/>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96</v>
      </c>
    </row>
    <row r="3" ht="6.96" customHeight="1">
      <c r="B3" s="138"/>
      <c r="C3" s="139"/>
      <c r="D3" s="139"/>
      <c r="E3" s="139"/>
      <c r="F3" s="139"/>
      <c r="G3" s="139"/>
      <c r="H3" s="139"/>
      <c r="I3" s="140"/>
      <c r="J3" s="139"/>
      <c r="K3" s="139"/>
      <c r="L3" s="20"/>
      <c r="AT3" s="17" t="s">
        <v>76</v>
      </c>
    </row>
    <row r="4" ht="24.96" customHeight="1">
      <c r="B4" s="20"/>
      <c r="D4" s="141" t="s">
        <v>100</v>
      </c>
      <c r="L4" s="20"/>
      <c r="M4" s="24" t="s">
        <v>10</v>
      </c>
      <c r="AT4" s="17" t="s">
        <v>4</v>
      </c>
    </row>
    <row r="5" ht="6.96" customHeight="1">
      <c r="B5" s="20"/>
      <c r="L5" s="20"/>
    </row>
    <row r="6" ht="12" customHeight="1">
      <c r="B6" s="20"/>
      <c r="D6" s="142" t="s">
        <v>16</v>
      </c>
      <c r="L6" s="20"/>
    </row>
    <row r="7" ht="16.5" customHeight="1">
      <c r="B7" s="20"/>
      <c r="E7" s="143" t="str">
        <f>'Rekapitulace zakázky'!K6</f>
        <v>Oprava MO Podbořany - Kaštice</v>
      </c>
      <c r="F7" s="142"/>
      <c r="G7" s="142"/>
      <c r="H7" s="142"/>
      <c r="L7" s="20"/>
    </row>
    <row r="8" ht="12" customHeight="1">
      <c r="B8" s="20"/>
      <c r="D8" s="142" t="s">
        <v>101</v>
      </c>
      <c r="L8" s="20"/>
    </row>
    <row r="9" s="1" customFormat="1" ht="16.5" customHeight="1">
      <c r="B9" s="43"/>
      <c r="E9" s="143" t="s">
        <v>1202</v>
      </c>
      <c r="F9" s="1"/>
      <c r="G9" s="1"/>
      <c r="H9" s="1"/>
      <c r="I9" s="144"/>
      <c r="L9" s="43"/>
    </row>
    <row r="10" s="1" customFormat="1" ht="12" customHeight="1">
      <c r="B10" s="43"/>
      <c r="D10" s="142" t="s">
        <v>103</v>
      </c>
      <c r="I10" s="144"/>
      <c r="L10" s="43"/>
    </row>
    <row r="11" s="1" customFormat="1" ht="36.96" customHeight="1">
      <c r="B11" s="43"/>
      <c r="E11" s="145" t="s">
        <v>1203</v>
      </c>
      <c r="F11" s="1"/>
      <c r="G11" s="1"/>
      <c r="H11" s="1"/>
      <c r="I11" s="144"/>
      <c r="L11" s="43"/>
    </row>
    <row r="12" s="1" customFormat="1">
      <c r="B12" s="43"/>
      <c r="I12" s="144"/>
      <c r="L12" s="43"/>
    </row>
    <row r="13" s="1" customFormat="1" ht="12" customHeight="1">
      <c r="B13" s="43"/>
      <c r="D13" s="142" t="s">
        <v>18</v>
      </c>
      <c r="F13" s="17" t="s">
        <v>1</v>
      </c>
      <c r="I13" s="146" t="s">
        <v>19</v>
      </c>
      <c r="J13" s="17" t="s">
        <v>1</v>
      </c>
      <c r="L13" s="43"/>
    </row>
    <row r="14" s="1" customFormat="1" ht="12" customHeight="1">
      <c r="B14" s="43"/>
      <c r="D14" s="142" t="s">
        <v>20</v>
      </c>
      <c r="F14" s="17" t="s">
        <v>21</v>
      </c>
      <c r="I14" s="146" t="s">
        <v>22</v>
      </c>
      <c r="J14" s="147" t="str">
        <f>'Rekapitulace zakázky'!AN8</f>
        <v>17. 4. 2019</v>
      </c>
      <c r="L14" s="43"/>
    </row>
    <row r="15" s="1" customFormat="1" ht="10.8" customHeight="1">
      <c r="B15" s="43"/>
      <c r="I15" s="144"/>
      <c r="L15" s="43"/>
    </row>
    <row r="16" s="1" customFormat="1" ht="12" customHeight="1">
      <c r="B16" s="43"/>
      <c r="D16" s="142" t="s">
        <v>24</v>
      </c>
      <c r="I16" s="146" t="s">
        <v>25</v>
      </c>
      <c r="J16" s="17" t="s">
        <v>1</v>
      </c>
      <c r="L16" s="43"/>
    </row>
    <row r="17" s="1" customFormat="1" ht="18" customHeight="1">
      <c r="B17" s="43"/>
      <c r="E17" s="17" t="s">
        <v>21</v>
      </c>
      <c r="I17" s="146" t="s">
        <v>26</v>
      </c>
      <c r="J17" s="17" t="s">
        <v>1</v>
      </c>
      <c r="L17" s="43"/>
    </row>
    <row r="18" s="1" customFormat="1" ht="6.96" customHeight="1">
      <c r="B18" s="43"/>
      <c r="I18" s="144"/>
      <c r="L18" s="43"/>
    </row>
    <row r="19" s="1" customFormat="1" ht="12" customHeight="1">
      <c r="B19" s="43"/>
      <c r="D19" s="142" t="s">
        <v>27</v>
      </c>
      <c r="I19" s="146" t="s">
        <v>25</v>
      </c>
      <c r="J19" s="33" t="str">
        <f>'Rekapitulace zakázky'!AN13</f>
        <v>Vyplň údaj</v>
      </c>
      <c r="L19" s="43"/>
    </row>
    <row r="20" s="1" customFormat="1" ht="18" customHeight="1">
      <c r="B20" s="43"/>
      <c r="E20" s="33" t="str">
        <f>'Rekapitulace zakázky'!E14</f>
        <v>Vyplň údaj</v>
      </c>
      <c r="F20" s="17"/>
      <c r="G20" s="17"/>
      <c r="H20" s="17"/>
      <c r="I20" s="146" t="s">
        <v>26</v>
      </c>
      <c r="J20" s="33" t="str">
        <f>'Rekapitulace zakázky'!AN14</f>
        <v>Vyplň údaj</v>
      </c>
      <c r="L20" s="43"/>
    </row>
    <row r="21" s="1" customFormat="1" ht="6.96" customHeight="1">
      <c r="B21" s="43"/>
      <c r="I21" s="144"/>
      <c r="L21" s="43"/>
    </row>
    <row r="22" s="1" customFormat="1" ht="12" customHeight="1">
      <c r="B22" s="43"/>
      <c r="D22" s="142" t="s">
        <v>29</v>
      </c>
      <c r="I22" s="146" t="s">
        <v>25</v>
      </c>
      <c r="J22" s="17" t="s">
        <v>1</v>
      </c>
      <c r="L22" s="43"/>
    </row>
    <row r="23" s="1" customFormat="1" ht="18" customHeight="1">
      <c r="B23" s="43"/>
      <c r="E23" s="17" t="s">
        <v>21</v>
      </c>
      <c r="I23" s="146" t="s">
        <v>26</v>
      </c>
      <c r="J23" s="17" t="s">
        <v>1</v>
      </c>
      <c r="L23" s="43"/>
    </row>
    <row r="24" s="1" customFormat="1" ht="6.96" customHeight="1">
      <c r="B24" s="43"/>
      <c r="I24" s="144"/>
      <c r="L24" s="43"/>
    </row>
    <row r="25" s="1" customFormat="1" ht="12" customHeight="1">
      <c r="B25" s="43"/>
      <c r="D25" s="142" t="s">
        <v>31</v>
      </c>
      <c r="I25" s="146" t="s">
        <v>25</v>
      </c>
      <c r="J25" s="17" t="s">
        <v>1</v>
      </c>
      <c r="L25" s="43"/>
    </row>
    <row r="26" s="1" customFormat="1" ht="18" customHeight="1">
      <c r="B26" s="43"/>
      <c r="E26" s="17" t="s">
        <v>21</v>
      </c>
      <c r="I26" s="146" t="s">
        <v>26</v>
      </c>
      <c r="J26" s="17" t="s">
        <v>1</v>
      </c>
      <c r="L26" s="43"/>
    </row>
    <row r="27" s="1" customFormat="1" ht="6.96" customHeight="1">
      <c r="B27" s="43"/>
      <c r="I27" s="144"/>
      <c r="L27" s="43"/>
    </row>
    <row r="28" s="1" customFormat="1" ht="12" customHeight="1">
      <c r="B28" s="43"/>
      <c r="D28" s="142" t="s">
        <v>32</v>
      </c>
      <c r="I28" s="144"/>
      <c r="L28" s="43"/>
    </row>
    <row r="29" s="7" customFormat="1" ht="16.5" customHeight="1">
      <c r="B29" s="148"/>
      <c r="E29" s="149" t="s">
        <v>1</v>
      </c>
      <c r="F29" s="149"/>
      <c r="G29" s="149"/>
      <c r="H29" s="149"/>
      <c r="I29" s="150"/>
      <c r="L29" s="148"/>
    </row>
    <row r="30" s="1" customFormat="1" ht="6.96" customHeight="1">
      <c r="B30" s="43"/>
      <c r="I30" s="144"/>
      <c r="L30" s="43"/>
    </row>
    <row r="31" s="1" customFormat="1" ht="6.96" customHeight="1">
      <c r="B31" s="43"/>
      <c r="D31" s="71"/>
      <c r="E31" s="71"/>
      <c r="F31" s="71"/>
      <c r="G31" s="71"/>
      <c r="H31" s="71"/>
      <c r="I31" s="151"/>
      <c r="J31" s="71"/>
      <c r="K31" s="71"/>
      <c r="L31" s="43"/>
    </row>
    <row r="32" s="1" customFormat="1" ht="25.44" customHeight="1">
      <c r="B32" s="43"/>
      <c r="D32" s="152" t="s">
        <v>33</v>
      </c>
      <c r="I32" s="144"/>
      <c r="J32" s="153">
        <f>ROUND(J90, 2)</f>
        <v>0</v>
      </c>
      <c r="L32" s="43"/>
    </row>
    <row r="33" s="1" customFormat="1" ht="6.96" customHeight="1">
      <c r="B33" s="43"/>
      <c r="D33" s="71"/>
      <c r="E33" s="71"/>
      <c r="F33" s="71"/>
      <c r="G33" s="71"/>
      <c r="H33" s="71"/>
      <c r="I33" s="151"/>
      <c r="J33" s="71"/>
      <c r="K33" s="71"/>
      <c r="L33" s="43"/>
    </row>
    <row r="34" s="1" customFormat="1" ht="14.4" customHeight="1">
      <c r="B34" s="43"/>
      <c r="F34" s="154" t="s">
        <v>35</v>
      </c>
      <c r="I34" s="155" t="s">
        <v>34</v>
      </c>
      <c r="J34" s="154" t="s">
        <v>36</v>
      </c>
      <c r="L34" s="43"/>
    </row>
    <row r="35" s="1" customFormat="1" ht="14.4" customHeight="1">
      <c r="B35" s="43"/>
      <c r="D35" s="142" t="s">
        <v>37</v>
      </c>
      <c r="E35" s="142" t="s">
        <v>38</v>
      </c>
      <c r="F35" s="156">
        <f>ROUND((SUM(BE90:BE239)),  2)</f>
        <v>0</v>
      </c>
      <c r="I35" s="157">
        <v>0.20999999999999999</v>
      </c>
      <c r="J35" s="156">
        <f>ROUND(((SUM(BE90:BE239))*I35),  2)</f>
        <v>0</v>
      </c>
      <c r="L35" s="43"/>
    </row>
    <row r="36" s="1" customFormat="1" ht="14.4" customHeight="1">
      <c r="B36" s="43"/>
      <c r="E36" s="142" t="s">
        <v>39</v>
      </c>
      <c r="F36" s="156">
        <f>ROUND((SUM(BF90:BF239)),  2)</f>
        <v>0</v>
      </c>
      <c r="I36" s="157">
        <v>0.14999999999999999</v>
      </c>
      <c r="J36" s="156">
        <f>ROUND(((SUM(BF90:BF239))*I36),  2)</f>
        <v>0</v>
      </c>
      <c r="L36" s="43"/>
    </row>
    <row r="37" hidden="1" s="1" customFormat="1" ht="14.4" customHeight="1">
      <c r="B37" s="43"/>
      <c r="E37" s="142" t="s">
        <v>40</v>
      </c>
      <c r="F37" s="156">
        <f>ROUND((SUM(BG90:BG239)),  2)</f>
        <v>0</v>
      </c>
      <c r="I37" s="157">
        <v>0.20999999999999999</v>
      </c>
      <c r="J37" s="156">
        <f>0</f>
        <v>0</v>
      </c>
      <c r="L37" s="43"/>
    </row>
    <row r="38" hidden="1" s="1" customFormat="1" ht="14.4" customHeight="1">
      <c r="B38" s="43"/>
      <c r="E38" s="142" t="s">
        <v>41</v>
      </c>
      <c r="F38" s="156">
        <f>ROUND((SUM(BH90:BH239)),  2)</f>
        <v>0</v>
      </c>
      <c r="I38" s="157">
        <v>0.14999999999999999</v>
      </c>
      <c r="J38" s="156">
        <f>0</f>
        <v>0</v>
      </c>
      <c r="L38" s="43"/>
    </row>
    <row r="39" hidden="1" s="1" customFormat="1" ht="14.4" customHeight="1">
      <c r="B39" s="43"/>
      <c r="E39" s="142" t="s">
        <v>42</v>
      </c>
      <c r="F39" s="156">
        <f>ROUND((SUM(BI90:BI239)),  2)</f>
        <v>0</v>
      </c>
      <c r="I39" s="157">
        <v>0</v>
      </c>
      <c r="J39" s="156">
        <f>0</f>
        <v>0</v>
      </c>
      <c r="L39" s="43"/>
    </row>
    <row r="40" s="1" customFormat="1" ht="6.96" customHeight="1">
      <c r="B40" s="43"/>
      <c r="I40" s="144"/>
      <c r="L40" s="43"/>
    </row>
    <row r="41" s="1" customFormat="1" ht="25.44" customHeight="1">
      <c r="B41" s="43"/>
      <c r="C41" s="158"/>
      <c r="D41" s="159" t="s">
        <v>43</v>
      </c>
      <c r="E41" s="160"/>
      <c r="F41" s="160"/>
      <c r="G41" s="161" t="s">
        <v>44</v>
      </c>
      <c r="H41" s="162" t="s">
        <v>45</v>
      </c>
      <c r="I41" s="163"/>
      <c r="J41" s="164">
        <f>SUM(J32:J39)</f>
        <v>0</v>
      </c>
      <c r="K41" s="165"/>
      <c r="L41" s="43"/>
    </row>
    <row r="42" s="1" customFormat="1" ht="14.4" customHeight="1">
      <c r="B42" s="166"/>
      <c r="C42" s="167"/>
      <c r="D42" s="167"/>
      <c r="E42" s="167"/>
      <c r="F42" s="167"/>
      <c r="G42" s="167"/>
      <c r="H42" s="167"/>
      <c r="I42" s="168"/>
      <c r="J42" s="167"/>
      <c r="K42" s="167"/>
      <c r="L42" s="43"/>
    </row>
    <row r="46" s="1" customFormat="1" ht="6.96" customHeight="1">
      <c r="B46" s="169"/>
      <c r="C46" s="170"/>
      <c r="D46" s="170"/>
      <c r="E46" s="170"/>
      <c r="F46" s="170"/>
      <c r="G46" s="170"/>
      <c r="H46" s="170"/>
      <c r="I46" s="171"/>
      <c r="J46" s="170"/>
      <c r="K46" s="170"/>
      <c r="L46" s="43"/>
    </row>
    <row r="47" s="1" customFormat="1" ht="24.96" customHeight="1">
      <c r="B47" s="38"/>
      <c r="C47" s="23" t="s">
        <v>107</v>
      </c>
      <c r="D47" s="39"/>
      <c r="E47" s="39"/>
      <c r="F47" s="39"/>
      <c r="G47" s="39"/>
      <c r="H47" s="39"/>
      <c r="I47" s="144"/>
      <c r="J47" s="39"/>
      <c r="K47" s="39"/>
      <c r="L47" s="43"/>
    </row>
    <row r="48" s="1" customFormat="1" ht="6.96" customHeight="1">
      <c r="B48" s="38"/>
      <c r="C48" s="39"/>
      <c r="D48" s="39"/>
      <c r="E48" s="39"/>
      <c r="F48" s="39"/>
      <c r="G48" s="39"/>
      <c r="H48" s="39"/>
      <c r="I48" s="144"/>
      <c r="J48" s="39"/>
      <c r="K48" s="39"/>
      <c r="L48" s="43"/>
    </row>
    <row r="49" s="1" customFormat="1" ht="12" customHeight="1">
      <c r="B49" s="38"/>
      <c r="C49" s="32" t="s">
        <v>16</v>
      </c>
      <c r="D49" s="39"/>
      <c r="E49" s="39"/>
      <c r="F49" s="39"/>
      <c r="G49" s="39"/>
      <c r="H49" s="39"/>
      <c r="I49" s="144"/>
      <c r="J49" s="39"/>
      <c r="K49" s="39"/>
      <c r="L49" s="43"/>
    </row>
    <row r="50" s="1" customFormat="1" ht="16.5" customHeight="1">
      <c r="B50" s="38"/>
      <c r="C50" s="39"/>
      <c r="D50" s="39"/>
      <c r="E50" s="172" t="str">
        <f>E7</f>
        <v>Oprava MO Podbořany - Kaštice</v>
      </c>
      <c r="F50" s="32"/>
      <c r="G50" s="32"/>
      <c r="H50" s="32"/>
      <c r="I50" s="144"/>
      <c r="J50" s="39"/>
      <c r="K50" s="39"/>
      <c r="L50" s="43"/>
    </row>
    <row r="51" ht="12" customHeight="1">
      <c r="B51" s="21"/>
      <c r="C51" s="32" t="s">
        <v>101</v>
      </c>
      <c r="D51" s="22"/>
      <c r="E51" s="22"/>
      <c r="F51" s="22"/>
      <c r="G51" s="22"/>
      <c r="H51" s="22"/>
      <c r="I51" s="137"/>
      <c r="J51" s="22"/>
      <c r="K51" s="22"/>
      <c r="L51" s="20"/>
    </row>
    <row r="52" s="1" customFormat="1" ht="16.5" customHeight="1">
      <c r="B52" s="38"/>
      <c r="C52" s="39"/>
      <c r="D52" s="39"/>
      <c r="E52" s="172" t="s">
        <v>1202</v>
      </c>
      <c r="F52" s="39"/>
      <c r="G52" s="39"/>
      <c r="H52" s="39"/>
      <c r="I52" s="144"/>
      <c r="J52" s="39"/>
      <c r="K52" s="39"/>
      <c r="L52" s="43"/>
    </row>
    <row r="53" s="1" customFormat="1" ht="12" customHeight="1">
      <c r="B53" s="38"/>
      <c r="C53" s="32" t="s">
        <v>103</v>
      </c>
      <c r="D53" s="39"/>
      <c r="E53" s="39"/>
      <c r="F53" s="39"/>
      <c r="G53" s="39"/>
      <c r="H53" s="39"/>
      <c r="I53" s="144"/>
      <c r="J53" s="39"/>
      <c r="K53" s="39"/>
      <c r="L53" s="43"/>
    </row>
    <row r="54" s="1" customFormat="1" ht="16.5" customHeight="1">
      <c r="B54" s="38"/>
      <c r="C54" s="39"/>
      <c r="D54" s="39"/>
      <c r="E54" s="64" t="str">
        <f>E11</f>
        <v xml:space="preserve">001 - ZRN - km 186,944 - zrušení propustku </v>
      </c>
      <c r="F54" s="39"/>
      <c r="G54" s="39"/>
      <c r="H54" s="39"/>
      <c r="I54" s="144"/>
      <c r="J54" s="39"/>
      <c r="K54" s="39"/>
      <c r="L54" s="43"/>
    </row>
    <row r="55" s="1" customFormat="1" ht="6.96" customHeight="1">
      <c r="B55" s="38"/>
      <c r="C55" s="39"/>
      <c r="D55" s="39"/>
      <c r="E55" s="39"/>
      <c r="F55" s="39"/>
      <c r="G55" s="39"/>
      <c r="H55" s="39"/>
      <c r="I55" s="144"/>
      <c r="J55" s="39"/>
      <c r="K55" s="39"/>
      <c r="L55" s="43"/>
    </row>
    <row r="56" s="1" customFormat="1" ht="12" customHeight="1">
      <c r="B56" s="38"/>
      <c r="C56" s="32" t="s">
        <v>20</v>
      </c>
      <c r="D56" s="39"/>
      <c r="E56" s="39"/>
      <c r="F56" s="27" t="str">
        <f>F14</f>
        <v xml:space="preserve"> </v>
      </c>
      <c r="G56" s="39"/>
      <c r="H56" s="39"/>
      <c r="I56" s="146" t="s">
        <v>22</v>
      </c>
      <c r="J56" s="67" t="str">
        <f>IF(J14="","",J14)</f>
        <v>17. 4. 2019</v>
      </c>
      <c r="K56" s="39"/>
      <c r="L56" s="43"/>
    </row>
    <row r="57" s="1" customFormat="1" ht="6.96" customHeight="1">
      <c r="B57" s="38"/>
      <c r="C57" s="39"/>
      <c r="D57" s="39"/>
      <c r="E57" s="39"/>
      <c r="F57" s="39"/>
      <c r="G57" s="39"/>
      <c r="H57" s="39"/>
      <c r="I57" s="144"/>
      <c r="J57" s="39"/>
      <c r="K57" s="39"/>
      <c r="L57" s="43"/>
    </row>
    <row r="58" s="1" customFormat="1" ht="13.65" customHeight="1">
      <c r="B58" s="38"/>
      <c r="C58" s="32" t="s">
        <v>24</v>
      </c>
      <c r="D58" s="39"/>
      <c r="E58" s="39"/>
      <c r="F58" s="27" t="str">
        <f>E17</f>
        <v xml:space="preserve"> </v>
      </c>
      <c r="G58" s="39"/>
      <c r="H58" s="39"/>
      <c r="I58" s="146" t="s">
        <v>29</v>
      </c>
      <c r="J58" s="36" t="str">
        <f>E23</f>
        <v xml:space="preserve"> </v>
      </c>
      <c r="K58" s="39"/>
      <c r="L58" s="43"/>
    </row>
    <row r="59" s="1" customFormat="1" ht="13.65" customHeight="1">
      <c r="B59" s="38"/>
      <c r="C59" s="32" t="s">
        <v>27</v>
      </c>
      <c r="D59" s="39"/>
      <c r="E59" s="39"/>
      <c r="F59" s="27" t="str">
        <f>IF(E20="","",E20)</f>
        <v>Vyplň údaj</v>
      </c>
      <c r="G59" s="39"/>
      <c r="H59" s="39"/>
      <c r="I59" s="146" t="s">
        <v>31</v>
      </c>
      <c r="J59" s="36" t="str">
        <f>E26</f>
        <v xml:space="preserve"> </v>
      </c>
      <c r="K59" s="39"/>
      <c r="L59" s="43"/>
    </row>
    <row r="60" s="1" customFormat="1" ht="10.32" customHeight="1">
      <c r="B60" s="38"/>
      <c r="C60" s="39"/>
      <c r="D60" s="39"/>
      <c r="E60" s="39"/>
      <c r="F60" s="39"/>
      <c r="G60" s="39"/>
      <c r="H60" s="39"/>
      <c r="I60" s="144"/>
      <c r="J60" s="39"/>
      <c r="K60" s="39"/>
      <c r="L60" s="43"/>
    </row>
    <row r="61" s="1" customFormat="1" ht="29.28" customHeight="1">
      <c r="B61" s="38"/>
      <c r="C61" s="173" t="s">
        <v>108</v>
      </c>
      <c r="D61" s="174"/>
      <c r="E61" s="174"/>
      <c r="F61" s="174"/>
      <c r="G61" s="174"/>
      <c r="H61" s="174"/>
      <c r="I61" s="175"/>
      <c r="J61" s="176" t="s">
        <v>109</v>
      </c>
      <c r="K61" s="174"/>
      <c r="L61" s="43"/>
    </row>
    <row r="62" s="1" customFormat="1" ht="10.32" customHeight="1">
      <c r="B62" s="38"/>
      <c r="C62" s="39"/>
      <c r="D62" s="39"/>
      <c r="E62" s="39"/>
      <c r="F62" s="39"/>
      <c r="G62" s="39"/>
      <c r="H62" s="39"/>
      <c r="I62" s="144"/>
      <c r="J62" s="39"/>
      <c r="K62" s="39"/>
      <c r="L62" s="43"/>
    </row>
    <row r="63" s="1" customFormat="1" ht="22.8" customHeight="1">
      <c r="B63" s="38"/>
      <c r="C63" s="177" t="s">
        <v>110</v>
      </c>
      <c r="D63" s="39"/>
      <c r="E63" s="39"/>
      <c r="F63" s="39"/>
      <c r="G63" s="39"/>
      <c r="H63" s="39"/>
      <c r="I63" s="144"/>
      <c r="J63" s="98">
        <f>J90</f>
        <v>0</v>
      </c>
      <c r="K63" s="39"/>
      <c r="L63" s="43"/>
      <c r="AU63" s="17" t="s">
        <v>111</v>
      </c>
    </row>
    <row r="64" s="8" customFormat="1" ht="24.96" customHeight="1">
      <c r="B64" s="178"/>
      <c r="C64" s="179"/>
      <c r="D64" s="180" t="s">
        <v>112</v>
      </c>
      <c r="E64" s="181"/>
      <c r="F64" s="181"/>
      <c r="G64" s="181"/>
      <c r="H64" s="181"/>
      <c r="I64" s="182"/>
      <c r="J64" s="183">
        <f>J91</f>
        <v>0</v>
      </c>
      <c r="K64" s="179"/>
      <c r="L64" s="184"/>
    </row>
    <row r="65" s="9" customFormat="1" ht="19.92" customHeight="1">
      <c r="B65" s="185"/>
      <c r="C65" s="121"/>
      <c r="D65" s="186" t="s">
        <v>113</v>
      </c>
      <c r="E65" s="187"/>
      <c r="F65" s="187"/>
      <c r="G65" s="187"/>
      <c r="H65" s="187"/>
      <c r="I65" s="188"/>
      <c r="J65" s="189">
        <f>J92</f>
        <v>0</v>
      </c>
      <c r="K65" s="121"/>
      <c r="L65" s="190"/>
    </row>
    <row r="66" s="9" customFormat="1" ht="19.92" customHeight="1">
      <c r="B66" s="185"/>
      <c r="C66" s="121"/>
      <c r="D66" s="186" t="s">
        <v>896</v>
      </c>
      <c r="E66" s="187"/>
      <c r="F66" s="187"/>
      <c r="G66" s="187"/>
      <c r="H66" s="187"/>
      <c r="I66" s="188"/>
      <c r="J66" s="189">
        <f>J185</f>
        <v>0</v>
      </c>
      <c r="K66" s="121"/>
      <c r="L66" s="190"/>
    </row>
    <row r="67" s="9" customFormat="1" ht="19.92" customHeight="1">
      <c r="B67" s="185"/>
      <c r="C67" s="121"/>
      <c r="D67" s="186" t="s">
        <v>120</v>
      </c>
      <c r="E67" s="187"/>
      <c r="F67" s="187"/>
      <c r="G67" s="187"/>
      <c r="H67" s="187"/>
      <c r="I67" s="188"/>
      <c r="J67" s="189">
        <f>J214</f>
        <v>0</v>
      </c>
      <c r="K67" s="121"/>
      <c r="L67" s="190"/>
    </row>
    <row r="68" s="9" customFormat="1" ht="19.92" customHeight="1">
      <c r="B68" s="185"/>
      <c r="C68" s="121"/>
      <c r="D68" s="186" t="s">
        <v>121</v>
      </c>
      <c r="E68" s="187"/>
      <c r="F68" s="187"/>
      <c r="G68" s="187"/>
      <c r="H68" s="187"/>
      <c r="I68" s="188"/>
      <c r="J68" s="189">
        <f>J236</f>
        <v>0</v>
      </c>
      <c r="K68" s="121"/>
      <c r="L68" s="190"/>
    </row>
    <row r="69" s="1" customFormat="1" ht="21.84" customHeight="1">
      <c r="B69" s="38"/>
      <c r="C69" s="39"/>
      <c r="D69" s="39"/>
      <c r="E69" s="39"/>
      <c r="F69" s="39"/>
      <c r="G69" s="39"/>
      <c r="H69" s="39"/>
      <c r="I69" s="144"/>
      <c r="J69" s="39"/>
      <c r="K69" s="39"/>
      <c r="L69" s="43"/>
    </row>
    <row r="70" s="1" customFormat="1" ht="6.96" customHeight="1">
      <c r="B70" s="57"/>
      <c r="C70" s="58"/>
      <c r="D70" s="58"/>
      <c r="E70" s="58"/>
      <c r="F70" s="58"/>
      <c r="G70" s="58"/>
      <c r="H70" s="58"/>
      <c r="I70" s="168"/>
      <c r="J70" s="58"/>
      <c r="K70" s="58"/>
      <c r="L70" s="43"/>
    </row>
    <row r="74" s="1" customFormat="1" ht="6.96" customHeight="1">
      <c r="B74" s="59"/>
      <c r="C74" s="60"/>
      <c r="D74" s="60"/>
      <c r="E74" s="60"/>
      <c r="F74" s="60"/>
      <c r="G74" s="60"/>
      <c r="H74" s="60"/>
      <c r="I74" s="171"/>
      <c r="J74" s="60"/>
      <c r="K74" s="60"/>
      <c r="L74" s="43"/>
    </row>
    <row r="75" s="1" customFormat="1" ht="24.96" customHeight="1">
      <c r="B75" s="38"/>
      <c r="C75" s="23" t="s">
        <v>124</v>
      </c>
      <c r="D75" s="39"/>
      <c r="E75" s="39"/>
      <c r="F75" s="39"/>
      <c r="G75" s="39"/>
      <c r="H75" s="39"/>
      <c r="I75" s="144"/>
      <c r="J75" s="39"/>
      <c r="K75" s="39"/>
      <c r="L75" s="43"/>
    </row>
    <row r="76" s="1" customFormat="1" ht="6.96" customHeight="1">
      <c r="B76" s="38"/>
      <c r="C76" s="39"/>
      <c r="D76" s="39"/>
      <c r="E76" s="39"/>
      <c r="F76" s="39"/>
      <c r="G76" s="39"/>
      <c r="H76" s="39"/>
      <c r="I76" s="144"/>
      <c r="J76" s="39"/>
      <c r="K76" s="39"/>
      <c r="L76" s="43"/>
    </row>
    <row r="77" s="1" customFormat="1" ht="12" customHeight="1">
      <c r="B77" s="38"/>
      <c r="C77" s="32" t="s">
        <v>16</v>
      </c>
      <c r="D77" s="39"/>
      <c r="E77" s="39"/>
      <c r="F77" s="39"/>
      <c r="G77" s="39"/>
      <c r="H77" s="39"/>
      <c r="I77" s="144"/>
      <c r="J77" s="39"/>
      <c r="K77" s="39"/>
      <c r="L77" s="43"/>
    </row>
    <row r="78" s="1" customFormat="1" ht="16.5" customHeight="1">
      <c r="B78" s="38"/>
      <c r="C78" s="39"/>
      <c r="D78" s="39"/>
      <c r="E78" s="172" t="str">
        <f>E7</f>
        <v>Oprava MO Podbořany - Kaštice</v>
      </c>
      <c r="F78" s="32"/>
      <c r="G78" s="32"/>
      <c r="H78" s="32"/>
      <c r="I78" s="144"/>
      <c r="J78" s="39"/>
      <c r="K78" s="39"/>
      <c r="L78" s="43"/>
    </row>
    <row r="79" ht="12" customHeight="1">
      <c r="B79" s="21"/>
      <c r="C79" s="32" t="s">
        <v>101</v>
      </c>
      <c r="D79" s="22"/>
      <c r="E79" s="22"/>
      <c r="F79" s="22"/>
      <c r="G79" s="22"/>
      <c r="H79" s="22"/>
      <c r="I79" s="137"/>
      <c r="J79" s="22"/>
      <c r="K79" s="22"/>
      <c r="L79" s="20"/>
    </row>
    <row r="80" s="1" customFormat="1" ht="16.5" customHeight="1">
      <c r="B80" s="38"/>
      <c r="C80" s="39"/>
      <c r="D80" s="39"/>
      <c r="E80" s="172" t="s">
        <v>1202</v>
      </c>
      <c r="F80" s="39"/>
      <c r="G80" s="39"/>
      <c r="H80" s="39"/>
      <c r="I80" s="144"/>
      <c r="J80" s="39"/>
      <c r="K80" s="39"/>
      <c r="L80" s="43"/>
    </row>
    <row r="81" s="1" customFormat="1" ht="12" customHeight="1">
      <c r="B81" s="38"/>
      <c r="C81" s="32" t="s">
        <v>103</v>
      </c>
      <c r="D81" s="39"/>
      <c r="E81" s="39"/>
      <c r="F81" s="39"/>
      <c r="G81" s="39"/>
      <c r="H81" s="39"/>
      <c r="I81" s="144"/>
      <c r="J81" s="39"/>
      <c r="K81" s="39"/>
      <c r="L81" s="43"/>
    </row>
    <row r="82" s="1" customFormat="1" ht="16.5" customHeight="1">
      <c r="B82" s="38"/>
      <c r="C82" s="39"/>
      <c r="D82" s="39"/>
      <c r="E82" s="64" t="str">
        <f>E11</f>
        <v xml:space="preserve">001 - ZRN - km 186,944 - zrušení propustku </v>
      </c>
      <c r="F82" s="39"/>
      <c r="G82" s="39"/>
      <c r="H82" s="39"/>
      <c r="I82" s="144"/>
      <c r="J82" s="39"/>
      <c r="K82" s="39"/>
      <c r="L82" s="43"/>
    </row>
    <row r="83" s="1" customFormat="1" ht="6.96" customHeight="1">
      <c r="B83" s="38"/>
      <c r="C83" s="39"/>
      <c r="D83" s="39"/>
      <c r="E83" s="39"/>
      <c r="F83" s="39"/>
      <c r="G83" s="39"/>
      <c r="H83" s="39"/>
      <c r="I83" s="144"/>
      <c r="J83" s="39"/>
      <c r="K83" s="39"/>
      <c r="L83" s="43"/>
    </row>
    <row r="84" s="1" customFormat="1" ht="12" customHeight="1">
      <c r="B84" s="38"/>
      <c r="C84" s="32" t="s">
        <v>20</v>
      </c>
      <c r="D84" s="39"/>
      <c r="E84" s="39"/>
      <c r="F84" s="27" t="str">
        <f>F14</f>
        <v xml:space="preserve"> </v>
      </c>
      <c r="G84" s="39"/>
      <c r="H84" s="39"/>
      <c r="I84" s="146" t="s">
        <v>22</v>
      </c>
      <c r="J84" s="67" t="str">
        <f>IF(J14="","",J14)</f>
        <v>17. 4. 2019</v>
      </c>
      <c r="K84" s="39"/>
      <c r="L84" s="43"/>
    </row>
    <row r="85" s="1" customFormat="1" ht="6.96" customHeight="1">
      <c r="B85" s="38"/>
      <c r="C85" s="39"/>
      <c r="D85" s="39"/>
      <c r="E85" s="39"/>
      <c r="F85" s="39"/>
      <c r="G85" s="39"/>
      <c r="H85" s="39"/>
      <c r="I85" s="144"/>
      <c r="J85" s="39"/>
      <c r="K85" s="39"/>
      <c r="L85" s="43"/>
    </row>
    <row r="86" s="1" customFormat="1" ht="13.65" customHeight="1">
      <c r="B86" s="38"/>
      <c r="C86" s="32" t="s">
        <v>24</v>
      </c>
      <c r="D86" s="39"/>
      <c r="E86" s="39"/>
      <c r="F86" s="27" t="str">
        <f>E17</f>
        <v xml:space="preserve"> </v>
      </c>
      <c r="G86" s="39"/>
      <c r="H86" s="39"/>
      <c r="I86" s="146" t="s">
        <v>29</v>
      </c>
      <c r="J86" s="36" t="str">
        <f>E23</f>
        <v xml:space="preserve"> </v>
      </c>
      <c r="K86" s="39"/>
      <c r="L86" s="43"/>
    </row>
    <row r="87" s="1" customFormat="1" ht="13.65" customHeight="1">
      <c r="B87" s="38"/>
      <c r="C87" s="32" t="s">
        <v>27</v>
      </c>
      <c r="D87" s="39"/>
      <c r="E87" s="39"/>
      <c r="F87" s="27" t="str">
        <f>IF(E20="","",E20)</f>
        <v>Vyplň údaj</v>
      </c>
      <c r="G87" s="39"/>
      <c r="H87" s="39"/>
      <c r="I87" s="146" t="s">
        <v>31</v>
      </c>
      <c r="J87" s="36" t="str">
        <f>E26</f>
        <v xml:space="preserve"> </v>
      </c>
      <c r="K87" s="39"/>
      <c r="L87" s="43"/>
    </row>
    <row r="88" s="1" customFormat="1" ht="10.32" customHeight="1">
      <c r="B88" s="38"/>
      <c r="C88" s="39"/>
      <c r="D88" s="39"/>
      <c r="E88" s="39"/>
      <c r="F88" s="39"/>
      <c r="G88" s="39"/>
      <c r="H88" s="39"/>
      <c r="I88" s="144"/>
      <c r="J88" s="39"/>
      <c r="K88" s="39"/>
      <c r="L88" s="43"/>
    </row>
    <row r="89" s="10" customFormat="1" ht="29.28" customHeight="1">
      <c r="B89" s="191"/>
      <c r="C89" s="192" t="s">
        <v>125</v>
      </c>
      <c r="D89" s="193" t="s">
        <v>52</v>
      </c>
      <c r="E89" s="193" t="s">
        <v>48</v>
      </c>
      <c r="F89" s="193" t="s">
        <v>49</v>
      </c>
      <c r="G89" s="193" t="s">
        <v>126</v>
      </c>
      <c r="H89" s="193" t="s">
        <v>127</v>
      </c>
      <c r="I89" s="194" t="s">
        <v>128</v>
      </c>
      <c r="J89" s="193" t="s">
        <v>109</v>
      </c>
      <c r="K89" s="195" t="s">
        <v>129</v>
      </c>
      <c r="L89" s="196"/>
      <c r="M89" s="88" t="s">
        <v>1</v>
      </c>
      <c r="N89" s="89" t="s">
        <v>37</v>
      </c>
      <c r="O89" s="89" t="s">
        <v>130</v>
      </c>
      <c r="P89" s="89" t="s">
        <v>131</v>
      </c>
      <c r="Q89" s="89" t="s">
        <v>132</v>
      </c>
      <c r="R89" s="89" t="s">
        <v>133</v>
      </c>
      <c r="S89" s="89" t="s">
        <v>134</v>
      </c>
      <c r="T89" s="90" t="s">
        <v>135</v>
      </c>
    </row>
    <row r="90" s="1" customFormat="1" ht="22.8" customHeight="1">
      <c r="B90" s="38"/>
      <c r="C90" s="95" t="s">
        <v>136</v>
      </c>
      <c r="D90" s="39"/>
      <c r="E90" s="39"/>
      <c r="F90" s="39"/>
      <c r="G90" s="39"/>
      <c r="H90" s="39"/>
      <c r="I90" s="144"/>
      <c r="J90" s="197">
        <f>BK90</f>
        <v>0</v>
      </c>
      <c r="K90" s="39"/>
      <c r="L90" s="43"/>
      <c r="M90" s="91"/>
      <c r="N90" s="92"/>
      <c r="O90" s="92"/>
      <c r="P90" s="198">
        <f>P91</f>
        <v>0</v>
      </c>
      <c r="Q90" s="92"/>
      <c r="R90" s="198">
        <f>R91</f>
        <v>176.611295365248</v>
      </c>
      <c r="S90" s="92"/>
      <c r="T90" s="199">
        <f>T91</f>
        <v>73.065948000000006</v>
      </c>
      <c r="AT90" s="17" t="s">
        <v>66</v>
      </c>
      <c r="AU90" s="17" t="s">
        <v>111</v>
      </c>
      <c r="BK90" s="200">
        <f>BK91</f>
        <v>0</v>
      </c>
    </row>
    <row r="91" s="11" customFormat="1" ht="25.92" customHeight="1">
      <c r="B91" s="201"/>
      <c r="C91" s="202"/>
      <c r="D91" s="203" t="s">
        <v>66</v>
      </c>
      <c r="E91" s="204" t="s">
        <v>137</v>
      </c>
      <c r="F91" s="204" t="s">
        <v>138</v>
      </c>
      <c r="G91" s="202"/>
      <c r="H91" s="202"/>
      <c r="I91" s="205"/>
      <c r="J91" s="206">
        <f>BK91</f>
        <v>0</v>
      </c>
      <c r="K91" s="202"/>
      <c r="L91" s="207"/>
      <c r="M91" s="208"/>
      <c r="N91" s="209"/>
      <c r="O91" s="209"/>
      <c r="P91" s="210">
        <f>P92+P185+P214+P236</f>
        <v>0</v>
      </c>
      <c r="Q91" s="209"/>
      <c r="R91" s="210">
        <f>R92+R185+R214+R236</f>
        <v>176.611295365248</v>
      </c>
      <c r="S91" s="209"/>
      <c r="T91" s="211">
        <f>T92+T185+T214+T236</f>
        <v>73.065948000000006</v>
      </c>
      <c r="AR91" s="212" t="s">
        <v>74</v>
      </c>
      <c r="AT91" s="213" t="s">
        <v>66</v>
      </c>
      <c r="AU91" s="213" t="s">
        <v>67</v>
      </c>
      <c r="AY91" s="212" t="s">
        <v>139</v>
      </c>
      <c r="BK91" s="214">
        <f>BK92+BK185+BK214+BK236</f>
        <v>0</v>
      </c>
    </row>
    <row r="92" s="11" customFormat="1" ht="22.8" customHeight="1">
      <c r="B92" s="201"/>
      <c r="C92" s="202"/>
      <c r="D92" s="203" t="s">
        <v>66</v>
      </c>
      <c r="E92" s="215" t="s">
        <v>74</v>
      </c>
      <c r="F92" s="215" t="s">
        <v>140</v>
      </c>
      <c r="G92" s="202"/>
      <c r="H92" s="202"/>
      <c r="I92" s="205"/>
      <c r="J92" s="216">
        <f>BK92</f>
        <v>0</v>
      </c>
      <c r="K92" s="202"/>
      <c r="L92" s="207"/>
      <c r="M92" s="208"/>
      <c r="N92" s="209"/>
      <c r="O92" s="209"/>
      <c r="P92" s="210">
        <f>SUM(P93:P184)</f>
        <v>0</v>
      </c>
      <c r="Q92" s="209"/>
      <c r="R92" s="210">
        <f>SUM(R93:R184)</f>
        <v>172.94799739999999</v>
      </c>
      <c r="S92" s="209"/>
      <c r="T92" s="211">
        <f>SUM(T93:T184)</f>
        <v>0</v>
      </c>
      <c r="AR92" s="212" t="s">
        <v>74</v>
      </c>
      <c r="AT92" s="213" t="s">
        <v>66</v>
      </c>
      <c r="AU92" s="213" t="s">
        <v>74</v>
      </c>
      <c r="AY92" s="212" t="s">
        <v>139</v>
      </c>
      <c r="BK92" s="214">
        <f>SUM(BK93:BK184)</f>
        <v>0</v>
      </c>
    </row>
    <row r="93" s="1" customFormat="1" ht="16.5" customHeight="1">
      <c r="B93" s="38"/>
      <c r="C93" s="217" t="s">
        <v>74</v>
      </c>
      <c r="D93" s="217" t="s">
        <v>141</v>
      </c>
      <c r="E93" s="218" t="s">
        <v>142</v>
      </c>
      <c r="F93" s="219" t="s">
        <v>143</v>
      </c>
      <c r="G93" s="220" t="s">
        <v>144</v>
      </c>
      <c r="H93" s="221">
        <v>24</v>
      </c>
      <c r="I93" s="222"/>
      <c r="J93" s="223">
        <f>ROUND(I93*H93,2)</f>
        <v>0</v>
      </c>
      <c r="K93" s="219" t="s">
        <v>145</v>
      </c>
      <c r="L93" s="43"/>
      <c r="M93" s="224" t="s">
        <v>1</v>
      </c>
      <c r="N93" s="225" t="s">
        <v>38</v>
      </c>
      <c r="O93" s="79"/>
      <c r="P93" s="226">
        <f>O93*H93</f>
        <v>0</v>
      </c>
      <c r="Q93" s="226">
        <v>0</v>
      </c>
      <c r="R93" s="226">
        <f>Q93*H93</f>
        <v>0</v>
      </c>
      <c r="S93" s="226">
        <v>0</v>
      </c>
      <c r="T93" s="227">
        <f>S93*H93</f>
        <v>0</v>
      </c>
      <c r="AR93" s="17" t="s">
        <v>146</v>
      </c>
      <c r="AT93" s="17" t="s">
        <v>141</v>
      </c>
      <c r="AU93" s="17" t="s">
        <v>76</v>
      </c>
      <c r="AY93" s="17" t="s">
        <v>139</v>
      </c>
      <c r="BE93" s="228">
        <f>IF(N93="základní",J93,0)</f>
        <v>0</v>
      </c>
      <c r="BF93" s="228">
        <f>IF(N93="snížená",J93,0)</f>
        <v>0</v>
      </c>
      <c r="BG93" s="228">
        <f>IF(N93="zákl. přenesená",J93,0)</f>
        <v>0</v>
      </c>
      <c r="BH93" s="228">
        <f>IF(N93="sníž. přenesená",J93,0)</f>
        <v>0</v>
      </c>
      <c r="BI93" s="228">
        <f>IF(N93="nulová",J93,0)</f>
        <v>0</v>
      </c>
      <c r="BJ93" s="17" t="s">
        <v>74</v>
      </c>
      <c r="BK93" s="228">
        <f>ROUND(I93*H93,2)</f>
        <v>0</v>
      </c>
      <c r="BL93" s="17" t="s">
        <v>146</v>
      </c>
      <c r="BM93" s="17" t="s">
        <v>1204</v>
      </c>
    </row>
    <row r="94" s="1" customFormat="1">
      <c r="B94" s="38"/>
      <c r="C94" s="39"/>
      <c r="D94" s="229" t="s">
        <v>148</v>
      </c>
      <c r="E94" s="39"/>
      <c r="F94" s="230" t="s">
        <v>149</v>
      </c>
      <c r="G94" s="39"/>
      <c r="H94" s="39"/>
      <c r="I94" s="144"/>
      <c r="J94" s="39"/>
      <c r="K94" s="39"/>
      <c r="L94" s="43"/>
      <c r="M94" s="231"/>
      <c r="N94" s="79"/>
      <c r="O94" s="79"/>
      <c r="P94" s="79"/>
      <c r="Q94" s="79"/>
      <c r="R94" s="79"/>
      <c r="S94" s="79"/>
      <c r="T94" s="80"/>
      <c r="AT94" s="17" t="s">
        <v>148</v>
      </c>
      <c r="AU94" s="17" t="s">
        <v>76</v>
      </c>
    </row>
    <row r="95" s="13" customFormat="1">
      <c r="B95" s="243"/>
      <c r="C95" s="244"/>
      <c r="D95" s="229" t="s">
        <v>152</v>
      </c>
      <c r="E95" s="245" t="s">
        <v>1</v>
      </c>
      <c r="F95" s="246" t="s">
        <v>1205</v>
      </c>
      <c r="G95" s="244"/>
      <c r="H95" s="247">
        <v>24</v>
      </c>
      <c r="I95" s="248"/>
      <c r="J95" s="244"/>
      <c r="K95" s="244"/>
      <c r="L95" s="249"/>
      <c r="M95" s="250"/>
      <c r="N95" s="251"/>
      <c r="O95" s="251"/>
      <c r="P95" s="251"/>
      <c r="Q95" s="251"/>
      <c r="R95" s="251"/>
      <c r="S95" s="251"/>
      <c r="T95" s="252"/>
      <c r="AT95" s="253" t="s">
        <v>152</v>
      </c>
      <c r="AU95" s="253" t="s">
        <v>76</v>
      </c>
      <c r="AV95" s="13" t="s">
        <v>76</v>
      </c>
      <c r="AW95" s="13" t="s">
        <v>30</v>
      </c>
      <c r="AX95" s="13" t="s">
        <v>67</v>
      </c>
      <c r="AY95" s="253" t="s">
        <v>139</v>
      </c>
    </row>
    <row r="96" s="14" customFormat="1">
      <c r="B96" s="254"/>
      <c r="C96" s="255"/>
      <c r="D96" s="229" t="s">
        <v>152</v>
      </c>
      <c r="E96" s="256" t="s">
        <v>1</v>
      </c>
      <c r="F96" s="257" t="s">
        <v>157</v>
      </c>
      <c r="G96" s="255"/>
      <c r="H96" s="258">
        <v>24</v>
      </c>
      <c r="I96" s="259"/>
      <c r="J96" s="255"/>
      <c r="K96" s="255"/>
      <c r="L96" s="260"/>
      <c r="M96" s="261"/>
      <c r="N96" s="262"/>
      <c r="O96" s="262"/>
      <c r="P96" s="262"/>
      <c r="Q96" s="262"/>
      <c r="R96" s="262"/>
      <c r="S96" s="262"/>
      <c r="T96" s="263"/>
      <c r="AT96" s="264" t="s">
        <v>152</v>
      </c>
      <c r="AU96" s="264" t="s">
        <v>76</v>
      </c>
      <c r="AV96" s="14" t="s">
        <v>146</v>
      </c>
      <c r="AW96" s="14" t="s">
        <v>30</v>
      </c>
      <c r="AX96" s="14" t="s">
        <v>74</v>
      </c>
      <c r="AY96" s="264" t="s">
        <v>139</v>
      </c>
    </row>
    <row r="97" s="1" customFormat="1" ht="16.5" customHeight="1">
      <c r="B97" s="38"/>
      <c r="C97" s="217" t="s">
        <v>76</v>
      </c>
      <c r="D97" s="217" t="s">
        <v>141</v>
      </c>
      <c r="E97" s="218" t="s">
        <v>158</v>
      </c>
      <c r="F97" s="219" t="s">
        <v>159</v>
      </c>
      <c r="G97" s="220" t="s">
        <v>160</v>
      </c>
      <c r="H97" s="221">
        <v>0.23999999999999999</v>
      </c>
      <c r="I97" s="222"/>
      <c r="J97" s="223">
        <f>ROUND(I97*H97,2)</f>
        <v>0</v>
      </c>
      <c r="K97" s="219" t="s">
        <v>145</v>
      </c>
      <c r="L97" s="43"/>
      <c r="M97" s="224" t="s">
        <v>1</v>
      </c>
      <c r="N97" s="225" t="s">
        <v>38</v>
      </c>
      <c r="O97" s="79"/>
      <c r="P97" s="226">
        <f>O97*H97</f>
        <v>0</v>
      </c>
      <c r="Q97" s="226">
        <v>0</v>
      </c>
      <c r="R97" s="226">
        <f>Q97*H97</f>
        <v>0</v>
      </c>
      <c r="S97" s="226">
        <v>0</v>
      </c>
      <c r="T97" s="227">
        <f>S97*H97</f>
        <v>0</v>
      </c>
      <c r="AR97" s="17" t="s">
        <v>146</v>
      </c>
      <c r="AT97" s="17" t="s">
        <v>141</v>
      </c>
      <c r="AU97" s="17" t="s">
        <v>76</v>
      </c>
      <c r="AY97" s="17" t="s">
        <v>139</v>
      </c>
      <c r="BE97" s="228">
        <f>IF(N97="základní",J97,0)</f>
        <v>0</v>
      </c>
      <c r="BF97" s="228">
        <f>IF(N97="snížená",J97,0)</f>
        <v>0</v>
      </c>
      <c r="BG97" s="228">
        <f>IF(N97="zákl. přenesená",J97,0)</f>
        <v>0</v>
      </c>
      <c r="BH97" s="228">
        <f>IF(N97="sníž. přenesená",J97,0)</f>
        <v>0</v>
      </c>
      <c r="BI97" s="228">
        <f>IF(N97="nulová",J97,0)</f>
        <v>0</v>
      </c>
      <c r="BJ97" s="17" t="s">
        <v>74</v>
      </c>
      <c r="BK97" s="228">
        <f>ROUND(I97*H97,2)</f>
        <v>0</v>
      </c>
      <c r="BL97" s="17" t="s">
        <v>146</v>
      </c>
      <c r="BM97" s="17" t="s">
        <v>1206</v>
      </c>
    </row>
    <row r="98" s="1" customFormat="1">
      <c r="B98" s="38"/>
      <c r="C98" s="39"/>
      <c r="D98" s="229" t="s">
        <v>148</v>
      </c>
      <c r="E98" s="39"/>
      <c r="F98" s="230" t="s">
        <v>162</v>
      </c>
      <c r="G98" s="39"/>
      <c r="H98" s="39"/>
      <c r="I98" s="144"/>
      <c r="J98" s="39"/>
      <c r="K98" s="39"/>
      <c r="L98" s="43"/>
      <c r="M98" s="231"/>
      <c r="N98" s="79"/>
      <c r="O98" s="79"/>
      <c r="P98" s="79"/>
      <c r="Q98" s="79"/>
      <c r="R98" s="79"/>
      <c r="S98" s="79"/>
      <c r="T98" s="80"/>
      <c r="AT98" s="17" t="s">
        <v>148</v>
      </c>
      <c r="AU98" s="17" t="s">
        <v>76</v>
      </c>
    </row>
    <row r="99" s="13" customFormat="1">
      <c r="B99" s="243"/>
      <c r="C99" s="244"/>
      <c r="D99" s="229" t="s">
        <v>152</v>
      </c>
      <c r="E99" s="245" t="s">
        <v>1</v>
      </c>
      <c r="F99" s="246" t="s">
        <v>1207</v>
      </c>
      <c r="G99" s="244"/>
      <c r="H99" s="247">
        <v>0.23999999999999999</v>
      </c>
      <c r="I99" s="248"/>
      <c r="J99" s="244"/>
      <c r="K99" s="244"/>
      <c r="L99" s="249"/>
      <c r="M99" s="250"/>
      <c r="N99" s="251"/>
      <c r="O99" s="251"/>
      <c r="P99" s="251"/>
      <c r="Q99" s="251"/>
      <c r="R99" s="251"/>
      <c r="S99" s="251"/>
      <c r="T99" s="252"/>
      <c r="AT99" s="253" t="s">
        <v>152</v>
      </c>
      <c r="AU99" s="253" t="s">
        <v>76</v>
      </c>
      <c r="AV99" s="13" t="s">
        <v>76</v>
      </c>
      <c r="AW99" s="13" t="s">
        <v>30</v>
      </c>
      <c r="AX99" s="13" t="s">
        <v>74</v>
      </c>
      <c r="AY99" s="253" t="s">
        <v>139</v>
      </c>
    </row>
    <row r="100" s="1" customFormat="1" ht="16.5" customHeight="1">
      <c r="B100" s="38"/>
      <c r="C100" s="217" t="s">
        <v>82</v>
      </c>
      <c r="D100" s="217" t="s">
        <v>141</v>
      </c>
      <c r="E100" s="218" t="s">
        <v>173</v>
      </c>
      <c r="F100" s="219" t="s">
        <v>174</v>
      </c>
      <c r="G100" s="220" t="s">
        <v>175</v>
      </c>
      <c r="H100" s="221">
        <v>18</v>
      </c>
      <c r="I100" s="222"/>
      <c r="J100" s="223">
        <f>ROUND(I100*H100,2)</f>
        <v>0</v>
      </c>
      <c r="K100" s="219" t="s">
        <v>145</v>
      </c>
      <c r="L100" s="43"/>
      <c r="M100" s="224" t="s">
        <v>1</v>
      </c>
      <c r="N100" s="225" t="s">
        <v>38</v>
      </c>
      <c r="O100" s="79"/>
      <c r="P100" s="226">
        <f>O100*H100</f>
        <v>0</v>
      </c>
      <c r="Q100" s="226">
        <v>0.036904300000000001</v>
      </c>
      <c r="R100" s="226">
        <f>Q100*H100</f>
        <v>0.66427740000000002</v>
      </c>
      <c r="S100" s="226">
        <v>0</v>
      </c>
      <c r="T100" s="227">
        <f>S100*H100</f>
        <v>0</v>
      </c>
      <c r="AR100" s="17" t="s">
        <v>146</v>
      </c>
      <c r="AT100" s="17" t="s">
        <v>141</v>
      </c>
      <c r="AU100" s="17" t="s">
        <v>76</v>
      </c>
      <c r="AY100" s="17" t="s">
        <v>139</v>
      </c>
      <c r="BE100" s="228">
        <f>IF(N100="základní",J100,0)</f>
        <v>0</v>
      </c>
      <c r="BF100" s="228">
        <f>IF(N100="snížená",J100,0)</f>
        <v>0</v>
      </c>
      <c r="BG100" s="228">
        <f>IF(N100="zákl. přenesená",J100,0)</f>
        <v>0</v>
      </c>
      <c r="BH100" s="228">
        <f>IF(N100="sníž. přenesená",J100,0)</f>
        <v>0</v>
      </c>
      <c r="BI100" s="228">
        <f>IF(N100="nulová",J100,0)</f>
        <v>0</v>
      </c>
      <c r="BJ100" s="17" t="s">
        <v>74</v>
      </c>
      <c r="BK100" s="228">
        <f>ROUND(I100*H100,2)</f>
        <v>0</v>
      </c>
      <c r="BL100" s="17" t="s">
        <v>146</v>
      </c>
      <c r="BM100" s="17" t="s">
        <v>1208</v>
      </c>
    </row>
    <row r="101" s="1" customFormat="1">
      <c r="B101" s="38"/>
      <c r="C101" s="39"/>
      <c r="D101" s="229" t="s">
        <v>148</v>
      </c>
      <c r="E101" s="39"/>
      <c r="F101" s="230" t="s">
        <v>177</v>
      </c>
      <c r="G101" s="39"/>
      <c r="H101" s="39"/>
      <c r="I101" s="144"/>
      <c r="J101" s="39"/>
      <c r="K101" s="39"/>
      <c r="L101" s="43"/>
      <c r="M101" s="231"/>
      <c r="N101" s="79"/>
      <c r="O101" s="79"/>
      <c r="P101" s="79"/>
      <c r="Q101" s="79"/>
      <c r="R101" s="79"/>
      <c r="S101" s="79"/>
      <c r="T101" s="80"/>
      <c r="AT101" s="17" t="s">
        <v>148</v>
      </c>
      <c r="AU101" s="17" t="s">
        <v>76</v>
      </c>
    </row>
    <row r="102" s="12" customFormat="1">
      <c r="B102" s="233"/>
      <c r="C102" s="234"/>
      <c r="D102" s="229" t="s">
        <v>152</v>
      </c>
      <c r="E102" s="235" t="s">
        <v>1</v>
      </c>
      <c r="F102" s="236" t="s">
        <v>1209</v>
      </c>
      <c r="G102" s="234"/>
      <c r="H102" s="235" t="s">
        <v>1</v>
      </c>
      <c r="I102" s="237"/>
      <c r="J102" s="234"/>
      <c r="K102" s="234"/>
      <c r="L102" s="238"/>
      <c r="M102" s="239"/>
      <c r="N102" s="240"/>
      <c r="O102" s="240"/>
      <c r="P102" s="240"/>
      <c r="Q102" s="240"/>
      <c r="R102" s="240"/>
      <c r="S102" s="240"/>
      <c r="T102" s="241"/>
      <c r="AT102" s="242" t="s">
        <v>152</v>
      </c>
      <c r="AU102" s="242" t="s">
        <v>76</v>
      </c>
      <c r="AV102" s="12" t="s">
        <v>74</v>
      </c>
      <c r="AW102" s="12" t="s">
        <v>30</v>
      </c>
      <c r="AX102" s="12" t="s">
        <v>67</v>
      </c>
      <c r="AY102" s="242" t="s">
        <v>139</v>
      </c>
    </row>
    <row r="103" s="13" customFormat="1">
      <c r="B103" s="243"/>
      <c r="C103" s="244"/>
      <c r="D103" s="229" t="s">
        <v>152</v>
      </c>
      <c r="E103" s="245" t="s">
        <v>1</v>
      </c>
      <c r="F103" s="246" t="s">
        <v>190</v>
      </c>
      <c r="G103" s="244"/>
      <c r="H103" s="247">
        <v>6</v>
      </c>
      <c r="I103" s="248"/>
      <c r="J103" s="244"/>
      <c r="K103" s="244"/>
      <c r="L103" s="249"/>
      <c r="M103" s="250"/>
      <c r="N103" s="251"/>
      <c r="O103" s="251"/>
      <c r="P103" s="251"/>
      <c r="Q103" s="251"/>
      <c r="R103" s="251"/>
      <c r="S103" s="251"/>
      <c r="T103" s="252"/>
      <c r="AT103" s="253" t="s">
        <v>152</v>
      </c>
      <c r="AU103" s="253" t="s">
        <v>76</v>
      </c>
      <c r="AV103" s="13" t="s">
        <v>76</v>
      </c>
      <c r="AW103" s="13" t="s">
        <v>30</v>
      </c>
      <c r="AX103" s="13" t="s">
        <v>67</v>
      </c>
      <c r="AY103" s="253" t="s">
        <v>139</v>
      </c>
    </row>
    <row r="104" s="12" customFormat="1">
      <c r="B104" s="233"/>
      <c r="C104" s="234"/>
      <c r="D104" s="229" t="s">
        <v>152</v>
      </c>
      <c r="E104" s="235" t="s">
        <v>1</v>
      </c>
      <c r="F104" s="236" t="s">
        <v>1210</v>
      </c>
      <c r="G104" s="234"/>
      <c r="H104" s="235" t="s">
        <v>1</v>
      </c>
      <c r="I104" s="237"/>
      <c r="J104" s="234"/>
      <c r="K104" s="234"/>
      <c r="L104" s="238"/>
      <c r="M104" s="239"/>
      <c r="N104" s="240"/>
      <c r="O104" s="240"/>
      <c r="P104" s="240"/>
      <c r="Q104" s="240"/>
      <c r="R104" s="240"/>
      <c r="S104" s="240"/>
      <c r="T104" s="241"/>
      <c r="AT104" s="242" t="s">
        <v>152</v>
      </c>
      <c r="AU104" s="242" t="s">
        <v>76</v>
      </c>
      <c r="AV104" s="12" t="s">
        <v>74</v>
      </c>
      <c r="AW104" s="12" t="s">
        <v>30</v>
      </c>
      <c r="AX104" s="12" t="s">
        <v>67</v>
      </c>
      <c r="AY104" s="242" t="s">
        <v>139</v>
      </c>
    </row>
    <row r="105" s="13" customFormat="1">
      <c r="B105" s="243"/>
      <c r="C105" s="244"/>
      <c r="D105" s="229" t="s">
        <v>152</v>
      </c>
      <c r="E105" s="245" t="s">
        <v>1</v>
      </c>
      <c r="F105" s="246" t="s">
        <v>190</v>
      </c>
      <c r="G105" s="244"/>
      <c r="H105" s="247">
        <v>6</v>
      </c>
      <c r="I105" s="248"/>
      <c r="J105" s="244"/>
      <c r="K105" s="244"/>
      <c r="L105" s="249"/>
      <c r="M105" s="250"/>
      <c r="N105" s="251"/>
      <c r="O105" s="251"/>
      <c r="P105" s="251"/>
      <c r="Q105" s="251"/>
      <c r="R105" s="251"/>
      <c r="S105" s="251"/>
      <c r="T105" s="252"/>
      <c r="AT105" s="253" t="s">
        <v>152</v>
      </c>
      <c r="AU105" s="253" t="s">
        <v>76</v>
      </c>
      <c r="AV105" s="13" t="s">
        <v>76</v>
      </c>
      <c r="AW105" s="13" t="s">
        <v>30</v>
      </c>
      <c r="AX105" s="13" t="s">
        <v>67</v>
      </c>
      <c r="AY105" s="253" t="s">
        <v>139</v>
      </c>
    </row>
    <row r="106" s="12" customFormat="1">
      <c r="B106" s="233"/>
      <c r="C106" s="234"/>
      <c r="D106" s="229" t="s">
        <v>152</v>
      </c>
      <c r="E106" s="235" t="s">
        <v>1</v>
      </c>
      <c r="F106" s="236" t="s">
        <v>1211</v>
      </c>
      <c r="G106" s="234"/>
      <c r="H106" s="235" t="s">
        <v>1</v>
      </c>
      <c r="I106" s="237"/>
      <c r="J106" s="234"/>
      <c r="K106" s="234"/>
      <c r="L106" s="238"/>
      <c r="M106" s="239"/>
      <c r="N106" s="240"/>
      <c r="O106" s="240"/>
      <c r="P106" s="240"/>
      <c r="Q106" s="240"/>
      <c r="R106" s="240"/>
      <c r="S106" s="240"/>
      <c r="T106" s="241"/>
      <c r="AT106" s="242" t="s">
        <v>152</v>
      </c>
      <c r="AU106" s="242" t="s">
        <v>76</v>
      </c>
      <c r="AV106" s="12" t="s">
        <v>74</v>
      </c>
      <c r="AW106" s="12" t="s">
        <v>30</v>
      </c>
      <c r="AX106" s="12" t="s">
        <v>67</v>
      </c>
      <c r="AY106" s="242" t="s">
        <v>139</v>
      </c>
    </row>
    <row r="107" s="13" customFormat="1">
      <c r="B107" s="243"/>
      <c r="C107" s="244"/>
      <c r="D107" s="229" t="s">
        <v>152</v>
      </c>
      <c r="E107" s="245" t="s">
        <v>1</v>
      </c>
      <c r="F107" s="246" t="s">
        <v>190</v>
      </c>
      <c r="G107" s="244"/>
      <c r="H107" s="247">
        <v>6</v>
      </c>
      <c r="I107" s="248"/>
      <c r="J107" s="244"/>
      <c r="K107" s="244"/>
      <c r="L107" s="249"/>
      <c r="M107" s="250"/>
      <c r="N107" s="251"/>
      <c r="O107" s="251"/>
      <c r="P107" s="251"/>
      <c r="Q107" s="251"/>
      <c r="R107" s="251"/>
      <c r="S107" s="251"/>
      <c r="T107" s="252"/>
      <c r="AT107" s="253" t="s">
        <v>152</v>
      </c>
      <c r="AU107" s="253" t="s">
        <v>76</v>
      </c>
      <c r="AV107" s="13" t="s">
        <v>76</v>
      </c>
      <c r="AW107" s="13" t="s">
        <v>30</v>
      </c>
      <c r="AX107" s="13" t="s">
        <v>67</v>
      </c>
      <c r="AY107" s="253" t="s">
        <v>139</v>
      </c>
    </row>
    <row r="108" s="14" customFormat="1">
      <c r="B108" s="254"/>
      <c r="C108" s="255"/>
      <c r="D108" s="229" t="s">
        <v>152</v>
      </c>
      <c r="E108" s="256" t="s">
        <v>1</v>
      </c>
      <c r="F108" s="257" t="s">
        <v>157</v>
      </c>
      <c r="G108" s="255"/>
      <c r="H108" s="258">
        <v>18</v>
      </c>
      <c r="I108" s="259"/>
      <c r="J108" s="255"/>
      <c r="K108" s="255"/>
      <c r="L108" s="260"/>
      <c r="M108" s="261"/>
      <c r="N108" s="262"/>
      <c r="O108" s="262"/>
      <c r="P108" s="262"/>
      <c r="Q108" s="262"/>
      <c r="R108" s="262"/>
      <c r="S108" s="262"/>
      <c r="T108" s="263"/>
      <c r="AT108" s="264" t="s">
        <v>152</v>
      </c>
      <c r="AU108" s="264" t="s">
        <v>76</v>
      </c>
      <c r="AV108" s="14" t="s">
        <v>146</v>
      </c>
      <c r="AW108" s="14" t="s">
        <v>30</v>
      </c>
      <c r="AX108" s="14" t="s">
        <v>74</v>
      </c>
      <c r="AY108" s="264" t="s">
        <v>139</v>
      </c>
    </row>
    <row r="109" s="1" customFormat="1" ht="16.5" customHeight="1">
      <c r="B109" s="38"/>
      <c r="C109" s="217" t="s">
        <v>146</v>
      </c>
      <c r="D109" s="217" t="s">
        <v>141</v>
      </c>
      <c r="E109" s="218" t="s">
        <v>912</v>
      </c>
      <c r="F109" s="219" t="s">
        <v>913</v>
      </c>
      <c r="G109" s="220" t="s">
        <v>160</v>
      </c>
      <c r="H109" s="221">
        <v>3.6000000000000001</v>
      </c>
      <c r="I109" s="222"/>
      <c r="J109" s="223">
        <f>ROUND(I109*H109,2)</f>
        <v>0</v>
      </c>
      <c r="K109" s="219" t="s">
        <v>145</v>
      </c>
      <c r="L109" s="43"/>
      <c r="M109" s="224" t="s">
        <v>1</v>
      </c>
      <c r="N109" s="225" t="s">
        <v>38</v>
      </c>
      <c r="O109" s="79"/>
      <c r="P109" s="226">
        <f>O109*H109</f>
        <v>0</v>
      </c>
      <c r="Q109" s="226">
        <v>0</v>
      </c>
      <c r="R109" s="226">
        <f>Q109*H109</f>
        <v>0</v>
      </c>
      <c r="S109" s="226">
        <v>0</v>
      </c>
      <c r="T109" s="227">
        <f>S109*H109</f>
        <v>0</v>
      </c>
      <c r="AR109" s="17" t="s">
        <v>146</v>
      </c>
      <c r="AT109" s="17" t="s">
        <v>141</v>
      </c>
      <c r="AU109" s="17" t="s">
        <v>76</v>
      </c>
      <c r="AY109" s="17" t="s">
        <v>139</v>
      </c>
      <c r="BE109" s="228">
        <f>IF(N109="základní",J109,0)</f>
        <v>0</v>
      </c>
      <c r="BF109" s="228">
        <f>IF(N109="snížená",J109,0)</f>
        <v>0</v>
      </c>
      <c r="BG109" s="228">
        <f>IF(N109="zákl. přenesená",J109,0)</f>
        <v>0</v>
      </c>
      <c r="BH109" s="228">
        <f>IF(N109="sníž. přenesená",J109,0)</f>
        <v>0</v>
      </c>
      <c r="BI109" s="228">
        <f>IF(N109="nulová",J109,0)</f>
        <v>0</v>
      </c>
      <c r="BJ109" s="17" t="s">
        <v>74</v>
      </c>
      <c r="BK109" s="228">
        <f>ROUND(I109*H109,2)</f>
        <v>0</v>
      </c>
      <c r="BL109" s="17" t="s">
        <v>146</v>
      </c>
      <c r="BM109" s="17" t="s">
        <v>1212</v>
      </c>
    </row>
    <row r="110" s="1" customFormat="1">
      <c r="B110" s="38"/>
      <c r="C110" s="39"/>
      <c r="D110" s="229" t="s">
        <v>148</v>
      </c>
      <c r="E110" s="39"/>
      <c r="F110" s="230" t="s">
        <v>915</v>
      </c>
      <c r="G110" s="39"/>
      <c r="H110" s="39"/>
      <c r="I110" s="144"/>
      <c r="J110" s="39"/>
      <c r="K110" s="39"/>
      <c r="L110" s="43"/>
      <c r="M110" s="231"/>
      <c r="N110" s="79"/>
      <c r="O110" s="79"/>
      <c r="P110" s="79"/>
      <c r="Q110" s="79"/>
      <c r="R110" s="79"/>
      <c r="S110" s="79"/>
      <c r="T110" s="80"/>
      <c r="AT110" s="17" t="s">
        <v>148</v>
      </c>
      <c r="AU110" s="17" t="s">
        <v>76</v>
      </c>
    </row>
    <row r="111" s="12" customFormat="1">
      <c r="B111" s="233"/>
      <c r="C111" s="234"/>
      <c r="D111" s="229" t="s">
        <v>152</v>
      </c>
      <c r="E111" s="235" t="s">
        <v>1</v>
      </c>
      <c r="F111" s="236" t="s">
        <v>1213</v>
      </c>
      <c r="G111" s="234"/>
      <c r="H111" s="235" t="s">
        <v>1</v>
      </c>
      <c r="I111" s="237"/>
      <c r="J111" s="234"/>
      <c r="K111" s="234"/>
      <c r="L111" s="238"/>
      <c r="M111" s="239"/>
      <c r="N111" s="240"/>
      <c r="O111" s="240"/>
      <c r="P111" s="240"/>
      <c r="Q111" s="240"/>
      <c r="R111" s="240"/>
      <c r="S111" s="240"/>
      <c r="T111" s="241"/>
      <c r="AT111" s="242" t="s">
        <v>152</v>
      </c>
      <c r="AU111" s="242" t="s">
        <v>76</v>
      </c>
      <c r="AV111" s="12" t="s">
        <v>74</v>
      </c>
      <c r="AW111" s="12" t="s">
        <v>30</v>
      </c>
      <c r="AX111" s="12" t="s">
        <v>67</v>
      </c>
      <c r="AY111" s="242" t="s">
        <v>139</v>
      </c>
    </row>
    <row r="112" s="13" customFormat="1">
      <c r="B112" s="243"/>
      <c r="C112" s="244"/>
      <c r="D112" s="229" t="s">
        <v>152</v>
      </c>
      <c r="E112" s="245" t="s">
        <v>1</v>
      </c>
      <c r="F112" s="246" t="s">
        <v>1214</v>
      </c>
      <c r="G112" s="244"/>
      <c r="H112" s="247">
        <v>3.6000000000000001</v>
      </c>
      <c r="I112" s="248"/>
      <c r="J112" s="244"/>
      <c r="K112" s="244"/>
      <c r="L112" s="249"/>
      <c r="M112" s="250"/>
      <c r="N112" s="251"/>
      <c r="O112" s="251"/>
      <c r="P112" s="251"/>
      <c r="Q112" s="251"/>
      <c r="R112" s="251"/>
      <c r="S112" s="251"/>
      <c r="T112" s="252"/>
      <c r="AT112" s="253" t="s">
        <v>152</v>
      </c>
      <c r="AU112" s="253" t="s">
        <v>76</v>
      </c>
      <c r="AV112" s="13" t="s">
        <v>76</v>
      </c>
      <c r="AW112" s="13" t="s">
        <v>30</v>
      </c>
      <c r="AX112" s="13" t="s">
        <v>67</v>
      </c>
      <c r="AY112" s="253" t="s">
        <v>139</v>
      </c>
    </row>
    <row r="113" s="14" customFormat="1">
      <c r="B113" s="254"/>
      <c r="C113" s="255"/>
      <c r="D113" s="229" t="s">
        <v>152</v>
      </c>
      <c r="E113" s="256" t="s">
        <v>1</v>
      </c>
      <c r="F113" s="257" t="s">
        <v>157</v>
      </c>
      <c r="G113" s="255"/>
      <c r="H113" s="258">
        <v>3.6000000000000001</v>
      </c>
      <c r="I113" s="259"/>
      <c r="J113" s="255"/>
      <c r="K113" s="255"/>
      <c r="L113" s="260"/>
      <c r="M113" s="261"/>
      <c r="N113" s="262"/>
      <c r="O113" s="262"/>
      <c r="P113" s="262"/>
      <c r="Q113" s="262"/>
      <c r="R113" s="262"/>
      <c r="S113" s="262"/>
      <c r="T113" s="263"/>
      <c r="AT113" s="264" t="s">
        <v>152</v>
      </c>
      <c r="AU113" s="264" t="s">
        <v>76</v>
      </c>
      <c r="AV113" s="14" t="s">
        <v>146</v>
      </c>
      <c r="AW113" s="14" t="s">
        <v>30</v>
      </c>
      <c r="AX113" s="14" t="s">
        <v>74</v>
      </c>
      <c r="AY113" s="264" t="s">
        <v>139</v>
      </c>
    </row>
    <row r="114" s="1" customFormat="1" ht="16.5" customHeight="1">
      <c r="B114" s="38"/>
      <c r="C114" s="217" t="s">
        <v>182</v>
      </c>
      <c r="D114" s="217" t="s">
        <v>141</v>
      </c>
      <c r="E114" s="218" t="s">
        <v>205</v>
      </c>
      <c r="F114" s="219" t="s">
        <v>206</v>
      </c>
      <c r="G114" s="220" t="s">
        <v>160</v>
      </c>
      <c r="H114" s="221">
        <v>50.960000000000001</v>
      </c>
      <c r="I114" s="222"/>
      <c r="J114" s="223">
        <f>ROUND(I114*H114,2)</f>
        <v>0</v>
      </c>
      <c r="K114" s="219" t="s">
        <v>145</v>
      </c>
      <c r="L114" s="43"/>
      <c r="M114" s="224" t="s">
        <v>1</v>
      </c>
      <c r="N114" s="225" t="s">
        <v>38</v>
      </c>
      <c r="O114" s="79"/>
      <c r="P114" s="226">
        <f>O114*H114</f>
        <v>0</v>
      </c>
      <c r="Q114" s="226">
        <v>0</v>
      </c>
      <c r="R114" s="226">
        <f>Q114*H114</f>
        <v>0</v>
      </c>
      <c r="S114" s="226">
        <v>0</v>
      </c>
      <c r="T114" s="227">
        <f>S114*H114</f>
        <v>0</v>
      </c>
      <c r="AR114" s="17" t="s">
        <v>146</v>
      </c>
      <c r="AT114" s="17" t="s">
        <v>141</v>
      </c>
      <c r="AU114" s="17" t="s">
        <v>76</v>
      </c>
      <c r="AY114" s="17" t="s">
        <v>139</v>
      </c>
      <c r="BE114" s="228">
        <f>IF(N114="základní",J114,0)</f>
        <v>0</v>
      </c>
      <c r="BF114" s="228">
        <f>IF(N114="snížená",J114,0)</f>
        <v>0</v>
      </c>
      <c r="BG114" s="228">
        <f>IF(N114="zákl. přenesená",J114,0)</f>
        <v>0</v>
      </c>
      <c r="BH114" s="228">
        <f>IF(N114="sníž. přenesená",J114,0)</f>
        <v>0</v>
      </c>
      <c r="BI114" s="228">
        <f>IF(N114="nulová",J114,0)</f>
        <v>0</v>
      </c>
      <c r="BJ114" s="17" t="s">
        <v>74</v>
      </c>
      <c r="BK114" s="228">
        <f>ROUND(I114*H114,2)</f>
        <v>0</v>
      </c>
      <c r="BL114" s="17" t="s">
        <v>146</v>
      </c>
      <c r="BM114" s="17" t="s">
        <v>1215</v>
      </c>
    </row>
    <row r="115" s="1" customFormat="1">
      <c r="B115" s="38"/>
      <c r="C115" s="39"/>
      <c r="D115" s="229" t="s">
        <v>148</v>
      </c>
      <c r="E115" s="39"/>
      <c r="F115" s="230" t="s">
        <v>208</v>
      </c>
      <c r="G115" s="39"/>
      <c r="H115" s="39"/>
      <c r="I115" s="144"/>
      <c r="J115" s="39"/>
      <c r="K115" s="39"/>
      <c r="L115" s="43"/>
      <c r="M115" s="231"/>
      <c r="N115" s="79"/>
      <c r="O115" s="79"/>
      <c r="P115" s="79"/>
      <c r="Q115" s="79"/>
      <c r="R115" s="79"/>
      <c r="S115" s="79"/>
      <c r="T115" s="80"/>
      <c r="AT115" s="17" t="s">
        <v>148</v>
      </c>
      <c r="AU115" s="17" t="s">
        <v>76</v>
      </c>
    </row>
    <row r="116" s="12" customFormat="1">
      <c r="B116" s="233"/>
      <c r="C116" s="234"/>
      <c r="D116" s="229" t="s">
        <v>152</v>
      </c>
      <c r="E116" s="235" t="s">
        <v>1</v>
      </c>
      <c r="F116" s="236" t="s">
        <v>1216</v>
      </c>
      <c r="G116" s="234"/>
      <c r="H116" s="235" t="s">
        <v>1</v>
      </c>
      <c r="I116" s="237"/>
      <c r="J116" s="234"/>
      <c r="K116" s="234"/>
      <c r="L116" s="238"/>
      <c r="M116" s="239"/>
      <c r="N116" s="240"/>
      <c r="O116" s="240"/>
      <c r="P116" s="240"/>
      <c r="Q116" s="240"/>
      <c r="R116" s="240"/>
      <c r="S116" s="240"/>
      <c r="T116" s="241"/>
      <c r="AT116" s="242" t="s">
        <v>152</v>
      </c>
      <c r="AU116" s="242" t="s">
        <v>76</v>
      </c>
      <c r="AV116" s="12" t="s">
        <v>74</v>
      </c>
      <c r="AW116" s="12" t="s">
        <v>30</v>
      </c>
      <c r="AX116" s="12" t="s">
        <v>67</v>
      </c>
      <c r="AY116" s="242" t="s">
        <v>139</v>
      </c>
    </row>
    <row r="117" s="13" customFormat="1">
      <c r="B117" s="243"/>
      <c r="C117" s="244"/>
      <c r="D117" s="229" t="s">
        <v>152</v>
      </c>
      <c r="E117" s="245" t="s">
        <v>1</v>
      </c>
      <c r="F117" s="246" t="s">
        <v>1217</v>
      </c>
      <c r="G117" s="244"/>
      <c r="H117" s="247">
        <v>65.010999999999996</v>
      </c>
      <c r="I117" s="248"/>
      <c r="J117" s="244"/>
      <c r="K117" s="244"/>
      <c r="L117" s="249"/>
      <c r="M117" s="250"/>
      <c r="N117" s="251"/>
      <c r="O117" s="251"/>
      <c r="P117" s="251"/>
      <c r="Q117" s="251"/>
      <c r="R117" s="251"/>
      <c r="S117" s="251"/>
      <c r="T117" s="252"/>
      <c r="AT117" s="253" t="s">
        <v>152</v>
      </c>
      <c r="AU117" s="253" t="s">
        <v>76</v>
      </c>
      <c r="AV117" s="13" t="s">
        <v>76</v>
      </c>
      <c r="AW117" s="13" t="s">
        <v>30</v>
      </c>
      <c r="AX117" s="13" t="s">
        <v>67</v>
      </c>
      <c r="AY117" s="253" t="s">
        <v>139</v>
      </c>
    </row>
    <row r="118" s="12" customFormat="1">
      <c r="B118" s="233"/>
      <c r="C118" s="234"/>
      <c r="D118" s="229" t="s">
        <v>152</v>
      </c>
      <c r="E118" s="235" t="s">
        <v>1</v>
      </c>
      <c r="F118" s="236" t="s">
        <v>1218</v>
      </c>
      <c r="G118" s="234"/>
      <c r="H118" s="235" t="s">
        <v>1</v>
      </c>
      <c r="I118" s="237"/>
      <c r="J118" s="234"/>
      <c r="K118" s="234"/>
      <c r="L118" s="238"/>
      <c r="M118" s="239"/>
      <c r="N118" s="240"/>
      <c r="O118" s="240"/>
      <c r="P118" s="240"/>
      <c r="Q118" s="240"/>
      <c r="R118" s="240"/>
      <c r="S118" s="240"/>
      <c r="T118" s="241"/>
      <c r="AT118" s="242" t="s">
        <v>152</v>
      </c>
      <c r="AU118" s="242" t="s">
        <v>76</v>
      </c>
      <c r="AV118" s="12" t="s">
        <v>74</v>
      </c>
      <c r="AW118" s="12" t="s">
        <v>30</v>
      </c>
      <c r="AX118" s="12" t="s">
        <v>67</v>
      </c>
      <c r="AY118" s="242" t="s">
        <v>139</v>
      </c>
    </row>
    <row r="119" s="12" customFormat="1">
      <c r="B119" s="233"/>
      <c r="C119" s="234"/>
      <c r="D119" s="229" t="s">
        <v>152</v>
      </c>
      <c r="E119" s="235" t="s">
        <v>1</v>
      </c>
      <c r="F119" s="236" t="s">
        <v>1124</v>
      </c>
      <c r="G119" s="234"/>
      <c r="H119" s="235" t="s">
        <v>1</v>
      </c>
      <c r="I119" s="237"/>
      <c r="J119" s="234"/>
      <c r="K119" s="234"/>
      <c r="L119" s="238"/>
      <c r="M119" s="239"/>
      <c r="N119" s="240"/>
      <c r="O119" s="240"/>
      <c r="P119" s="240"/>
      <c r="Q119" s="240"/>
      <c r="R119" s="240"/>
      <c r="S119" s="240"/>
      <c r="T119" s="241"/>
      <c r="AT119" s="242" t="s">
        <v>152</v>
      </c>
      <c r="AU119" s="242" t="s">
        <v>76</v>
      </c>
      <c r="AV119" s="12" t="s">
        <v>74</v>
      </c>
      <c r="AW119" s="12" t="s">
        <v>30</v>
      </c>
      <c r="AX119" s="12" t="s">
        <v>67</v>
      </c>
      <c r="AY119" s="242" t="s">
        <v>139</v>
      </c>
    </row>
    <row r="120" s="13" customFormat="1">
      <c r="B120" s="243"/>
      <c r="C120" s="244"/>
      <c r="D120" s="229" t="s">
        <v>152</v>
      </c>
      <c r="E120" s="245" t="s">
        <v>1</v>
      </c>
      <c r="F120" s="246" t="s">
        <v>1219</v>
      </c>
      <c r="G120" s="244"/>
      <c r="H120" s="247">
        <v>-17.138999999999999</v>
      </c>
      <c r="I120" s="248"/>
      <c r="J120" s="244"/>
      <c r="K120" s="244"/>
      <c r="L120" s="249"/>
      <c r="M120" s="250"/>
      <c r="N120" s="251"/>
      <c r="O120" s="251"/>
      <c r="P120" s="251"/>
      <c r="Q120" s="251"/>
      <c r="R120" s="251"/>
      <c r="S120" s="251"/>
      <c r="T120" s="252"/>
      <c r="AT120" s="253" t="s">
        <v>152</v>
      </c>
      <c r="AU120" s="253" t="s">
        <v>76</v>
      </c>
      <c r="AV120" s="13" t="s">
        <v>76</v>
      </c>
      <c r="AW120" s="13" t="s">
        <v>30</v>
      </c>
      <c r="AX120" s="13" t="s">
        <v>67</v>
      </c>
      <c r="AY120" s="253" t="s">
        <v>139</v>
      </c>
    </row>
    <row r="121" s="12" customFormat="1">
      <c r="B121" s="233"/>
      <c r="C121" s="234"/>
      <c r="D121" s="229" t="s">
        <v>152</v>
      </c>
      <c r="E121" s="235" t="s">
        <v>1</v>
      </c>
      <c r="F121" s="236" t="s">
        <v>1133</v>
      </c>
      <c r="G121" s="234"/>
      <c r="H121" s="235" t="s">
        <v>1</v>
      </c>
      <c r="I121" s="237"/>
      <c r="J121" s="234"/>
      <c r="K121" s="234"/>
      <c r="L121" s="238"/>
      <c r="M121" s="239"/>
      <c r="N121" s="240"/>
      <c r="O121" s="240"/>
      <c r="P121" s="240"/>
      <c r="Q121" s="240"/>
      <c r="R121" s="240"/>
      <c r="S121" s="240"/>
      <c r="T121" s="241"/>
      <c r="AT121" s="242" t="s">
        <v>152</v>
      </c>
      <c r="AU121" s="242" t="s">
        <v>76</v>
      </c>
      <c r="AV121" s="12" t="s">
        <v>74</v>
      </c>
      <c r="AW121" s="12" t="s">
        <v>30</v>
      </c>
      <c r="AX121" s="12" t="s">
        <v>67</v>
      </c>
      <c r="AY121" s="242" t="s">
        <v>139</v>
      </c>
    </row>
    <row r="122" s="13" customFormat="1">
      <c r="B122" s="243"/>
      <c r="C122" s="244"/>
      <c r="D122" s="229" t="s">
        <v>152</v>
      </c>
      <c r="E122" s="245" t="s">
        <v>1</v>
      </c>
      <c r="F122" s="246" t="s">
        <v>1220</v>
      </c>
      <c r="G122" s="244"/>
      <c r="H122" s="247">
        <v>3.0880000000000001</v>
      </c>
      <c r="I122" s="248"/>
      <c r="J122" s="244"/>
      <c r="K122" s="244"/>
      <c r="L122" s="249"/>
      <c r="M122" s="250"/>
      <c r="N122" s="251"/>
      <c r="O122" s="251"/>
      <c r="P122" s="251"/>
      <c r="Q122" s="251"/>
      <c r="R122" s="251"/>
      <c r="S122" s="251"/>
      <c r="T122" s="252"/>
      <c r="AT122" s="253" t="s">
        <v>152</v>
      </c>
      <c r="AU122" s="253" t="s">
        <v>76</v>
      </c>
      <c r="AV122" s="13" t="s">
        <v>76</v>
      </c>
      <c r="AW122" s="13" t="s">
        <v>30</v>
      </c>
      <c r="AX122" s="13" t="s">
        <v>67</v>
      </c>
      <c r="AY122" s="253" t="s">
        <v>139</v>
      </c>
    </row>
    <row r="123" s="14" customFormat="1">
      <c r="B123" s="254"/>
      <c r="C123" s="255"/>
      <c r="D123" s="229" t="s">
        <v>152</v>
      </c>
      <c r="E123" s="256" t="s">
        <v>1</v>
      </c>
      <c r="F123" s="257" t="s">
        <v>157</v>
      </c>
      <c r="G123" s="255"/>
      <c r="H123" s="258">
        <v>50.960000000000001</v>
      </c>
      <c r="I123" s="259"/>
      <c r="J123" s="255"/>
      <c r="K123" s="255"/>
      <c r="L123" s="260"/>
      <c r="M123" s="261"/>
      <c r="N123" s="262"/>
      <c r="O123" s="262"/>
      <c r="P123" s="262"/>
      <c r="Q123" s="262"/>
      <c r="R123" s="262"/>
      <c r="S123" s="262"/>
      <c r="T123" s="263"/>
      <c r="AT123" s="264" t="s">
        <v>152</v>
      </c>
      <c r="AU123" s="264" t="s">
        <v>76</v>
      </c>
      <c r="AV123" s="14" t="s">
        <v>146</v>
      </c>
      <c r="AW123" s="14" t="s">
        <v>30</v>
      </c>
      <c r="AX123" s="14" t="s">
        <v>74</v>
      </c>
      <c r="AY123" s="264" t="s">
        <v>139</v>
      </c>
    </row>
    <row r="124" s="1" customFormat="1" ht="16.5" customHeight="1">
      <c r="B124" s="38"/>
      <c r="C124" s="217" t="s">
        <v>190</v>
      </c>
      <c r="D124" s="217" t="s">
        <v>141</v>
      </c>
      <c r="E124" s="218" t="s">
        <v>937</v>
      </c>
      <c r="F124" s="219" t="s">
        <v>938</v>
      </c>
      <c r="G124" s="220" t="s">
        <v>160</v>
      </c>
      <c r="H124" s="221">
        <v>50.960000000000001</v>
      </c>
      <c r="I124" s="222"/>
      <c r="J124" s="223">
        <f>ROUND(I124*H124,2)</f>
        <v>0</v>
      </c>
      <c r="K124" s="219" t="s">
        <v>145</v>
      </c>
      <c r="L124" s="43"/>
      <c r="M124" s="224" t="s">
        <v>1</v>
      </c>
      <c r="N124" s="225" t="s">
        <v>38</v>
      </c>
      <c r="O124" s="79"/>
      <c r="P124" s="226">
        <f>O124*H124</f>
        <v>0</v>
      </c>
      <c r="Q124" s="226">
        <v>0</v>
      </c>
      <c r="R124" s="226">
        <f>Q124*H124</f>
        <v>0</v>
      </c>
      <c r="S124" s="226">
        <v>0</v>
      </c>
      <c r="T124" s="227">
        <f>S124*H124</f>
        <v>0</v>
      </c>
      <c r="AR124" s="17" t="s">
        <v>146</v>
      </c>
      <c r="AT124" s="17" t="s">
        <v>141</v>
      </c>
      <c r="AU124" s="17" t="s">
        <v>76</v>
      </c>
      <c r="AY124" s="17" t="s">
        <v>139</v>
      </c>
      <c r="BE124" s="228">
        <f>IF(N124="základní",J124,0)</f>
        <v>0</v>
      </c>
      <c r="BF124" s="228">
        <f>IF(N124="snížená",J124,0)</f>
        <v>0</v>
      </c>
      <c r="BG124" s="228">
        <f>IF(N124="zákl. přenesená",J124,0)</f>
        <v>0</v>
      </c>
      <c r="BH124" s="228">
        <f>IF(N124="sníž. přenesená",J124,0)</f>
        <v>0</v>
      </c>
      <c r="BI124" s="228">
        <f>IF(N124="nulová",J124,0)</f>
        <v>0</v>
      </c>
      <c r="BJ124" s="17" t="s">
        <v>74</v>
      </c>
      <c r="BK124" s="228">
        <f>ROUND(I124*H124,2)</f>
        <v>0</v>
      </c>
      <c r="BL124" s="17" t="s">
        <v>146</v>
      </c>
      <c r="BM124" s="17" t="s">
        <v>1221</v>
      </c>
    </row>
    <row r="125" s="1" customFormat="1">
      <c r="B125" s="38"/>
      <c r="C125" s="39"/>
      <c r="D125" s="229" t="s">
        <v>148</v>
      </c>
      <c r="E125" s="39"/>
      <c r="F125" s="230" t="s">
        <v>940</v>
      </c>
      <c r="G125" s="39"/>
      <c r="H125" s="39"/>
      <c r="I125" s="144"/>
      <c r="J125" s="39"/>
      <c r="K125" s="39"/>
      <c r="L125" s="43"/>
      <c r="M125" s="231"/>
      <c r="N125" s="79"/>
      <c r="O125" s="79"/>
      <c r="P125" s="79"/>
      <c r="Q125" s="79"/>
      <c r="R125" s="79"/>
      <c r="S125" s="79"/>
      <c r="T125" s="80"/>
      <c r="AT125" s="17" t="s">
        <v>148</v>
      </c>
      <c r="AU125" s="17" t="s">
        <v>76</v>
      </c>
    </row>
    <row r="126" s="1" customFormat="1" ht="16.5" customHeight="1">
      <c r="B126" s="38"/>
      <c r="C126" s="217" t="s">
        <v>204</v>
      </c>
      <c r="D126" s="217" t="s">
        <v>141</v>
      </c>
      <c r="E126" s="218" t="s">
        <v>219</v>
      </c>
      <c r="F126" s="219" t="s">
        <v>220</v>
      </c>
      <c r="G126" s="220" t="s">
        <v>160</v>
      </c>
      <c r="H126" s="221">
        <v>25.48</v>
      </c>
      <c r="I126" s="222"/>
      <c r="J126" s="223">
        <f>ROUND(I126*H126,2)</f>
        <v>0</v>
      </c>
      <c r="K126" s="219" t="s">
        <v>145</v>
      </c>
      <c r="L126" s="43"/>
      <c r="M126" s="224" t="s">
        <v>1</v>
      </c>
      <c r="N126" s="225" t="s">
        <v>38</v>
      </c>
      <c r="O126" s="79"/>
      <c r="P126" s="226">
        <f>O126*H126</f>
        <v>0</v>
      </c>
      <c r="Q126" s="226">
        <v>0</v>
      </c>
      <c r="R126" s="226">
        <f>Q126*H126</f>
        <v>0</v>
      </c>
      <c r="S126" s="226">
        <v>0</v>
      </c>
      <c r="T126" s="227">
        <f>S126*H126</f>
        <v>0</v>
      </c>
      <c r="AR126" s="17" t="s">
        <v>146</v>
      </c>
      <c r="AT126" s="17" t="s">
        <v>141</v>
      </c>
      <c r="AU126" s="17" t="s">
        <v>76</v>
      </c>
      <c r="AY126" s="17" t="s">
        <v>139</v>
      </c>
      <c r="BE126" s="228">
        <f>IF(N126="základní",J126,0)</f>
        <v>0</v>
      </c>
      <c r="BF126" s="228">
        <f>IF(N126="snížená",J126,0)</f>
        <v>0</v>
      </c>
      <c r="BG126" s="228">
        <f>IF(N126="zákl. přenesená",J126,0)</f>
        <v>0</v>
      </c>
      <c r="BH126" s="228">
        <f>IF(N126="sníž. přenesená",J126,0)</f>
        <v>0</v>
      </c>
      <c r="BI126" s="228">
        <f>IF(N126="nulová",J126,0)</f>
        <v>0</v>
      </c>
      <c r="BJ126" s="17" t="s">
        <v>74</v>
      </c>
      <c r="BK126" s="228">
        <f>ROUND(I126*H126,2)</f>
        <v>0</v>
      </c>
      <c r="BL126" s="17" t="s">
        <v>146</v>
      </c>
      <c r="BM126" s="17" t="s">
        <v>1222</v>
      </c>
    </row>
    <row r="127" s="1" customFormat="1">
      <c r="B127" s="38"/>
      <c r="C127" s="39"/>
      <c r="D127" s="229" t="s">
        <v>148</v>
      </c>
      <c r="E127" s="39"/>
      <c r="F127" s="230" t="s">
        <v>222</v>
      </c>
      <c r="G127" s="39"/>
      <c r="H127" s="39"/>
      <c r="I127" s="144"/>
      <c r="J127" s="39"/>
      <c r="K127" s="39"/>
      <c r="L127" s="43"/>
      <c r="M127" s="231"/>
      <c r="N127" s="79"/>
      <c r="O127" s="79"/>
      <c r="P127" s="79"/>
      <c r="Q127" s="79"/>
      <c r="R127" s="79"/>
      <c r="S127" s="79"/>
      <c r="T127" s="80"/>
      <c r="AT127" s="17" t="s">
        <v>148</v>
      </c>
      <c r="AU127" s="17" t="s">
        <v>76</v>
      </c>
    </row>
    <row r="128" s="13" customFormat="1">
      <c r="B128" s="243"/>
      <c r="C128" s="244"/>
      <c r="D128" s="229" t="s">
        <v>152</v>
      </c>
      <c r="E128" s="245" t="s">
        <v>1</v>
      </c>
      <c r="F128" s="246" t="s">
        <v>1223</v>
      </c>
      <c r="G128" s="244"/>
      <c r="H128" s="247">
        <v>25.48</v>
      </c>
      <c r="I128" s="248"/>
      <c r="J128" s="244"/>
      <c r="K128" s="244"/>
      <c r="L128" s="249"/>
      <c r="M128" s="250"/>
      <c r="N128" s="251"/>
      <c r="O128" s="251"/>
      <c r="P128" s="251"/>
      <c r="Q128" s="251"/>
      <c r="R128" s="251"/>
      <c r="S128" s="251"/>
      <c r="T128" s="252"/>
      <c r="AT128" s="253" t="s">
        <v>152</v>
      </c>
      <c r="AU128" s="253" t="s">
        <v>76</v>
      </c>
      <c r="AV128" s="13" t="s">
        <v>76</v>
      </c>
      <c r="AW128" s="13" t="s">
        <v>30</v>
      </c>
      <c r="AX128" s="13" t="s">
        <v>74</v>
      </c>
      <c r="AY128" s="253" t="s">
        <v>139</v>
      </c>
    </row>
    <row r="129" s="1" customFormat="1" ht="16.5" customHeight="1">
      <c r="B129" s="38"/>
      <c r="C129" s="217" t="s">
        <v>218</v>
      </c>
      <c r="D129" s="217" t="s">
        <v>141</v>
      </c>
      <c r="E129" s="218" t="s">
        <v>225</v>
      </c>
      <c r="F129" s="219" t="s">
        <v>226</v>
      </c>
      <c r="G129" s="220" t="s">
        <v>160</v>
      </c>
      <c r="H129" s="221">
        <v>18</v>
      </c>
      <c r="I129" s="222"/>
      <c r="J129" s="223">
        <f>ROUND(I129*H129,2)</f>
        <v>0</v>
      </c>
      <c r="K129" s="219" t="s">
        <v>145</v>
      </c>
      <c r="L129" s="43"/>
      <c r="M129" s="224" t="s">
        <v>1</v>
      </c>
      <c r="N129" s="225" t="s">
        <v>38</v>
      </c>
      <c r="O129" s="79"/>
      <c r="P129" s="226">
        <f>O129*H129</f>
        <v>0</v>
      </c>
      <c r="Q129" s="226">
        <v>0</v>
      </c>
      <c r="R129" s="226">
        <f>Q129*H129</f>
        <v>0</v>
      </c>
      <c r="S129" s="226">
        <v>0</v>
      </c>
      <c r="T129" s="227">
        <f>S129*H129</f>
        <v>0</v>
      </c>
      <c r="AR129" s="17" t="s">
        <v>146</v>
      </c>
      <c r="AT129" s="17" t="s">
        <v>141</v>
      </c>
      <c r="AU129" s="17" t="s">
        <v>76</v>
      </c>
      <c r="AY129" s="17" t="s">
        <v>139</v>
      </c>
      <c r="BE129" s="228">
        <f>IF(N129="základní",J129,0)</f>
        <v>0</v>
      </c>
      <c r="BF129" s="228">
        <f>IF(N129="snížená",J129,0)</f>
        <v>0</v>
      </c>
      <c r="BG129" s="228">
        <f>IF(N129="zákl. přenesená",J129,0)</f>
        <v>0</v>
      </c>
      <c r="BH129" s="228">
        <f>IF(N129="sníž. přenesená",J129,0)</f>
        <v>0</v>
      </c>
      <c r="BI129" s="228">
        <f>IF(N129="nulová",J129,0)</f>
        <v>0</v>
      </c>
      <c r="BJ129" s="17" t="s">
        <v>74</v>
      </c>
      <c r="BK129" s="228">
        <f>ROUND(I129*H129,2)</f>
        <v>0</v>
      </c>
      <c r="BL129" s="17" t="s">
        <v>146</v>
      </c>
      <c r="BM129" s="17" t="s">
        <v>1224</v>
      </c>
    </row>
    <row r="130" s="1" customFormat="1">
      <c r="B130" s="38"/>
      <c r="C130" s="39"/>
      <c r="D130" s="229" t="s">
        <v>148</v>
      </c>
      <c r="E130" s="39"/>
      <c r="F130" s="230" t="s">
        <v>228</v>
      </c>
      <c r="G130" s="39"/>
      <c r="H130" s="39"/>
      <c r="I130" s="144"/>
      <c r="J130" s="39"/>
      <c r="K130" s="39"/>
      <c r="L130" s="43"/>
      <c r="M130" s="231"/>
      <c r="N130" s="79"/>
      <c r="O130" s="79"/>
      <c r="P130" s="79"/>
      <c r="Q130" s="79"/>
      <c r="R130" s="79"/>
      <c r="S130" s="79"/>
      <c r="T130" s="80"/>
      <c r="AT130" s="17" t="s">
        <v>148</v>
      </c>
      <c r="AU130" s="17" t="s">
        <v>76</v>
      </c>
    </row>
    <row r="131" s="12" customFormat="1">
      <c r="B131" s="233"/>
      <c r="C131" s="234"/>
      <c r="D131" s="229" t="s">
        <v>152</v>
      </c>
      <c r="E131" s="235" t="s">
        <v>1</v>
      </c>
      <c r="F131" s="236" t="s">
        <v>1209</v>
      </c>
      <c r="G131" s="234"/>
      <c r="H131" s="235" t="s">
        <v>1</v>
      </c>
      <c r="I131" s="237"/>
      <c r="J131" s="234"/>
      <c r="K131" s="234"/>
      <c r="L131" s="238"/>
      <c r="M131" s="239"/>
      <c r="N131" s="240"/>
      <c r="O131" s="240"/>
      <c r="P131" s="240"/>
      <c r="Q131" s="240"/>
      <c r="R131" s="240"/>
      <c r="S131" s="240"/>
      <c r="T131" s="241"/>
      <c r="AT131" s="242" t="s">
        <v>152</v>
      </c>
      <c r="AU131" s="242" t="s">
        <v>76</v>
      </c>
      <c r="AV131" s="12" t="s">
        <v>74</v>
      </c>
      <c r="AW131" s="12" t="s">
        <v>30</v>
      </c>
      <c r="AX131" s="12" t="s">
        <v>67</v>
      </c>
      <c r="AY131" s="242" t="s">
        <v>139</v>
      </c>
    </row>
    <row r="132" s="13" customFormat="1">
      <c r="B132" s="243"/>
      <c r="C132" s="244"/>
      <c r="D132" s="229" t="s">
        <v>152</v>
      </c>
      <c r="E132" s="245" t="s">
        <v>1</v>
      </c>
      <c r="F132" s="246" t="s">
        <v>1225</v>
      </c>
      <c r="G132" s="244"/>
      <c r="H132" s="247">
        <v>6</v>
      </c>
      <c r="I132" s="248"/>
      <c r="J132" s="244"/>
      <c r="K132" s="244"/>
      <c r="L132" s="249"/>
      <c r="M132" s="250"/>
      <c r="N132" s="251"/>
      <c r="O132" s="251"/>
      <c r="P132" s="251"/>
      <c r="Q132" s="251"/>
      <c r="R132" s="251"/>
      <c r="S132" s="251"/>
      <c r="T132" s="252"/>
      <c r="AT132" s="253" t="s">
        <v>152</v>
      </c>
      <c r="AU132" s="253" t="s">
        <v>76</v>
      </c>
      <c r="AV132" s="13" t="s">
        <v>76</v>
      </c>
      <c r="AW132" s="13" t="s">
        <v>30</v>
      </c>
      <c r="AX132" s="13" t="s">
        <v>67</v>
      </c>
      <c r="AY132" s="253" t="s">
        <v>139</v>
      </c>
    </row>
    <row r="133" s="12" customFormat="1">
      <c r="B133" s="233"/>
      <c r="C133" s="234"/>
      <c r="D133" s="229" t="s">
        <v>152</v>
      </c>
      <c r="E133" s="235" t="s">
        <v>1</v>
      </c>
      <c r="F133" s="236" t="s">
        <v>1210</v>
      </c>
      <c r="G133" s="234"/>
      <c r="H133" s="235" t="s">
        <v>1</v>
      </c>
      <c r="I133" s="237"/>
      <c r="J133" s="234"/>
      <c r="K133" s="234"/>
      <c r="L133" s="238"/>
      <c r="M133" s="239"/>
      <c r="N133" s="240"/>
      <c r="O133" s="240"/>
      <c r="P133" s="240"/>
      <c r="Q133" s="240"/>
      <c r="R133" s="240"/>
      <c r="S133" s="240"/>
      <c r="T133" s="241"/>
      <c r="AT133" s="242" t="s">
        <v>152</v>
      </c>
      <c r="AU133" s="242" t="s">
        <v>76</v>
      </c>
      <c r="AV133" s="12" t="s">
        <v>74</v>
      </c>
      <c r="AW133" s="12" t="s">
        <v>30</v>
      </c>
      <c r="AX133" s="12" t="s">
        <v>67</v>
      </c>
      <c r="AY133" s="242" t="s">
        <v>139</v>
      </c>
    </row>
    <row r="134" s="13" customFormat="1">
      <c r="B134" s="243"/>
      <c r="C134" s="244"/>
      <c r="D134" s="229" t="s">
        <v>152</v>
      </c>
      <c r="E134" s="245" t="s">
        <v>1</v>
      </c>
      <c r="F134" s="246" t="s">
        <v>1225</v>
      </c>
      <c r="G134" s="244"/>
      <c r="H134" s="247">
        <v>6</v>
      </c>
      <c r="I134" s="248"/>
      <c r="J134" s="244"/>
      <c r="K134" s="244"/>
      <c r="L134" s="249"/>
      <c r="M134" s="250"/>
      <c r="N134" s="251"/>
      <c r="O134" s="251"/>
      <c r="P134" s="251"/>
      <c r="Q134" s="251"/>
      <c r="R134" s="251"/>
      <c r="S134" s="251"/>
      <c r="T134" s="252"/>
      <c r="AT134" s="253" t="s">
        <v>152</v>
      </c>
      <c r="AU134" s="253" t="s">
        <v>76</v>
      </c>
      <c r="AV134" s="13" t="s">
        <v>76</v>
      </c>
      <c r="AW134" s="13" t="s">
        <v>30</v>
      </c>
      <c r="AX134" s="13" t="s">
        <v>67</v>
      </c>
      <c r="AY134" s="253" t="s">
        <v>139</v>
      </c>
    </row>
    <row r="135" s="12" customFormat="1">
      <c r="B135" s="233"/>
      <c r="C135" s="234"/>
      <c r="D135" s="229" t="s">
        <v>152</v>
      </c>
      <c r="E135" s="235" t="s">
        <v>1</v>
      </c>
      <c r="F135" s="236" t="s">
        <v>1211</v>
      </c>
      <c r="G135" s="234"/>
      <c r="H135" s="235" t="s">
        <v>1</v>
      </c>
      <c r="I135" s="237"/>
      <c r="J135" s="234"/>
      <c r="K135" s="234"/>
      <c r="L135" s="238"/>
      <c r="M135" s="239"/>
      <c r="N135" s="240"/>
      <c r="O135" s="240"/>
      <c r="P135" s="240"/>
      <c r="Q135" s="240"/>
      <c r="R135" s="240"/>
      <c r="S135" s="240"/>
      <c r="T135" s="241"/>
      <c r="AT135" s="242" t="s">
        <v>152</v>
      </c>
      <c r="AU135" s="242" t="s">
        <v>76</v>
      </c>
      <c r="AV135" s="12" t="s">
        <v>74</v>
      </c>
      <c r="AW135" s="12" t="s">
        <v>30</v>
      </c>
      <c r="AX135" s="12" t="s">
        <v>67</v>
      </c>
      <c r="AY135" s="242" t="s">
        <v>139</v>
      </c>
    </row>
    <row r="136" s="13" customFormat="1">
      <c r="B136" s="243"/>
      <c r="C136" s="244"/>
      <c r="D136" s="229" t="s">
        <v>152</v>
      </c>
      <c r="E136" s="245" t="s">
        <v>1</v>
      </c>
      <c r="F136" s="246" t="s">
        <v>1225</v>
      </c>
      <c r="G136" s="244"/>
      <c r="H136" s="247">
        <v>6</v>
      </c>
      <c r="I136" s="248"/>
      <c r="J136" s="244"/>
      <c r="K136" s="244"/>
      <c r="L136" s="249"/>
      <c r="M136" s="250"/>
      <c r="N136" s="251"/>
      <c r="O136" s="251"/>
      <c r="P136" s="251"/>
      <c r="Q136" s="251"/>
      <c r="R136" s="251"/>
      <c r="S136" s="251"/>
      <c r="T136" s="252"/>
      <c r="AT136" s="253" t="s">
        <v>152</v>
      </c>
      <c r="AU136" s="253" t="s">
        <v>76</v>
      </c>
      <c r="AV136" s="13" t="s">
        <v>76</v>
      </c>
      <c r="AW136" s="13" t="s">
        <v>30</v>
      </c>
      <c r="AX136" s="13" t="s">
        <v>67</v>
      </c>
      <c r="AY136" s="253" t="s">
        <v>139</v>
      </c>
    </row>
    <row r="137" s="14" customFormat="1">
      <c r="B137" s="254"/>
      <c r="C137" s="255"/>
      <c r="D137" s="229" t="s">
        <v>152</v>
      </c>
      <c r="E137" s="256" t="s">
        <v>1</v>
      </c>
      <c r="F137" s="257" t="s">
        <v>157</v>
      </c>
      <c r="G137" s="255"/>
      <c r="H137" s="258">
        <v>18</v>
      </c>
      <c r="I137" s="259"/>
      <c r="J137" s="255"/>
      <c r="K137" s="255"/>
      <c r="L137" s="260"/>
      <c r="M137" s="261"/>
      <c r="N137" s="262"/>
      <c r="O137" s="262"/>
      <c r="P137" s="262"/>
      <c r="Q137" s="262"/>
      <c r="R137" s="262"/>
      <c r="S137" s="262"/>
      <c r="T137" s="263"/>
      <c r="AT137" s="264" t="s">
        <v>152</v>
      </c>
      <c r="AU137" s="264" t="s">
        <v>76</v>
      </c>
      <c r="AV137" s="14" t="s">
        <v>146</v>
      </c>
      <c r="AW137" s="14" t="s">
        <v>30</v>
      </c>
      <c r="AX137" s="14" t="s">
        <v>74</v>
      </c>
      <c r="AY137" s="264" t="s">
        <v>139</v>
      </c>
    </row>
    <row r="138" s="1" customFormat="1" ht="16.5" customHeight="1">
      <c r="B138" s="38"/>
      <c r="C138" s="217" t="s">
        <v>224</v>
      </c>
      <c r="D138" s="217" t="s">
        <v>141</v>
      </c>
      <c r="E138" s="218" t="s">
        <v>238</v>
      </c>
      <c r="F138" s="219" t="s">
        <v>239</v>
      </c>
      <c r="G138" s="220" t="s">
        <v>160</v>
      </c>
      <c r="H138" s="221">
        <v>3.6000000000000001</v>
      </c>
      <c r="I138" s="222"/>
      <c r="J138" s="223">
        <f>ROUND(I138*H138,2)</f>
        <v>0</v>
      </c>
      <c r="K138" s="219" t="s">
        <v>145</v>
      </c>
      <c r="L138" s="43"/>
      <c r="M138" s="224" t="s">
        <v>1</v>
      </c>
      <c r="N138" s="225" t="s">
        <v>38</v>
      </c>
      <c r="O138" s="79"/>
      <c r="P138" s="226">
        <f>O138*H138</f>
        <v>0</v>
      </c>
      <c r="Q138" s="226">
        <v>0</v>
      </c>
      <c r="R138" s="226">
        <f>Q138*H138</f>
        <v>0</v>
      </c>
      <c r="S138" s="226">
        <v>0</v>
      </c>
      <c r="T138" s="227">
        <f>S138*H138</f>
        <v>0</v>
      </c>
      <c r="AR138" s="17" t="s">
        <v>146</v>
      </c>
      <c r="AT138" s="17" t="s">
        <v>141</v>
      </c>
      <c r="AU138" s="17" t="s">
        <v>76</v>
      </c>
      <c r="AY138" s="17" t="s">
        <v>139</v>
      </c>
      <c r="BE138" s="228">
        <f>IF(N138="základní",J138,0)</f>
        <v>0</v>
      </c>
      <c r="BF138" s="228">
        <f>IF(N138="snížená",J138,0)</f>
        <v>0</v>
      </c>
      <c r="BG138" s="228">
        <f>IF(N138="zákl. přenesená",J138,0)</f>
        <v>0</v>
      </c>
      <c r="BH138" s="228">
        <f>IF(N138="sníž. přenesená",J138,0)</f>
        <v>0</v>
      </c>
      <c r="BI138" s="228">
        <f>IF(N138="nulová",J138,0)</f>
        <v>0</v>
      </c>
      <c r="BJ138" s="17" t="s">
        <v>74</v>
      </c>
      <c r="BK138" s="228">
        <f>ROUND(I138*H138,2)</f>
        <v>0</v>
      </c>
      <c r="BL138" s="17" t="s">
        <v>146</v>
      </c>
      <c r="BM138" s="17" t="s">
        <v>1226</v>
      </c>
    </row>
    <row r="139" s="1" customFormat="1">
      <c r="B139" s="38"/>
      <c r="C139" s="39"/>
      <c r="D139" s="229" t="s">
        <v>148</v>
      </c>
      <c r="E139" s="39"/>
      <c r="F139" s="230" t="s">
        <v>241</v>
      </c>
      <c r="G139" s="39"/>
      <c r="H139" s="39"/>
      <c r="I139" s="144"/>
      <c r="J139" s="39"/>
      <c r="K139" s="39"/>
      <c r="L139" s="43"/>
      <c r="M139" s="231"/>
      <c r="N139" s="79"/>
      <c r="O139" s="79"/>
      <c r="P139" s="79"/>
      <c r="Q139" s="79"/>
      <c r="R139" s="79"/>
      <c r="S139" s="79"/>
      <c r="T139" s="80"/>
      <c r="AT139" s="17" t="s">
        <v>148</v>
      </c>
      <c r="AU139" s="17" t="s">
        <v>76</v>
      </c>
    </row>
    <row r="140" s="12" customFormat="1">
      <c r="B140" s="233"/>
      <c r="C140" s="234"/>
      <c r="D140" s="229" t="s">
        <v>152</v>
      </c>
      <c r="E140" s="235" t="s">
        <v>1</v>
      </c>
      <c r="F140" s="236" t="s">
        <v>946</v>
      </c>
      <c r="G140" s="234"/>
      <c r="H140" s="235" t="s">
        <v>1</v>
      </c>
      <c r="I140" s="237"/>
      <c r="J140" s="234"/>
      <c r="K140" s="234"/>
      <c r="L140" s="238"/>
      <c r="M140" s="239"/>
      <c r="N140" s="240"/>
      <c r="O140" s="240"/>
      <c r="P140" s="240"/>
      <c r="Q140" s="240"/>
      <c r="R140" s="240"/>
      <c r="S140" s="240"/>
      <c r="T140" s="241"/>
      <c r="AT140" s="242" t="s">
        <v>152</v>
      </c>
      <c r="AU140" s="242" t="s">
        <v>76</v>
      </c>
      <c r="AV140" s="12" t="s">
        <v>74</v>
      </c>
      <c r="AW140" s="12" t="s">
        <v>30</v>
      </c>
      <c r="AX140" s="12" t="s">
        <v>67</v>
      </c>
      <c r="AY140" s="242" t="s">
        <v>139</v>
      </c>
    </row>
    <row r="141" s="12" customFormat="1">
      <c r="B141" s="233"/>
      <c r="C141" s="234"/>
      <c r="D141" s="229" t="s">
        <v>152</v>
      </c>
      <c r="E141" s="235" t="s">
        <v>1</v>
      </c>
      <c r="F141" s="236" t="s">
        <v>1213</v>
      </c>
      <c r="G141" s="234"/>
      <c r="H141" s="235" t="s">
        <v>1</v>
      </c>
      <c r="I141" s="237"/>
      <c r="J141" s="234"/>
      <c r="K141" s="234"/>
      <c r="L141" s="238"/>
      <c r="M141" s="239"/>
      <c r="N141" s="240"/>
      <c r="O141" s="240"/>
      <c r="P141" s="240"/>
      <c r="Q141" s="240"/>
      <c r="R141" s="240"/>
      <c r="S141" s="240"/>
      <c r="T141" s="241"/>
      <c r="AT141" s="242" t="s">
        <v>152</v>
      </c>
      <c r="AU141" s="242" t="s">
        <v>76</v>
      </c>
      <c r="AV141" s="12" t="s">
        <v>74</v>
      </c>
      <c r="AW141" s="12" t="s">
        <v>30</v>
      </c>
      <c r="AX141" s="12" t="s">
        <v>67</v>
      </c>
      <c r="AY141" s="242" t="s">
        <v>139</v>
      </c>
    </row>
    <row r="142" s="13" customFormat="1">
      <c r="B142" s="243"/>
      <c r="C142" s="244"/>
      <c r="D142" s="229" t="s">
        <v>152</v>
      </c>
      <c r="E142" s="245" t="s">
        <v>1</v>
      </c>
      <c r="F142" s="246" t="s">
        <v>1214</v>
      </c>
      <c r="G142" s="244"/>
      <c r="H142" s="247">
        <v>3.6000000000000001</v>
      </c>
      <c r="I142" s="248"/>
      <c r="J142" s="244"/>
      <c r="K142" s="244"/>
      <c r="L142" s="249"/>
      <c r="M142" s="250"/>
      <c r="N142" s="251"/>
      <c r="O142" s="251"/>
      <c r="P142" s="251"/>
      <c r="Q142" s="251"/>
      <c r="R142" s="251"/>
      <c r="S142" s="251"/>
      <c r="T142" s="252"/>
      <c r="AT142" s="253" t="s">
        <v>152</v>
      </c>
      <c r="AU142" s="253" t="s">
        <v>76</v>
      </c>
      <c r="AV142" s="13" t="s">
        <v>76</v>
      </c>
      <c r="AW142" s="13" t="s">
        <v>30</v>
      </c>
      <c r="AX142" s="13" t="s">
        <v>67</v>
      </c>
      <c r="AY142" s="253" t="s">
        <v>139</v>
      </c>
    </row>
    <row r="143" s="14" customFormat="1">
      <c r="B143" s="254"/>
      <c r="C143" s="255"/>
      <c r="D143" s="229" t="s">
        <v>152</v>
      </c>
      <c r="E143" s="256" t="s">
        <v>1</v>
      </c>
      <c r="F143" s="257" t="s">
        <v>157</v>
      </c>
      <c r="G143" s="255"/>
      <c r="H143" s="258">
        <v>3.6000000000000001</v>
      </c>
      <c r="I143" s="259"/>
      <c r="J143" s="255"/>
      <c r="K143" s="255"/>
      <c r="L143" s="260"/>
      <c r="M143" s="261"/>
      <c r="N143" s="262"/>
      <c r="O143" s="262"/>
      <c r="P143" s="262"/>
      <c r="Q143" s="262"/>
      <c r="R143" s="262"/>
      <c r="S143" s="262"/>
      <c r="T143" s="263"/>
      <c r="AT143" s="264" t="s">
        <v>152</v>
      </c>
      <c r="AU143" s="264" t="s">
        <v>76</v>
      </c>
      <c r="AV143" s="14" t="s">
        <v>146</v>
      </c>
      <c r="AW143" s="14" t="s">
        <v>30</v>
      </c>
      <c r="AX143" s="14" t="s">
        <v>74</v>
      </c>
      <c r="AY143" s="264" t="s">
        <v>139</v>
      </c>
    </row>
    <row r="144" s="1" customFormat="1" ht="16.5" customHeight="1">
      <c r="B144" s="38"/>
      <c r="C144" s="217" t="s">
        <v>231</v>
      </c>
      <c r="D144" s="217" t="s">
        <v>141</v>
      </c>
      <c r="E144" s="218" t="s">
        <v>257</v>
      </c>
      <c r="F144" s="219" t="s">
        <v>258</v>
      </c>
      <c r="G144" s="220" t="s">
        <v>160</v>
      </c>
      <c r="H144" s="221">
        <v>50.960000000000001</v>
      </c>
      <c r="I144" s="222"/>
      <c r="J144" s="223">
        <f>ROUND(I144*H144,2)</f>
        <v>0</v>
      </c>
      <c r="K144" s="219" t="s">
        <v>145</v>
      </c>
      <c r="L144" s="43"/>
      <c r="M144" s="224" t="s">
        <v>1</v>
      </c>
      <c r="N144" s="225" t="s">
        <v>38</v>
      </c>
      <c r="O144" s="79"/>
      <c r="P144" s="226">
        <f>O144*H144</f>
        <v>0</v>
      </c>
      <c r="Q144" s="226">
        <v>0</v>
      </c>
      <c r="R144" s="226">
        <f>Q144*H144</f>
        <v>0</v>
      </c>
      <c r="S144" s="226">
        <v>0</v>
      </c>
      <c r="T144" s="227">
        <f>S144*H144</f>
        <v>0</v>
      </c>
      <c r="AR144" s="17" t="s">
        <v>146</v>
      </c>
      <c r="AT144" s="17" t="s">
        <v>141</v>
      </c>
      <c r="AU144" s="17" t="s">
        <v>76</v>
      </c>
      <c r="AY144" s="17" t="s">
        <v>139</v>
      </c>
      <c r="BE144" s="228">
        <f>IF(N144="základní",J144,0)</f>
        <v>0</v>
      </c>
      <c r="BF144" s="228">
        <f>IF(N144="snížená",J144,0)</f>
        <v>0</v>
      </c>
      <c r="BG144" s="228">
        <f>IF(N144="zákl. přenesená",J144,0)</f>
        <v>0</v>
      </c>
      <c r="BH144" s="228">
        <f>IF(N144="sníž. přenesená",J144,0)</f>
        <v>0</v>
      </c>
      <c r="BI144" s="228">
        <f>IF(N144="nulová",J144,0)</f>
        <v>0</v>
      </c>
      <c r="BJ144" s="17" t="s">
        <v>74</v>
      </c>
      <c r="BK144" s="228">
        <f>ROUND(I144*H144,2)</f>
        <v>0</v>
      </c>
      <c r="BL144" s="17" t="s">
        <v>146</v>
      </c>
      <c r="BM144" s="17" t="s">
        <v>1227</v>
      </c>
    </row>
    <row r="145" s="1" customFormat="1">
      <c r="B145" s="38"/>
      <c r="C145" s="39"/>
      <c r="D145" s="229" t="s">
        <v>148</v>
      </c>
      <c r="E145" s="39"/>
      <c r="F145" s="230" t="s">
        <v>260</v>
      </c>
      <c r="G145" s="39"/>
      <c r="H145" s="39"/>
      <c r="I145" s="144"/>
      <c r="J145" s="39"/>
      <c r="K145" s="39"/>
      <c r="L145" s="43"/>
      <c r="M145" s="231"/>
      <c r="N145" s="79"/>
      <c r="O145" s="79"/>
      <c r="P145" s="79"/>
      <c r="Q145" s="79"/>
      <c r="R145" s="79"/>
      <c r="S145" s="79"/>
      <c r="T145" s="80"/>
      <c r="AT145" s="17" t="s">
        <v>148</v>
      </c>
      <c r="AU145" s="17" t="s">
        <v>76</v>
      </c>
    </row>
    <row r="146" s="13" customFormat="1">
      <c r="B146" s="243"/>
      <c r="C146" s="244"/>
      <c r="D146" s="229" t="s">
        <v>152</v>
      </c>
      <c r="E146" s="245" t="s">
        <v>1</v>
      </c>
      <c r="F146" s="246" t="s">
        <v>1228</v>
      </c>
      <c r="G146" s="244"/>
      <c r="H146" s="247">
        <v>50.960000000000001</v>
      </c>
      <c r="I146" s="248"/>
      <c r="J146" s="244"/>
      <c r="K146" s="244"/>
      <c r="L146" s="249"/>
      <c r="M146" s="250"/>
      <c r="N146" s="251"/>
      <c r="O146" s="251"/>
      <c r="P146" s="251"/>
      <c r="Q146" s="251"/>
      <c r="R146" s="251"/>
      <c r="S146" s="251"/>
      <c r="T146" s="252"/>
      <c r="AT146" s="253" t="s">
        <v>152</v>
      </c>
      <c r="AU146" s="253" t="s">
        <v>76</v>
      </c>
      <c r="AV146" s="13" t="s">
        <v>76</v>
      </c>
      <c r="AW146" s="13" t="s">
        <v>30</v>
      </c>
      <c r="AX146" s="13" t="s">
        <v>67</v>
      </c>
      <c r="AY146" s="253" t="s">
        <v>139</v>
      </c>
    </row>
    <row r="147" s="14" customFormat="1">
      <c r="B147" s="254"/>
      <c r="C147" s="255"/>
      <c r="D147" s="229" t="s">
        <v>152</v>
      </c>
      <c r="E147" s="256" t="s">
        <v>1</v>
      </c>
      <c r="F147" s="257" t="s">
        <v>157</v>
      </c>
      <c r="G147" s="255"/>
      <c r="H147" s="258">
        <v>50.960000000000001</v>
      </c>
      <c r="I147" s="259"/>
      <c r="J147" s="255"/>
      <c r="K147" s="255"/>
      <c r="L147" s="260"/>
      <c r="M147" s="261"/>
      <c r="N147" s="262"/>
      <c r="O147" s="262"/>
      <c r="P147" s="262"/>
      <c r="Q147" s="262"/>
      <c r="R147" s="262"/>
      <c r="S147" s="262"/>
      <c r="T147" s="263"/>
      <c r="AT147" s="264" t="s">
        <v>152</v>
      </c>
      <c r="AU147" s="264" t="s">
        <v>76</v>
      </c>
      <c r="AV147" s="14" t="s">
        <v>146</v>
      </c>
      <c r="AW147" s="14" t="s">
        <v>30</v>
      </c>
      <c r="AX147" s="14" t="s">
        <v>74</v>
      </c>
      <c r="AY147" s="264" t="s">
        <v>139</v>
      </c>
    </row>
    <row r="148" s="1" customFormat="1" ht="16.5" customHeight="1">
      <c r="B148" s="38"/>
      <c r="C148" s="217" t="s">
        <v>237</v>
      </c>
      <c r="D148" s="217" t="s">
        <v>141</v>
      </c>
      <c r="E148" s="218" t="s">
        <v>262</v>
      </c>
      <c r="F148" s="219" t="s">
        <v>263</v>
      </c>
      <c r="G148" s="220" t="s">
        <v>160</v>
      </c>
      <c r="H148" s="221">
        <v>101.92</v>
      </c>
      <c r="I148" s="222"/>
      <c r="J148" s="223">
        <f>ROUND(I148*H148,2)</f>
        <v>0</v>
      </c>
      <c r="K148" s="219" t="s">
        <v>145</v>
      </c>
      <c r="L148" s="43"/>
      <c r="M148" s="224" t="s">
        <v>1</v>
      </c>
      <c r="N148" s="225" t="s">
        <v>38</v>
      </c>
      <c r="O148" s="79"/>
      <c r="P148" s="226">
        <f>O148*H148</f>
        <v>0</v>
      </c>
      <c r="Q148" s="226">
        <v>0</v>
      </c>
      <c r="R148" s="226">
        <f>Q148*H148</f>
        <v>0</v>
      </c>
      <c r="S148" s="226">
        <v>0</v>
      </c>
      <c r="T148" s="227">
        <f>S148*H148</f>
        <v>0</v>
      </c>
      <c r="AR148" s="17" t="s">
        <v>146</v>
      </c>
      <c r="AT148" s="17" t="s">
        <v>141</v>
      </c>
      <c r="AU148" s="17" t="s">
        <v>76</v>
      </c>
      <c r="AY148" s="17" t="s">
        <v>139</v>
      </c>
      <c r="BE148" s="228">
        <f>IF(N148="základní",J148,0)</f>
        <v>0</v>
      </c>
      <c r="BF148" s="228">
        <f>IF(N148="snížená",J148,0)</f>
        <v>0</v>
      </c>
      <c r="BG148" s="228">
        <f>IF(N148="zákl. přenesená",J148,0)</f>
        <v>0</v>
      </c>
      <c r="BH148" s="228">
        <f>IF(N148="sníž. přenesená",J148,0)</f>
        <v>0</v>
      </c>
      <c r="BI148" s="228">
        <f>IF(N148="nulová",J148,0)</f>
        <v>0</v>
      </c>
      <c r="BJ148" s="17" t="s">
        <v>74</v>
      </c>
      <c r="BK148" s="228">
        <f>ROUND(I148*H148,2)</f>
        <v>0</v>
      </c>
      <c r="BL148" s="17" t="s">
        <v>146</v>
      </c>
      <c r="BM148" s="17" t="s">
        <v>1229</v>
      </c>
    </row>
    <row r="149" s="1" customFormat="1">
      <c r="B149" s="38"/>
      <c r="C149" s="39"/>
      <c r="D149" s="229" t="s">
        <v>148</v>
      </c>
      <c r="E149" s="39"/>
      <c r="F149" s="230" t="s">
        <v>265</v>
      </c>
      <c r="G149" s="39"/>
      <c r="H149" s="39"/>
      <c r="I149" s="144"/>
      <c r="J149" s="39"/>
      <c r="K149" s="39"/>
      <c r="L149" s="43"/>
      <c r="M149" s="231"/>
      <c r="N149" s="79"/>
      <c r="O149" s="79"/>
      <c r="P149" s="79"/>
      <c r="Q149" s="79"/>
      <c r="R149" s="79"/>
      <c r="S149" s="79"/>
      <c r="T149" s="80"/>
      <c r="AT149" s="17" t="s">
        <v>148</v>
      </c>
      <c r="AU149" s="17" t="s">
        <v>76</v>
      </c>
    </row>
    <row r="150" s="1" customFormat="1">
      <c r="B150" s="38"/>
      <c r="C150" s="39"/>
      <c r="D150" s="229" t="s">
        <v>266</v>
      </c>
      <c r="E150" s="39"/>
      <c r="F150" s="232" t="s">
        <v>950</v>
      </c>
      <c r="G150" s="39"/>
      <c r="H150" s="39"/>
      <c r="I150" s="144"/>
      <c r="J150" s="39"/>
      <c r="K150" s="39"/>
      <c r="L150" s="43"/>
      <c r="M150" s="231"/>
      <c r="N150" s="79"/>
      <c r="O150" s="79"/>
      <c r="P150" s="79"/>
      <c r="Q150" s="79"/>
      <c r="R150" s="79"/>
      <c r="S150" s="79"/>
      <c r="T150" s="80"/>
      <c r="AT150" s="17" t="s">
        <v>266</v>
      </c>
      <c r="AU150" s="17" t="s">
        <v>76</v>
      </c>
    </row>
    <row r="151" s="13" customFormat="1">
      <c r="B151" s="243"/>
      <c r="C151" s="244"/>
      <c r="D151" s="229" t="s">
        <v>152</v>
      </c>
      <c r="E151" s="245" t="s">
        <v>1</v>
      </c>
      <c r="F151" s="246" t="s">
        <v>1230</v>
      </c>
      <c r="G151" s="244"/>
      <c r="H151" s="247">
        <v>101.92</v>
      </c>
      <c r="I151" s="248"/>
      <c r="J151" s="244"/>
      <c r="K151" s="244"/>
      <c r="L151" s="249"/>
      <c r="M151" s="250"/>
      <c r="N151" s="251"/>
      <c r="O151" s="251"/>
      <c r="P151" s="251"/>
      <c r="Q151" s="251"/>
      <c r="R151" s="251"/>
      <c r="S151" s="251"/>
      <c r="T151" s="252"/>
      <c r="AT151" s="253" t="s">
        <v>152</v>
      </c>
      <c r="AU151" s="253" t="s">
        <v>76</v>
      </c>
      <c r="AV151" s="13" t="s">
        <v>76</v>
      </c>
      <c r="AW151" s="13" t="s">
        <v>30</v>
      </c>
      <c r="AX151" s="13" t="s">
        <v>74</v>
      </c>
      <c r="AY151" s="253" t="s">
        <v>139</v>
      </c>
    </row>
    <row r="152" s="1" customFormat="1" ht="16.5" customHeight="1">
      <c r="B152" s="38"/>
      <c r="C152" s="217" t="s">
        <v>244</v>
      </c>
      <c r="D152" s="217" t="s">
        <v>141</v>
      </c>
      <c r="E152" s="218" t="s">
        <v>270</v>
      </c>
      <c r="F152" s="219" t="s">
        <v>271</v>
      </c>
      <c r="G152" s="220" t="s">
        <v>160</v>
      </c>
      <c r="H152" s="221">
        <v>3.6000000000000001</v>
      </c>
      <c r="I152" s="222"/>
      <c r="J152" s="223">
        <f>ROUND(I152*H152,2)</f>
        <v>0</v>
      </c>
      <c r="K152" s="219" t="s">
        <v>145</v>
      </c>
      <c r="L152" s="43"/>
      <c r="M152" s="224" t="s">
        <v>1</v>
      </c>
      <c r="N152" s="225" t="s">
        <v>38</v>
      </c>
      <c r="O152" s="79"/>
      <c r="P152" s="226">
        <f>O152*H152</f>
        <v>0</v>
      </c>
      <c r="Q152" s="226">
        <v>0</v>
      </c>
      <c r="R152" s="226">
        <f>Q152*H152</f>
        <v>0</v>
      </c>
      <c r="S152" s="226">
        <v>0</v>
      </c>
      <c r="T152" s="227">
        <f>S152*H152</f>
        <v>0</v>
      </c>
      <c r="AR152" s="17" t="s">
        <v>146</v>
      </c>
      <c r="AT152" s="17" t="s">
        <v>141</v>
      </c>
      <c r="AU152" s="17" t="s">
        <v>76</v>
      </c>
      <c r="AY152" s="17" t="s">
        <v>139</v>
      </c>
      <c r="BE152" s="228">
        <f>IF(N152="základní",J152,0)</f>
        <v>0</v>
      </c>
      <c r="BF152" s="228">
        <f>IF(N152="snížená",J152,0)</f>
        <v>0</v>
      </c>
      <c r="BG152" s="228">
        <f>IF(N152="zákl. přenesená",J152,0)</f>
        <v>0</v>
      </c>
      <c r="BH152" s="228">
        <f>IF(N152="sníž. přenesená",J152,0)</f>
        <v>0</v>
      </c>
      <c r="BI152" s="228">
        <f>IF(N152="nulová",J152,0)</f>
        <v>0</v>
      </c>
      <c r="BJ152" s="17" t="s">
        <v>74</v>
      </c>
      <c r="BK152" s="228">
        <f>ROUND(I152*H152,2)</f>
        <v>0</v>
      </c>
      <c r="BL152" s="17" t="s">
        <v>146</v>
      </c>
      <c r="BM152" s="17" t="s">
        <v>1231</v>
      </c>
    </row>
    <row r="153" s="1" customFormat="1">
      <c r="B153" s="38"/>
      <c r="C153" s="39"/>
      <c r="D153" s="229" t="s">
        <v>148</v>
      </c>
      <c r="E153" s="39"/>
      <c r="F153" s="230" t="s">
        <v>273</v>
      </c>
      <c r="G153" s="39"/>
      <c r="H153" s="39"/>
      <c r="I153" s="144"/>
      <c r="J153" s="39"/>
      <c r="K153" s="39"/>
      <c r="L153" s="43"/>
      <c r="M153" s="231"/>
      <c r="N153" s="79"/>
      <c r="O153" s="79"/>
      <c r="P153" s="79"/>
      <c r="Q153" s="79"/>
      <c r="R153" s="79"/>
      <c r="S153" s="79"/>
      <c r="T153" s="80"/>
      <c r="AT153" s="17" t="s">
        <v>148</v>
      </c>
      <c r="AU153" s="17" t="s">
        <v>76</v>
      </c>
    </row>
    <row r="154" s="12" customFormat="1">
      <c r="B154" s="233"/>
      <c r="C154" s="234"/>
      <c r="D154" s="229" t="s">
        <v>152</v>
      </c>
      <c r="E154" s="235" t="s">
        <v>1</v>
      </c>
      <c r="F154" s="236" t="s">
        <v>953</v>
      </c>
      <c r="G154" s="234"/>
      <c r="H154" s="235" t="s">
        <v>1</v>
      </c>
      <c r="I154" s="237"/>
      <c r="J154" s="234"/>
      <c r="K154" s="234"/>
      <c r="L154" s="238"/>
      <c r="M154" s="239"/>
      <c r="N154" s="240"/>
      <c r="O154" s="240"/>
      <c r="P154" s="240"/>
      <c r="Q154" s="240"/>
      <c r="R154" s="240"/>
      <c r="S154" s="240"/>
      <c r="T154" s="241"/>
      <c r="AT154" s="242" t="s">
        <v>152</v>
      </c>
      <c r="AU154" s="242" t="s">
        <v>76</v>
      </c>
      <c r="AV154" s="12" t="s">
        <v>74</v>
      </c>
      <c r="AW154" s="12" t="s">
        <v>30</v>
      </c>
      <c r="AX154" s="12" t="s">
        <v>67</v>
      </c>
      <c r="AY154" s="242" t="s">
        <v>139</v>
      </c>
    </row>
    <row r="155" s="13" customFormat="1">
      <c r="B155" s="243"/>
      <c r="C155" s="244"/>
      <c r="D155" s="229" t="s">
        <v>152</v>
      </c>
      <c r="E155" s="245" t="s">
        <v>1</v>
      </c>
      <c r="F155" s="246" t="s">
        <v>1232</v>
      </c>
      <c r="G155" s="244"/>
      <c r="H155" s="247">
        <v>3.6000000000000001</v>
      </c>
      <c r="I155" s="248"/>
      <c r="J155" s="244"/>
      <c r="K155" s="244"/>
      <c r="L155" s="249"/>
      <c r="M155" s="250"/>
      <c r="N155" s="251"/>
      <c r="O155" s="251"/>
      <c r="P155" s="251"/>
      <c r="Q155" s="251"/>
      <c r="R155" s="251"/>
      <c r="S155" s="251"/>
      <c r="T155" s="252"/>
      <c r="AT155" s="253" t="s">
        <v>152</v>
      </c>
      <c r="AU155" s="253" t="s">
        <v>76</v>
      </c>
      <c r="AV155" s="13" t="s">
        <v>76</v>
      </c>
      <c r="AW155" s="13" t="s">
        <v>30</v>
      </c>
      <c r="AX155" s="13" t="s">
        <v>67</v>
      </c>
      <c r="AY155" s="253" t="s">
        <v>139</v>
      </c>
    </row>
    <row r="156" s="14" customFormat="1">
      <c r="B156" s="254"/>
      <c r="C156" s="255"/>
      <c r="D156" s="229" t="s">
        <v>152</v>
      </c>
      <c r="E156" s="256" t="s">
        <v>1</v>
      </c>
      <c r="F156" s="257" t="s">
        <v>157</v>
      </c>
      <c r="G156" s="255"/>
      <c r="H156" s="258">
        <v>3.6000000000000001</v>
      </c>
      <c r="I156" s="259"/>
      <c r="J156" s="255"/>
      <c r="K156" s="255"/>
      <c r="L156" s="260"/>
      <c r="M156" s="261"/>
      <c r="N156" s="262"/>
      <c r="O156" s="262"/>
      <c r="P156" s="262"/>
      <c r="Q156" s="262"/>
      <c r="R156" s="262"/>
      <c r="S156" s="262"/>
      <c r="T156" s="263"/>
      <c r="AT156" s="264" t="s">
        <v>152</v>
      </c>
      <c r="AU156" s="264" t="s">
        <v>76</v>
      </c>
      <c r="AV156" s="14" t="s">
        <v>146</v>
      </c>
      <c r="AW156" s="14" t="s">
        <v>30</v>
      </c>
      <c r="AX156" s="14" t="s">
        <v>74</v>
      </c>
      <c r="AY156" s="264" t="s">
        <v>139</v>
      </c>
    </row>
    <row r="157" s="1" customFormat="1" ht="16.5" customHeight="1">
      <c r="B157" s="38"/>
      <c r="C157" s="217" t="s">
        <v>250</v>
      </c>
      <c r="D157" s="217" t="s">
        <v>141</v>
      </c>
      <c r="E157" s="218" t="s">
        <v>305</v>
      </c>
      <c r="F157" s="219" t="s">
        <v>306</v>
      </c>
      <c r="G157" s="220" t="s">
        <v>307</v>
      </c>
      <c r="H157" s="221">
        <v>101.92</v>
      </c>
      <c r="I157" s="222"/>
      <c r="J157" s="223">
        <f>ROUND(I157*H157,2)</f>
        <v>0</v>
      </c>
      <c r="K157" s="219" t="s">
        <v>145</v>
      </c>
      <c r="L157" s="43"/>
      <c r="M157" s="224" t="s">
        <v>1</v>
      </c>
      <c r="N157" s="225" t="s">
        <v>38</v>
      </c>
      <c r="O157" s="79"/>
      <c r="P157" s="226">
        <f>O157*H157</f>
        <v>0</v>
      </c>
      <c r="Q157" s="226">
        <v>0</v>
      </c>
      <c r="R157" s="226">
        <f>Q157*H157</f>
        <v>0</v>
      </c>
      <c r="S157" s="226">
        <v>0</v>
      </c>
      <c r="T157" s="227">
        <f>S157*H157</f>
        <v>0</v>
      </c>
      <c r="AR157" s="17" t="s">
        <v>146</v>
      </c>
      <c r="AT157" s="17" t="s">
        <v>141</v>
      </c>
      <c r="AU157" s="17" t="s">
        <v>76</v>
      </c>
      <c r="AY157" s="17" t="s">
        <v>139</v>
      </c>
      <c r="BE157" s="228">
        <f>IF(N157="základní",J157,0)</f>
        <v>0</v>
      </c>
      <c r="BF157" s="228">
        <f>IF(N157="snížená",J157,0)</f>
        <v>0</v>
      </c>
      <c r="BG157" s="228">
        <f>IF(N157="zákl. přenesená",J157,0)</f>
        <v>0</v>
      </c>
      <c r="BH157" s="228">
        <f>IF(N157="sníž. přenesená",J157,0)</f>
        <v>0</v>
      </c>
      <c r="BI157" s="228">
        <f>IF(N157="nulová",J157,0)</f>
        <v>0</v>
      </c>
      <c r="BJ157" s="17" t="s">
        <v>74</v>
      </c>
      <c r="BK157" s="228">
        <f>ROUND(I157*H157,2)</f>
        <v>0</v>
      </c>
      <c r="BL157" s="17" t="s">
        <v>146</v>
      </c>
      <c r="BM157" s="17" t="s">
        <v>1233</v>
      </c>
    </row>
    <row r="158" s="1" customFormat="1">
      <c r="B158" s="38"/>
      <c r="C158" s="39"/>
      <c r="D158" s="229" t="s">
        <v>148</v>
      </c>
      <c r="E158" s="39"/>
      <c r="F158" s="230" t="s">
        <v>309</v>
      </c>
      <c r="G158" s="39"/>
      <c r="H158" s="39"/>
      <c r="I158" s="144"/>
      <c r="J158" s="39"/>
      <c r="K158" s="39"/>
      <c r="L158" s="43"/>
      <c r="M158" s="231"/>
      <c r="N158" s="79"/>
      <c r="O158" s="79"/>
      <c r="P158" s="79"/>
      <c r="Q158" s="79"/>
      <c r="R158" s="79"/>
      <c r="S158" s="79"/>
      <c r="T158" s="80"/>
      <c r="AT158" s="17" t="s">
        <v>148</v>
      </c>
      <c r="AU158" s="17" t="s">
        <v>76</v>
      </c>
    </row>
    <row r="159" s="13" customFormat="1">
      <c r="B159" s="243"/>
      <c r="C159" s="244"/>
      <c r="D159" s="229" t="s">
        <v>152</v>
      </c>
      <c r="E159" s="245" t="s">
        <v>1</v>
      </c>
      <c r="F159" s="246" t="s">
        <v>1230</v>
      </c>
      <c r="G159" s="244"/>
      <c r="H159" s="247">
        <v>101.92</v>
      </c>
      <c r="I159" s="248"/>
      <c r="J159" s="244"/>
      <c r="K159" s="244"/>
      <c r="L159" s="249"/>
      <c r="M159" s="250"/>
      <c r="N159" s="251"/>
      <c r="O159" s="251"/>
      <c r="P159" s="251"/>
      <c r="Q159" s="251"/>
      <c r="R159" s="251"/>
      <c r="S159" s="251"/>
      <c r="T159" s="252"/>
      <c r="AT159" s="253" t="s">
        <v>152</v>
      </c>
      <c r="AU159" s="253" t="s">
        <v>76</v>
      </c>
      <c r="AV159" s="13" t="s">
        <v>76</v>
      </c>
      <c r="AW159" s="13" t="s">
        <v>30</v>
      </c>
      <c r="AX159" s="13" t="s">
        <v>67</v>
      </c>
      <c r="AY159" s="253" t="s">
        <v>139</v>
      </c>
    </row>
    <row r="160" s="14" customFormat="1">
      <c r="B160" s="254"/>
      <c r="C160" s="255"/>
      <c r="D160" s="229" t="s">
        <v>152</v>
      </c>
      <c r="E160" s="256" t="s">
        <v>1</v>
      </c>
      <c r="F160" s="257" t="s">
        <v>157</v>
      </c>
      <c r="G160" s="255"/>
      <c r="H160" s="258">
        <v>101.92</v>
      </c>
      <c r="I160" s="259"/>
      <c r="J160" s="255"/>
      <c r="K160" s="255"/>
      <c r="L160" s="260"/>
      <c r="M160" s="261"/>
      <c r="N160" s="262"/>
      <c r="O160" s="262"/>
      <c r="P160" s="262"/>
      <c r="Q160" s="262"/>
      <c r="R160" s="262"/>
      <c r="S160" s="262"/>
      <c r="T160" s="263"/>
      <c r="AT160" s="264" t="s">
        <v>152</v>
      </c>
      <c r="AU160" s="264" t="s">
        <v>76</v>
      </c>
      <c r="AV160" s="14" t="s">
        <v>146</v>
      </c>
      <c r="AW160" s="14" t="s">
        <v>30</v>
      </c>
      <c r="AX160" s="14" t="s">
        <v>74</v>
      </c>
      <c r="AY160" s="264" t="s">
        <v>139</v>
      </c>
    </row>
    <row r="161" s="1" customFormat="1" ht="16.5" customHeight="1">
      <c r="B161" s="38"/>
      <c r="C161" s="217" t="s">
        <v>256</v>
      </c>
      <c r="D161" s="217" t="s">
        <v>141</v>
      </c>
      <c r="E161" s="218" t="s">
        <v>313</v>
      </c>
      <c r="F161" s="219" t="s">
        <v>314</v>
      </c>
      <c r="G161" s="220" t="s">
        <v>160</v>
      </c>
      <c r="H161" s="221">
        <v>95.712999999999994</v>
      </c>
      <c r="I161" s="222"/>
      <c r="J161" s="223">
        <f>ROUND(I161*H161,2)</f>
        <v>0</v>
      </c>
      <c r="K161" s="219" t="s">
        <v>145</v>
      </c>
      <c r="L161" s="43"/>
      <c r="M161" s="224" t="s">
        <v>1</v>
      </c>
      <c r="N161" s="225" t="s">
        <v>38</v>
      </c>
      <c r="O161" s="79"/>
      <c r="P161" s="226">
        <f>O161*H161</f>
        <v>0</v>
      </c>
      <c r="Q161" s="226">
        <v>0</v>
      </c>
      <c r="R161" s="226">
        <f>Q161*H161</f>
        <v>0</v>
      </c>
      <c r="S161" s="226">
        <v>0</v>
      </c>
      <c r="T161" s="227">
        <f>S161*H161</f>
        <v>0</v>
      </c>
      <c r="AR161" s="17" t="s">
        <v>146</v>
      </c>
      <c r="AT161" s="17" t="s">
        <v>141</v>
      </c>
      <c r="AU161" s="17" t="s">
        <v>76</v>
      </c>
      <c r="AY161" s="17" t="s">
        <v>139</v>
      </c>
      <c r="BE161" s="228">
        <f>IF(N161="základní",J161,0)</f>
        <v>0</v>
      </c>
      <c r="BF161" s="228">
        <f>IF(N161="snížená",J161,0)</f>
        <v>0</v>
      </c>
      <c r="BG161" s="228">
        <f>IF(N161="zákl. přenesená",J161,0)</f>
        <v>0</v>
      </c>
      <c r="BH161" s="228">
        <f>IF(N161="sníž. přenesená",J161,0)</f>
        <v>0</v>
      </c>
      <c r="BI161" s="228">
        <f>IF(N161="nulová",J161,0)</f>
        <v>0</v>
      </c>
      <c r="BJ161" s="17" t="s">
        <v>74</v>
      </c>
      <c r="BK161" s="228">
        <f>ROUND(I161*H161,2)</f>
        <v>0</v>
      </c>
      <c r="BL161" s="17" t="s">
        <v>146</v>
      </c>
      <c r="BM161" s="17" t="s">
        <v>1234</v>
      </c>
    </row>
    <row r="162" s="1" customFormat="1">
      <c r="B162" s="38"/>
      <c r="C162" s="39"/>
      <c r="D162" s="229" t="s">
        <v>148</v>
      </c>
      <c r="E162" s="39"/>
      <c r="F162" s="230" t="s">
        <v>316</v>
      </c>
      <c r="G162" s="39"/>
      <c r="H162" s="39"/>
      <c r="I162" s="144"/>
      <c r="J162" s="39"/>
      <c r="K162" s="39"/>
      <c r="L162" s="43"/>
      <c r="M162" s="231"/>
      <c r="N162" s="79"/>
      <c r="O162" s="79"/>
      <c r="P162" s="79"/>
      <c r="Q162" s="79"/>
      <c r="R162" s="79"/>
      <c r="S162" s="79"/>
      <c r="T162" s="80"/>
      <c r="AT162" s="17" t="s">
        <v>148</v>
      </c>
      <c r="AU162" s="17" t="s">
        <v>76</v>
      </c>
    </row>
    <row r="163" s="12" customFormat="1">
      <c r="B163" s="233"/>
      <c r="C163" s="234"/>
      <c r="D163" s="229" t="s">
        <v>152</v>
      </c>
      <c r="E163" s="235" t="s">
        <v>1</v>
      </c>
      <c r="F163" s="236" t="s">
        <v>1235</v>
      </c>
      <c r="G163" s="234"/>
      <c r="H163" s="235" t="s">
        <v>1</v>
      </c>
      <c r="I163" s="237"/>
      <c r="J163" s="234"/>
      <c r="K163" s="234"/>
      <c r="L163" s="238"/>
      <c r="M163" s="239"/>
      <c r="N163" s="240"/>
      <c r="O163" s="240"/>
      <c r="P163" s="240"/>
      <c r="Q163" s="240"/>
      <c r="R163" s="240"/>
      <c r="S163" s="240"/>
      <c r="T163" s="241"/>
      <c r="AT163" s="242" t="s">
        <v>152</v>
      </c>
      <c r="AU163" s="242" t="s">
        <v>76</v>
      </c>
      <c r="AV163" s="12" t="s">
        <v>74</v>
      </c>
      <c r="AW163" s="12" t="s">
        <v>30</v>
      </c>
      <c r="AX163" s="12" t="s">
        <v>67</v>
      </c>
      <c r="AY163" s="242" t="s">
        <v>139</v>
      </c>
    </row>
    <row r="164" s="12" customFormat="1">
      <c r="B164" s="233"/>
      <c r="C164" s="234"/>
      <c r="D164" s="229" t="s">
        <v>152</v>
      </c>
      <c r="E164" s="235" t="s">
        <v>1</v>
      </c>
      <c r="F164" s="236" t="s">
        <v>1236</v>
      </c>
      <c r="G164" s="234"/>
      <c r="H164" s="235" t="s">
        <v>1</v>
      </c>
      <c r="I164" s="237"/>
      <c r="J164" s="234"/>
      <c r="K164" s="234"/>
      <c r="L164" s="238"/>
      <c r="M164" s="239"/>
      <c r="N164" s="240"/>
      <c r="O164" s="240"/>
      <c r="P164" s="240"/>
      <c r="Q164" s="240"/>
      <c r="R164" s="240"/>
      <c r="S164" s="240"/>
      <c r="T164" s="241"/>
      <c r="AT164" s="242" t="s">
        <v>152</v>
      </c>
      <c r="AU164" s="242" t="s">
        <v>76</v>
      </c>
      <c r="AV164" s="12" t="s">
        <v>74</v>
      </c>
      <c r="AW164" s="12" t="s">
        <v>30</v>
      </c>
      <c r="AX164" s="12" t="s">
        <v>67</v>
      </c>
      <c r="AY164" s="242" t="s">
        <v>139</v>
      </c>
    </row>
    <row r="165" s="13" customFormat="1">
      <c r="B165" s="243"/>
      <c r="C165" s="244"/>
      <c r="D165" s="229" t="s">
        <v>152</v>
      </c>
      <c r="E165" s="245" t="s">
        <v>1</v>
      </c>
      <c r="F165" s="246" t="s">
        <v>1217</v>
      </c>
      <c r="G165" s="244"/>
      <c r="H165" s="247">
        <v>65.010999999999996</v>
      </c>
      <c r="I165" s="248"/>
      <c r="J165" s="244"/>
      <c r="K165" s="244"/>
      <c r="L165" s="249"/>
      <c r="M165" s="250"/>
      <c r="N165" s="251"/>
      <c r="O165" s="251"/>
      <c r="P165" s="251"/>
      <c r="Q165" s="251"/>
      <c r="R165" s="251"/>
      <c r="S165" s="251"/>
      <c r="T165" s="252"/>
      <c r="AT165" s="253" t="s">
        <v>152</v>
      </c>
      <c r="AU165" s="253" t="s">
        <v>76</v>
      </c>
      <c r="AV165" s="13" t="s">
        <v>76</v>
      </c>
      <c r="AW165" s="13" t="s">
        <v>30</v>
      </c>
      <c r="AX165" s="13" t="s">
        <v>67</v>
      </c>
      <c r="AY165" s="253" t="s">
        <v>139</v>
      </c>
    </row>
    <row r="166" s="12" customFormat="1">
      <c r="B166" s="233"/>
      <c r="C166" s="234"/>
      <c r="D166" s="229" t="s">
        <v>152</v>
      </c>
      <c r="E166" s="235" t="s">
        <v>1</v>
      </c>
      <c r="F166" s="236" t="s">
        <v>1237</v>
      </c>
      <c r="G166" s="234"/>
      <c r="H166" s="235" t="s">
        <v>1</v>
      </c>
      <c r="I166" s="237"/>
      <c r="J166" s="234"/>
      <c r="K166" s="234"/>
      <c r="L166" s="238"/>
      <c r="M166" s="239"/>
      <c r="N166" s="240"/>
      <c r="O166" s="240"/>
      <c r="P166" s="240"/>
      <c r="Q166" s="240"/>
      <c r="R166" s="240"/>
      <c r="S166" s="240"/>
      <c r="T166" s="241"/>
      <c r="AT166" s="242" t="s">
        <v>152</v>
      </c>
      <c r="AU166" s="242" t="s">
        <v>76</v>
      </c>
      <c r="AV166" s="12" t="s">
        <v>74</v>
      </c>
      <c r="AW166" s="12" t="s">
        <v>30</v>
      </c>
      <c r="AX166" s="12" t="s">
        <v>67</v>
      </c>
      <c r="AY166" s="242" t="s">
        <v>139</v>
      </c>
    </row>
    <row r="167" s="13" customFormat="1">
      <c r="B167" s="243"/>
      <c r="C167" s="244"/>
      <c r="D167" s="229" t="s">
        <v>152</v>
      </c>
      <c r="E167" s="245" t="s">
        <v>1</v>
      </c>
      <c r="F167" s="246" t="s">
        <v>1238</v>
      </c>
      <c r="G167" s="244"/>
      <c r="H167" s="247">
        <v>13.419000000000001</v>
      </c>
      <c r="I167" s="248"/>
      <c r="J167" s="244"/>
      <c r="K167" s="244"/>
      <c r="L167" s="249"/>
      <c r="M167" s="250"/>
      <c r="N167" s="251"/>
      <c r="O167" s="251"/>
      <c r="P167" s="251"/>
      <c r="Q167" s="251"/>
      <c r="R167" s="251"/>
      <c r="S167" s="251"/>
      <c r="T167" s="252"/>
      <c r="AT167" s="253" t="s">
        <v>152</v>
      </c>
      <c r="AU167" s="253" t="s">
        <v>76</v>
      </c>
      <c r="AV167" s="13" t="s">
        <v>76</v>
      </c>
      <c r="AW167" s="13" t="s">
        <v>30</v>
      </c>
      <c r="AX167" s="13" t="s">
        <v>67</v>
      </c>
      <c r="AY167" s="253" t="s">
        <v>139</v>
      </c>
    </row>
    <row r="168" s="13" customFormat="1">
      <c r="B168" s="243"/>
      <c r="C168" s="244"/>
      <c r="D168" s="229" t="s">
        <v>152</v>
      </c>
      <c r="E168" s="245" t="s">
        <v>1</v>
      </c>
      <c r="F168" s="246" t="s">
        <v>1239</v>
      </c>
      <c r="G168" s="244"/>
      <c r="H168" s="247">
        <v>10.158</v>
      </c>
      <c r="I168" s="248"/>
      <c r="J168" s="244"/>
      <c r="K168" s="244"/>
      <c r="L168" s="249"/>
      <c r="M168" s="250"/>
      <c r="N168" s="251"/>
      <c r="O168" s="251"/>
      <c r="P168" s="251"/>
      <c r="Q168" s="251"/>
      <c r="R168" s="251"/>
      <c r="S168" s="251"/>
      <c r="T168" s="252"/>
      <c r="AT168" s="253" t="s">
        <v>152</v>
      </c>
      <c r="AU168" s="253" t="s">
        <v>76</v>
      </c>
      <c r="AV168" s="13" t="s">
        <v>76</v>
      </c>
      <c r="AW168" s="13" t="s">
        <v>30</v>
      </c>
      <c r="AX168" s="13" t="s">
        <v>67</v>
      </c>
      <c r="AY168" s="253" t="s">
        <v>139</v>
      </c>
    </row>
    <row r="169" s="13" customFormat="1">
      <c r="B169" s="243"/>
      <c r="C169" s="244"/>
      <c r="D169" s="229" t="s">
        <v>152</v>
      </c>
      <c r="E169" s="245" t="s">
        <v>1</v>
      </c>
      <c r="F169" s="246" t="s">
        <v>1240</v>
      </c>
      <c r="G169" s="244"/>
      <c r="H169" s="247">
        <v>7.125</v>
      </c>
      <c r="I169" s="248"/>
      <c r="J169" s="244"/>
      <c r="K169" s="244"/>
      <c r="L169" s="249"/>
      <c r="M169" s="250"/>
      <c r="N169" s="251"/>
      <c r="O169" s="251"/>
      <c r="P169" s="251"/>
      <c r="Q169" s="251"/>
      <c r="R169" s="251"/>
      <c r="S169" s="251"/>
      <c r="T169" s="252"/>
      <c r="AT169" s="253" t="s">
        <v>152</v>
      </c>
      <c r="AU169" s="253" t="s">
        <v>76</v>
      </c>
      <c r="AV169" s="13" t="s">
        <v>76</v>
      </c>
      <c r="AW169" s="13" t="s">
        <v>30</v>
      </c>
      <c r="AX169" s="13" t="s">
        <v>67</v>
      </c>
      <c r="AY169" s="253" t="s">
        <v>139</v>
      </c>
    </row>
    <row r="170" s="14" customFormat="1">
      <c r="B170" s="254"/>
      <c r="C170" s="255"/>
      <c r="D170" s="229" t="s">
        <v>152</v>
      </c>
      <c r="E170" s="256" t="s">
        <v>1</v>
      </c>
      <c r="F170" s="257" t="s">
        <v>157</v>
      </c>
      <c r="G170" s="255"/>
      <c r="H170" s="258">
        <v>95.712999999999994</v>
      </c>
      <c r="I170" s="259"/>
      <c r="J170" s="255"/>
      <c r="K170" s="255"/>
      <c r="L170" s="260"/>
      <c r="M170" s="261"/>
      <c r="N170" s="262"/>
      <c r="O170" s="262"/>
      <c r="P170" s="262"/>
      <c r="Q170" s="262"/>
      <c r="R170" s="262"/>
      <c r="S170" s="262"/>
      <c r="T170" s="263"/>
      <c r="AT170" s="264" t="s">
        <v>152</v>
      </c>
      <c r="AU170" s="264" t="s">
        <v>76</v>
      </c>
      <c r="AV170" s="14" t="s">
        <v>146</v>
      </c>
      <c r="AW170" s="14" t="s">
        <v>30</v>
      </c>
      <c r="AX170" s="14" t="s">
        <v>74</v>
      </c>
      <c r="AY170" s="264" t="s">
        <v>139</v>
      </c>
    </row>
    <row r="171" s="1" customFormat="1" ht="16.5" customHeight="1">
      <c r="B171" s="38"/>
      <c r="C171" s="276" t="s">
        <v>8</v>
      </c>
      <c r="D171" s="276" t="s">
        <v>320</v>
      </c>
      <c r="E171" s="277" t="s">
        <v>974</v>
      </c>
      <c r="F171" s="278" t="s">
        <v>322</v>
      </c>
      <c r="G171" s="279" t="s">
        <v>307</v>
      </c>
      <c r="H171" s="280">
        <v>172.28299999999999</v>
      </c>
      <c r="I171" s="281"/>
      <c r="J171" s="282">
        <f>ROUND(I171*H171,2)</f>
        <v>0</v>
      </c>
      <c r="K171" s="278" t="s">
        <v>145</v>
      </c>
      <c r="L171" s="283"/>
      <c r="M171" s="284" t="s">
        <v>1</v>
      </c>
      <c r="N171" s="285" t="s">
        <v>38</v>
      </c>
      <c r="O171" s="79"/>
      <c r="P171" s="226">
        <f>O171*H171</f>
        <v>0</v>
      </c>
      <c r="Q171" s="226">
        <v>1</v>
      </c>
      <c r="R171" s="226">
        <f>Q171*H171</f>
        <v>172.28299999999999</v>
      </c>
      <c r="S171" s="226">
        <v>0</v>
      </c>
      <c r="T171" s="227">
        <f>S171*H171</f>
        <v>0</v>
      </c>
      <c r="AR171" s="17" t="s">
        <v>218</v>
      </c>
      <c r="AT171" s="17" t="s">
        <v>320</v>
      </c>
      <c r="AU171" s="17" t="s">
        <v>76</v>
      </c>
      <c r="AY171" s="17" t="s">
        <v>139</v>
      </c>
      <c r="BE171" s="228">
        <f>IF(N171="základní",J171,0)</f>
        <v>0</v>
      </c>
      <c r="BF171" s="228">
        <f>IF(N171="snížená",J171,0)</f>
        <v>0</v>
      </c>
      <c r="BG171" s="228">
        <f>IF(N171="zákl. přenesená",J171,0)</f>
        <v>0</v>
      </c>
      <c r="BH171" s="228">
        <f>IF(N171="sníž. přenesená",J171,0)</f>
        <v>0</v>
      </c>
      <c r="BI171" s="228">
        <f>IF(N171="nulová",J171,0)</f>
        <v>0</v>
      </c>
      <c r="BJ171" s="17" t="s">
        <v>74</v>
      </c>
      <c r="BK171" s="228">
        <f>ROUND(I171*H171,2)</f>
        <v>0</v>
      </c>
      <c r="BL171" s="17" t="s">
        <v>146</v>
      </c>
      <c r="BM171" s="17" t="s">
        <v>1241</v>
      </c>
    </row>
    <row r="172" s="1" customFormat="1">
      <c r="B172" s="38"/>
      <c r="C172" s="39"/>
      <c r="D172" s="229" t="s">
        <v>148</v>
      </c>
      <c r="E172" s="39"/>
      <c r="F172" s="230" t="s">
        <v>322</v>
      </c>
      <c r="G172" s="39"/>
      <c r="H172" s="39"/>
      <c r="I172" s="144"/>
      <c r="J172" s="39"/>
      <c r="K172" s="39"/>
      <c r="L172" s="43"/>
      <c r="M172" s="231"/>
      <c r="N172" s="79"/>
      <c r="O172" s="79"/>
      <c r="P172" s="79"/>
      <c r="Q172" s="79"/>
      <c r="R172" s="79"/>
      <c r="S172" s="79"/>
      <c r="T172" s="80"/>
      <c r="AT172" s="17" t="s">
        <v>148</v>
      </c>
      <c r="AU172" s="17" t="s">
        <v>76</v>
      </c>
    </row>
    <row r="173" s="13" customFormat="1">
      <c r="B173" s="243"/>
      <c r="C173" s="244"/>
      <c r="D173" s="229" t="s">
        <v>152</v>
      </c>
      <c r="E173" s="245" t="s">
        <v>1</v>
      </c>
      <c r="F173" s="246" t="s">
        <v>1242</v>
      </c>
      <c r="G173" s="244"/>
      <c r="H173" s="247">
        <v>172.28299999999999</v>
      </c>
      <c r="I173" s="248"/>
      <c r="J173" s="244"/>
      <c r="K173" s="244"/>
      <c r="L173" s="249"/>
      <c r="M173" s="250"/>
      <c r="N173" s="251"/>
      <c r="O173" s="251"/>
      <c r="P173" s="251"/>
      <c r="Q173" s="251"/>
      <c r="R173" s="251"/>
      <c r="S173" s="251"/>
      <c r="T173" s="252"/>
      <c r="AT173" s="253" t="s">
        <v>152</v>
      </c>
      <c r="AU173" s="253" t="s">
        <v>76</v>
      </c>
      <c r="AV173" s="13" t="s">
        <v>76</v>
      </c>
      <c r="AW173" s="13" t="s">
        <v>30</v>
      </c>
      <c r="AX173" s="13" t="s">
        <v>74</v>
      </c>
      <c r="AY173" s="253" t="s">
        <v>139</v>
      </c>
    </row>
    <row r="174" s="1" customFormat="1" ht="16.5" customHeight="1">
      <c r="B174" s="38"/>
      <c r="C174" s="217" t="s">
        <v>269</v>
      </c>
      <c r="D174" s="217" t="s">
        <v>141</v>
      </c>
      <c r="E174" s="218" t="s">
        <v>326</v>
      </c>
      <c r="F174" s="219" t="s">
        <v>327</v>
      </c>
      <c r="G174" s="220" t="s">
        <v>144</v>
      </c>
      <c r="H174" s="221">
        <v>24</v>
      </c>
      <c r="I174" s="222"/>
      <c r="J174" s="223">
        <f>ROUND(I174*H174,2)</f>
        <v>0</v>
      </c>
      <c r="K174" s="219" t="s">
        <v>145</v>
      </c>
      <c r="L174" s="43"/>
      <c r="M174" s="224" t="s">
        <v>1</v>
      </c>
      <c r="N174" s="225" t="s">
        <v>38</v>
      </c>
      <c r="O174" s="79"/>
      <c r="P174" s="226">
        <f>O174*H174</f>
        <v>0</v>
      </c>
      <c r="Q174" s="226">
        <v>0</v>
      </c>
      <c r="R174" s="226">
        <f>Q174*H174</f>
        <v>0</v>
      </c>
      <c r="S174" s="226">
        <v>0</v>
      </c>
      <c r="T174" s="227">
        <f>S174*H174</f>
        <v>0</v>
      </c>
      <c r="AR174" s="17" t="s">
        <v>146</v>
      </c>
      <c r="AT174" s="17" t="s">
        <v>141</v>
      </c>
      <c r="AU174" s="17" t="s">
        <v>76</v>
      </c>
      <c r="AY174" s="17" t="s">
        <v>139</v>
      </c>
      <c r="BE174" s="228">
        <f>IF(N174="základní",J174,0)</f>
        <v>0</v>
      </c>
      <c r="BF174" s="228">
        <f>IF(N174="snížená",J174,0)</f>
        <v>0</v>
      </c>
      <c r="BG174" s="228">
        <f>IF(N174="zákl. přenesená",J174,0)</f>
        <v>0</v>
      </c>
      <c r="BH174" s="228">
        <f>IF(N174="sníž. přenesená",J174,0)</f>
        <v>0</v>
      </c>
      <c r="BI174" s="228">
        <f>IF(N174="nulová",J174,0)</f>
        <v>0</v>
      </c>
      <c r="BJ174" s="17" t="s">
        <v>74</v>
      </c>
      <c r="BK174" s="228">
        <f>ROUND(I174*H174,2)</f>
        <v>0</v>
      </c>
      <c r="BL174" s="17" t="s">
        <v>146</v>
      </c>
      <c r="BM174" s="17" t="s">
        <v>1243</v>
      </c>
    </row>
    <row r="175" s="1" customFormat="1">
      <c r="B175" s="38"/>
      <c r="C175" s="39"/>
      <c r="D175" s="229" t="s">
        <v>148</v>
      </c>
      <c r="E175" s="39"/>
      <c r="F175" s="230" t="s">
        <v>329</v>
      </c>
      <c r="G175" s="39"/>
      <c r="H175" s="39"/>
      <c r="I175" s="144"/>
      <c r="J175" s="39"/>
      <c r="K175" s="39"/>
      <c r="L175" s="43"/>
      <c r="M175" s="231"/>
      <c r="N175" s="79"/>
      <c r="O175" s="79"/>
      <c r="P175" s="79"/>
      <c r="Q175" s="79"/>
      <c r="R175" s="79"/>
      <c r="S175" s="79"/>
      <c r="T175" s="80"/>
      <c r="AT175" s="17" t="s">
        <v>148</v>
      </c>
      <c r="AU175" s="17" t="s">
        <v>76</v>
      </c>
    </row>
    <row r="176" s="12" customFormat="1">
      <c r="B176" s="233"/>
      <c r="C176" s="234"/>
      <c r="D176" s="229" t="s">
        <v>152</v>
      </c>
      <c r="E176" s="235" t="s">
        <v>1</v>
      </c>
      <c r="F176" s="236" t="s">
        <v>1244</v>
      </c>
      <c r="G176" s="234"/>
      <c r="H176" s="235" t="s">
        <v>1</v>
      </c>
      <c r="I176" s="237"/>
      <c r="J176" s="234"/>
      <c r="K176" s="234"/>
      <c r="L176" s="238"/>
      <c r="M176" s="239"/>
      <c r="N176" s="240"/>
      <c r="O176" s="240"/>
      <c r="P176" s="240"/>
      <c r="Q176" s="240"/>
      <c r="R176" s="240"/>
      <c r="S176" s="240"/>
      <c r="T176" s="241"/>
      <c r="AT176" s="242" t="s">
        <v>152</v>
      </c>
      <c r="AU176" s="242" t="s">
        <v>76</v>
      </c>
      <c r="AV176" s="12" t="s">
        <v>74</v>
      </c>
      <c r="AW176" s="12" t="s">
        <v>30</v>
      </c>
      <c r="AX176" s="12" t="s">
        <v>67</v>
      </c>
      <c r="AY176" s="242" t="s">
        <v>139</v>
      </c>
    </row>
    <row r="177" s="13" customFormat="1">
      <c r="B177" s="243"/>
      <c r="C177" s="244"/>
      <c r="D177" s="229" t="s">
        <v>152</v>
      </c>
      <c r="E177" s="245" t="s">
        <v>1</v>
      </c>
      <c r="F177" s="246" t="s">
        <v>1205</v>
      </c>
      <c r="G177" s="244"/>
      <c r="H177" s="247">
        <v>24</v>
      </c>
      <c r="I177" s="248"/>
      <c r="J177" s="244"/>
      <c r="K177" s="244"/>
      <c r="L177" s="249"/>
      <c r="M177" s="250"/>
      <c r="N177" s="251"/>
      <c r="O177" s="251"/>
      <c r="P177" s="251"/>
      <c r="Q177" s="251"/>
      <c r="R177" s="251"/>
      <c r="S177" s="251"/>
      <c r="T177" s="252"/>
      <c r="AT177" s="253" t="s">
        <v>152</v>
      </c>
      <c r="AU177" s="253" t="s">
        <v>76</v>
      </c>
      <c r="AV177" s="13" t="s">
        <v>76</v>
      </c>
      <c r="AW177" s="13" t="s">
        <v>30</v>
      </c>
      <c r="AX177" s="13" t="s">
        <v>67</v>
      </c>
      <c r="AY177" s="253" t="s">
        <v>139</v>
      </c>
    </row>
    <row r="178" s="14" customFormat="1">
      <c r="B178" s="254"/>
      <c r="C178" s="255"/>
      <c r="D178" s="229" t="s">
        <v>152</v>
      </c>
      <c r="E178" s="256" t="s">
        <v>1</v>
      </c>
      <c r="F178" s="257" t="s">
        <v>157</v>
      </c>
      <c r="G178" s="255"/>
      <c r="H178" s="258">
        <v>24</v>
      </c>
      <c r="I178" s="259"/>
      <c r="J178" s="255"/>
      <c r="K178" s="255"/>
      <c r="L178" s="260"/>
      <c r="M178" s="261"/>
      <c r="N178" s="262"/>
      <c r="O178" s="262"/>
      <c r="P178" s="262"/>
      <c r="Q178" s="262"/>
      <c r="R178" s="262"/>
      <c r="S178" s="262"/>
      <c r="T178" s="263"/>
      <c r="AT178" s="264" t="s">
        <v>152</v>
      </c>
      <c r="AU178" s="264" t="s">
        <v>76</v>
      </c>
      <c r="AV178" s="14" t="s">
        <v>146</v>
      </c>
      <c r="AW178" s="14" t="s">
        <v>30</v>
      </c>
      <c r="AX178" s="14" t="s">
        <v>74</v>
      </c>
      <c r="AY178" s="264" t="s">
        <v>139</v>
      </c>
    </row>
    <row r="179" s="1" customFormat="1" ht="16.5" customHeight="1">
      <c r="B179" s="38"/>
      <c r="C179" s="276" t="s">
        <v>279</v>
      </c>
      <c r="D179" s="276" t="s">
        <v>320</v>
      </c>
      <c r="E179" s="277" t="s">
        <v>332</v>
      </c>
      <c r="F179" s="278" t="s">
        <v>333</v>
      </c>
      <c r="G179" s="279" t="s">
        <v>334</v>
      </c>
      <c r="H179" s="280">
        <v>0.71999999999999997</v>
      </c>
      <c r="I179" s="281"/>
      <c r="J179" s="282">
        <f>ROUND(I179*H179,2)</f>
        <v>0</v>
      </c>
      <c r="K179" s="278" t="s">
        <v>145</v>
      </c>
      <c r="L179" s="283"/>
      <c r="M179" s="284" t="s">
        <v>1</v>
      </c>
      <c r="N179" s="285" t="s">
        <v>38</v>
      </c>
      <c r="O179" s="79"/>
      <c r="P179" s="226">
        <f>O179*H179</f>
        <v>0</v>
      </c>
      <c r="Q179" s="226">
        <v>0.001</v>
      </c>
      <c r="R179" s="226">
        <f>Q179*H179</f>
        <v>0.00071999999999999994</v>
      </c>
      <c r="S179" s="226">
        <v>0</v>
      </c>
      <c r="T179" s="227">
        <f>S179*H179</f>
        <v>0</v>
      </c>
      <c r="AR179" s="17" t="s">
        <v>218</v>
      </c>
      <c r="AT179" s="17" t="s">
        <v>320</v>
      </c>
      <c r="AU179" s="17" t="s">
        <v>76</v>
      </c>
      <c r="AY179" s="17" t="s">
        <v>139</v>
      </c>
      <c r="BE179" s="228">
        <f>IF(N179="základní",J179,0)</f>
        <v>0</v>
      </c>
      <c r="BF179" s="228">
        <f>IF(N179="snížená",J179,0)</f>
        <v>0</v>
      </c>
      <c r="BG179" s="228">
        <f>IF(N179="zákl. přenesená",J179,0)</f>
        <v>0</v>
      </c>
      <c r="BH179" s="228">
        <f>IF(N179="sníž. přenesená",J179,0)</f>
        <v>0</v>
      </c>
      <c r="BI179" s="228">
        <f>IF(N179="nulová",J179,0)</f>
        <v>0</v>
      </c>
      <c r="BJ179" s="17" t="s">
        <v>74</v>
      </c>
      <c r="BK179" s="228">
        <f>ROUND(I179*H179,2)</f>
        <v>0</v>
      </c>
      <c r="BL179" s="17" t="s">
        <v>146</v>
      </c>
      <c r="BM179" s="17" t="s">
        <v>1245</v>
      </c>
    </row>
    <row r="180" s="1" customFormat="1">
      <c r="B180" s="38"/>
      <c r="C180" s="39"/>
      <c r="D180" s="229" t="s">
        <v>148</v>
      </c>
      <c r="E180" s="39"/>
      <c r="F180" s="230" t="s">
        <v>333</v>
      </c>
      <c r="G180" s="39"/>
      <c r="H180" s="39"/>
      <c r="I180" s="144"/>
      <c r="J180" s="39"/>
      <c r="K180" s="39"/>
      <c r="L180" s="43"/>
      <c r="M180" s="231"/>
      <c r="N180" s="79"/>
      <c r="O180" s="79"/>
      <c r="P180" s="79"/>
      <c r="Q180" s="79"/>
      <c r="R180" s="79"/>
      <c r="S180" s="79"/>
      <c r="T180" s="80"/>
      <c r="AT180" s="17" t="s">
        <v>148</v>
      </c>
      <c r="AU180" s="17" t="s">
        <v>76</v>
      </c>
    </row>
    <row r="181" s="13" customFormat="1">
      <c r="B181" s="243"/>
      <c r="C181" s="244"/>
      <c r="D181" s="229" t="s">
        <v>152</v>
      </c>
      <c r="E181" s="245" t="s">
        <v>1</v>
      </c>
      <c r="F181" s="246" t="s">
        <v>1246</v>
      </c>
      <c r="G181" s="244"/>
      <c r="H181" s="247">
        <v>0.71999999999999997</v>
      </c>
      <c r="I181" s="248"/>
      <c r="J181" s="244"/>
      <c r="K181" s="244"/>
      <c r="L181" s="249"/>
      <c r="M181" s="250"/>
      <c r="N181" s="251"/>
      <c r="O181" s="251"/>
      <c r="P181" s="251"/>
      <c r="Q181" s="251"/>
      <c r="R181" s="251"/>
      <c r="S181" s="251"/>
      <c r="T181" s="252"/>
      <c r="AT181" s="253" t="s">
        <v>152</v>
      </c>
      <c r="AU181" s="253" t="s">
        <v>76</v>
      </c>
      <c r="AV181" s="13" t="s">
        <v>76</v>
      </c>
      <c r="AW181" s="13" t="s">
        <v>30</v>
      </c>
      <c r="AX181" s="13" t="s">
        <v>74</v>
      </c>
      <c r="AY181" s="253" t="s">
        <v>139</v>
      </c>
    </row>
    <row r="182" s="1" customFormat="1" ht="16.5" customHeight="1">
      <c r="B182" s="38"/>
      <c r="C182" s="217" t="s">
        <v>276</v>
      </c>
      <c r="D182" s="217" t="s">
        <v>141</v>
      </c>
      <c r="E182" s="218" t="s">
        <v>338</v>
      </c>
      <c r="F182" s="219" t="s">
        <v>339</v>
      </c>
      <c r="G182" s="220" t="s">
        <v>144</v>
      </c>
      <c r="H182" s="221">
        <v>24</v>
      </c>
      <c r="I182" s="222"/>
      <c r="J182" s="223">
        <f>ROUND(I182*H182,2)</f>
        <v>0</v>
      </c>
      <c r="K182" s="219" t="s">
        <v>145</v>
      </c>
      <c r="L182" s="43"/>
      <c r="M182" s="224" t="s">
        <v>1</v>
      </c>
      <c r="N182" s="225" t="s">
        <v>38</v>
      </c>
      <c r="O182" s="79"/>
      <c r="P182" s="226">
        <f>O182*H182</f>
        <v>0</v>
      </c>
      <c r="Q182" s="226">
        <v>0</v>
      </c>
      <c r="R182" s="226">
        <f>Q182*H182</f>
        <v>0</v>
      </c>
      <c r="S182" s="226">
        <v>0</v>
      </c>
      <c r="T182" s="227">
        <f>S182*H182</f>
        <v>0</v>
      </c>
      <c r="AR182" s="17" t="s">
        <v>146</v>
      </c>
      <c r="AT182" s="17" t="s">
        <v>141</v>
      </c>
      <c r="AU182" s="17" t="s">
        <v>76</v>
      </c>
      <c r="AY182" s="17" t="s">
        <v>139</v>
      </c>
      <c r="BE182" s="228">
        <f>IF(N182="základní",J182,0)</f>
        <v>0</v>
      </c>
      <c r="BF182" s="228">
        <f>IF(N182="snížená",J182,0)</f>
        <v>0</v>
      </c>
      <c r="BG182" s="228">
        <f>IF(N182="zákl. přenesená",J182,0)</f>
        <v>0</v>
      </c>
      <c r="BH182" s="228">
        <f>IF(N182="sníž. přenesená",J182,0)</f>
        <v>0</v>
      </c>
      <c r="BI182" s="228">
        <f>IF(N182="nulová",J182,0)</f>
        <v>0</v>
      </c>
      <c r="BJ182" s="17" t="s">
        <v>74</v>
      </c>
      <c r="BK182" s="228">
        <f>ROUND(I182*H182,2)</f>
        <v>0</v>
      </c>
      <c r="BL182" s="17" t="s">
        <v>146</v>
      </c>
      <c r="BM182" s="17" t="s">
        <v>1247</v>
      </c>
    </row>
    <row r="183" s="1" customFormat="1">
      <c r="B183" s="38"/>
      <c r="C183" s="39"/>
      <c r="D183" s="229" t="s">
        <v>148</v>
      </c>
      <c r="E183" s="39"/>
      <c r="F183" s="230" t="s">
        <v>341</v>
      </c>
      <c r="G183" s="39"/>
      <c r="H183" s="39"/>
      <c r="I183" s="144"/>
      <c r="J183" s="39"/>
      <c r="K183" s="39"/>
      <c r="L183" s="43"/>
      <c r="M183" s="231"/>
      <c r="N183" s="79"/>
      <c r="O183" s="79"/>
      <c r="P183" s="79"/>
      <c r="Q183" s="79"/>
      <c r="R183" s="79"/>
      <c r="S183" s="79"/>
      <c r="T183" s="80"/>
      <c r="AT183" s="17" t="s">
        <v>148</v>
      </c>
      <c r="AU183" s="17" t="s">
        <v>76</v>
      </c>
    </row>
    <row r="184" s="13" customFormat="1">
      <c r="B184" s="243"/>
      <c r="C184" s="244"/>
      <c r="D184" s="229" t="s">
        <v>152</v>
      </c>
      <c r="E184" s="245" t="s">
        <v>1</v>
      </c>
      <c r="F184" s="246" t="s">
        <v>1205</v>
      </c>
      <c r="G184" s="244"/>
      <c r="H184" s="247">
        <v>24</v>
      </c>
      <c r="I184" s="248"/>
      <c r="J184" s="244"/>
      <c r="K184" s="244"/>
      <c r="L184" s="249"/>
      <c r="M184" s="250"/>
      <c r="N184" s="251"/>
      <c r="O184" s="251"/>
      <c r="P184" s="251"/>
      <c r="Q184" s="251"/>
      <c r="R184" s="251"/>
      <c r="S184" s="251"/>
      <c r="T184" s="252"/>
      <c r="AT184" s="253" t="s">
        <v>152</v>
      </c>
      <c r="AU184" s="253" t="s">
        <v>76</v>
      </c>
      <c r="AV184" s="13" t="s">
        <v>76</v>
      </c>
      <c r="AW184" s="13" t="s">
        <v>30</v>
      </c>
      <c r="AX184" s="13" t="s">
        <v>74</v>
      </c>
      <c r="AY184" s="253" t="s">
        <v>139</v>
      </c>
    </row>
    <row r="185" s="11" customFormat="1" ht="22.8" customHeight="1">
      <c r="B185" s="201"/>
      <c r="C185" s="202"/>
      <c r="D185" s="203" t="s">
        <v>66</v>
      </c>
      <c r="E185" s="215" t="s">
        <v>224</v>
      </c>
      <c r="F185" s="215" t="s">
        <v>1101</v>
      </c>
      <c r="G185" s="202"/>
      <c r="H185" s="202"/>
      <c r="I185" s="205"/>
      <c r="J185" s="216">
        <f>BK185</f>
        <v>0</v>
      </c>
      <c r="K185" s="202"/>
      <c r="L185" s="207"/>
      <c r="M185" s="208"/>
      <c r="N185" s="209"/>
      <c r="O185" s="209"/>
      <c r="P185" s="210">
        <f>SUM(P186:P213)</f>
        <v>0</v>
      </c>
      <c r="Q185" s="209"/>
      <c r="R185" s="210">
        <f>SUM(R186:R213)</f>
        <v>3.6632979652480002</v>
      </c>
      <c r="S185" s="209"/>
      <c r="T185" s="211">
        <f>SUM(T186:T213)</f>
        <v>73.065948000000006</v>
      </c>
      <c r="AR185" s="212" t="s">
        <v>74</v>
      </c>
      <c r="AT185" s="213" t="s">
        <v>66</v>
      </c>
      <c r="AU185" s="213" t="s">
        <v>74</v>
      </c>
      <c r="AY185" s="212" t="s">
        <v>139</v>
      </c>
      <c r="BK185" s="214">
        <f>SUM(BK186:BK213)</f>
        <v>0</v>
      </c>
    </row>
    <row r="186" s="1" customFormat="1" ht="16.5" customHeight="1">
      <c r="B186" s="38"/>
      <c r="C186" s="217" t="s">
        <v>304</v>
      </c>
      <c r="D186" s="217" t="s">
        <v>141</v>
      </c>
      <c r="E186" s="218" t="s">
        <v>1108</v>
      </c>
      <c r="F186" s="219" t="s">
        <v>1109</v>
      </c>
      <c r="G186" s="220" t="s">
        <v>160</v>
      </c>
      <c r="H186" s="221">
        <v>4.032</v>
      </c>
      <c r="I186" s="222"/>
      <c r="J186" s="223">
        <f>ROUND(I186*H186,2)</f>
        <v>0</v>
      </c>
      <c r="K186" s="219" t="s">
        <v>145</v>
      </c>
      <c r="L186" s="43"/>
      <c r="M186" s="224" t="s">
        <v>1</v>
      </c>
      <c r="N186" s="225" t="s">
        <v>38</v>
      </c>
      <c r="O186" s="79"/>
      <c r="P186" s="226">
        <f>O186*H186</f>
        <v>0</v>
      </c>
      <c r="Q186" s="226">
        <v>0</v>
      </c>
      <c r="R186" s="226">
        <f>Q186*H186</f>
        <v>0</v>
      </c>
      <c r="S186" s="226">
        <v>0.0015</v>
      </c>
      <c r="T186" s="227">
        <f>S186*H186</f>
        <v>0.0060480000000000004</v>
      </c>
      <c r="AR186" s="17" t="s">
        <v>146</v>
      </c>
      <c r="AT186" s="17" t="s">
        <v>141</v>
      </c>
      <c r="AU186" s="17" t="s">
        <v>76</v>
      </c>
      <c r="AY186" s="17" t="s">
        <v>139</v>
      </c>
      <c r="BE186" s="228">
        <f>IF(N186="základní",J186,0)</f>
        <v>0</v>
      </c>
      <c r="BF186" s="228">
        <f>IF(N186="snížená",J186,0)</f>
        <v>0</v>
      </c>
      <c r="BG186" s="228">
        <f>IF(N186="zákl. přenesená",J186,0)</f>
        <v>0</v>
      </c>
      <c r="BH186" s="228">
        <f>IF(N186="sníž. přenesená",J186,0)</f>
        <v>0</v>
      </c>
      <c r="BI186" s="228">
        <f>IF(N186="nulová",J186,0)</f>
        <v>0</v>
      </c>
      <c r="BJ186" s="17" t="s">
        <v>74</v>
      </c>
      <c r="BK186" s="228">
        <f>ROUND(I186*H186,2)</f>
        <v>0</v>
      </c>
      <c r="BL186" s="17" t="s">
        <v>146</v>
      </c>
      <c r="BM186" s="17" t="s">
        <v>1248</v>
      </c>
    </row>
    <row r="187" s="1" customFormat="1">
      <c r="B187" s="38"/>
      <c r="C187" s="39"/>
      <c r="D187" s="229" t="s">
        <v>148</v>
      </c>
      <c r="E187" s="39"/>
      <c r="F187" s="230" t="s">
        <v>1111</v>
      </c>
      <c r="G187" s="39"/>
      <c r="H187" s="39"/>
      <c r="I187" s="144"/>
      <c r="J187" s="39"/>
      <c r="K187" s="39"/>
      <c r="L187" s="43"/>
      <c r="M187" s="231"/>
      <c r="N187" s="79"/>
      <c r="O187" s="79"/>
      <c r="P187" s="79"/>
      <c r="Q187" s="79"/>
      <c r="R187" s="79"/>
      <c r="S187" s="79"/>
      <c r="T187" s="80"/>
      <c r="AT187" s="17" t="s">
        <v>148</v>
      </c>
      <c r="AU187" s="17" t="s">
        <v>76</v>
      </c>
    </row>
    <row r="188" s="12" customFormat="1">
      <c r="B188" s="233"/>
      <c r="C188" s="234"/>
      <c r="D188" s="229" t="s">
        <v>152</v>
      </c>
      <c r="E188" s="235" t="s">
        <v>1</v>
      </c>
      <c r="F188" s="236" t="s">
        <v>1112</v>
      </c>
      <c r="G188" s="234"/>
      <c r="H188" s="235" t="s">
        <v>1</v>
      </c>
      <c r="I188" s="237"/>
      <c r="J188" s="234"/>
      <c r="K188" s="234"/>
      <c r="L188" s="238"/>
      <c r="M188" s="239"/>
      <c r="N188" s="240"/>
      <c r="O188" s="240"/>
      <c r="P188" s="240"/>
      <c r="Q188" s="240"/>
      <c r="R188" s="240"/>
      <c r="S188" s="240"/>
      <c r="T188" s="241"/>
      <c r="AT188" s="242" t="s">
        <v>152</v>
      </c>
      <c r="AU188" s="242" t="s">
        <v>76</v>
      </c>
      <c r="AV188" s="12" t="s">
        <v>74</v>
      </c>
      <c r="AW188" s="12" t="s">
        <v>30</v>
      </c>
      <c r="AX188" s="12" t="s">
        <v>67</v>
      </c>
      <c r="AY188" s="242" t="s">
        <v>139</v>
      </c>
    </row>
    <row r="189" s="13" customFormat="1">
      <c r="B189" s="243"/>
      <c r="C189" s="244"/>
      <c r="D189" s="229" t="s">
        <v>152</v>
      </c>
      <c r="E189" s="245" t="s">
        <v>1</v>
      </c>
      <c r="F189" s="246" t="s">
        <v>1249</v>
      </c>
      <c r="G189" s="244"/>
      <c r="H189" s="247">
        <v>4.032</v>
      </c>
      <c r="I189" s="248"/>
      <c r="J189" s="244"/>
      <c r="K189" s="244"/>
      <c r="L189" s="249"/>
      <c r="M189" s="250"/>
      <c r="N189" s="251"/>
      <c r="O189" s="251"/>
      <c r="P189" s="251"/>
      <c r="Q189" s="251"/>
      <c r="R189" s="251"/>
      <c r="S189" s="251"/>
      <c r="T189" s="252"/>
      <c r="AT189" s="253" t="s">
        <v>152</v>
      </c>
      <c r="AU189" s="253" t="s">
        <v>76</v>
      </c>
      <c r="AV189" s="13" t="s">
        <v>76</v>
      </c>
      <c r="AW189" s="13" t="s">
        <v>30</v>
      </c>
      <c r="AX189" s="13" t="s">
        <v>67</v>
      </c>
      <c r="AY189" s="253" t="s">
        <v>139</v>
      </c>
    </row>
    <row r="190" s="14" customFormat="1">
      <c r="B190" s="254"/>
      <c r="C190" s="255"/>
      <c r="D190" s="229" t="s">
        <v>152</v>
      </c>
      <c r="E190" s="256" t="s">
        <v>1</v>
      </c>
      <c r="F190" s="257" t="s">
        <v>157</v>
      </c>
      <c r="G190" s="255"/>
      <c r="H190" s="258">
        <v>4.032</v>
      </c>
      <c r="I190" s="259"/>
      <c r="J190" s="255"/>
      <c r="K190" s="255"/>
      <c r="L190" s="260"/>
      <c r="M190" s="261"/>
      <c r="N190" s="262"/>
      <c r="O190" s="262"/>
      <c r="P190" s="262"/>
      <c r="Q190" s="262"/>
      <c r="R190" s="262"/>
      <c r="S190" s="262"/>
      <c r="T190" s="263"/>
      <c r="AT190" s="264" t="s">
        <v>152</v>
      </c>
      <c r="AU190" s="264" t="s">
        <v>76</v>
      </c>
      <c r="AV190" s="14" t="s">
        <v>146</v>
      </c>
      <c r="AW190" s="14" t="s">
        <v>30</v>
      </c>
      <c r="AX190" s="14" t="s">
        <v>74</v>
      </c>
      <c r="AY190" s="264" t="s">
        <v>139</v>
      </c>
    </row>
    <row r="191" s="1" customFormat="1" ht="16.5" customHeight="1">
      <c r="B191" s="38"/>
      <c r="C191" s="217" t="s">
        <v>312</v>
      </c>
      <c r="D191" s="217" t="s">
        <v>141</v>
      </c>
      <c r="E191" s="218" t="s">
        <v>1114</v>
      </c>
      <c r="F191" s="219" t="s">
        <v>1115</v>
      </c>
      <c r="G191" s="220" t="s">
        <v>175</v>
      </c>
      <c r="H191" s="221">
        <v>25.579999999999998</v>
      </c>
      <c r="I191" s="222"/>
      <c r="J191" s="223">
        <f>ROUND(I191*H191,2)</f>
        <v>0</v>
      </c>
      <c r="K191" s="219" t="s">
        <v>145</v>
      </c>
      <c r="L191" s="43"/>
      <c r="M191" s="224" t="s">
        <v>1</v>
      </c>
      <c r="N191" s="225" t="s">
        <v>38</v>
      </c>
      <c r="O191" s="79"/>
      <c r="P191" s="226">
        <f>O191*H191</f>
        <v>0</v>
      </c>
      <c r="Q191" s="226">
        <v>0</v>
      </c>
      <c r="R191" s="226">
        <f>Q191*H191</f>
        <v>0</v>
      </c>
      <c r="S191" s="226">
        <v>0.00050000000000000001</v>
      </c>
      <c r="T191" s="227">
        <f>S191*H191</f>
        <v>0.012789999999999999</v>
      </c>
      <c r="AR191" s="17" t="s">
        <v>146</v>
      </c>
      <c r="AT191" s="17" t="s">
        <v>141</v>
      </c>
      <c r="AU191" s="17" t="s">
        <v>76</v>
      </c>
      <c r="AY191" s="17" t="s">
        <v>139</v>
      </c>
      <c r="BE191" s="228">
        <f>IF(N191="základní",J191,0)</f>
        <v>0</v>
      </c>
      <c r="BF191" s="228">
        <f>IF(N191="snížená",J191,0)</f>
        <v>0</v>
      </c>
      <c r="BG191" s="228">
        <f>IF(N191="zákl. přenesená",J191,0)</f>
        <v>0</v>
      </c>
      <c r="BH191" s="228">
        <f>IF(N191="sníž. přenesená",J191,0)</f>
        <v>0</v>
      </c>
      <c r="BI191" s="228">
        <f>IF(N191="nulová",J191,0)</f>
        <v>0</v>
      </c>
      <c r="BJ191" s="17" t="s">
        <v>74</v>
      </c>
      <c r="BK191" s="228">
        <f>ROUND(I191*H191,2)</f>
        <v>0</v>
      </c>
      <c r="BL191" s="17" t="s">
        <v>146</v>
      </c>
      <c r="BM191" s="17" t="s">
        <v>1250</v>
      </c>
    </row>
    <row r="192" s="1" customFormat="1">
      <c r="B192" s="38"/>
      <c r="C192" s="39"/>
      <c r="D192" s="229" t="s">
        <v>148</v>
      </c>
      <c r="E192" s="39"/>
      <c r="F192" s="230" t="s">
        <v>1117</v>
      </c>
      <c r="G192" s="39"/>
      <c r="H192" s="39"/>
      <c r="I192" s="144"/>
      <c r="J192" s="39"/>
      <c r="K192" s="39"/>
      <c r="L192" s="43"/>
      <c r="M192" s="231"/>
      <c r="N192" s="79"/>
      <c r="O192" s="79"/>
      <c r="P192" s="79"/>
      <c r="Q192" s="79"/>
      <c r="R192" s="79"/>
      <c r="S192" s="79"/>
      <c r="T192" s="80"/>
      <c r="AT192" s="17" t="s">
        <v>148</v>
      </c>
      <c r="AU192" s="17" t="s">
        <v>76</v>
      </c>
    </row>
    <row r="193" s="12" customFormat="1">
      <c r="B193" s="233"/>
      <c r="C193" s="234"/>
      <c r="D193" s="229" t="s">
        <v>152</v>
      </c>
      <c r="E193" s="235" t="s">
        <v>1</v>
      </c>
      <c r="F193" s="236" t="s">
        <v>1118</v>
      </c>
      <c r="G193" s="234"/>
      <c r="H193" s="235" t="s">
        <v>1</v>
      </c>
      <c r="I193" s="237"/>
      <c r="J193" s="234"/>
      <c r="K193" s="234"/>
      <c r="L193" s="238"/>
      <c r="M193" s="239"/>
      <c r="N193" s="240"/>
      <c r="O193" s="240"/>
      <c r="P193" s="240"/>
      <c r="Q193" s="240"/>
      <c r="R193" s="240"/>
      <c r="S193" s="240"/>
      <c r="T193" s="241"/>
      <c r="AT193" s="242" t="s">
        <v>152</v>
      </c>
      <c r="AU193" s="242" t="s">
        <v>76</v>
      </c>
      <c r="AV193" s="12" t="s">
        <v>74</v>
      </c>
      <c r="AW193" s="12" t="s">
        <v>30</v>
      </c>
      <c r="AX193" s="12" t="s">
        <v>67</v>
      </c>
      <c r="AY193" s="242" t="s">
        <v>139</v>
      </c>
    </row>
    <row r="194" s="13" customFormat="1">
      <c r="B194" s="243"/>
      <c r="C194" s="244"/>
      <c r="D194" s="229" t="s">
        <v>152</v>
      </c>
      <c r="E194" s="245" t="s">
        <v>1</v>
      </c>
      <c r="F194" s="246" t="s">
        <v>1251</v>
      </c>
      <c r="G194" s="244"/>
      <c r="H194" s="247">
        <v>25.579999999999998</v>
      </c>
      <c r="I194" s="248"/>
      <c r="J194" s="244"/>
      <c r="K194" s="244"/>
      <c r="L194" s="249"/>
      <c r="M194" s="250"/>
      <c r="N194" s="251"/>
      <c r="O194" s="251"/>
      <c r="P194" s="251"/>
      <c r="Q194" s="251"/>
      <c r="R194" s="251"/>
      <c r="S194" s="251"/>
      <c r="T194" s="252"/>
      <c r="AT194" s="253" t="s">
        <v>152</v>
      </c>
      <c r="AU194" s="253" t="s">
        <v>76</v>
      </c>
      <c r="AV194" s="13" t="s">
        <v>76</v>
      </c>
      <c r="AW194" s="13" t="s">
        <v>30</v>
      </c>
      <c r="AX194" s="13" t="s">
        <v>67</v>
      </c>
      <c r="AY194" s="253" t="s">
        <v>139</v>
      </c>
    </row>
    <row r="195" s="14" customFormat="1">
      <c r="B195" s="254"/>
      <c r="C195" s="255"/>
      <c r="D195" s="229" t="s">
        <v>152</v>
      </c>
      <c r="E195" s="256" t="s">
        <v>1</v>
      </c>
      <c r="F195" s="257" t="s">
        <v>157</v>
      </c>
      <c r="G195" s="255"/>
      <c r="H195" s="258">
        <v>25.579999999999998</v>
      </c>
      <c r="I195" s="259"/>
      <c r="J195" s="255"/>
      <c r="K195" s="255"/>
      <c r="L195" s="260"/>
      <c r="M195" s="261"/>
      <c r="N195" s="262"/>
      <c r="O195" s="262"/>
      <c r="P195" s="262"/>
      <c r="Q195" s="262"/>
      <c r="R195" s="262"/>
      <c r="S195" s="262"/>
      <c r="T195" s="263"/>
      <c r="AT195" s="264" t="s">
        <v>152</v>
      </c>
      <c r="AU195" s="264" t="s">
        <v>76</v>
      </c>
      <c r="AV195" s="14" t="s">
        <v>146</v>
      </c>
      <c r="AW195" s="14" t="s">
        <v>30</v>
      </c>
      <c r="AX195" s="14" t="s">
        <v>74</v>
      </c>
      <c r="AY195" s="264" t="s">
        <v>139</v>
      </c>
    </row>
    <row r="196" s="1" customFormat="1" ht="16.5" customHeight="1">
      <c r="B196" s="38"/>
      <c r="C196" s="217" t="s">
        <v>7</v>
      </c>
      <c r="D196" s="217" t="s">
        <v>141</v>
      </c>
      <c r="E196" s="218" t="s">
        <v>1120</v>
      </c>
      <c r="F196" s="219" t="s">
        <v>1121</v>
      </c>
      <c r="G196" s="220" t="s">
        <v>160</v>
      </c>
      <c r="H196" s="221">
        <v>17.138999999999999</v>
      </c>
      <c r="I196" s="222"/>
      <c r="J196" s="223">
        <f>ROUND(I196*H196,2)</f>
        <v>0</v>
      </c>
      <c r="K196" s="219" t="s">
        <v>145</v>
      </c>
      <c r="L196" s="43"/>
      <c r="M196" s="224" t="s">
        <v>1</v>
      </c>
      <c r="N196" s="225" t="s">
        <v>38</v>
      </c>
      <c r="O196" s="79"/>
      <c r="P196" s="226">
        <f>O196*H196</f>
        <v>0</v>
      </c>
      <c r="Q196" s="226">
        <v>0.12</v>
      </c>
      <c r="R196" s="226">
        <f>Q196*H196</f>
        <v>2.0566800000000001</v>
      </c>
      <c r="S196" s="226">
        <v>2.4900000000000002</v>
      </c>
      <c r="T196" s="227">
        <f>S196*H196</f>
        <v>42.676110000000001</v>
      </c>
      <c r="AR196" s="17" t="s">
        <v>146</v>
      </c>
      <c r="AT196" s="17" t="s">
        <v>141</v>
      </c>
      <c r="AU196" s="17" t="s">
        <v>76</v>
      </c>
      <c r="AY196" s="17" t="s">
        <v>139</v>
      </c>
      <c r="BE196" s="228">
        <f>IF(N196="základní",J196,0)</f>
        <v>0</v>
      </c>
      <c r="BF196" s="228">
        <f>IF(N196="snížená",J196,0)</f>
        <v>0</v>
      </c>
      <c r="BG196" s="228">
        <f>IF(N196="zákl. přenesená",J196,0)</f>
        <v>0</v>
      </c>
      <c r="BH196" s="228">
        <f>IF(N196="sníž. přenesená",J196,0)</f>
        <v>0</v>
      </c>
      <c r="BI196" s="228">
        <f>IF(N196="nulová",J196,0)</f>
        <v>0</v>
      </c>
      <c r="BJ196" s="17" t="s">
        <v>74</v>
      </c>
      <c r="BK196" s="228">
        <f>ROUND(I196*H196,2)</f>
        <v>0</v>
      </c>
      <c r="BL196" s="17" t="s">
        <v>146</v>
      </c>
      <c r="BM196" s="17" t="s">
        <v>1252</v>
      </c>
    </row>
    <row r="197" s="1" customFormat="1">
      <c r="B197" s="38"/>
      <c r="C197" s="39"/>
      <c r="D197" s="229" t="s">
        <v>148</v>
      </c>
      <c r="E197" s="39"/>
      <c r="F197" s="230" t="s">
        <v>1123</v>
      </c>
      <c r="G197" s="39"/>
      <c r="H197" s="39"/>
      <c r="I197" s="144"/>
      <c r="J197" s="39"/>
      <c r="K197" s="39"/>
      <c r="L197" s="43"/>
      <c r="M197" s="231"/>
      <c r="N197" s="79"/>
      <c r="O197" s="79"/>
      <c r="P197" s="79"/>
      <c r="Q197" s="79"/>
      <c r="R197" s="79"/>
      <c r="S197" s="79"/>
      <c r="T197" s="80"/>
      <c r="AT197" s="17" t="s">
        <v>148</v>
      </c>
      <c r="AU197" s="17" t="s">
        <v>76</v>
      </c>
    </row>
    <row r="198" s="12" customFormat="1">
      <c r="B198" s="233"/>
      <c r="C198" s="234"/>
      <c r="D198" s="229" t="s">
        <v>152</v>
      </c>
      <c r="E198" s="235" t="s">
        <v>1</v>
      </c>
      <c r="F198" s="236" t="s">
        <v>1124</v>
      </c>
      <c r="G198" s="234"/>
      <c r="H198" s="235" t="s">
        <v>1</v>
      </c>
      <c r="I198" s="237"/>
      <c r="J198" s="234"/>
      <c r="K198" s="234"/>
      <c r="L198" s="238"/>
      <c r="M198" s="239"/>
      <c r="N198" s="240"/>
      <c r="O198" s="240"/>
      <c r="P198" s="240"/>
      <c r="Q198" s="240"/>
      <c r="R198" s="240"/>
      <c r="S198" s="240"/>
      <c r="T198" s="241"/>
      <c r="AT198" s="242" t="s">
        <v>152</v>
      </c>
      <c r="AU198" s="242" t="s">
        <v>76</v>
      </c>
      <c r="AV198" s="12" t="s">
        <v>74</v>
      </c>
      <c r="AW198" s="12" t="s">
        <v>30</v>
      </c>
      <c r="AX198" s="12" t="s">
        <v>67</v>
      </c>
      <c r="AY198" s="242" t="s">
        <v>139</v>
      </c>
    </row>
    <row r="199" s="13" customFormat="1">
      <c r="B199" s="243"/>
      <c r="C199" s="244"/>
      <c r="D199" s="229" t="s">
        <v>152</v>
      </c>
      <c r="E199" s="245" t="s">
        <v>1</v>
      </c>
      <c r="F199" s="246" t="s">
        <v>1253</v>
      </c>
      <c r="G199" s="244"/>
      <c r="H199" s="247">
        <v>17.138999999999999</v>
      </c>
      <c r="I199" s="248"/>
      <c r="J199" s="244"/>
      <c r="K199" s="244"/>
      <c r="L199" s="249"/>
      <c r="M199" s="250"/>
      <c r="N199" s="251"/>
      <c r="O199" s="251"/>
      <c r="P199" s="251"/>
      <c r="Q199" s="251"/>
      <c r="R199" s="251"/>
      <c r="S199" s="251"/>
      <c r="T199" s="252"/>
      <c r="AT199" s="253" t="s">
        <v>152</v>
      </c>
      <c r="AU199" s="253" t="s">
        <v>76</v>
      </c>
      <c r="AV199" s="13" t="s">
        <v>76</v>
      </c>
      <c r="AW199" s="13" t="s">
        <v>30</v>
      </c>
      <c r="AX199" s="13" t="s">
        <v>67</v>
      </c>
      <c r="AY199" s="253" t="s">
        <v>139</v>
      </c>
    </row>
    <row r="200" s="14" customFormat="1">
      <c r="B200" s="254"/>
      <c r="C200" s="255"/>
      <c r="D200" s="229" t="s">
        <v>152</v>
      </c>
      <c r="E200" s="256" t="s">
        <v>1</v>
      </c>
      <c r="F200" s="257" t="s">
        <v>157</v>
      </c>
      <c r="G200" s="255"/>
      <c r="H200" s="258">
        <v>17.138999999999999</v>
      </c>
      <c r="I200" s="259"/>
      <c r="J200" s="255"/>
      <c r="K200" s="255"/>
      <c r="L200" s="260"/>
      <c r="M200" s="261"/>
      <c r="N200" s="262"/>
      <c r="O200" s="262"/>
      <c r="P200" s="262"/>
      <c r="Q200" s="262"/>
      <c r="R200" s="262"/>
      <c r="S200" s="262"/>
      <c r="T200" s="263"/>
      <c r="AT200" s="264" t="s">
        <v>152</v>
      </c>
      <c r="AU200" s="264" t="s">
        <v>76</v>
      </c>
      <c r="AV200" s="14" t="s">
        <v>146</v>
      </c>
      <c r="AW200" s="14" t="s">
        <v>30</v>
      </c>
      <c r="AX200" s="14" t="s">
        <v>74</v>
      </c>
      <c r="AY200" s="264" t="s">
        <v>139</v>
      </c>
    </row>
    <row r="201" s="1" customFormat="1" ht="16.5" customHeight="1">
      <c r="B201" s="38"/>
      <c r="C201" s="217" t="s">
        <v>325</v>
      </c>
      <c r="D201" s="217" t="s">
        <v>141</v>
      </c>
      <c r="E201" s="218" t="s">
        <v>1126</v>
      </c>
      <c r="F201" s="219" t="s">
        <v>1127</v>
      </c>
      <c r="G201" s="220" t="s">
        <v>160</v>
      </c>
      <c r="H201" s="221">
        <v>7.8769999999999998</v>
      </c>
      <c r="I201" s="222"/>
      <c r="J201" s="223">
        <f>ROUND(I201*H201,2)</f>
        <v>0</v>
      </c>
      <c r="K201" s="219" t="s">
        <v>145</v>
      </c>
      <c r="L201" s="43"/>
      <c r="M201" s="224" t="s">
        <v>1</v>
      </c>
      <c r="N201" s="225" t="s">
        <v>38</v>
      </c>
      <c r="O201" s="79"/>
      <c r="P201" s="226">
        <f>O201*H201</f>
        <v>0</v>
      </c>
      <c r="Q201" s="226">
        <v>0.12</v>
      </c>
      <c r="R201" s="226">
        <f>Q201*H201</f>
        <v>0.94523999999999997</v>
      </c>
      <c r="S201" s="226">
        <v>2.2000000000000002</v>
      </c>
      <c r="T201" s="227">
        <f>S201*H201</f>
        <v>17.3294</v>
      </c>
      <c r="AR201" s="17" t="s">
        <v>146</v>
      </c>
      <c r="AT201" s="17" t="s">
        <v>141</v>
      </c>
      <c r="AU201" s="17" t="s">
        <v>76</v>
      </c>
      <c r="AY201" s="17" t="s">
        <v>139</v>
      </c>
      <c r="BE201" s="228">
        <f>IF(N201="základní",J201,0)</f>
        <v>0</v>
      </c>
      <c r="BF201" s="228">
        <f>IF(N201="snížená",J201,0)</f>
        <v>0</v>
      </c>
      <c r="BG201" s="228">
        <f>IF(N201="zákl. přenesená",J201,0)</f>
        <v>0</v>
      </c>
      <c r="BH201" s="228">
        <f>IF(N201="sníž. přenesená",J201,0)</f>
        <v>0</v>
      </c>
      <c r="BI201" s="228">
        <f>IF(N201="nulová",J201,0)</f>
        <v>0</v>
      </c>
      <c r="BJ201" s="17" t="s">
        <v>74</v>
      </c>
      <c r="BK201" s="228">
        <f>ROUND(I201*H201,2)</f>
        <v>0</v>
      </c>
      <c r="BL201" s="17" t="s">
        <v>146</v>
      </c>
      <c r="BM201" s="17" t="s">
        <v>1254</v>
      </c>
    </row>
    <row r="202" s="1" customFormat="1">
      <c r="B202" s="38"/>
      <c r="C202" s="39"/>
      <c r="D202" s="229" t="s">
        <v>148</v>
      </c>
      <c r="E202" s="39"/>
      <c r="F202" s="230" t="s">
        <v>1129</v>
      </c>
      <c r="G202" s="39"/>
      <c r="H202" s="39"/>
      <c r="I202" s="144"/>
      <c r="J202" s="39"/>
      <c r="K202" s="39"/>
      <c r="L202" s="43"/>
      <c r="M202" s="231"/>
      <c r="N202" s="79"/>
      <c r="O202" s="79"/>
      <c r="P202" s="79"/>
      <c r="Q202" s="79"/>
      <c r="R202" s="79"/>
      <c r="S202" s="79"/>
      <c r="T202" s="80"/>
      <c r="AT202" s="17" t="s">
        <v>148</v>
      </c>
      <c r="AU202" s="17" t="s">
        <v>76</v>
      </c>
    </row>
    <row r="203" s="12" customFormat="1">
      <c r="B203" s="233"/>
      <c r="C203" s="234"/>
      <c r="D203" s="229" t="s">
        <v>152</v>
      </c>
      <c r="E203" s="235" t="s">
        <v>1</v>
      </c>
      <c r="F203" s="236" t="s">
        <v>1130</v>
      </c>
      <c r="G203" s="234"/>
      <c r="H203" s="235" t="s">
        <v>1</v>
      </c>
      <c r="I203" s="237"/>
      <c r="J203" s="234"/>
      <c r="K203" s="234"/>
      <c r="L203" s="238"/>
      <c r="M203" s="239"/>
      <c r="N203" s="240"/>
      <c r="O203" s="240"/>
      <c r="P203" s="240"/>
      <c r="Q203" s="240"/>
      <c r="R203" s="240"/>
      <c r="S203" s="240"/>
      <c r="T203" s="241"/>
      <c r="AT203" s="242" t="s">
        <v>152</v>
      </c>
      <c r="AU203" s="242" t="s">
        <v>76</v>
      </c>
      <c r="AV203" s="12" t="s">
        <v>74</v>
      </c>
      <c r="AW203" s="12" t="s">
        <v>30</v>
      </c>
      <c r="AX203" s="12" t="s">
        <v>67</v>
      </c>
      <c r="AY203" s="242" t="s">
        <v>139</v>
      </c>
    </row>
    <row r="204" s="13" customFormat="1">
      <c r="B204" s="243"/>
      <c r="C204" s="244"/>
      <c r="D204" s="229" t="s">
        <v>152</v>
      </c>
      <c r="E204" s="245" t="s">
        <v>1</v>
      </c>
      <c r="F204" s="246" t="s">
        <v>1255</v>
      </c>
      <c r="G204" s="244"/>
      <c r="H204" s="247">
        <v>2.2050000000000001</v>
      </c>
      <c r="I204" s="248"/>
      <c r="J204" s="244"/>
      <c r="K204" s="244"/>
      <c r="L204" s="249"/>
      <c r="M204" s="250"/>
      <c r="N204" s="251"/>
      <c r="O204" s="251"/>
      <c r="P204" s="251"/>
      <c r="Q204" s="251"/>
      <c r="R204" s="251"/>
      <c r="S204" s="251"/>
      <c r="T204" s="252"/>
      <c r="AT204" s="253" t="s">
        <v>152</v>
      </c>
      <c r="AU204" s="253" t="s">
        <v>76</v>
      </c>
      <c r="AV204" s="13" t="s">
        <v>76</v>
      </c>
      <c r="AW204" s="13" t="s">
        <v>30</v>
      </c>
      <c r="AX204" s="13" t="s">
        <v>67</v>
      </c>
      <c r="AY204" s="253" t="s">
        <v>139</v>
      </c>
    </row>
    <row r="205" s="13" customFormat="1">
      <c r="B205" s="243"/>
      <c r="C205" s="244"/>
      <c r="D205" s="229" t="s">
        <v>152</v>
      </c>
      <c r="E205" s="245" t="s">
        <v>1</v>
      </c>
      <c r="F205" s="246" t="s">
        <v>1256</v>
      </c>
      <c r="G205" s="244"/>
      <c r="H205" s="247">
        <v>2.5840000000000001</v>
      </c>
      <c r="I205" s="248"/>
      <c r="J205" s="244"/>
      <c r="K205" s="244"/>
      <c r="L205" s="249"/>
      <c r="M205" s="250"/>
      <c r="N205" s="251"/>
      <c r="O205" s="251"/>
      <c r="P205" s="251"/>
      <c r="Q205" s="251"/>
      <c r="R205" s="251"/>
      <c r="S205" s="251"/>
      <c r="T205" s="252"/>
      <c r="AT205" s="253" t="s">
        <v>152</v>
      </c>
      <c r="AU205" s="253" t="s">
        <v>76</v>
      </c>
      <c r="AV205" s="13" t="s">
        <v>76</v>
      </c>
      <c r="AW205" s="13" t="s">
        <v>30</v>
      </c>
      <c r="AX205" s="13" t="s">
        <v>67</v>
      </c>
      <c r="AY205" s="253" t="s">
        <v>139</v>
      </c>
    </row>
    <row r="206" s="12" customFormat="1">
      <c r="B206" s="233"/>
      <c r="C206" s="234"/>
      <c r="D206" s="229" t="s">
        <v>152</v>
      </c>
      <c r="E206" s="235" t="s">
        <v>1</v>
      </c>
      <c r="F206" s="236" t="s">
        <v>1133</v>
      </c>
      <c r="G206" s="234"/>
      <c r="H206" s="235" t="s">
        <v>1</v>
      </c>
      <c r="I206" s="237"/>
      <c r="J206" s="234"/>
      <c r="K206" s="234"/>
      <c r="L206" s="238"/>
      <c r="M206" s="239"/>
      <c r="N206" s="240"/>
      <c r="O206" s="240"/>
      <c r="P206" s="240"/>
      <c r="Q206" s="240"/>
      <c r="R206" s="240"/>
      <c r="S206" s="240"/>
      <c r="T206" s="241"/>
      <c r="AT206" s="242" t="s">
        <v>152</v>
      </c>
      <c r="AU206" s="242" t="s">
        <v>76</v>
      </c>
      <c r="AV206" s="12" t="s">
        <v>74</v>
      </c>
      <c r="AW206" s="12" t="s">
        <v>30</v>
      </c>
      <c r="AX206" s="12" t="s">
        <v>67</v>
      </c>
      <c r="AY206" s="242" t="s">
        <v>139</v>
      </c>
    </row>
    <row r="207" s="13" customFormat="1">
      <c r="B207" s="243"/>
      <c r="C207" s="244"/>
      <c r="D207" s="229" t="s">
        <v>152</v>
      </c>
      <c r="E207" s="245" t="s">
        <v>1</v>
      </c>
      <c r="F207" s="246" t="s">
        <v>1220</v>
      </c>
      <c r="G207" s="244"/>
      <c r="H207" s="247">
        <v>3.0880000000000001</v>
      </c>
      <c r="I207" s="248"/>
      <c r="J207" s="244"/>
      <c r="K207" s="244"/>
      <c r="L207" s="249"/>
      <c r="M207" s="250"/>
      <c r="N207" s="251"/>
      <c r="O207" s="251"/>
      <c r="P207" s="251"/>
      <c r="Q207" s="251"/>
      <c r="R207" s="251"/>
      <c r="S207" s="251"/>
      <c r="T207" s="252"/>
      <c r="AT207" s="253" t="s">
        <v>152</v>
      </c>
      <c r="AU207" s="253" t="s">
        <v>76</v>
      </c>
      <c r="AV207" s="13" t="s">
        <v>76</v>
      </c>
      <c r="AW207" s="13" t="s">
        <v>30</v>
      </c>
      <c r="AX207" s="13" t="s">
        <v>67</v>
      </c>
      <c r="AY207" s="253" t="s">
        <v>139</v>
      </c>
    </row>
    <row r="208" s="14" customFormat="1">
      <c r="B208" s="254"/>
      <c r="C208" s="255"/>
      <c r="D208" s="229" t="s">
        <v>152</v>
      </c>
      <c r="E208" s="256" t="s">
        <v>1</v>
      </c>
      <c r="F208" s="257" t="s">
        <v>157</v>
      </c>
      <c r="G208" s="255"/>
      <c r="H208" s="258">
        <v>7.8769999999999998</v>
      </c>
      <c r="I208" s="259"/>
      <c r="J208" s="255"/>
      <c r="K208" s="255"/>
      <c r="L208" s="260"/>
      <c r="M208" s="261"/>
      <c r="N208" s="262"/>
      <c r="O208" s="262"/>
      <c r="P208" s="262"/>
      <c r="Q208" s="262"/>
      <c r="R208" s="262"/>
      <c r="S208" s="262"/>
      <c r="T208" s="263"/>
      <c r="AT208" s="264" t="s">
        <v>152</v>
      </c>
      <c r="AU208" s="264" t="s">
        <v>76</v>
      </c>
      <c r="AV208" s="14" t="s">
        <v>146</v>
      </c>
      <c r="AW208" s="14" t="s">
        <v>30</v>
      </c>
      <c r="AX208" s="14" t="s">
        <v>74</v>
      </c>
      <c r="AY208" s="264" t="s">
        <v>139</v>
      </c>
    </row>
    <row r="209" s="1" customFormat="1" ht="16.5" customHeight="1">
      <c r="B209" s="38"/>
      <c r="C209" s="217" t="s">
        <v>331</v>
      </c>
      <c r="D209" s="217" t="s">
        <v>141</v>
      </c>
      <c r="E209" s="218" t="s">
        <v>666</v>
      </c>
      <c r="F209" s="219" t="s">
        <v>667</v>
      </c>
      <c r="G209" s="220" t="s">
        <v>160</v>
      </c>
      <c r="H209" s="221">
        <v>5.4340000000000002</v>
      </c>
      <c r="I209" s="222"/>
      <c r="J209" s="223">
        <f>ROUND(I209*H209,2)</f>
        <v>0</v>
      </c>
      <c r="K209" s="219" t="s">
        <v>145</v>
      </c>
      <c r="L209" s="43"/>
      <c r="M209" s="224" t="s">
        <v>1</v>
      </c>
      <c r="N209" s="225" t="s">
        <v>38</v>
      </c>
      <c r="O209" s="79"/>
      <c r="P209" s="226">
        <f>O209*H209</f>
        <v>0</v>
      </c>
      <c r="Q209" s="226">
        <v>0.121711072</v>
      </c>
      <c r="R209" s="226">
        <f>Q209*H209</f>
        <v>0.66137796524800008</v>
      </c>
      <c r="S209" s="226">
        <v>2.3999999999999999</v>
      </c>
      <c r="T209" s="227">
        <f>S209*H209</f>
        <v>13.041600000000001</v>
      </c>
      <c r="AR209" s="17" t="s">
        <v>146</v>
      </c>
      <c r="AT209" s="17" t="s">
        <v>141</v>
      </c>
      <c r="AU209" s="17" t="s">
        <v>76</v>
      </c>
      <c r="AY209" s="17" t="s">
        <v>139</v>
      </c>
      <c r="BE209" s="228">
        <f>IF(N209="základní",J209,0)</f>
        <v>0</v>
      </c>
      <c r="BF209" s="228">
        <f>IF(N209="snížená",J209,0)</f>
        <v>0</v>
      </c>
      <c r="BG209" s="228">
        <f>IF(N209="zákl. přenesená",J209,0)</f>
        <v>0</v>
      </c>
      <c r="BH209" s="228">
        <f>IF(N209="sníž. přenesená",J209,0)</f>
        <v>0</v>
      </c>
      <c r="BI209" s="228">
        <f>IF(N209="nulová",J209,0)</f>
        <v>0</v>
      </c>
      <c r="BJ209" s="17" t="s">
        <v>74</v>
      </c>
      <c r="BK209" s="228">
        <f>ROUND(I209*H209,2)</f>
        <v>0</v>
      </c>
      <c r="BL209" s="17" t="s">
        <v>146</v>
      </c>
      <c r="BM209" s="17" t="s">
        <v>1257</v>
      </c>
    </row>
    <row r="210" s="1" customFormat="1">
      <c r="B210" s="38"/>
      <c r="C210" s="39"/>
      <c r="D210" s="229" t="s">
        <v>148</v>
      </c>
      <c r="E210" s="39"/>
      <c r="F210" s="230" t="s">
        <v>669</v>
      </c>
      <c r="G210" s="39"/>
      <c r="H210" s="39"/>
      <c r="I210" s="144"/>
      <c r="J210" s="39"/>
      <c r="K210" s="39"/>
      <c r="L210" s="43"/>
      <c r="M210" s="231"/>
      <c r="N210" s="79"/>
      <c r="O210" s="79"/>
      <c r="P210" s="79"/>
      <c r="Q210" s="79"/>
      <c r="R210" s="79"/>
      <c r="S210" s="79"/>
      <c r="T210" s="80"/>
      <c r="AT210" s="17" t="s">
        <v>148</v>
      </c>
      <c r="AU210" s="17" t="s">
        <v>76</v>
      </c>
    </row>
    <row r="211" s="12" customFormat="1">
      <c r="B211" s="233"/>
      <c r="C211" s="234"/>
      <c r="D211" s="229" t="s">
        <v>152</v>
      </c>
      <c r="E211" s="235" t="s">
        <v>1</v>
      </c>
      <c r="F211" s="236" t="s">
        <v>1136</v>
      </c>
      <c r="G211" s="234"/>
      <c r="H211" s="235" t="s">
        <v>1</v>
      </c>
      <c r="I211" s="237"/>
      <c r="J211" s="234"/>
      <c r="K211" s="234"/>
      <c r="L211" s="238"/>
      <c r="M211" s="239"/>
      <c r="N211" s="240"/>
      <c r="O211" s="240"/>
      <c r="P211" s="240"/>
      <c r="Q211" s="240"/>
      <c r="R211" s="240"/>
      <c r="S211" s="240"/>
      <c r="T211" s="241"/>
      <c r="AT211" s="242" t="s">
        <v>152</v>
      </c>
      <c r="AU211" s="242" t="s">
        <v>76</v>
      </c>
      <c r="AV211" s="12" t="s">
        <v>74</v>
      </c>
      <c r="AW211" s="12" t="s">
        <v>30</v>
      </c>
      <c r="AX211" s="12" t="s">
        <v>67</v>
      </c>
      <c r="AY211" s="242" t="s">
        <v>139</v>
      </c>
    </row>
    <row r="212" s="13" customFormat="1">
      <c r="B212" s="243"/>
      <c r="C212" s="244"/>
      <c r="D212" s="229" t="s">
        <v>152</v>
      </c>
      <c r="E212" s="245" t="s">
        <v>1</v>
      </c>
      <c r="F212" s="246" t="s">
        <v>1258</v>
      </c>
      <c r="G212" s="244"/>
      <c r="H212" s="247">
        <v>5.4340000000000002</v>
      </c>
      <c r="I212" s="248"/>
      <c r="J212" s="244"/>
      <c r="K212" s="244"/>
      <c r="L212" s="249"/>
      <c r="M212" s="250"/>
      <c r="N212" s="251"/>
      <c r="O212" s="251"/>
      <c r="P212" s="251"/>
      <c r="Q212" s="251"/>
      <c r="R212" s="251"/>
      <c r="S212" s="251"/>
      <c r="T212" s="252"/>
      <c r="AT212" s="253" t="s">
        <v>152</v>
      </c>
      <c r="AU212" s="253" t="s">
        <v>76</v>
      </c>
      <c r="AV212" s="13" t="s">
        <v>76</v>
      </c>
      <c r="AW212" s="13" t="s">
        <v>30</v>
      </c>
      <c r="AX212" s="13" t="s">
        <v>67</v>
      </c>
      <c r="AY212" s="253" t="s">
        <v>139</v>
      </c>
    </row>
    <row r="213" s="14" customFormat="1">
      <c r="B213" s="254"/>
      <c r="C213" s="255"/>
      <c r="D213" s="229" t="s">
        <v>152</v>
      </c>
      <c r="E213" s="256" t="s">
        <v>1</v>
      </c>
      <c r="F213" s="257" t="s">
        <v>157</v>
      </c>
      <c r="G213" s="255"/>
      <c r="H213" s="258">
        <v>5.4340000000000002</v>
      </c>
      <c r="I213" s="259"/>
      <c r="J213" s="255"/>
      <c r="K213" s="255"/>
      <c r="L213" s="260"/>
      <c r="M213" s="261"/>
      <c r="N213" s="262"/>
      <c r="O213" s="262"/>
      <c r="P213" s="262"/>
      <c r="Q213" s="262"/>
      <c r="R213" s="262"/>
      <c r="S213" s="262"/>
      <c r="T213" s="263"/>
      <c r="AT213" s="264" t="s">
        <v>152</v>
      </c>
      <c r="AU213" s="264" t="s">
        <v>76</v>
      </c>
      <c r="AV213" s="14" t="s">
        <v>146</v>
      </c>
      <c r="AW213" s="14" t="s">
        <v>30</v>
      </c>
      <c r="AX213" s="14" t="s">
        <v>74</v>
      </c>
      <c r="AY213" s="264" t="s">
        <v>139</v>
      </c>
    </row>
    <row r="214" s="11" customFormat="1" ht="22.8" customHeight="1">
      <c r="B214" s="201"/>
      <c r="C214" s="202"/>
      <c r="D214" s="203" t="s">
        <v>66</v>
      </c>
      <c r="E214" s="215" t="s">
        <v>779</v>
      </c>
      <c r="F214" s="215" t="s">
        <v>780</v>
      </c>
      <c r="G214" s="202"/>
      <c r="H214" s="202"/>
      <c r="I214" s="205"/>
      <c r="J214" s="216">
        <f>BK214</f>
        <v>0</v>
      </c>
      <c r="K214" s="202"/>
      <c r="L214" s="207"/>
      <c r="M214" s="208"/>
      <c r="N214" s="209"/>
      <c r="O214" s="209"/>
      <c r="P214" s="210">
        <f>SUM(P215:P235)</f>
        <v>0</v>
      </c>
      <c r="Q214" s="209"/>
      <c r="R214" s="210">
        <f>SUM(R215:R235)</f>
        <v>0</v>
      </c>
      <c r="S214" s="209"/>
      <c r="T214" s="211">
        <f>SUM(T215:T235)</f>
        <v>0</v>
      </c>
      <c r="AR214" s="212" t="s">
        <v>74</v>
      </c>
      <c r="AT214" s="213" t="s">
        <v>66</v>
      </c>
      <c r="AU214" s="213" t="s">
        <v>74</v>
      </c>
      <c r="AY214" s="212" t="s">
        <v>139</v>
      </c>
      <c r="BK214" s="214">
        <f>SUM(BK215:BK235)</f>
        <v>0</v>
      </c>
    </row>
    <row r="215" s="1" customFormat="1" ht="16.5" customHeight="1">
      <c r="B215" s="38"/>
      <c r="C215" s="217" t="s">
        <v>337</v>
      </c>
      <c r="D215" s="217" t="s">
        <v>141</v>
      </c>
      <c r="E215" s="218" t="s">
        <v>797</v>
      </c>
      <c r="F215" s="219" t="s">
        <v>798</v>
      </c>
      <c r="G215" s="220" t="s">
        <v>307</v>
      </c>
      <c r="H215" s="221">
        <v>81.111000000000004</v>
      </c>
      <c r="I215" s="222"/>
      <c r="J215" s="223">
        <f>ROUND(I215*H215,2)</f>
        <v>0</v>
      </c>
      <c r="K215" s="219" t="s">
        <v>145</v>
      </c>
      <c r="L215" s="43"/>
      <c r="M215" s="224" t="s">
        <v>1</v>
      </c>
      <c r="N215" s="225" t="s">
        <v>38</v>
      </c>
      <c r="O215" s="79"/>
      <c r="P215" s="226">
        <f>O215*H215</f>
        <v>0</v>
      </c>
      <c r="Q215" s="226">
        <v>0</v>
      </c>
      <c r="R215" s="226">
        <f>Q215*H215</f>
        <v>0</v>
      </c>
      <c r="S215" s="226">
        <v>0</v>
      </c>
      <c r="T215" s="227">
        <f>S215*H215</f>
        <v>0</v>
      </c>
      <c r="AR215" s="17" t="s">
        <v>146</v>
      </c>
      <c r="AT215" s="17" t="s">
        <v>141</v>
      </c>
      <c r="AU215" s="17" t="s">
        <v>76</v>
      </c>
      <c r="AY215" s="17" t="s">
        <v>139</v>
      </c>
      <c r="BE215" s="228">
        <f>IF(N215="základní",J215,0)</f>
        <v>0</v>
      </c>
      <c r="BF215" s="228">
        <f>IF(N215="snížená",J215,0)</f>
        <v>0</v>
      </c>
      <c r="BG215" s="228">
        <f>IF(N215="zákl. přenesená",J215,0)</f>
        <v>0</v>
      </c>
      <c r="BH215" s="228">
        <f>IF(N215="sníž. přenesená",J215,0)</f>
        <v>0</v>
      </c>
      <c r="BI215" s="228">
        <f>IF(N215="nulová",J215,0)</f>
        <v>0</v>
      </c>
      <c r="BJ215" s="17" t="s">
        <v>74</v>
      </c>
      <c r="BK215" s="228">
        <f>ROUND(I215*H215,2)</f>
        <v>0</v>
      </c>
      <c r="BL215" s="17" t="s">
        <v>146</v>
      </c>
      <c r="BM215" s="17" t="s">
        <v>1259</v>
      </c>
    </row>
    <row r="216" s="1" customFormat="1">
      <c r="B216" s="38"/>
      <c r="C216" s="39"/>
      <c r="D216" s="229" t="s">
        <v>148</v>
      </c>
      <c r="E216" s="39"/>
      <c r="F216" s="230" t="s">
        <v>800</v>
      </c>
      <c r="G216" s="39"/>
      <c r="H216" s="39"/>
      <c r="I216" s="144"/>
      <c r="J216" s="39"/>
      <c r="K216" s="39"/>
      <c r="L216" s="43"/>
      <c r="M216" s="231"/>
      <c r="N216" s="79"/>
      <c r="O216" s="79"/>
      <c r="P216" s="79"/>
      <c r="Q216" s="79"/>
      <c r="R216" s="79"/>
      <c r="S216" s="79"/>
      <c r="T216" s="80"/>
      <c r="AT216" s="17" t="s">
        <v>148</v>
      </c>
      <c r="AU216" s="17" t="s">
        <v>76</v>
      </c>
    </row>
    <row r="217" s="13" customFormat="1">
      <c r="B217" s="243"/>
      <c r="C217" s="244"/>
      <c r="D217" s="229" t="s">
        <v>152</v>
      </c>
      <c r="E217" s="245" t="s">
        <v>1</v>
      </c>
      <c r="F217" s="246" t="s">
        <v>1260</v>
      </c>
      <c r="G217" s="244"/>
      <c r="H217" s="247">
        <v>81.111000000000004</v>
      </c>
      <c r="I217" s="248"/>
      <c r="J217" s="244"/>
      <c r="K217" s="244"/>
      <c r="L217" s="249"/>
      <c r="M217" s="250"/>
      <c r="N217" s="251"/>
      <c r="O217" s="251"/>
      <c r="P217" s="251"/>
      <c r="Q217" s="251"/>
      <c r="R217" s="251"/>
      <c r="S217" s="251"/>
      <c r="T217" s="252"/>
      <c r="AT217" s="253" t="s">
        <v>152</v>
      </c>
      <c r="AU217" s="253" t="s">
        <v>76</v>
      </c>
      <c r="AV217" s="13" t="s">
        <v>76</v>
      </c>
      <c r="AW217" s="13" t="s">
        <v>30</v>
      </c>
      <c r="AX217" s="13" t="s">
        <v>74</v>
      </c>
      <c r="AY217" s="253" t="s">
        <v>139</v>
      </c>
    </row>
    <row r="218" s="1" customFormat="1" ht="16.5" customHeight="1">
      <c r="B218" s="38"/>
      <c r="C218" s="217" t="s">
        <v>345</v>
      </c>
      <c r="D218" s="217" t="s">
        <v>141</v>
      </c>
      <c r="E218" s="218" t="s">
        <v>804</v>
      </c>
      <c r="F218" s="219" t="s">
        <v>805</v>
      </c>
      <c r="G218" s="220" t="s">
        <v>307</v>
      </c>
      <c r="H218" s="221">
        <v>892.221</v>
      </c>
      <c r="I218" s="222"/>
      <c r="J218" s="223">
        <f>ROUND(I218*H218,2)</f>
        <v>0</v>
      </c>
      <c r="K218" s="219" t="s">
        <v>145</v>
      </c>
      <c r="L218" s="43"/>
      <c r="M218" s="224" t="s">
        <v>1</v>
      </c>
      <c r="N218" s="225" t="s">
        <v>38</v>
      </c>
      <c r="O218" s="79"/>
      <c r="P218" s="226">
        <f>O218*H218</f>
        <v>0</v>
      </c>
      <c r="Q218" s="226">
        <v>0</v>
      </c>
      <c r="R218" s="226">
        <f>Q218*H218</f>
        <v>0</v>
      </c>
      <c r="S218" s="226">
        <v>0</v>
      </c>
      <c r="T218" s="227">
        <f>S218*H218</f>
        <v>0</v>
      </c>
      <c r="AR218" s="17" t="s">
        <v>146</v>
      </c>
      <c r="AT218" s="17" t="s">
        <v>141</v>
      </c>
      <c r="AU218" s="17" t="s">
        <v>76</v>
      </c>
      <c r="AY218" s="17" t="s">
        <v>139</v>
      </c>
      <c r="BE218" s="228">
        <f>IF(N218="základní",J218,0)</f>
        <v>0</v>
      </c>
      <c r="BF218" s="228">
        <f>IF(N218="snížená",J218,0)</f>
        <v>0</v>
      </c>
      <c r="BG218" s="228">
        <f>IF(N218="zákl. přenesená",J218,0)</f>
        <v>0</v>
      </c>
      <c r="BH218" s="228">
        <f>IF(N218="sníž. přenesená",J218,0)</f>
        <v>0</v>
      </c>
      <c r="BI218" s="228">
        <f>IF(N218="nulová",J218,0)</f>
        <v>0</v>
      </c>
      <c r="BJ218" s="17" t="s">
        <v>74</v>
      </c>
      <c r="BK218" s="228">
        <f>ROUND(I218*H218,2)</f>
        <v>0</v>
      </c>
      <c r="BL218" s="17" t="s">
        <v>146</v>
      </c>
      <c r="BM218" s="17" t="s">
        <v>1261</v>
      </c>
    </row>
    <row r="219" s="1" customFormat="1">
      <c r="B219" s="38"/>
      <c r="C219" s="39"/>
      <c r="D219" s="229" t="s">
        <v>148</v>
      </c>
      <c r="E219" s="39"/>
      <c r="F219" s="230" t="s">
        <v>807</v>
      </c>
      <c r="G219" s="39"/>
      <c r="H219" s="39"/>
      <c r="I219" s="144"/>
      <c r="J219" s="39"/>
      <c r="K219" s="39"/>
      <c r="L219" s="43"/>
      <c r="M219" s="231"/>
      <c r="N219" s="79"/>
      <c r="O219" s="79"/>
      <c r="P219" s="79"/>
      <c r="Q219" s="79"/>
      <c r="R219" s="79"/>
      <c r="S219" s="79"/>
      <c r="T219" s="80"/>
      <c r="AT219" s="17" t="s">
        <v>148</v>
      </c>
      <c r="AU219" s="17" t="s">
        <v>76</v>
      </c>
    </row>
    <row r="220" s="1" customFormat="1">
      <c r="B220" s="38"/>
      <c r="C220" s="39"/>
      <c r="D220" s="229" t="s">
        <v>266</v>
      </c>
      <c r="E220" s="39"/>
      <c r="F220" s="232" t="s">
        <v>950</v>
      </c>
      <c r="G220" s="39"/>
      <c r="H220" s="39"/>
      <c r="I220" s="144"/>
      <c r="J220" s="39"/>
      <c r="K220" s="39"/>
      <c r="L220" s="43"/>
      <c r="M220" s="231"/>
      <c r="N220" s="79"/>
      <c r="O220" s="79"/>
      <c r="P220" s="79"/>
      <c r="Q220" s="79"/>
      <c r="R220" s="79"/>
      <c r="S220" s="79"/>
      <c r="T220" s="80"/>
      <c r="AT220" s="17" t="s">
        <v>266</v>
      </c>
      <c r="AU220" s="17" t="s">
        <v>76</v>
      </c>
    </row>
    <row r="221" s="13" customFormat="1">
      <c r="B221" s="243"/>
      <c r="C221" s="244"/>
      <c r="D221" s="229" t="s">
        <v>152</v>
      </c>
      <c r="E221" s="245" t="s">
        <v>1</v>
      </c>
      <c r="F221" s="246" t="s">
        <v>1262</v>
      </c>
      <c r="G221" s="244"/>
      <c r="H221" s="247">
        <v>892.221</v>
      </c>
      <c r="I221" s="248"/>
      <c r="J221" s="244"/>
      <c r="K221" s="244"/>
      <c r="L221" s="249"/>
      <c r="M221" s="250"/>
      <c r="N221" s="251"/>
      <c r="O221" s="251"/>
      <c r="P221" s="251"/>
      <c r="Q221" s="251"/>
      <c r="R221" s="251"/>
      <c r="S221" s="251"/>
      <c r="T221" s="252"/>
      <c r="AT221" s="253" t="s">
        <v>152</v>
      </c>
      <c r="AU221" s="253" t="s">
        <v>76</v>
      </c>
      <c r="AV221" s="13" t="s">
        <v>76</v>
      </c>
      <c r="AW221" s="13" t="s">
        <v>30</v>
      </c>
      <c r="AX221" s="13" t="s">
        <v>74</v>
      </c>
      <c r="AY221" s="253" t="s">
        <v>139</v>
      </c>
    </row>
    <row r="222" s="1" customFormat="1" ht="16.5" customHeight="1">
      <c r="B222" s="38"/>
      <c r="C222" s="217" t="s">
        <v>352</v>
      </c>
      <c r="D222" s="217" t="s">
        <v>141</v>
      </c>
      <c r="E222" s="218" t="s">
        <v>810</v>
      </c>
      <c r="F222" s="219" t="s">
        <v>811</v>
      </c>
      <c r="G222" s="220" t="s">
        <v>307</v>
      </c>
      <c r="H222" s="221">
        <v>81.111000000000004</v>
      </c>
      <c r="I222" s="222"/>
      <c r="J222" s="223">
        <f>ROUND(I222*H222,2)</f>
        <v>0</v>
      </c>
      <c r="K222" s="219" t="s">
        <v>145</v>
      </c>
      <c r="L222" s="43"/>
      <c r="M222" s="224" t="s">
        <v>1</v>
      </c>
      <c r="N222" s="225" t="s">
        <v>38</v>
      </c>
      <c r="O222" s="79"/>
      <c r="P222" s="226">
        <f>O222*H222</f>
        <v>0</v>
      </c>
      <c r="Q222" s="226">
        <v>0</v>
      </c>
      <c r="R222" s="226">
        <f>Q222*H222</f>
        <v>0</v>
      </c>
      <c r="S222" s="226">
        <v>0</v>
      </c>
      <c r="T222" s="227">
        <f>S222*H222</f>
        <v>0</v>
      </c>
      <c r="AR222" s="17" t="s">
        <v>146</v>
      </c>
      <c r="AT222" s="17" t="s">
        <v>141</v>
      </c>
      <c r="AU222" s="17" t="s">
        <v>76</v>
      </c>
      <c r="AY222" s="17" t="s">
        <v>139</v>
      </c>
      <c r="BE222" s="228">
        <f>IF(N222="základní",J222,0)</f>
        <v>0</v>
      </c>
      <c r="BF222" s="228">
        <f>IF(N222="snížená",J222,0)</f>
        <v>0</v>
      </c>
      <c r="BG222" s="228">
        <f>IF(N222="zákl. přenesená",J222,0)</f>
        <v>0</v>
      </c>
      <c r="BH222" s="228">
        <f>IF(N222="sníž. přenesená",J222,0)</f>
        <v>0</v>
      </c>
      <c r="BI222" s="228">
        <f>IF(N222="nulová",J222,0)</f>
        <v>0</v>
      </c>
      <c r="BJ222" s="17" t="s">
        <v>74</v>
      </c>
      <c r="BK222" s="228">
        <f>ROUND(I222*H222,2)</f>
        <v>0</v>
      </c>
      <c r="BL222" s="17" t="s">
        <v>146</v>
      </c>
      <c r="BM222" s="17" t="s">
        <v>1263</v>
      </c>
    </row>
    <row r="223" s="1" customFormat="1">
      <c r="B223" s="38"/>
      <c r="C223" s="39"/>
      <c r="D223" s="229" t="s">
        <v>148</v>
      </c>
      <c r="E223" s="39"/>
      <c r="F223" s="230" t="s">
        <v>813</v>
      </c>
      <c r="G223" s="39"/>
      <c r="H223" s="39"/>
      <c r="I223" s="144"/>
      <c r="J223" s="39"/>
      <c r="K223" s="39"/>
      <c r="L223" s="43"/>
      <c r="M223" s="231"/>
      <c r="N223" s="79"/>
      <c r="O223" s="79"/>
      <c r="P223" s="79"/>
      <c r="Q223" s="79"/>
      <c r="R223" s="79"/>
      <c r="S223" s="79"/>
      <c r="T223" s="80"/>
      <c r="AT223" s="17" t="s">
        <v>148</v>
      </c>
      <c r="AU223" s="17" t="s">
        <v>76</v>
      </c>
    </row>
    <row r="224" s="13" customFormat="1">
      <c r="B224" s="243"/>
      <c r="C224" s="244"/>
      <c r="D224" s="229" t="s">
        <v>152</v>
      </c>
      <c r="E224" s="245" t="s">
        <v>1</v>
      </c>
      <c r="F224" s="246" t="s">
        <v>1260</v>
      </c>
      <c r="G224" s="244"/>
      <c r="H224" s="247">
        <v>81.111000000000004</v>
      </c>
      <c r="I224" s="248"/>
      <c r="J224" s="244"/>
      <c r="K224" s="244"/>
      <c r="L224" s="249"/>
      <c r="M224" s="250"/>
      <c r="N224" s="251"/>
      <c r="O224" s="251"/>
      <c r="P224" s="251"/>
      <c r="Q224" s="251"/>
      <c r="R224" s="251"/>
      <c r="S224" s="251"/>
      <c r="T224" s="252"/>
      <c r="AT224" s="253" t="s">
        <v>152</v>
      </c>
      <c r="AU224" s="253" t="s">
        <v>76</v>
      </c>
      <c r="AV224" s="13" t="s">
        <v>76</v>
      </c>
      <c r="AW224" s="13" t="s">
        <v>30</v>
      </c>
      <c r="AX224" s="13" t="s">
        <v>74</v>
      </c>
      <c r="AY224" s="253" t="s">
        <v>139</v>
      </c>
    </row>
    <row r="225" s="1" customFormat="1" ht="16.5" customHeight="1">
      <c r="B225" s="38"/>
      <c r="C225" s="217" t="s">
        <v>360</v>
      </c>
      <c r="D225" s="217" t="s">
        <v>141</v>
      </c>
      <c r="E225" s="218" t="s">
        <v>1145</v>
      </c>
      <c r="F225" s="219" t="s">
        <v>816</v>
      </c>
      <c r="G225" s="220" t="s">
        <v>307</v>
      </c>
      <c r="H225" s="221">
        <v>50.740000000000002</v>
      </c>
      <c r="I225" s="222"/>
      <c r="J225" s="223">
        <f>ROUND(I225*H225,2)</f>
        <v>0</v>
      </c>
      <c r="K225" s="219" t="s">
        <v>145</v>
      </c>
      <c r="L225" s="43"/>
      <c r="M225" s="224" t="s">
        <v>1</v>
      </c>
      <c r="N225" s="225" t="s">
        <v>38</v>
      </c>
      <c r="O225" s="79"/>
      <c r="P225" s="226">
        <f>O225*H225</f>
        <v>0</v>
      </c>
      <c r="Q225" s="226">
        <v>0</v>
      </c>
      <c r="R225" s="226">
        <f>Q225*H225</f>
        <v>0</v>
      </c>
      <c r="S225" s="226">
        <v>0</v>
      </c>
      <c r="T225" s="227">
        <f>S225*H225</f>
        <v>0</v>
      </c>
      <c r="AR225" s="17" t="s">
        <v>146</v>
      </c>
      <c r="AT225" s="17" t="s">
        <v>141</v>
      </c>
      <c r="AU225" s="17" t="s">
        <v>76</v>
      </c>
      <c r="AY225" s="17" t="s">
        <v>139</v>
      </c>
      <c r="BE225" s="228">
        <f>IF(N225="základní",J225,0)</f>
        <v>0</v>
      </c>
      <c r="BF225" s="228">
        <f>IF(N225="snížená",J225,0)</f>
        <v>0</v>
      </c>
      <c r="BG225" s="228">
        <f>IF(N225="zákl. přenesená",J225,0)</f>
        <v>0</v>
      </c>
      <c r="BH225" s="228">
        <f>IF(N225="sníž. přenesená",J225,0)</f>
        <v>0</v>
      </c>
      <c r="BI225" s="228">
        <f>IF(N225="nulová",J225,0)</f>
        <v>0</v>
      </c>
      <c r="BJ225" s="17" t="s">
        <v>74</v>
      </c>
      <c r="BK225" s="228">
        <f>ROUND(I225*H225,2)</f>
        <v>0</v>
      </c>
      <c r="BL225" s="17" t="s">
        <v>146</v>
      </c>
      <c r="BM225" s="17" t="s">
        <v>1264</v>
      </c>
    </row>
    <row r="226" s="1" customFormat="1">
      <c r="B226" s="38"/>
      <c r="C226" s="39"/>
      <c r="D226" s="229" t="s">
        <v>148</v>
      </c>
      <c r="E226" s="39"/>
      <c r="F226" s="230" t="s">
        <v>309</v>
      </c>
      <c r="G226" s="39"/>
      <c r="H226" s="39"/>
      <c r="I226" s="144"/>
      <c r="J226" s="39"/>
      <c r="K226" s="39"/>
      <c r="L226" s="43"/>
      <c r="M226" s="231"/>
      <c r="N226" s="79"/>
      <c r="O226" s="79"/>
      <c r="P226" s="79"/>
      <c r="Q226" s="79"/>
      <c r="R226" s="79"/>
      <c r="S226" s="79"/>
      <c r="T226" s="80"/>
      <c r="AT226" s="17" t="s">
        <v>148</v>
      </c>
      <c r="AU226" s="17" t="s">
        <v>76</v>
      </c>
    </row>
    <row r="227" s="12" customFormat="1">
      <c r="B227" s="233"/>
      <c r="C227" s="234"/>
      <c r="D227" s="229" t="s">
        <v>152</v>
      </c>
      <c r="E227" s="235" t="s">
        <v>1</v>
      </c>
      <c r="F227" s="236" t="s">
        <v>1150</v>
      </c>
      <c r="G227" s="234"/>
      <c r="H227" s="235" t="s">
        <v>1</v>
      </c>
      <c r="I227" s="237"/>
      <c r="J227" s="234"/>
      <c r="K227" s="234"/>
      <c r="L227" s="238"/>
      <c r="M227" s="239"/>
      <c r="N227" s="240"/>
      <c r="O227" s="240"/>
      <c r="P227" s="240"/>
      <c r="Q227" s="240"/>
      <c r="R227" s="240"/>
      <c r="S227" s="240"/>
      <c r="T227" s="241"/>
      <c r="AT227" s="242" t="s">
        <v>152</v>
      </c>
      <c r="AU227" s="242" t="s">
        <v>76</v>
      </c>
      <c r="AV227" s="12" t="s">
        <v>74</v>
      </c>
      <c r="AW227" s="12" t="s">
        <v>30</v>
      </c>
      <c r="AX227" s="12" t="s">
        <v>67</v>
      </c>
      <c r="AY227" s="242" t="s">
        <v>139</v>
      </c>
    </row>
    <row r="228" s="13" customFormat="1">
      <c r="B228" s="243"/>
      <c r="C228" s="244"/>
      <c r="D228" s="229" t="s">
        <v>152</v>
      </c>
      <c r="E228" s="245" t="s">
        <v>1</v>
      </c>
      <c r="F228" s="246" t="s">
        <v>1265</v>
      </c>
      <c r="G228" s="244"/>
      <c r="H228" s="247">
        <v>8.0640000000000001</v>
      </c>
      <c r="I228" s="248"/>
      <c r="J228" s="244"/>
      <c r="K228" s="244"/>
      <c r="L228" s="249"/>
      <c r="M228" s="250"/>
      <c r="N228" s="251"/>
      <c r="O228" s="251"/>
      <c r="P228" s="251"/>
      <c r="Q228" s="251"/>
      <c r="R228" s="251"/>
      <c r="S228" s="251"/>
      <c r="T228" s="252"/>
      <c r="AT228" s="253" t="s">
        <v>152</v>
      </c>
      <c r="AU228" s="253" t="s">
        <v>76</v>
      </c>
      <c r="AV228" s="13" t="s">
        <v>76</v>
      </c>
      <c r="AW228" s="13" t="s">
        <v>30</v>
      </c>
      <c r="AX228" s="13" t="s">
        <v>67</v>
      </c>
      <c r="AY228" s="253" t="s">
        <v>139</v>
      </c>
    </row>
    <row r="229" s="12" customFormat="1">
      <c r="B229" s="233"/>
      <c r="C229" s="234"/>
      <c r="D229" s="229" t="s">
        <v>152</v>
      </c>
      <c r="E229" s="235" t="s">
        <v>1</v>
      </c>
      <c r="F229" s="236" t="s">
        <v>1152</v>
      </c>
      <c r="G229" s="234"/>
      <c r="H229" s="235" t="s">
        <v>1</v>
      </c>
      <c r="I229" s="237"/>
      <c r="J229" s="234"/>
      <c r="K229" s="234"/>
      <c r="L229" s="238"/>
      <c r="M229" s="239"/>
      <c r="N229" s="240"/>
      <c r="O229" s="240"/>
      <c r="P229" s="240"/>
      <c r="Q229" s="240"/>
      <c r="R229" s="240"/>
      <c r="S229" s="240"/>
      <c r="T229" s="241"/>
      <c r="AT229" s="242" t="s">
        <v>152</v>
      </c>
      <c r="AU229" s="242" t="s">
        <v>76</v>
      </c>
      <c r="AV229" s="12" t="s">
        <v>74</v>
      </c>
      <c r="AW229" s="12" t="s">
        <v>30</v>
      </c>
      <c r="AX229" s="12" t="s">
        <v>67</v>
      </c>
      <c r="AY229" s="242" t="s">
        <v>139</v>
      </c>
    </row>
    <row r="230" s="13" customFormat="1">
      <c r="B230" s="243"/>
      <c r="C230" s="244"/>
      <c r="D230" s="229" t="s">
        <v>152</v>
      </c>
      <c r="E230" s="245" t="s">
        <v>1</v>
      </c>
      <c r="F230" s="246" t="s">
        <v>1266</v>
      </c>
      <c r="G230" s="244"/>
      <c r="H230" s="247">
        <v>42.676000000000002</v>
      </c>
      <c r="I230" s="248"/>
      <c r="J230" s="244"/>
      <c r="K230" s="244"/>
      <c r="L230" s="249"/>
      <c r="M230" s="250"/>
      <c r="N230" s="251"/>
      <c r="O230" s="251"/>
      <c r="P230" s="251"/>
      <c r="Q230" s="251"/>
      <c r="R230" s="251"/>
      <c r="S230" s="251"/>
      <c r="T230" s="252"/>
      <c r="AT230" s="253" t="s">
        <v>152</v>
      </c>
      <c r="AU230" s="253" t="s">
        <v>76</v>
      </c>
      <c r="AV230" s="13" t="s">
        <v>76</v>
      </c>
      <c r="AW230" s="13" t="s">
        <v>30</v>
      </c>
      <c r="AX230" s="13" t="s">
        <v>67</v>
      </c>
      <c r="AY230" s="253" t="s">
        <v>139</v>
      </c>
    </row>
    <row r="231" s="14" customFormat="1">
      <c r="B231" s="254"/>
      <c r="C231" s="255"/>
      <c r="D231" s="229" t="s">
        <v>152</v>
      </c>
      <c r="E231" s="256" t="s">
        <v>1</v>
      </c>
      <c r="F231" s="257" t="s">
        <v>157</v>
      </c>
      <c r="G231" s="255"/>
      <c r="H231" s="258">
        <v>50.740000000000002</v>
      </c>
      <c r="I231" s="259"/>
      <c r="J231" s="255"/>
      <c r="K231" s="255"/>
      <c r="L231" s="260"/>
      <c r="M231" s="261"/>
      <c r="N231" s="262"/>
      <c r="O231" s="262"/>
      <c r="P231" s="262"/>
      <c r="Q231" s="262"/>
      <c r="R231" s="262"/>
      <c r="S231" s="262"/>
      <c r="T231" s="263"/>
      <c r="AT231" s="264" t="s">
        <v>152</v>
      </c>
      <c r="AU231" s="264" t="s">
        <v>76</v>
      </c>
      <c r="AV231" s="14" t="s">
        <v>146</v>
      </c>
      <c r="AW231" s="14" t="s">
        <v>30</v>
      </c>
      <c r="AX231" s="14" t="s">
        <v>74</v>
      </c>
      <c r="AY231" s="264" t="s">
        <v>139</v>
      </c>
    </row>
    <row r="232" s="1" customFormat="1" ht="16.5" customHeight="1">
      <c r="B232" s="38"/>
      <c r="C232" s="217" t="s">
        <v>368</v>
      </c>
      <c r="D232" s="217" t="s">
        <v>141</v>
      </c>
      <c r="E232" s="218" t="s">
        <v>826</v>
      </c>
      <c r="F232" s="219" t="s">
        <v>827</v>
      </c>
      <c r="G232" s="220" t="s">
        <v>307</v>
      </c>
      <c r="H232" s="221">
        <v>13.042</v>
      </c>
      <c r="I232" s="222"/>
      <c r="J232" s="223">
        <f>ROUND(I232*H232,2)</f>
        <v>0</v>
      </c>
      <c r="K232" s="219" t="s">
        <v>145</v>
      </c>
      <c r="L232" s="43"/>
      <c r="M232" s="224" t="s">
        <v>1</v>
      </c>
      <c r="N232" s="225" t="s">
        <v>38</v>
      </c>
      <c r="O232" s="79"/>
      <c r="P232" s="226">
        <f>O232*H232</f>
        <v>0</v>
      </c>
      <c r="Q232" s="226">
        <v>0</v>
      </c>
      <c r="R232" s="226">
        <f>Q232*H232</f>
        <v>0</v>
      </c>
      <c r="S232" s="226">
        <v>0</v>
      </c>
      <c r="T232" s="227">
        <f>S232*H232</f>
        <v>0</v>
      </c>
      <c r="AR232" s="17" t="s">
        <v>146</v>
      </c>
      <c r="AT232" s="17" t="s">
        <v>141</v>
      </c>
      <c r="AU232" s="17" t="s">
        <v>76</v>
      </c>
      <c r="AY232" s="17" t="s">
        <v>139</v>
      </c>
      <c r="BE232" s="228">
        <f>IF(N232="základní",J232,0)</f>
        <v>0</v>
      </c>
      <c r="BF232" s="228">
        <f>IF(N232="snížená",J232,0)</f>
        <v>0</v>
      </c>
      <c r="BG232" s="228">
        <f>IF(N232="zákl. přenesená",J232,0)</f>
        <v>0</v>
      </c>
      <c r="BH232" s="228">
        <f>IF(N232="sníž. přenesená",J232,0)</f>
        <v>0</v>
      </c>
      <c r="BI232" s="228">
        <f>IF(N232="nulová",J232,0)</f>
        <v>0</v>
      </c>
      <c r="BJ232" s="17" t="s">
        <v>74</v>
      </c>
      <c r="BK232" s="228">
        <f>ROUND(I232*H232,2)</f>
        <v>0</v>
      </c>
      <c r="BL232" s="17" t="s">
        <v>146</v>
      </c>
      <c r="BM232" s="17" t="s">
        <v>1267</v>
      </c>
    </row>
    <row r="233" s="1" customFormat="1">
      <c r="B233" s="38"/>
      <c r="C233" s="39"/>
      <c r="D233" s="229" t="s">
        <v>148</v>
      </c>
      <c r="E233" s="39"/>
      <c r="F233" s="230" t="s">
        <v>829</v>
      </c>
      <c r="G233" s="39"/>
      <c r="H233" s="39"/>
      <c r="I233" s="144"/>
      <c r="J233" s="39"/>
      <c r="K233" s="39"/>
      <c r="L233" s="43"/>
      <c r="M233" s="231"/>
      <c r="N233" s="79"/>
      <c r="O233" s="79"/>
      <c r="P233" s="79"/>
      <c r="Q233" s="79"/>
      <c r="R233" s="79"/>
      <c r="S233" s="79"/>
      <c r="T233" s="80"/>
      <c r="AT233" s="17" t="s">
        <v>148</v>
      </c>
      <c r="AU233" s="17" t="s">
        <v>76</v>
      </c>
    </row>
    <row r="234" s="1" customFormat="1" ht="16.5" customHeight="1">
      <c r="B234" s="38"/>
      <c r="C234" s="217" t="s">
        <v>380</v>
      </c>
      <c r="D234" s="217" t="s">
        <v>141</v>
      </c>
      <c r="E234" s="218" t="s">
        <v>782</v>
      </c>
      <c r="F234" s="219" t="s">
        <v>783</v>
      </c>
      <c r="G234" s="220" t="s">
        <v>307</v>
      </c>
      <c r="H234" s="221">
        <v>17.329000000000001</v>
      </c>
      <c r="I234" s="222"/>
      <c r="J234" s="223">
        <f>ROUND(I234*H234,2)</f>
        <v>0</v>
      </c>
      <c r="K234" s="219" t="s">
        <v>145</v>
      </c>
      <c r="L234" s="43"/>
      <c r="M234" s="224" t="s">
        <v>1</v>
      </c>
      <c r="N234" s="225" t="s">
        <v>38</v>
      </c>
      <c r="O234" s="79"/>
      <c r="P234" s="226">
        <f>O234*H234</f>
        <v>0</v>
      </c>
      <c r="Q234" s="226">
        <v>0</v>
      </c>
      <c r="R234" s="226">
        <f>Q234*H234</f>
        <v>0</v>
      </c>
      <c r="S234" s="226">
        <v>0</v>
      </c>
      <c r="T234" s="227">
        <f>S234*H234</f>
        <v>0</v>
      </c>
      <c r="AR234" s="17" t="s">
        <v>146</v>
      </c>
      <c r="AT234" s="17" t="s">
        <v>141</v>
      </c>
      <c r="AU234" s="17" t="s">
        <v>76</v>
      </c>
      <c r="AY234" s="17" t="s">
        <v>139</v>
      </c>
      <c r="BE234" s="228">
        <f>IF(N234="základní",J234,0)</f>
        <v>0</v>
      </c>
      <c r="BF234" s="228">
        <f>IF(N234="snížená",J234,0)</f>
        <v>0</v>
      </c>
      <c r="BG234" s="228">
        <f>IF(N234="zákl. přenesená",J234,0)</f>
        <v>0</v>
      </c>
      <c r="BH234" s="228">
        <f>IF(N234="sníž. přenesená",J234,0)</f>
        <v>0</v>
      </c>
      <c r="BI234" s="228">
        <f>IF(N234="nulová",J234,0)</f>
        <v>0</v>
      </c>
      <c r="BJ234" s="17" t="s">
        <v>74</v>
      </c>
      <c r="BK234" s="228">
        <f>ROUND(I234*H234,2)</f>
        <v>0</v>
      </c>
      <c r="BL234" s="17" t="s">
        <v>146</v>
      </c>
      <c r="BM234" s="17" t="s">
        <v>1268</v>
      </c>
    </row>
    <row r="235" s="1" customFormat="1">
      <c r="B235" s="38"/>
      <c r="C235" s="39"/>
      <c r="D235" s="229" t="s">
        <v>148</v>
      </c>
      <c r="E235" s="39"/>
      <c r="F235" s="230" t="s">
        <v>785</v>
      </c>
      <c r="G235" s="39"/>
      <c r="H235" s="39"/>
      <c r="I235" s="144"/>
      <c r="J235" s="39"/>
      <c r="K235" s="39"/>
      <c r="L235" s="43"/>
      <c r="M235" s="231"/>
      <c r="N235" s="79"/>
      <c r="O235" s="79"/>
      <c r="P235" s="79"/>
      <c r="Q235" s="79"/>
      <c r="R235" s="79"/>
      <c r="S235" s="79"/>
      <c r="T235" s="80"/>
      <c r="AT235" s="17" t="s">
        <v>148</v>
      </c>
      <c r="AU235" s="17" t="s">
        <v>76</v>
      </c>
    </row>
    <row r="236" s="11" customFormat="1" ht="22.8" customHeight="1">
      <c r="B236" s="201"/>
      <c r="C236" s="202"/>
      <c r="D236" s="203" t="s">
        <v>66</v>
      </c>
      <c r="E236" s="215" t="s">
        <v>830</v>
      </c>
      <c r="F236" s="215" t="s">
        <v>831</v>
      </c>
      <c r="G236" s="202"/>
      <c r="H236" s="202"/>
      <c r="I236" s="205"/>
      <c r="J236" s="216">
        <f>BK236</f>
        <v>0</v>
      </c>
      <c r="K236" s="202"/>
      <c r="L236" s="207"/>
      <c r="M236" s="208"/>
      <c r="N236" s="209"/>
      <c r="O236" s="209"/>
      <c r="P236" s="210">
        <f>SUM(P237:P239)</f>
        <v>0</v>
      </c>
      <c r="Q236" s="209"/>
      <c r="R236" s="210">
        <f>SUM(R237:R239)</f>
        <v>0</v>
      </c>
      <c r="S236" s="209"/>
      <c r="T236" s="211">
        <f>SUM(T237:T239)</f>
        <v>0</v>
      </c>
      <c r="AR236" s="212" t="s">
        <v>74</v>
      </c>
      <c r="AT236" s="213" t="s">
        <v>66</v>
      </c>
      <c r="AU236" s="213" t="s">
        <v>74</v>
      </c>
      <c r="AY236" s="212" t="s">
        <v>139</v>
      </c>
      <c r="BK236" s="214">
        <f>SUM(BK237:BK239)</f>
        <v>0</v>
      </c>
    </row>
    <row r="237" s="1" customFormat="1" ht="16.5" customHeight="1">
      <c r="B237" s="38"/>
      <c r="C237" s="217" t="s">
        <v>399</v>
      </c>
      <c r="D237" s="217" t="s">
        <v>141</v>
      </c>
      <c r="E237" s="218" t="s">
        <v>1269</v>
      </c>
      <c r="F237" s="219" t="s">
        <v>1270</v>
      </c>
      <c r="G237" s="220" t="s">
        <v>307</v>
      </c>
      <c r="H237" s="221">
        <v>176.61099999999999</v>
      </c>
      <c r="I237" s="222"/>
      <c r="J237" s="223">
        <f>ROUND(I237*H237,2)</f>
        <v>0</v>
      </c>
      <c r="K237" s="219" t="s">
        <v>145</v>
      </c>
      <c r="L237" s="43"/>
      <c r="M237" s="224" t="s">
        <v>1</v>
      </c>
      <c r="N237" s="225" t="s">
        <v>38</v>
      </c>
      <c r="O237" s="79"/>
      <c r="P237" s="226">
        <f>O237*H237</f>
        <v>0</v>
      </c>
      <c r="Q237" s="226">
        <v>0</v>
      </c>
      <c r="R237" s="226">
        <f>Q237*H237</f>
        <v>0</v>
      </c>
      <c r="S237" s="226">
        <v>0</v>
      </c>
      <c r="T237" s="227">
        <f>S237*H237</f>
        <v>0</v>
      </c>
      <c r="AR237" s="17" t="s">
        <v>146</v>
      </c>
      <c r="AT237" s="17" t="s">
        <v>141</v>
      </c>
      <c r="AU237" s="17" t="s">
        <v>76</v>
      </c>
      <c r="AY237" s="17" t="s">
        <v>139</v>
      </c>
      <c r="BE237" s="228">
        <f>IF(N237="základní",J237,0)</f>
        <v>0</v>
      </c>
      <c r="BF237" s="228">
        <f>IF(N237="snížená",J237,0)</f>
        <v>0</v>
      </c>
      <c r="BG237" s="228">
        <f>IF(N237="zákl. přenesená",J237,0)</f>
        <v>0</v>
      </c>
      <c r="BH237" s="228">
        <f>IF(N237="sníž. přenesená",J237,0)</f>
        <v>0</v>
      </c>
      <c r="BI237" s="228">
        <f>IF(N237="nulová",J237,0)</f>
        <v>0</v>
      </c>
      <c r="BJ237" s="17" t="s">
        <v>74</v>
      </c>
      <c r="BK237" s="228">
        <f>ROUND(I237*H237,2)</f>
        <v>0</v>
      </c>
      <c r="BL237" s="17" t="s">
        <v>146</v>
      </c>
      <c r="BM237" s="17" t="s">
        <v>1271</v>
      </c>
    </row>
    <row r="238" s="1" customFormat="1">
      <c r="B238" s="38"/>
      <c r="C238" s="39"/>
      <c r="D238" s="229" t="s">
        <v>148</v>
      </c>
      <c r="E238" s="39"/>
      <c r="F238" s="230" t="s">
        <v>1272</v>
      </c>
      <c r="G238" s="39"/>
      <c r="H238" s="39"/>
      <c r="I238" s="144"/>
      <c r="J238" s="39"/>
      <c r="K238" s="39"/>
      <c r="L238" s="43"/>
      <c r="M238" s="231"/>
      <c r="N238" s="79"/>
      <c r="O238" s="79"/>
      <c r="P238" s="79"/>
      <c r="Q238" s="79"/>
      <c r="R238" s="79"/>
      <c r="S238" s="79"/>
      <c r="T238" s="80"/>
      <c r="AT238" s="17" t="s">
        <v>148</v>
      </c>
      <c r="AU238" s="17" t="s">
        <v>76</v>
      </c>
    </row>
    <row r="239" s="1" customFormat="1">
      <c r="B239" s="38"/>
      <c r="C239" s="39"/>
      <c r="D239" s="229" t="s">
        <v>266</v>
      </c>
      <c r="E239" s="39"/>
      <c r="F239" s="232" t="s">
        <v>1273</v>
      </c>
      <c r="G239" s="39"/>
      <c r="H239" s="39"/>
      <c r="I239" s="144"/>
      <c r="J239" s="39"/>
      <c r="K239" s="39"/>
      <c r="L239" s="43"/>
      <c r="M239" s="292"/>
      <c r="N239" s="293"/>
      <c r="O239" s="293"/>
      <c r="P239" s="293"/>
      <c r="Q239" s="293"/>
      <c r="R239" s="293"/>
      <c r="S239" s="293"/>
      <c r="T239" s="294"/>
      <c r="AT239" s="17" t="s">
        <v>266</v>
      </c>
      <c r="AU239" s="17" t="s">
        <v>76</v>
      </c>
    </row>
    <row r="240" s="1" customFormat="1" ht="6.96" customHeight="1">
      <c r="B240" s="57"/>
      <c r="C240" s="58"/>
      <c r="D240" s="58"/>
      <c r="E240" s="58"/>
      <c r="F240" s="58"/>
      <c r="G240" s="58"/>
      <c r="H240" s="58"/>
      <c r="I240" s="168"/>
      <c r="J240" s="58"/>
      <c r="K240" s="58"/>
      <c r="L240" s="43"/>
    </row>
  </sheetData>
  <sheetProtection sheet="1" autoFilter="0" formatColumns="0" formatRows="0" objects="1" scenarios="1" spinCount="100000" saltValue="JloXRd1tJcxj08aVGzSCOa56NiVSKqbQYxkxYopeC0SJAcp3UJ36T+bcPbBCyZ40dGXZ0mZ8RLKCO1Dzw6xouA==" hashValue="ii9zoYDEF5jpMF2RFtEqTcimeLPHjA61jbM7wQobKYz+0KkIPH2ZFeDuIAbk0Vusro8HEZHFXGLTNCEDAqtBCw==" algorithmName="SHA-512" password="CC35"/>
  <autoFilter ref="C89:K239"/>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98</v>
      </c>
    </row>
    <row r="3" ht="6.96" customHeight="1">
      <c r="B3" s="138"/>
      <c r="C3" s="139"/>
      <c r="D3" s="139"/>
      <c r="E3" s="139"/>
      <c r="F3" s="139"/>
      <c r="G3" s="139"/>
      <c r="H3" s="139"/>
      <c r="I3" s="140"/>
      <c r="J3" s="139"/>
      <c r="K3" s="139"/>
      <c r="L3" s="20"/>
      <c r="AT3" s="17" t="s">
        <v>76</v>
      </c>
    </row>
    <row r="4" ht="24.96" customHeight="1">
      <c r="B4" s="20"/>
      <c r="D4" s="141" t="s">
        <v>100</v>
      </c>
      <c r="L4" s="20"/>
      <c r="M4" s="24" t="s">
        <v>10</v>
      </c>
      <c r="AT4" s="17" t="s">
        <v>4</v>
      </c>
    </row>
    <row r="5" ht="6.96" customHeight="1">
      <c r="B5" s="20"/>
      <c r="L5" s="20"/>
    </row>
    <row r="6" ht="12" customHeight="1">
      <c r="B6" s="20"/>
      <c r="D6" s="142" t="s">
        <v>16</v>
      </c>
      <c r="L6" s="20"/>
    </row>
    <row r="7" ht="16.5" customHeight="1">
      <c r="B7" s="20"/>
      <c r="E7" s="143" t="str">
        <f>'Rekapitulace zakázky'!K6</f>
        <v>Oprava MO Podbořany - Kaštice</v>
      </c>
      <c r="F7" s="142"/>
      <c r="G7" s="142"/>
      <c r="H7" s="142"/>
      <c r="L7" s="20"/>
    </row>
    <row r="8" ht="12" customHeight="1">
      <c r="B8" s="20"/>
      <c r="D8" s="142" t="s">
        <v>101</v>
      </c>
      <c r="L8" s="20"/>
    </row>
    <row r="9" s="1" customFormat="1" ht="16.5" customHeight="1">
      <c r="B9" s="43"/>
      <c r="E9" s="143" t="s">
        <v>1202</v>
      </c>
      <c r="F9" s="1"/>
      <c r="G9" s="1"/>
      <c r="H9" s="1"/>
      <c r="I9" s="144"/>
      <c r="L9" s="43"/>
    </row>
    <row r="10" s="1" customFormat="1" ht="12" customHeight="1">
      <c r="B10" s="43"/>
      <c r="D10" s="142" t="s">
        <v>103</v>
      </c>
      <c r="I10" s="144"/>
      <c r="L10" s="43"/>
    </row>
    <row r="11" s="1" customFormat="1" ht="36.96" customHeight="1">
      <c r="B11" s="43"/>
      <c r="E11" s="145" t="s">
        <v>1274</v>
      </c>
      <c r="F11" s="1"/>
      <c r="G11" s="1"/>
      <c r="H11" s="1"/>
      <c r="I11" s="144"/>
      <c r="L11" s="43"/>
    </row>
    <row r="12" s="1" customFormat="1">
      <c r="B12" s="43"/>
      <c r="I12" s="144"/>
      <c r="L12" s="43"/>
    </row>
    <row r="13" s="1" customFormat="1" ht="12" customHeight="1">
      <c r="B13" s="43"/>
      <c r="D13" s="142" t="s">
        <v>18</v>
      </c>
      <c r="F13" s="17" t="s">
        <v>1</v>
      </c>
      <c r="I13" s="146" t="s">
        <v>19</v>
      </c>
      <c r="J13" s="17" t="s">
        <v>1</v>
      </c>
      <c r="L13" s="43"/>
    </row>
    <row r="14" s="1" customFormat="1" ht="12" customHeight="1">
      <c r="B14" s="43"/>
      <c r="D14" s="142" t="s">
        <v>20</v>
      </c>
      <c r="F14" s="17" t="s">
        <v>21</v>
      </c>
      <c r="I14" s="146" t="s">
        <v>22</v>
      </c>
      <c r="J14" s="147" t="str">
        <f>'Rekapitulace zakázky'!AN8</f>
        <v>17. 4. 2019</v>
      </c>
      <c r="L14" s="43"/>
    </row>
    <row r="15" s="1" customFormat="1" ht="10.8" customHeight="1">
      <c r="B15" s="43"/>
      <c r="I15" s="144"/>
      <c r="L15" s="43"/>
    </row>
    <row r="16" s="1" customFormat="1" ht="12" customHeight="1">
      <c r="B16" s="43"/>
      <c r="D16" s="142" t="s">
        <v>24</v>
      </c>
      <c r="I16" s="146" t="s">
        <v>25</v>
      </c>
      <c r="J16" s="17" t="s">
        <v>1</v>
      </c>
      <c r="L16" s="43"/>
    </row>
    <row r="17" s="1" customFormat="1" ht="18" customHeight="1">
      <c r="B17" s="43"/>
      <c r="E17" s="17" t="s">
        <v>21</v>
      </c>
      <c r="I17" s="146" t="s">
        <v>26</v>
      </c>
      <c r="J17" s="17" t="s">
        <v>1</v>
      </c>
      <c r="L17" s="43"/>
    </row>
    <row r="18" s="1" customFormat="1" ht="6.96" customHeight="1">
      <c r="B18" s="43"/>
      <c r="I18" s="144"/>
      <c r="L18" s="43"/>
    </row>
    <row r="19" s="1" customFormat="1" ht="12" customHeight="1">
      <c r="B19" s="43"/>
      <c r="D19" s="142" t="s">
        <v>27</v>
      </c>
      <c r="I19" s="146" t="s">
        <v>25</v>
      </c>
      <c r="J19" s="33" t="str">
        <f>'Rekapitulace zakázky'!AN13</f>
        <v>Vyplň údaj</v>
      </c>
      <c r="L19" s="43"/>
    </row>
    <row r="20" s="1" customFormat="1" ht="18" customHeight="1">
      <c r="B20" s="43"/>
      <c r="E20" s="33" t="str">
        <f>'Rekapitulace zakázky'!E14</f>
        <v>Vyplň údaj</v>
      </c>
      <c r="F20" s="17"/>
      <c r="G20" s="17"/>
      <c r="H20" s="17"/>
      <c r="I20" s="146" t="s">
        <v>26</v>
      </c>
      <c r="J20" s="33" t="str">
        <f>'Rekapitulace zakázky'!AN14</f>
        <v>Vyplň údaj</v>
      </c>
      <c r="L20" s="43"/>
    </row>
    <row r="21" s="1" customFormat="1" ht="6.96" customHeight="1">
      <c r="B21" s="43"/>
      <c r="I21" s="144"/>
      <c r="L21" s="43"/>
    </row>
    <row r="22" s="1" customFormat="1" ht="12" customHeight="1">
      <c r="B22" s="43"/>
      <c r="D22" s="142" t="s">
        <v>29</v>
      </c>
      <c r="I22" s="146" t="s">
        <v>25</v>
      </c>
      <c r="J22" s="17" t="s">
        <v>1</v>
      </c>
      <c r="L22" s="43"/>
    </row>
    <row r="23" s="1" customFormat="1" ht="18" customHeight="1">
      <c r="B23" s="43"/>
      <c r="E23" s="17" t="s">
        <v>21</v>
      </c>
      <c r="I23" s="146" t="s">
        <v>26</v>
      </c>
      <c r="J23" s="17" t="s">
        <v>1</v>
      </c>
      <c r="L23" s="43"/>
    </row>
    <row r="24" s="1" customFormat="1" ht="6.96" customHeight="1">
      <c r="B24" s="43"/>
      <c r="I24" s="144"/>
      <c r="L24" s="43"/>
    </row>
    <row r="25" s="1" customFormat="1" ht="12" customHeight="1">
      <c r="B25" s="43"/>
      <c r="D25" s="142" t="s">
        <v>31</v>
      </c>
      <c r="I25" s="146" t="s">
        <v>25</v>
      </c>
      <c r="J25" s="17" t="s">
        <v>1</v>
      </c>
      <c r="L25" s="43"/>
    </row>
    <row r="26" s="1" customFormat="1" ht="18" customHeight="1">
      <c r="B26" s="43"/>
      <c r="E26" s="17" t="s">
        <v>21</v>
      </c>
      <c r="I26" s="146" t="s">
        <v>26</v>
      </c>
      <c r="J26" s="17" t="s">
        <v>1</v>
      </c>
      <c r="L26" s="43"/>
    </row>
    <row r="27" s="1" customFormat="1" ht="6.96" customHeight="1">
      <c r="B27" s="43"/>
      <c r="I27" s="144"/>
      <c r="L27" s="43"/>
    </row>
    <row r="28" s="1" customFormat="1" ht="12" customHeight="1">
      <c r="B28" s="43"/>
      <c r="D28" s="142" t="s">
        <v>32</v>
      </c>
      <c r="I28" s="144"/>
      <c r="L28" s="43"/>
    </row>
    <row r="29" s="7" customFormat="1" ht="16.5" customHeight="1">
      <c r="B29" s="148"/>
      <c r="E29" s="149" t="s">
        <v>1</v>
      </c>
      <c r="F29" s="149"/>
      <c r="G29" s="149"/>
      <c r="H29" s="149"/>
      <c r="I29" s="150"/>
      <c r="L29" s="148"/>
    </row>
    <row r="30" s="1" customFormat="1" ht="6.96" customHeight="1">
      <c r="B30" s="43"/>
      <c r="I30" s="144"/>
      <c r="L30" s="43"/>
    </row>
    <row r="31" s="1" customFormat="1" ht="6.96" customHeight="1">
      <c r="B31" s="43"/>
      <c r="D31" s="71"/>
      <c r="E31" s="71"/>
      <c r="F31" s="71"/>
      <c r="G31" s="71"/>
      <c r="H31" s="71"/>
      <c r="I31" s="151"/>
      <c r="J31" s="71"/>
      <c r="K31" s="71"/>
      <c r="L31" s="43"/>
    </row>
    <row r="32" s="1" customFormat="1" ht="25.44" customHeight="1">
      <c r="B32" s="43"/>
      <c r="D32" s="152" t="s">
        <v>33</v>
      </c>
      <c r="I32" s="144"/>
      <c r="J32" s="153">
        <f>ROUND(J88, 2)</f>
        <v>0</v>
      </c>
      <c r="L32" s="43"/>
    </row>
    <row r="33" s="1" customFormat="1" ht="6.96" customHeight="1">
      <c r="B33" s="43"/>
      <c r="D33" s="71"/>
      <c r="E33" s="71"/>
      <c r="F33" s="71"/>
      <c r="G33" s="71"/>
      <c r="H33" s="71"/>
      <c r="I33" s="151"/>
      <c r="J33" s="71"/>
      <c r="K33" s="71"/>
      <c r="L33" s="43"/>
    </row>
    <row r="34" s="1" customFormat="1" ht="14.4" customHeight="1">
      <c r="B34" s="43"/>
      <c r="F34" s="154" t="s">
        <v>35</v>
      </c>
      <c r="I34" s="155" t="s">
        <v>34</v>
      </c>
      <c r="J34" s="154" t="s">
        <v>36</v>
      </c>
      <c r="L34" s="43"/>
    </row>
    <row r="35" s="1" customFormat="1" ht="14.4" customHeight="1">
      <c r="B35" s="43"/>
      <c r="D35" s="142" t="s">
        <v>37</v>
      </c>
      <c r="E35" s="142" t="s">
        <v>38</v>
      </c>
      <c r="F35" s="156">
        <f>ROUND((SUM(BE88:BE183)),  2)</f>
        <v>0</v>
      </c>
      <c r="I35" s="157">
        <v>0.20999999999999999</v>
      </c>
      <c r="J35" s="156">
        <f>ROUND(((SUM(BE88:BE183))*I35),  2)</f>
        <v>0</v>
      </c>
      <c r="L35" s="43"/>
    </row>
    <row r="36" s="1" customFormat="1" ht="14.4" customHeight="1">
      <c r="B36" s="43"/>
      <c r="E36" s="142" t="s">
        <v>39</v>
      </c>
      <c r="F36" s="156">
        <f>ROUND((SUM(BF88:BF183)),  2)</f>
        <v>0</v>
      </c>
      <c r="I36" s="157">
        <v>0.14999999999999999</v>
      </c>
      <c r="J36" s="156">
        <f>ROUND(((SUM(BF88:BF183))*I36),  2)</f>
        <v>0</v>
      </c>
      <c r="L36" s="43"/>
    </row>
    <row r="37" hidden="1" s="1" customFormat="1" ht="14.4" customHeight="1">
      <c r="B37" s="43"/>
      <c r="E37" s="142" t="s">
        <v>40</v>
      </c>
      <c r="F37" s="156">
        <f>ROUND((SUM(BG88:BG183)),  2)</f>
        <v>0</v>
      </c>
      <c r="I37" s="157">
        <v>0.20999999999999999</v>
      </c>
      <c r="J37" s="156">
        <f>0</f>
        <v>0</v>
      </c>
      <c r="L37" s="43"/>
    </row>
    <row r="38" hidden="1" s="1" customFormat="1" ht="14.4" customHeight="1">
      <c r="B38" s="43"/>
      <c r="E38" s="142" t="s">
        <v>41</v>
      </c>
      <c r="F38" s="156">
        <f>ROUND((SUM(BH88:BH183)),  2)</f>
        <v>0</v>
      </c>
      <c r="I38" s="157">
        <v>0.14999999999999999</v>
      </c>
      <c r="J38" s="156">
        <f>0</f>
        <v>0</v>
      </c>
      <c r="L38" s="43"/>
    </row>
    <row r="39" hidden="1" s="1" customFormat="1" ht="14.4" customHeight="1">
      <c r="B39" s="43"/>
      <c r="E39" s="142" t="s">
        <v>42</v>
      </c>
      <c r="F39" s="156">
        <f>ROUND((SUM(BI88:BI183)),  2)</f>
        <v>0</v>
      </c>
      <c r="I39" s="157">
        <v>0</v>
      </c>
      <c r="J39" s="156">
        <f>0</f>
        <v>0</v>
      </c>
      <c r="L39" s="43"/>
    </row>
    <row r="40" s="1" customFormat="1" ht="6.96" customHeight="1">
      <c r="B40" s="43"/>
      <c r="I40" s="144"/>
      <c r="L40" s="43"/>
    </row>
    <row r="41" s="1" customFormat="1" ht="25.44" customHeight="1">
      <c r="B41" s="43"/>
      <c r="C41" s="158"/>
      <c r="D41" s="159" t="s">
        <v>43</v>
      </c>
      <c r="E41" s="160"/>
      <c r="F41" s="160"/>
      <c r="G41" s="161" t="s">
        <v>44</v>
      </c>
      <c r="H41" s="162" t="s">
        <v>45</v>
      </c>
      <c r="I41" s="163"/>
      <c r="J41" s="164">
        <f>SUM(J32:J39)</f>
        <v>0</v>
      </c>
      <c r="K41" s="165"/>
      <c r="L41" s="43"/>
    </row>
    <row r="42" s="1" customFormat="1" ht="14.4" customHeight="1">
      <c r="B42" s="166"/>
      <c r="C42" s="167"/>
      <c r="D42" s="167"/>
      <c r="E42" s="167"/>
      <c r="F42" s="167"/>
      <c r="G42" s="167"/>
      <c r="H42" s="167"/>
      <c r="I42" s="168"/>
      <c r="J42" s="167"/>
      <c r="K42" s="167"/>
      <c r="L42" s="43"/>
    </row>
    <row r="46" s="1" customFormat="1" ht="6.96" customHeight="1">
      <c r="B46" s="169"/>
      <c r="C46" s="170"/>
      <c r="D46" s="170"/>
      <c r="E46" s="170"/>
      <c r="F46" s="170"/>
      <c r="G46" s="170"/>
      <c r="H46" s="170"/>
      <c r="I46" s="171"/>
      <c r="J46" s="170"/>
      <c r="K46" s="170"/>
      <c r="L46" s="43"/>
    </row>
    <row r="47" s="1" customFormat="1" ht="24.96" customHeight="1">
      <c r="B47" s="38"/>
      <c r="C47" s="23" t="s">
        <v>107</v>
      </c>
      <c r="D47" s="39"/>
      <c r="E47" s="39"/>
      <c r="F47" s="39"/>
      <c r="G47" s="39"/>
      <c r="H47" s="39"/>
      <c r="I47" s="144"/>
      <c r="J47" s="39"/>
      <c r="K47" s="39"/>
      <c r="L47" s="43"/>
    </row>
    <row r="48" s="1" customFormat="1" ht="6.96" customHeight="1">
      <c r="B48" s="38"/>
      <c r="C48" s="39"/>
      <c r="D48" s="39"/>
      <c r="E48" s="39"/>
      <c r="F48" s="39"/>
      <c r="G48" s="39"/>
      <c r="H48" s="39"/>
      <c r="I48" s="144"/>
      <c r="J48" s="39"/>
      <c r="K48" s="39"/>
      <c r="L48" s="43"/>
    </row>
    <row r="49" s="1" customFormat="1" ht="12" customHeight="1">
      <c r="B49" s="38"/>
      <c r="C49" s="32" t="s">
        <v>16</v>
      </c>
      <c r="D49" s="39"/>
      <c r="E49" s="39"/>
      <c r="F49" s="39"/>
      <c r="G49" s="39"/>
      <c r="H49" s="39"/>
      <c r="I49" s="144"/>
      <c r="J49" s="39"/>
      <c r="K49" s="39"/>
      <c r="L49" s="43"/>
    </row>
    <row r="50" s="1" customFormat="1" ht="16.5" customHeight="1">
      <c r="B50" s="38"/>
      <c r="C50" s="39"/>
      <c r="D50" s="39"/>
      <c r="E50" s="172" t="str">
        <f>E7</f>
        <v>Oprava MO Podbořany - Kaštice</v>
      </c>
      <c r="F50" s="32"/>
      <c r="G50" s="32"/>
      <c r="H50" s="32"/>
      <c r="I50" s="144"/>
      <c r="J50" s="39"/>
      <c r="K50" s="39"/>
      <c r="L50" s="43"/>
    </row>
    <row r="51" ht="12" customHeight="1">
      <c r="B51" s="21"/>
      <c r="C51" s="32" t="s">
        <v>101</v>
      </c>
      <c r="D51" s="22"/>
      <c r="E51" s="22"/>
      <c r="F51" s="22"/>
      <c r="G51" s="22"/>
      <c r="H51" s="22"/>
      <c r="I51" s="137"/>
      <c r="J51" s="22"/>
      <c r="K51" s="22"/>
      <c r="L51" s="20"/>
    </row>
    <row r="52" s="1" customFormat="1" ht="16.5" customHeight="1">
      <c r="B52" s="38"/>
      <c r="C52" s="39"/>
      <c r="D52" s="39"/>
      <c r="E52" s="172" t="s">
        <v>1202</v>
      </c>
      <c r="F52" s="39"/>
      <c r="G52" s="39"/>
      <c r="H52" s="39"/>
      <c r="I52" s="144"/>
      <c r="J52" s="39"/>
      <c r="K52" s="39"/>
      <c r="L52" s="43"/>
    </row>
    <row r="53" s="1" customFormat="1" ht="12" customHeight="1">
      <c r="B53" s="38"/>
      <c r="C53" s="32" t="s">
        <v>103</v>
      </c>
      <c r="D53" s="39"/>
      <c r="E53" s="39"/>
      <c r="F53" s="39"/>
      <c r="G53" s="39"/>
      <c r="H53" s="39"/>
      <c r="I53" s="144"/>
      <c r="J53" s="39"/>
      <c r="K53" s="39"/>
      <c r="L53" s="43"/>
    </row>
    <row r="54" s="1" customFormat="1" ht="16.5" customHeight="1">
      <c r="B54" s="38"/>
      <c r="C54" s="39"/>
      <c r="D54" s="39"/>
      <c r="E54" s="64" t="str">
        <f>E11</f>
        <v xml:space="preserve">002 - ZRN - km 186,944 - svršek </v>
      </c>
      <c r="F54" s="39"/>
      <c r="G54" s="39"/>
      <c r="H54" s="39"/>
      <c r="I54" s="144"/>
      <c r="J54" s="39"/>
      <c r="K54" s="39"/>
      <c r="L54" s="43"/>
    </row>
    <row r="55" s="1" customFormat="1" ht="6.96" customHeight="1">
      <c r="B55" s="38"/>
      <c r="C55" s="39"/>
      <c r="D55" s="39"/>
      <c r="E55" s="39"/>
      <c r="F55" s="39"/>
      <c r="G55" s="39"/>
      <c r="H55" s="39"/>
      <c r="I55" s="144"/>
      <c r="J55" s="39"/>
      <c r="K55" s="39"/>
      <c r="L55" s="43"/>
    </row>
    <row r="56" s="1" customFormat="1" ht="12" customHeight="1">
      <c r="B56" s="38"/>
      <c r="C56" s="32" t="s">
        <v>20</v>
      </c>
      <c r="D56" s="39"/>
      <c r="E56" s="39"/>
      <c r="F56" s="27" t="str">
        <f>F14</f>
        <v xml:space="preserve"> </v>
      </c>
      <c r="G56" s="39"/>
      <c r="H56" s="39"/>
      <c r="I56" s="146" t="s">
        <v>22</v>
      </c>
      <c r="J56" s="67" t="str">
        <f>IF(J14="","",J14)</f>
        <v>17. 4. 2019</v>
      </c>
      <c r="K56" s="39"/>
      <c r="L56" s="43"/>
    </row>
    <row r="57" s="1" customFormat="1" ht="6.96" customHeight="1">
      <c r="B57" s="38"/>
      <c r="C57" s="39"/>
      <c r="D57" s="39"/>
      <c r="E57" s="39"/>
      <c r="F57" s="39"/>
      <c r="G57" s="39"/>
      <c r="H57" s="39"/>
      <c r="I57" s="144"/>
      <c r="J57" s="39"/>
      <c r="K57" s="39"/>
      <c r="L57" s="43"/>
    </row>
    <row r="58" s="1" customFormat="1" ht="13.65" customHeight="1">
      <c r="B58" s="38"/>
      <c r="C58" s="32" t="s">
        <v>24</v>
      </c>
      <c r="D58" s="39"/>
      <c r="E58" s="39"/>
      <c r="F58" s="27" t="str">
        <f>E17</f>
        <v xml:space="preserve"> </v>
      </c>
      <c r="G58" s="39"/>
      <c r="H58" s="39"/>
      <c r="I58" s="146" t="s">
        <v>29</v>
      </c>
      <c r="J58" s="36" t="str">
        <f>E23</f>
        <v xml:space="preserve"> </v>
      </c>
      <c r="K58" s="39"/>
      <c r="L58" s="43"/>
    </row>
    <row r="59" s="1" customFormat="1" ht="13.65" customHeight="1">
      <c r="B59" s="38"/>
      <c r="C59" s="32" t="s">
        <v>27</v>
      </c>
      <c r="D59" s="39"/>
      <c r="E59" s="39"/>
      <c r="F59" s="27" t="str">
        <f>IF(E20="","",E20)</f>
        <v>Vyplň údaj</v>
      </c>
      <c r="G59" s="39"/>
      <c r="H59" s="39"/>
      <c r="I59" s="146" t="s">
        <v>31</v>
      </c>
      <c r="J59" s="36" t="str">
        <f>E26</f>
        <v xml:space="preserve"> </v>
      </c>
      <c r="K59" s="39"/>
      <c r="L59" s="43"/>
    </row>
    <row r="60" s="1" customFormat="1" ht="10.32" customHeight="1">
      <c r="B60" s="38"/>
      <c r="C60" s="39"/>
      <c r="D60" s="39"/>
      <c r="E60" s="39"/>
      <c r="F60" s="39"/>
      <c r="G60" s="39"/>
      <c r="H60" s="39"/>
      <c r="I60" s="144"/>
      <c r="J60" s="39"/>
      <c r="K60" s="39"/>
      <c r="L60" s="43"/>
    </row>
    <row r="61" s="1" customFormat="1" ht="29.28" customHeight="1">
      <c r="B61" s="38"/>
      <c r="C61" s="173" t="s">
        <v>108</v>
      </c>
      <c r="D61" s="174"/>
      <c r="E61" s="174"/>
      <c r="F61" s="174"/>
      <c r="G61" s="174"/>
      <c r="H61" s="174"/>
      <c r="I61" s="175"/>
      <c r="J61" s="176" t="s">
        <v>109</v>
      </c>
      <c r="K61" s="174"/>
      <c r="L61" s="43"/>
    </row>
    <row r="62" s="1" customFormat="1" ht="10.32" customHeight="1">
      <c r="B62" s="38"/>
      <c r="C62" s="39"/>
      <c r="D62" s="39"/>
      <c r="E62" s="39"/>
      <c r="F62" s="39"/>
      <c r="G62" s="39"/>
      <c r="H62" s="39"/>
      <c r="I62" s="144"/>
      <c r="J62" s="39"/>
      <c r="K62" s="39"/>
      <c r="L62" s="43"/>
    </row>
    <row r="63" s="1" customFormat="1" ht="22.8" customHeight="1">
      <c r="B63" s="38"/>
      <c r="C63" s="177" t="s">
        <v>110</v>
      </c>
      <c r="D63" s="39"/>
      <c r="E63" s="39"/>
      <c r="F63" s="39"/>
      <c r="G63" s="39"/>
      <c r="H63" s="39"/>
      <c r="I63" s="144"/>
      <c r="J63" s="98">
        <f>J88</f>
        <v>0</v>
      </c>
      <c r="K63" s="39"/>
      <c r="L63" s="43"/>
      <c r="AU63" s="17" t="s">
        <v>111</v>
      </c>
    </row>
    <row r="64" s="8" customFormat="1" ht="24.96" customHeight="1">
      <c r="B64" s="178"/>
      <c r="C64" s="179"/>
      <c r="D64" s="180" t="s">
        <v>112</v>
      </c>
      <c r="E64" s="181"/>
      <c r="F64" s="181"/>
      <c r="G64" s="181"/>
      <c r="H64" s="181"/>
      <c r="I64" s="182"/>
      <c r="J64" s="183">
        <f>J89</f>
        <v>0</v>
      </c>
      <c r="K64" s="179"/>
      <c r="L64" s="184"/>
    </row>
    <row r="65" s="9" customFormat="1" ht="19.92" customHeight="1">
      <c r="B65" s="185"/>
      <c r="C65" s="121"/>
      <c r="D65" s="186" t="s">
        <v>117</v>
      </c>
      <c r="E65" s="187"/>
      <c r="F65" s="187"/>
      <c r="G65" s="187"/>
      <c r="H65" s="187"/>
      <c r="I65" s="188"/>
      <c r="J65" s="189">
        <f>J90</f>
        <v>0</v>
      </c>
      <c r="K65" s="121"/>
      <c r="L65" s="190"/>
    </row>
    <row r="66" s="8" customFormat="1" ht="24.96" customHeight="1">
      <c r="B66" s="178"/>
      <c r="C66" s="179"/>
      <c r="D66" s="180" t="s">
        <v>1275</v>
      </c>
      <c r="E66" s="181"/>
      <c r="F66" s="181"/>
      <c r="G66" s="181"/>
      <c r="H66" s="181"/>
      <c r="I66" s="182"/>
      <c r="J66" s="183">
        <f>J170</f>
        <v>0</v>
      </c>
      <c r="K66" s="179"/>
      <c r="L66" s="184"/>
    </row>
    <row r="67" s="1" customFormat="1" ht="21.84" customHeight="1">
      <c r="B67" s="38"/>
      <c r="C67" s="39"/>
      <c r="D67" s="39"/>
      <c r="E67" s="39"/>
      <c r="F67" s="39"/>
      <c r="G67" s="39"/>
      <c r="H67" s="39"/>
      <c r="I67" s="144"/>
      <c r="J67" s="39"/>
      <c r="K67" s="39"/>
      <c r="L67" s="43"/>
    </row>
    <row r="68" s="1" customFormat="1" ht="6.96" customHeight="1">
      <c r="B68" s="57"/>
      <c r="C68" s="58"/>
      <c r="D68" s="58"/>
      <c r="E68" s="58"/>
      <c r="F68" s="58"/>
      <c r="G68" s="58"/>
      <c r="H68" s="58"/>
      <c r="I68" s="168"/>
      <c r="J68" s="58"/>
      <c r="K68" s="58"/>
      <c r="L68" s="43"/>
    </row>
    <row r="72" s="1" customFormat="1" ht="6.96" customHeight="1">
      <c r="B72" s="59"/>
      <c r="C72" s="60"/>
      <c r="D72" s="60"/>
      <c r="E72" s="60"/>
      <c r="F72" s="60"/>
      <c r="G72" s="60"/>
      <c r="H72" s="60"/>
      <c r="I72" s="171"/>
      <c r="J72" s="60"/>
      <c r="K72" s="60"/>
      <c r="L72" s="43"/>
    </row>
    <row r="73" s="1" customFormat="1" ht="24.96" customHeight="1">
      <c r="B73" s="38"/>
      <c r="C73" s="23" t="s">
        <v>124</v>
      </c>
      <c r="D73" s="39"/>
      <c r="E73" s="39"/>
      <c r="F73" s="39"/>
      <c r="G73" s="39"/>
      <c r="H73" s="39"/>
      <c r="I73" s="144"/>
      <c r="J73" s="39"/>
      <c r="K73" s="39"/>
      <c r="L73" s="43"/>
    </row>
    <row r="74" s="1" customFormat="1" ht="6.96" customHeight="1">
      <c r="B74" s="38"/>
      <c r="C74" s="39"/>
      <c r="D74" s="39"/>
      <c r="E74" s="39"/>
      <c r="F74" s="39"/>
      <c r="G74" s="39"/>
      <c r="H74" s="39"/>
      <c r="I74" s="144"/>
      <c r="J74" s="39"/>
      <c r="K74" s="39"/>
      <c r="L74" s="43"/>
    </row>
    <row r="75" s="1" customFormat="1" ht="12" customHeight="1">
      <c r="B75" s="38"/>
      <c r="C75" s="32" t="s">
        <v>16</v>
      </c>
      <c r="D75" s="39"/>
      <c r="E75" s="39"/>
      <c r="F75" s="39"/>
      <c r="G75" s="39"/>
      <c r="H75" s="39"/>
      <c r="I75" s="144"/>
      <c r="J75" s="39"/>
      <c r="K75" s="39"/>
      <c r="L75" s="43"/>
    </row>
    <row r="76" s="1" customFormat="1" ht="16.5" customHeight="1">
      <c r="B76" s="38"/>
      <c r="C76" s="39"/>
      <c r="D76" s="39"/>
      <c r="E76" s="172" t="str">
        <f>E7</f>
        <v>Oprava MO Podbořany - Kaštice</v>
      </c>
      <c r="F76" s="32"/>
      <c r="G76" s="32"/>
      <c r="H76" s="32"/>
      <c r="I76" s="144"/>
      <c r="J76" s="39"/>
      <c r="K76" s="39"/>
      <c r="L76" s="43"/>
    </row>
    <row r="77" ht="12" customHeight="1">
      <c r="B77" s="21"/>
      <c r="C77" s="32" t="s">
        <v>101</v>
      </c>
      <c r="D77" s="22"/>
      <c r="E77" s="22"/>
      <c r="F77" s="22"/>
      <c r="G77" s="22"/>
      <c r="H77" s="22"/>
      <c r="I77" s="137"/>
      <c r="J77" s="22"/>
      <c r="K77" s="22"/>
      <c r="L77" s="20"/>
    </row>
    <row r="78" s="1" customFormat="1" ht="16.5" customHeight="1">
      <c r="B78" s="38"/>
      <c r="C78" s="39"/>
      <c r="D78" s="39"/>
      <c r="E78" s="172" t="s">
        <v>1202</v>
      </c>
      <c r="F78" s="39"/>
      <c r="G78" s="39"/>
      <c r="H78" s="39"/>
      <c r="I78" s="144"/>
      <c r="J78" s="39"/>
      <c r="K78" s="39"/>
      <c r="L78" s="43"/>
    </row>
    <row r="79" s="1" customFormat="1" ht="12" customHeight="1">
      <c r="B79" s="38"/>
      <c r="C79" s="32" t="s">
        <v>103</v>
      </c>
      <c r="D79" s="39"/>
      <c r="E79" s="39"/>
      <c r="F79" s="39"/>
      <c r="G79" s="39"/>
      <c r="H79" s="39"/>
      <c r="I79" s="144"/>
      <c r="J79" s="39"/>
      <c r="K79" s="39"/>
      <c r="L79" s="43"/>
    </row>
    <row r="80" s="1" customFormat="1" ht="16.5" customHeight="1">
      <c r="B80" s="38"/>
      <c r="C80" s="39"/>
      <c r="D80" s="39"/>
      <c r="E80" s="64" t="str">
        <f>E11</f>
        <v xml:space="preserve">002 - ZRN - km 186,944 - svršek </v>
      </c>
      <c r="F80" s="39"/>
      <c r="G80" s="39"/>
      <c r="H80" s="39"/>
      <c r="I80" s="144"/>
      <c r="J80" s="39"/>
      <c r="K80" s="39"/>
      <c r="L80" s="43"/>
    </row>
    <row r="81" s="1" customFormat="1" ht="6.96" customHeight="1">
      <c r="B81" s="38"/>
      <c r="C81" s="39"/>
      <c r="D81" s="39"/>
      <c r="E81" s="39"/>
      <c r="F81" s="39"/>
      <c r="G81" s="39"/>
      <c r="H81" s="39"/>
      <c r="I81" s="144"/>
      <c r="J81" s="39"/>
      <c r="K81" s="39"/>
      <c r="L81" s="43"/>
    </row>
    <row r="82" s="1" customFormat="1" ht="12" customHeight="1">
      <c r="B82" s="38"/>
      <c r="C82" s="32" t="s">
        <v>20</v>
      </c>
      <c r="D82" s="39"/>
      <c r="E82" s="39"/>
      <c r="F82" s="27" t="str">
        <f>F14</f>
        <v xml:space="preserve"> </v>
      </c>
      <c r="G82" s="39"/>
      <c r="H82" s="39"/>
      <c r="I82" s="146" t="s">
        <v>22</v>
      </c>
      <c r="J82" s="67" t="str">
        <f>IF(J14="","",J14)</f>
        <v>17. 4. 2019</v>
      </c>
      <c r="K82" s="39"/>
      <c r="L82" s="43"/>
    </row>
    <row r="83" s="1" customFormat="1" ht="6.96" customHeight="1">
      <c r="B83" s="38"/>
      <c r="C83" s="39"/>
      <c r="D83" s="39"/>
      <c r="E83" s="39"/>
      <c r="F83" s="39"/>
      <c r="G83" s="39"/>
      <c r="H83" s="39"/>
      <c r="I83" s="144"/>
      <c r="J83" s="39"/>
      <c r="K83" s="39"/>
      <c r="L83" s="43"/>
    </row>
    <row r="84" s="1" customFormat="1" ht="13.65" customHeight="1">
      <c r="B84" s="38"/>
      <c r="C84" s="32" t="s">
        <v>24</v>
      </c>
      <c r="D84" s="39"/>
      <c r="E84" s="39"/>
      <c r="F84" s="27" t="str">
        <f>E17</f>
        <v xml:space="preserve"> </v>
      </c>
      <c r="G84" s="39"/>
      <c r="H84" s="39"/>
      <c r="I84" s="146" t="s">
        <v>29</v>
      </c>
      <c r="J84" s="36" t="str">
        <f>E23</f>
        <v xml:space="preserve"> </v>
      </c>
      <c r="K84" s="39"/>
      <c r="L84" s="43"/>
    </row>
    <row r="85" s="1" customFormat="1" ht="13.65" customHeight="1">
      <c r="B85" s="38"/>
      <c r="C85" s="32" t="s">
        <v>27</v>
      </c>
      <c r="D85" s="39"/>
      <c r="E85" s="39"/>
      <c r="F85" s="27" t="str">
        <f>IF(E20="","",E20)</f>
        <v>Vyplň údaj</v>
      </c>
      <c r="G85" s="39"/>
      <c r="H85" s="39"/>
      <c r="I85" s="146" t="s">
        <v>31</v>
      </c>
      <c r="J85" s="36" t="str">
        <f>E26</f>
        <v xml:space="preserve"> </v>
      </c>
      <c r="K85" s="39"/>
      <c r="L85" s="43"/>
    </row>
    <row r="86" s="1" customFormat="1" ht="10.32" customHeight="1">
      <c r="B86" s="38"/>
      <c r="C86" s="39"/>
      <c r="D86" s="39"/>
      <c r="E86" s="39"/>
      <c r="F86" s="39"/>
      <c r="G86" s="39"/>
      <c r="H86" s="39"/>
      <c r="I86" s="144"/>
      <c r="J86" s="39"/>
      <c r="K86" s="39"/>
      <c r="L86" s="43"/>
    </row>
    <row r="87" s="10" customFormat="1" ht="29.28" customHeight="1">
      <c r="B87" s="191"/>
      <c r="C87" s="192" t="s">
        <v>125</v>
      </c>
      <c r="D87" s="193" t="s">
        <v>52</v>
      </c>
      <c r="E87" s="193" t="s">
        <v>48</v>
      </c>
      <c r="F87" s="193" t="s">
        <v>49</v>
      </c>
      <c r="G87" s="193" t="s">
        <v>126</v>
      </c>
      <c r="H87" s="193" t="s">
        <v>127</v>
      </c>
      <c r="I87" s="194" t="s">
        <v>128</v>
      </c>
      <c r="J87" s="193" t="s">
        <v>109</v>
      </c>
      <c r="K87" s="195" t="s">
        <v>129</v>
      </c>
      <c r="L87" s="196"/>
      <c r="M87" s="88" t="s">
        <v>1</v>
      </c>
      <c r="N87" s="89" t="s">
        <v>37</v>
      </c>
      <c r="O87" s="89" t="s">
        <v>130</v>
      </c>
      <c r="P87" s="89" t="s">
        <v>131</v>
      </c>
      <c r="Q87" s="89" t="s">
        <v>132</v>
      </c>
      <c r="R87" s="89" t="s">
        <v>133</v>
      </c>
      <c r="S87" s="89" t="s">
        <v>134</v>
      </c>
      <c r="T87" s="90" t="s">
        <v>135</v>
      </c>
    </row>
    <row r="88" s="1" customFormat="1" ht="22.8" customHeight="1">
      <c r="B88" s="38"/>
      <c r="C88" s="95" t="s">
        <v>136</v>
      </c>
      <c r="D88" s="39"/>
      <c r="E88" s="39"/>
      <c r="F88" s="39"/>
      <c r="G88" s="39"/>
      <c r="H88" s="39"/>
      <c r="I88" s="144"/>
      <c r="J88" s="197">
        <f>BK88</f>
        <v>0</v>
      </c>
      <c r="K88" s="39"/>
      <c r="L88" s="43"/>
      <c r="M88" s="91"/>
      <c r="N88" s="92"/>
      <c r="O88" s="92"/>
      <c r="P88" s="198">
        <f>P89+P170</f>
        <v>0</v>
      </c>
      <c r="Q88" s="92"/>
      <c r="R88" s="198">
        <f>R89+R170</f>
        <v>171.06450000000001</v>
      </c>
      <c r="S88" s="92"/>
      <c r="T88" s="199">
        <f>T89+T170</f>
        <v>0</v>
      </c>
      <c r="AT88" s="17" t="s">
        <v>66</v>
      </c>
      <c r="AU88" s="17" t="s">
        <v>111</v>
      </c>
      <c r="BK88" s="200">
        <f>BK89+BK170</f>
        <v>0</v>
      </c>
    </row>
    <row r="89" s="11" customFormat="1" ht="25.92" customHeight="1">
      <c r="B89" s="201"/>
      <c r="C89" s="202"/>
      <c r="D89" s="203" t="s">
        <v>66</v>
      </c>
      <c r="E89" s="204" t="s">
        <v>137</v>
      </c>
      <c r="F89" s="204" t="s">
        <v>138</v>
      </c>
      <c r="G89" s="202"/>
      <c r="H89" s="202"/>
      <c r="I89" s="205"/>
      <c r="J89" s="206">
        <f>BK89</f>
        <v>0</v>
      </c>
      <c r="K89" s="202"/>
      <c r="L89" s="207"/>
      <c r="M89" s="208"/>
      <c r="N89" s="209"/>
      <c r="O89" s="209"/>
      <c r="P89" s="210">
        <f>P90</f>
        <v>0</v>
      </c>
      <c r="Q89" s="209"/>
      <c r="R89" s="210">
        <f>R90</f>
        <v>171.06450000000001</v>
      </c>
      <c r="S89" s="209"/>
      <c r="T89" s="211">
        <f>T90</f>
        <v>0</v>
      </c>
      <c r="AR89" s="212" t="s">
        <v>74</v>
      </c>
      <c r="AT89" s="213" t="s">
        <v>66</v>
      </c>
      <c r="AU89" s="213" t="s">
        <v>67</v>
      </c>
      <c r="AY89" s="212" t="s">
        <v>139</v>
      </c>
      <c r="BK89" s="214">
        <f>BK90</f>
        <v>0</v>
      </c>
    </row>
    <row r="90" s="11" customFormat="1" ht="22.8" customHeight="1">
      <c r="B90" s="201"/>
      <c r="C90" s="202"/>
      <c r="D90" s="203" t="s">
        <v>66</v>
      </c>
      <c r="E90" s="215" t="s">
        <v>182</v>
      </c>
      <c r="F90" s="215" t="s">
        <v>491</v>
      </c>
      <c r="G90" s="202"/>
      <c r="H90" s="202"/>
      <c r="I90" s="205"/>
      <c r="J90" s="216">
        <f>BK90</f>
        <v>0</v>
      </c>
      <c r="K90" s="202"/>
      <c r="L90" s="207"/>
      <c r="M90" s="208"/>
      <c r="N90" s="209"/>
      <c r="O90" s="209"/>
      <c r="P90" s="210">
        <f>SUM(P91:P169)</f>
        <v>0</v>
      </c>
      <c r="Q90" s="209"/>
      <c r="R90" s="210">
        <f>SUM(R91:R169)</f>
        <v>171.06450000000001</v>
      </c>
      <c r="S90" s="209"/>
      <c r="T90" s="211">
        <f>SUM(T91:T169)</f>
        <v>0</v>
      </c>
      <c r="AR90" s="212" t="s">
        <v>74</v>
      </c>
      <c r="AT90" s="213" t="s">
        <v>66</v>
      </c>
      <c r="AU90" s="213" t="s">
        <v>74</v>
      </c>
      <c r="AY90" s="212" t="s">
        <v>139</v>
      </c>
      <c r="BK90" s="214">
        <f>SUM(BK91:BK169)</f>
        <v>0</v>
      </c>
    </row>
    <row r="91" s="1" customFormat="1" ht="22.5" customHeight="1">
      <c r="B91" s="38"/>
      <c r="C91" s="217" t="s">
        <v>74</v>
      </c>
      <c r="D91" s="217" t="s">
        <v>141</v>
      </c>
      <c r="E91" s="218" t="s">
        <v>1276</v>
      </c>
      <c r="F91" s="219" t="s">
        <v>1277</v>
      </c>
      <c r="G91" s="220" t="s">
        <v>144</v>
      </c>
      <c r="H91" s="221">
        <v>17.5</v>
      </c>
      <c r="I91" s="222"/>
      <c r="J91" s="223">
        <f>ROUND(I91*H91,2)</f>
        <v>0</v>
      </c>
      <c r="K91" s="219" t="s">
        <v>1278</v>
      </c>
      <c r="L91" s="43"/>
      <c r="M91" s="224" t="s">
        <v>1</v>
      </c>
      <c r="N91" s="225" t="s">
        <v>38</v>
      </c>
      <c r="O91" s="79"/>
      <c r="P91" s="226">
        <f>O91*H91</f>
        <v>0</v>
      </c>
      <c r="Q91" s="226">
        <v>0</v>
      </c>
      <c r="R91" s="226">
        <f>Q91*H91</f>
        <v>0</v>
      </c>
      <c r="S91" s="226">
        <v>0</v>
      </c>
      <c r="T91" s="227">
        <f>S91*H91</f>
        <v>0</v>
      </c>
      <c r="AR91" s="17" t="s">
        <v>146</v>
      </c>
      <c r="AT91" s="17" t="s">
        <v>141</v>
      </c>
      <c r="AU91" s="17" t="s">
        <v>76</v>
      </c>
      <c r="AY91" s="17" t="s">
        <v>139</v>
      </c>
      <c r="BE91" s="228">
        <f>IF(N91="základní",J91,0)</f>
        <v>0</v>
      </c>
      <c r="BF91" s="228">
        <f>IF(N91="snížená",J91,0)</f>
        <v>0</v>
      </c>
      <c r="BG91" s="228">
        <f>IF(N91="zákl. přenesená",J91,0)</f>
        <v>0</v>
      </c>
      <c r="BH91" s="228">
        <f>IF(N91="sníž. přenesená",J91,0)</f>
        <v>0</v>
      </c>
      <c r="BI91" s="228">
        <f>IF(N91="nulová",J91,0)</f>
        <v>0</v>
      </c>
      <c r="BJ91" s="17" t="s">
        <v>74</v>
      </c>
      <c r="BK91" s="228">
        <f>ROUND(I91*H91,2)</f>
        <v>0</v>
      </c>
      <c r="BL91" s="17" t="s">
        <v>146</v>
      </c>
      <c r="BM91" s="17" t="s">
        <v>1279</v>
      </c>
    </row>
    <row r="92" s="1" customFormat="1">
      <c r="B92" s="38"/>
      <c r="C92" s="39"/>
      <c r="D92" s="229" t="s">
        <v>148</v>
      </c>
      <c r="E92" s="39"/>
      <c r="F92" s="230" t="s">
        <v>1280</v>
      </c>
      <c r="G92" s="39"/>
      <c r="H92" s="39"/>
      <c r="I92" s="144"/>
      <c r="J92" s="39"/>
      <c r="K92" s="39"/>
      <c r="L92" s="43"/>
      <c r="M92" s="231"/>
      <c r="N92" s="79"/>
      <c r="O92" s="79"/>
      <c r="P92" s="79"/>
      <c r="Q92" s="79"/>
      <c r="R92" s="79"/>
      <c r="S92" s="79"/>
      <c r="T92" s="80"/>
      <c r="AT92" s="17" t="s">
        <v>148</v>
      </c>
      <c r="AU92" s="17" t="s">
        <v>76</v>
      </c>
    </row>
    <row r="93" s="13" customFormat="1">
      <c r="B93" s="243"/>
      <c r="C93" s="244"/>
      <c r="D93" s="229" t="s">
        <v>152</v>
      </c>
      <c r="E93" s="245" t="s">
        <v>1</v>
      </c>
      <c r="F93" s="246" t="s">
        <v>1281</v>
      </c>
      <c r="G93" s="244"/>
      <c r="H93" s="247">
        <v>17.5</v>
      </c>
      <c r="I93" s="248"/>
      <c r="J93" s="244"/>
      <c r="K93" s="244"/>
      <c r="L93" s="249"/>
      <c r="M93" s="250"/>
      <c r="N93" s="251"/>
      <c r="O93" s="251"/>
      <c r="P93" s="251"/>
      <c r="Q93" s="251"/>
      <c r="R93" s="251"/>
      <c r="S93" s="251"/>
      <c r="T93" s="252"/>
      <c r="AT93" s="253" t="s">
        <v>152</v>
      </c>
      <c r="AU93" s="253" t="s">
        <v>76</v>
      </c>
      <c r="AV93" s="13" t="s">
        <v>76</v>
      </c>
      <c r="AW93" s="13" t="s">
        <v>30</v>
      </c>
      <c r="AX93" s="13" t="s">
        <v>74</v>
      </c>
      <c r="AY93" s="253" t="s">
        <v>139</v>
      </c>
    </row>
    <row r="94" s="1" customFormat="1" ht="22.5" customHeight="1">
      <c r="B94" s="38"/>
      <c r="C94" s="217" t="s">
        <v>76</v>
      </c>
      <c r="D94" s="217" t="s">
        <v>141</v>
      </c>
      <c r="E94" s="218" t="s">
        <v>1282</v>
      </c>
      <c r="F94" s="219" t="s">
        <v>1283</v>
      </c>
      <c r="G94" s="220" t="s">
        <v>160</v>
      </c>
      <c r="H94" s="221">
        <v>1.75</v>
      </c>
      <c r="I94" s="222"/>
      <c r="J94" s="223">
        <f>ROUND(I94*H94,2)</f>
        <v>0</v>
      </c>
      <c r="K94" s="219" t="s">
        <v>1278</v>
      </c>
      <c r="L94" s="43"/>
      <c r="M94" s="224" t="s">
        <v>1</v>
      </c>
      <c r="N94" s="225" t="s">
        <v>38</v>
      </c>
      <c r="O94" s="79"/>
      <c r="P94" s="226">
        <f>O94*H94</f>
        <v>0</v>
      </c>
      <c r="Q94" s="226">
        <v>0</v>
      </c>
      <c r="R94" s="226">
        <f>Q94*H94</f>
        <v>0</v>
      </c>
      <c r="S94" s="226">
        <v>0</v>
      </c>
      <c r="T94" s="227">
        <f>S94*H94</f>
        <v>0</v>
      </c>
      <c r="AR94" s="17" t="s">
        <v>146</v>
      </c>
      <c r="AT94" s="17" t="s">
        <v>141</v>
      </c>
      <c r="AU94" s="17" t="s">
        <v>76</v>
      </c>
      <c r="AY94" s="17" t="s">
        <v>139</v>
      </c>
      <c r="BE94" s="228">
        <f>IF(N94="základní",J94,0)</f>
        <v>0</v>
      </c>
      <c r="BF94" s="228">
        <f>IF(N94="snížená",J94,0)</f>
        <v>0</v>
      </c>
      <c r="BG94" s="228">
        <f>IF(N94="zákl. přenesená",J94,0)</f>
        <v>0</v>
      </c>
      <c r="BH94" s="228">
        <f>IF(N94="sníž. přenesená",J94,0)</f>
        <v>0</v>
      </c>
      <c r="BI94" s="228">
        <f>IF(N94="nulová",J94,0)</f>
        <v>0</v>
      </c>
      <c r="BJ94" s="17" t="s">
        <v>74</v>
      </c>
      <c r="BK94" s="228">
        <f>ROUND(I94*H94,2)</f>
        <v>0</v>
      </c>
      <c r="BL94" s="17" t="s">
        <v>146</v>
      </c>
      <c r="BM94" s="17" t="s">
        <v>1284</v>
      </c>
    </row>
    <row r="95" s="1" customFormat="1">
      <c r="B95" s="38"/>
      <c r="C95" s="39"/>
      <c r="D95" s="229" t="s">
        <v>148</v>
      </c>
      <c r="E95" s="39"/>
      <c r="F95" s="230" t="s">
        <v>1285</v>
      </c>
      <c r="G95" s="39"/>
      <c r="H95" s="39"/>
      <c r="I95" s="144"/>
      <c r="J95" s="39"/>
      <c r="K95" s="39"/>
      <c r="L95" s="43"/>
      <c r="M95" s="231"/>
      <c r="N95" s="79"/>
      <c r="O95" s="79"/>
      <c r="P95" s="79"/>
      <c r="Q95" s="79"/>
      <c r="R95" s="79"/>
      <c r="S95" s="79"/>
      <c r="T95" s="80"/>
      <c r="AT95" s="17" t="s">
        <v>148</v>
      </c>
      <c r="AU95" s="17" t="s">
        <v>76</v>
      </c>
    </row>
    <row r="96" s="13" customFormat="1">
      <c r="B96" s="243"/>
      <c r="C96" s="244"/>
      <c r="D96" s="229" t="s">
        <v>152</v>
      </c>
      <c r="E96" s="245" t="s">
        <v>1</v>
      </c>
      <c r="F96" s="246" t="s">
        <v>1286</v>
      </c>
      <c r="G96" s="244"/>
      <c r="H96" s="247">
        <v>1.75</v>
      </c>
      <c r="I96" s="248"/>
      <c r="J96" s="244"/>
      <c r="K96" s="244"/>
      <c r="L96" s="249"/>
      <c r="M96" s="250"/>
      <c r="N96" s="251"/>
      <c r="O96" s="251"/>
      <c r="P96" s="251"/>
      <c r="Q96" s="251"/>
      <c r="R96" s="251"/>
      <c r="S96" s="251"/>
      <c r="T96" s="252"/>
      <c r="AT96" s="253" t="s">
        <v>152</v>
      </c>
      <c r="AU96" s="253" t="s">
        <v>76</v>
      </c>
      <c r="AV96" s="13" t="s">
        <v>76</v>
      </c>
      <c r="AW96" s="13" t="s">
        <v>30</v>
      </c>
      <c r="AX96" s="13" t="s">
        <v>74</v>
      </c>
      <c r="AY96" s="253" t="s">
        <v>139</v>
      </c>
    </row>
    <row r="97" s="1" customFormat="1" ht="22.5" customHeight="1">
      <c r="B97" s="38"/>
      <c r="C97" s="276" t="s">
        <v>82</v>
      </c>
      <c r="D97" s="276" t="s">
        <v>320</v>
      </c>
      <c r="E97" s="277" t="s">
        <v>1287</v>
      </c>
      <c r="F97" s="278" t="s">
        <v>1288</v>
      </c>
      <c r="G97" s="279" t="s">
        <v>307</v>
      </c>
      <c r="H97" s="280">
        <v>2.7999999999999998</v>
      </c>
      <c r="I97" s="281"/>
      <c r="J97" s="282">
        <f>ROUND(I97*H97,2)</f>
        <v>0</v>
      </c>
      <c r="K97" s="278" t="s">
        <v>1278</v>
      </c>
      <c r="L97" s="283"/>
      <c r="M97" s="284" t="s">
        <v>1</v>
      </c>
      <c r="N97" s="285" t="s">
        <v>38</v>
      </c>
      <c r="O97" s="79"/>
      <c r="P97" s="226">
        <f>O97*H97</f>
        <v>0</v>
      </c>
      <c r="Q97" s="226">
        <v>1</v>
      </c>
      <c r="R97" s="226">
        <f>Q97*H97</f>
        <v>2.7999999999999998</v>
      </c>
      <c r="S97" s="226">
        <v>0</v>
      </c>
      <c r="T97" s="227">
        <f>S97*H97</f>
        <v>0</v>
      </c>
      <c r="AR97" s="17" t="s">
        <v>218</v>
      </c>
      <c r="AT97" s="17" t="s">
        <v>320</v>
      </c>
      <c r="AU97" s="17" t="s">
        <v>76</v>
      </c>
      <c r="AY97" s="17" t="s">
        <v>139</v>
      </c>
      <c r="BE97" s="228">
        <f>IF(N97="základní",J97,0)</f>
        <v>0</v>
      </c>
      <c r="BF97" s="228">
        <f>IF(N97="snížená",J97,0)</f>
        <v>0</v>
      </c>
      <c r="BG97" s="228">
        <f>IF(N97="zákl. přenesená",J97,0)</f>
        <v>0</v>
      </c>
      <c r="BH97" s="228">
        <f>IF(N97="sníž. přenesená",J97,0)</f>
        <v>0</v>
      </c>
      <c r="BI97" s="228">
        <f>IF(N97="nulová",J97,0)</f>
        <v>0</v>
      </c>
      <c r="BJ97" s="17" t="s">
        <v>74</v>
      </c>
      <c r="BK97" s="228">
        <f>ROUND(I97*H97,2)</f>
        <v>0</v>
      </c>
      <c r="BL97" s="17" t="s">
        <v>146</v>
      </c>
      <c r="BM97" s="17" t="s">
        <v>1289</v>
      </c>
    </row>
    <row r="98" s="1" customFormat="1">
      <c r="B98" s="38"/>
      <c r="C98" s="39"/>
      <c r="D98" s="229" t="s">
        <v>148</v>
      </c>
      <c r="E98" s="39"/>
      <c r="F98" s="230" t="s">
        <v>1288</v>
      </c>
      <c r="G98" s="39"/>
      <c r="H98" s="39"/>
      <c r="I98" s="144"/>
      <c r="J98" s="39"/>
      <c r="K98" s="39"/>
      <c r="L98" s="43"/>
      <c r="M98" s="231"/>
      <c r="N98" s="79"/>
      <c r="O98" s="79"/>
      <c r="P98" s="79"/>
      <c r="Q98" s="79"/>
      <c r="R98" s="79"/>
      <c r="S98" s="79"/>
      <c r="T98" s="80"/>
      <c r="AT98" s="17" t="s">
        <v>148</v>
      </c>
      <c r="AU98" s="17" t="s">
        <v>76</v>
      </c>
    </row>
    <row r="99" s="13" customFormat="1">
      <c r="B99" s="243"/>
      <c r="C99" s="244"/>
      <c r="D99" s="229" t="s">
        <v>152</v>
      </c>
      <c r="E99" s="245" t="s">
        <v>1</v>
      </c>
      <c r="F99" s="246" t="s">
        <v>1290</v>
      </c>
      <c r="G99" s="244"/>
      <c r="H99" s="247">
        <v>2.7999999999999998</v>
      </c>
      <c r="I99" s="248"/>
      <c r="J99" s="244"/>
      <c r="K99" s="244"/>
      <c r="L99" s="249"/>
      <c r="M99" s="250"/>
      <c r="N99" s="251"/>
      <c r="O99" s="251"/>
      <c r="P99" s="251"/>
      <c r="Q99" s="251"/>
      <c r="R99" s="251"/>
      <c r="S99" s="251"/>
      <c r="T99" s="252"/>
      <c r="AT99" s="253" t="s">
        <v>152</v>
      </c>
      <c r="AU99" s="253" t="s">
        <v>76</v>
      </c>
      <c r="AV99" s="13" t="s">
        <v>76</v>
      </c>
      <c r="AW99" s="13" t="s">
        <v>30</v>
      </c>
      <c r="AX99" s="13" t="s">
        <v>74</v>
      </c>
      <c r="AY99" s="253" t="s">
        <v>139</v>
      </c>
    </row>
    <row r="100" s="1" customFormat="1" ht="22.5" customHeight="1">
      <c r="B100" s="38"/>
      <c r="C100" s="217" t="s">
        <v>146</v>
      </c>
      <c r="D100" s="217" t="s">
        <v>141</v>
      </c>
      <c r="E100" s="218" t="s">
        <v>1291</v>
      </c>
      <c r="F100" s="219" t="s">
        <v>1292</v>
      </c>
      <c r="G100" s="220" t="s">
        <v>160</v>
      </c>
      <c r="H100" s="221">
        <v>36.161999999999999</v>
      </c>
      <c r="I100" s="222"/>
      <c r="J100" s="223">
        <f>ROUND(I100*H100,2)</f>
        <v>0</v>
      </c>
      <c r="K100" s="219" t="s">
        <v>1278</v>
      </c>
      <c r="L100" s="43"/>
      <c r="M100" s="224" t="s">
        <v>1</v>
      </c>
      <c r="N100" s="225" t="s">
        <v>38</v>
      </c>
      <c r="O100" s="79"/>
      <c r="P100" s="226">
        <f>O100*H100</f>
        <v>0</v>
      </c>
      <c r="Q100" s="226">
        <v>0</v>
      </c>
      <c r="R100" s="226">
        <f>Q100*H100</f>
        <v>0</v>
      </c>
      <c r="S100" s="226">
        <v>0</v>
      </c>
      <c r="T100" s="227">
        <f>S100*H100</f>
        <v>0</v>
      </c>
      <c r="AR100" s="17" t="s">
        <v>146</v>
      </c>
      <c r="AT100" s="17" t="s">
        <v>141</v>
      </c>
      <c r="AU100" s="17" t="s">
        <v>76</v>
      </c>
      <c r="AY100" s="17" t="s">
        <v>139</v>
      </c>
      <c r="BE100" s="228">
        <f>IF(N100="základní",J100,0)</f>
        <v>0</v>
      </c>
      <c r="BF100" s="228">
        <f>IF(N100="snížená",J100,0)</f>
        <v>0</v>
      </c>
      <c r="BG100" s="228">
        <f>IF(N100="zákl. přenesená",J100,0)</f>
        <v>0</v>
      </c>
      <c r="BH100" s="228">
        <f>IF(N100="sníž. přenesená",J100,0)</f>
        <v>0</v>
      </c>
      <c r="BI100" s="228">
        <f>IF(N100="nulová",J100,0)</f>
        <v>0</v>
      </c>
      <c r="BJ100" s="17" t="s">
        <v>74</v>
      </c>
      <c r="BK100" s="228">
        <f>ROUND(I100*H100,2)</f>
        <v>0</v>
      </c>
      <c r="BL100" s="17" t="s">
        <v>146</v>
      </c>
      <c r="BM100" s="17" t="s">
        <v>1293</v>
      </c>
    </row>
    <row r="101" s="1" customFormat="1">
      <c r="B101" s="38"/>
      <c r="C101" s="39"/>
      <c r="D101" s="229" t="s">
        <v>148</v>
      </c>
      <c r="E101" s="39"/>
      <c r="F101" s="230" t="s">
        <v>1294</v>
      </c>
      <c r="G101" s="39"/>
      <c r="H101" s="39"/>
      <c r="I101" s="144"/>
      <c r="J101" s="39"/>
      <c r="K101" s="39"/>
      <c r="L101" s="43"/>
      <c r="M101" s="231"/>
      <c r="N101" s="79"/>
      <c r="O101" s="79"/>
      <c r="P101" s="79"/>
      <c r="Q101" s="79"/>
      <c r="R101" s="79"/>
      <c r="S101" s="79"/>
      <c r="T101" s="80"/>
      <c r="AT101" s="17" t="s">
        <v>148</v>
      </c>
      <c r="AU101" s="17" t="s">
        <v>76</v>
      </c>
    </row>
    <row r="102" s="12" customFormat="1">
      <c r="B102" s="233"/>
      <c r="C102" s="234"/>
      <c r="D102" s="229" t="s">
        <v>152</v>
      </c>
      <c r="E102" s="235" t="s">
        <v>1</v>
      </c>
      <c r="F102" s="236" t="s">
        <v>1295</v>
      </c>
      <c r="G102" s="234"/>
      <c r="H102" s="235" t="s">
        <v>1</v>
      </c>
      <c r="I102" s="237"/>
      <c r="J102" s="234"/>
      <c r="K102" s="234"/>
      <c r="L102" s="238"/>
      <c r="M102" s="239"/>
      <c r="N102" s="240"/>
      <c r="O102" s="240"/>
      <c r="P102" s="240"/>
      <c r="Q102" s="240"/>
      <c r="R102" s="240"/>
      <c r="S102" s="240"/>
      <c r="T102" s="241"/>
      <c r="AT102" s="242" t="s">
        <v>152</v>
      </c>
      <c r="AU102" s="242" t="s">
        <v>76</v>
      </c>
      <c r="AV102" s="12" t="s">
        <v>74</v>
      </c>
      <c r="AW102" s="12" t="s">
        <v>30</v>
      </c>
      <c r="AX102" s="12" t="s">
        <v>67</v>
      </c>
      <c r="AY102" s="242" t="s">
        <v>139</v>
      </c>
    </row>
    <row r="103" s="13" customFormat="1">
      <c r="B103" s="243"/>
      <c r="C103" s="244"/>
      <c r="D103" s="229" t="s">
        <v>152</v>
      </c>
      <c r="E103" s="245" t="s">
        <v>1</v>
      </c>
      <c r="F103" s="246" t="s">
        <v>1296</v>
      </c>
      <c r="G103" s="244"/>
      <c r="H103" s="247">
        <v>36.161999999999999</v>
      </c>
      <c r="I103" s="248"/>
      <c r="J103" s="244"/>
      <c r="K103" s="244"/>
      <c r="L103" s="249"/>
      <c r="M103" s="250"/>
      <c r="N103" s="251"/>
      <c r="O103" s="251"/>
      <c r="P103" s="251"/>
      <c r="Q103" s="251"/>
      <c r="R103" s="251"/>
      <c r="S103" s="251"/>
      <c r="T103" s="252"/>
      <c r="AT103" s="253" t="s">
        <v>152</v>
      </c>
      <c r="AU103" s="253" t="s">
        <v>76</v>
      </c>
      <c r="AV103" s="13" t="s">
        <v>76</v>
      </c>
      <c r="AW103" s="13" t="s">
        <v>30</v>
      </c>
      <c r="AX103" s="13" t="s">
        <v>67</v>
      </c>
      <c r="AY103" s="253" t="s">
        <v>139</v>
      </c>
    </row>
    <row r="104" s="14" customFormat="1">
      <c r="B104" s="254"/>
      <c r="C104" s="255"/>
      <c r="D104" s="229" t="s">
        <v>152</v>
      </c>
      <c r="E104" s="256" t="s">
        <v>1</v>
      </c>
      <c r="F104" s="257" t="s">
        <v>157</v>
      </c>
      <c r="G104" s="255"/>
      <c r="H104" s="258">
        <v>36.161999999999999</v>
      </c>
      <c r="I104" s="259"/>
      <c r="J104" s="255"/>
      <c r="K104" s="255"/>
      <c r="L104" s="260"/>
      <c r="M104" s="261"/>
      <c r="N104" s="262"/>
      <c r="O104" s="262"/>
      <c r="P104" s="262"/>
      <c r="Q104" s="262"/>
      <c r="R104" s="262"/>
      <c r="S104" s="262"/>
      <c r="T104" s="263"/>
      <c r="AT104" s="264" t="s">
        <v>152</v>
      </c>
      <c r="AU104" s="264" t="s">
        <v>76</v>
      </c>
      <c r="AV104" s="14" t="s">
        <v>146</v>
      </c>
      <c r="AW104" s="14" t="s">
        <v>30</v>
      </c>
      <c r="AX104" s="14" t="s">
        <v>74</v>
      </c>
      <c r="AY104" s="264" t="s">
        <v>139</v>
      </c>
    </row>
    <row r="105" s="1" customFormat="1" ht="22.5" customHeight="1">
      <c r="B105" s="38"/>
      <c r="C105" s="217" t="s">
        <v>182</v>
      </c>
      <c r="D105" s="217" t="s">
        <v>141</v>
      </c>
      <c r="E105" s="218" t="s">
        <v>1297</v>
      </c>
      <c r="F105" s="219" t="s">
        <v>1298</v>
      </c>
      <c r="G105" s="220" t="s">
        <v>160</v>
      </c>
      <c r="H105" s="221">
        <v>75.530000000000001</v>
      </c>
      <c r="I105" s="222"/>
      <c r="J105" s="223">
        <f>ROUND(I105*H105,2)</f>
        <v>0</v>
      </c>
      <c r="K105" s="219" t="s">
        <v>1278</v>
      </c>
      <c r="L105" s="43"/>
      <c r="M105" s="224" t="s">
        <v>1</v>
      </c>
      <c r="N105" s="225" t="s">
        <v>38</v>
      </c>
      <c r="O105" s="79"/>
      <c r="P105" s="226">
        <f>O105*H105</f>
        <v>0</v>
      </c>
      <c r="Q105" s="226">
        <v>0</v>
      </c>
      <c r="R105" s="226">
        <f>Q105*H105</f>
        <v>0</v>
      </c>
      <c r="S105" s="226">
        <v>0</v>
      </c>
      <c r="T105" s="227">
        <f>S105*H105</f>
        <v>0</v>
      </c>
      <c r="AR105" s="17" t="s">
        <v>146</v>
      </c>
      <c r="AT105" s="17" t="s">
        <v>141</v>
      </c>
      <c r="AU105" s="17" t="s">
        <v>76</v>
      </c>
      <c r="AY105" s="17" t="s">
        <v>139</v>
      </c>
      <c r="BE105" s="228">
        <f>IF(N105="základní",J105,0)</f>
        <v>0</v>
      </c>
      <c r="BF105" s="228">
        <f>IF(N105="snížená",J105,0)</f>
        <v>0</v>
      </c>
      <c r="BG105" s="228">
        <f>IF(N105="zákl. přenesená",J105,0)</f>
        <v>0</v>
      </c>
      <c r="BH105" s="228">
        <f>IF(N105="sníž. přenesená",J105,0)</f>
        <v>0</v>
      </c>
      <c r="BI105" s="228">
        <f>IF(N105="nulová",J105,0)</f>
        <v>0</v>
      </c>
      <c r="BJ105" s="17" t="s">
        <v>74</v>
      </c>
      <c r="BK105" s="228">
        <f>ROUND(I105*H105,2)</f>
        <v>0</v>
      </c>
      <c r="BL105" s="17" t="s">
        <v>146</v>
      </c>
      <c r="BM105" s="17" t="s">
        <v>1299</v>
      </c>
    </row>
    <row r="106" s="1" customFormat="1">
      <c r="B106" s="38"/>
      <c r="C106" s="39"/>
      <c r="D106" s="229" t="s">
        <v>148</v>
      </c>
      <c r="E106" s="39"/>
      <c r="F106" s="230" t="s">
        <v>1300</v>
      </c>
      <c r="G106" s="39"/>
      <c r="H106" s="39"/>
      <c r="I106" s="144"/>
      <c r="J106" s="39"/>
      <c r="K106" s="39"/>
      <c r="L106" s="43"/>
      <c r="M106" s="231"/>
      <c r="N106" s="79"/>
      <c r="O106" s="79"/>
      <c r="P106" s="79"/>
      <c r="Q106" s="79"/>
      <c r="R106" s="79"/>
      <c r="S106" s="79"/>
      <c r="T106" s="80"/>
      <c r="AT106" s="17" t="s">
        <v>148</v>
      </c>
      <c r="AU106" s="17" t="s">
        <v>76</v>
      </c>
    </row>
    <row r="107" s="13" customFormat="1">
      <c r="B107" s="243"/>
      <c r="C107" s="244"/>
      <c r="D107" s="229" t="s">
        <v>152</v>
      </c>
      <c r="E107" s="245" t="s">
        <v>1</v>
      </c>
      <c r="F107" s="246" t="s">
        <v>1301</v>
      </c>
      <c r="G107" s="244"/>
      <c r="H107" s="247">
        <v>75.530000000000001</v>
      </c>
      <c r="I107" s="248"/>
      <c r="J107" s="244"/>
      <c r="K107" s="244"/>
      <c r="L107" s="249"/>
      <c r="M107" s="250"/>
      <c r="N107" s="251"/>
      <c r="O107" s="251"/>
      <c r="P107" s="251"/>
      <c r="Q107" s="251"/>
      <c r="R107" s="251"/>
      <c r="S107" s="251"/>
      <c r="T107" s="252"/>
      <c r="AT107" s="253" t="s">
        <v>152</v>
      </c>
      <c r="AU107" s="253" t="s">
        <v>76</v>
      </c>
      <c r="AV107" s="13" t="s">
        <v>76</v>
      </c>
      <c r="AW107" s="13" t="s">
        <v>30</v>
      </c>
      <c r="AX107" s="13" t="s">
        <v>67</v>
      </c>
      <c r="AY107" s="253" t="s">
        <v>139</v>
      </c>
    </row>
    <row r="108" s="14" customFormat="1">
      <c r="B108" s="254"/>
      <c r="C108" s="255"/>
      <c r="D108" s="229" t="s">
        <v>152</v>
      </c>
      <c r="E108" s="256" t="s">
        <v>1</v>
      </c>
      <c r="F108" s="257" t="s">
        <v>157</v>
      </c>
      <c r="G108" s="255"/>
      <c r="H108" s="258">
        <v>75.530000000000001</v>
      </c>
      <c r="I108" s="259"/>
      <c r="J108" s="255"/>
      <c r="K108" s="255"/>
      <c r="L108" s="260"/>
      <c r="M108" s="261"/>
      <c r="N108" s="262"/>
      <c r="O108" s="262"/>
      <c r="P108" s="262"/>
      <c r="Q108" s="262"/>
      <c r="R108" s="262"/>
      <c r="S108" s="262"/>
      <c r="T108" s="263"/>
      <c r="AT108" s="264" t="s">
        <v>152</v>
      </c>
      <c r="AU108" s="264" t="s">
        <v>76</v>
      </c>
      <c r="AV108" s="14" t="s">
        <v>146</v>
      </c>
      <c r="AW108" s="14" t="s">
        <v>30</v>
      </c>
      <c r="AX108" s="14" t="s">
        <v>74</v>
      </c>
      <c r="AY108" s="264" t="s">
        <v>139</v>
      </c>
    </row>
    <row r="109" s="1" customFormat="1" ht="22.5" customHeight="1">
      <c r="B109" s="38"/>
      <c r="C109" s="217" t="s">
        <v>190</v>
      </c>
      <c r="D109" s="217" t="s">
        <v>141</v>
      </c>
      <c r="E109" s="218" t="s">
        <v>1302</v>
      </c>
      <c r="F109" s="219" t="s">
        <v>1303</v>
      </c>
      <c r="G109" s="220" t="s">
        <v>160</v>
      </c>
      <c r="H109" s="221">
        <v>17.5</v>
      </c>
      <c r="I109" s="222"/>
      <c r="J109" s="223">
        <f>ROUND(I109*H109,2)</f>
        <v>0</v>
      </c>
      <c r="K109" s="219" t="s">
        <v>1278</v>
      </c>
      <c r="L109" s="43"/>
      <c r="M109" s="224" t="s">
        <v>1</v>
      </c>
      <c r="N109" s="225" t="s">
        <v>38</v>
      </c>
      <c r="O109" s="79"/>
      <c r="P109" s="226">
        <f>O109*H109</f>
        <v>0</v>
      </c>
      <c r="Q109" s="226">
        <v>0</v>
      </c>
      <c r="R109" s="226">
        <f>Q109*H109</f>
        <v>0</v>
      </c>
      <c r="S109" s="226">
        <v>0</v>
      </c>
      <c r="T109" s="227">
        <f>S109*H109</f>
        <v>0</v>
      </c>
      <c r="AR109" s="17" t="s">
        <v>146</v>
      </c>
      <c r="AT109" s="17" t="s">
        <v>141</v>
      </c>
      <c r="AU109" s="17" t="s">
        <v>76</v>
      </c>
      <c r="AY109" s="17" t="s">
        <v>139</v>
      </c>
      <c r="BE109" s="228">
        <f>IF(N109="základní",J109,0)</f>
        <v>0</v>
      </c>
      <c r="BF109" s="228">
        <f>IF(N109="snížená",J109,0)</f>
        <v>0</v>
      </c>
      <c r="BG109" s="228">
        <f>IF(N109="zákl. přenesená",J109,0)</f>
        <v>0</v>
      </c>
      <c r="BH109" s="228">
        <f>IF(N109="sníž. přenesená",J109,0)</f>
        <v>0</v>
      </c>
      <c r="BI109" s="228">
        <f>IF(N109="nulová",J109,0)</f>
        <v>0</v>
      </c>
      <c r="BJ109" s="17" t="s">
        <v>74</v>
      </c>
      <c r="BK109" s="228">
        <f>ROUND(I109*H109,2)</f>
        <v>0</v>
      </c>
      <c r="BL109" s="17" t="s">
        <v>146</v>
      </c>
      <c r="BM109" s="17" t="s">
        <v>1304</v>
      </c>
    </row>
    <row r="110" s="1" customFormat="1">
      <c r="B110" s="38"/>
      <c r="C110" s="39"/>
      <c r="D110" s="229" t="s">
        <v>148</v>
      </c>
      <c r="E110" s="39"/>
      <c r="F110" s="230" t="s">
        <v>1305</v>
      </c>
      <c r="G110" s="39"/>
      <c r="H110" s="39"/>
      <c r="I110" s="144"/>
      <c r="J110" s="39"/>
      <c r="K110" s="39"/>
      <c r="L110" s="43"/>
      <c r="M110" s="231"/>
      <c r="N110" s="79"/>
      <c r="O110" s="79"/>
      <c r="P110" s="79"/>
      <c r="Q110" s="79"/>
      <c r="R110" s="79"/>
      <c r="S110" s="79"/>
      <c r="T110" s="80"/>
      <c r="AT110" s="17" t="s">
        <v>148</v>
      </c>
      <c r="AU110" s="17" t="s">
        <v>76</v>
      </c>
    </row>
    <row r="111" s="1" customFormat="1" ht="22.5" customHeight="1">
      <c r="B111" s="38"/>
      <c r="C111" s="217" t="s">
        <v>204</v>
      </c>
      <c r="D111" s="217" t="s">
        <v>141</v>
      </c>
      <c r="E111" s="218" t="s">
        <v>1306</v>
      </c>
      <c r="F111" s="219" t="s">
        <v>1307</v>
      </c>
      <c r="G111" s="220" t="s">
        <v>160</v>
      </c>
      <c r="H111" s="221">
        <v>17.5</v>
      </c>
      <c r="I111" s="222"/>
      <c r="J111" s="223">
        <f>ROUND(I111*H111,2)</f>
        <v>0</v>
      </c>
      <c r="K111" s="219" t="s">
        <v>1278</v>
      </c>
      <c r="L111" s="43"/>
      <c r="M111" s="224" t="s">
        <v>1</v>
      </c>
      <c r="N111" s="225" t="s">
        <v>38</v>
      </c>
      <c r="O111" s="79"/>
      <c r="P111" s="226">
        <f>O111*H111</f>
        <v>0</v>
      </c>
      <c r="Q111" s="226">
        <v>0</v>
      </c>
      <c r="R111" s="226">
        <f>Q111*H111</f>
        <v>0</v>
      </c>
      <c r="S111" s="226">
        <v>0</v>
      </c>
      <c r="T111" s="227">
        <f>S111*H111</f>
        <v>0</v>
      </c>
      <c r="AR111" s="17" t="s">
        <v>146</v>
      </c>
      <c r="AT111" s="17" t="s">
        <v>141</v>
      </c>
      <c r="AU111" s="17" t="s">
        <v>76</v>
      </c>
      <c r="AY111" s="17" t="s">
        <v>139</v>
      </c>
      <c r="BE111" s="228">
        <f>IF(N111="základní",J111,0)</f>
        <v>0</v>
      </c>
      <c r="BF111" s="228">
        <f>IF(N111="snížená",J111,0)</f>
        <v>0</v>
      </c>
      <c r="BG111" s="228">
        <f>IF(N111="zákl. přenesená",J111,0)</f>
        <v>0</v>
      </c>
      <c r="BH111" s="228">
        <f>IF(N111="sníž. přenesená",J111,0)</f>
        <v>0</v>
      </c>
      <c r="BI111" s="228">
        <f>IF(N111="nulová",J111,0)</f>
        <v>0</v>
      </c>
      <c r="BJ111" s="17" t="s">
        <v>74</v>
      </c>
      <c r="BK111" s="228">
        <f>ROUND(I111*H111,2)</f>
        <v>0</v>
      </c>
      <c r="BL111" s="17" t="s">
        <v>146</v>
      </c>
      <c r="BM111" s="17" t="s">
        <v>1308</v>
      </c>
    </row>
    <row r="112" s="1" customFormat="1">
      <c r="B112" s="38"/>
      <c r="C112" s="39"/>
      <c r="D112" s="229" t="s">
        <v>148</v>
      </c>
      <c r="E112" s="39"/>
      <c r="F112" s="230" t="s">
        <v>1309</v>
      </c>
      <c r="G112" s="39"/>
      <c r="H112" s="39"/>
      <c r="I112" s="144"/>
      <c r="J112" s="39"/>
      <c r="K112" s="39"/>
      <c r="L112" s="43"/>
      <c r="M112" s="231"/>
      <c r="N112" s="79"/>
      <c r="O112" s="79"/>
      <c r="P112" s="79"/>
      <c r="Q112" s="79"/>
      <c r="R112" s="79"/>
      <c r="S112" s="79"/>
      <c r="T112" s="80"/>
      <c r="AT112" s="17" t="s">
        <v>148</v>
      </c>
      <c r="AU112" s="17" t="s">
        <v>76</v>
      </c>
    </row>
    <row r="113" s="12" customFormat="1">
      <c r="B113" s="233"/>
      <c r="C113" s="234"/>
      <c r="D113" s="229" t="s">
        <v>152</v>
      </c>
      <c r="E113" s="235" t="s">
        <v>1</v>
      </c>
      <c r="F113" s="236" t="s">
        <v>1310</v>
      </c>
      <c r="G113" s="234"/>
      <c r="H113" s="235" t="s">
        <v>1</v>
      </c>
      <c r="I113" s="237"/>
      <c r="J113" s="234"/>
      <c r="K113" s="234"/>
      <c r="L113" s="238"/>
      <c r="M113" s="239"/>
      <c r="N113" s="240"/>
      <c r="O113" s="240"/>
      <c r="P113" s="240"/>
      <c r="Q113" s="240"/>
      <c r="R113" s="240"/>
      <c r="S113" s="240"/>
      <c r="T113" s="241"/>
      <c r="AT113" s="242" t="s">
        <v>152</v>
      </c>
      <c r="AU113" s="242" t="s">
        <v>76</v>
      </c>
      <c r="AV113" s="12" t="s">
        <v>74</v>
      </c>
      <c r="AW113" s="12" t="s">
        <v>30</v>
      </c>
      <c r="AX113" s="12" t="s">
        <v>67</v>
      </c>
      <c r="AY113" s="242" t="s">
        <v>139</v>
      </c>
    </row>
    <row r="114" s="13" customFormat="1">
      <c r="B114" s="243"/>
      <c r="C114" s="244"/>
      <c r="D114" s="229" t="s">
        <v>152</v>
      </c>
      <c r="E114" s="245" t="s">
        <v>1</v>
      </c>
      <c r="F114" s="246" t="s">
        <v>1311</v>
      </c>
      <c r="G114" s="244"/>
      <c r="H114" s="247">
        <v>17.5</v>
      </c>
      <c r="I114" s="248"/>
      <c r="J114" s="244"/>
      <c r="K114" s="244"/>
      <c r="L114" s="249"/>
      <c r="M114" s="250"/>
      <c r="N114" s="251"/>
      <c r="O114" s="251"/>
      <c r="P114" s="251"/>
      <c r="Q114" s="251"/>
      <c r="R114" s="251"/>
      <c r="S114" s="251"/>
      <c r="T114" s="252"/>
      <c r="AT114" s="253" t="s">
        <v>152</v>
      </c>
      <c r="AU114" s="253" t="s">
        <v>76</v>
      </c>
      <c r="AV114" s="13" t="s">
        <v>76</v>
      </c>
      <c r="AW114" s="13" t="s">
        <v>30</v>
      </c>
      <c r="AX114" s="13" t="s">
        <v>74</v>
      </c>
      <c r="AY114" s="253" t="s">
        <v>139</v>
      </c>
    </row>
    <row r="115" s="1" customFormat="1" ht="22.5" customHeight="1">
      <c r="B115" s="38"/>
      <c r="C115" s="276" t="s">
        <v>218</v>
      </c>
      <c r="D115" s="276" t="s">
        <v>320</v>
      </c>
      <c r="E115" s="277" t="s">
        <v>1312</v>
      </c>
      <c r="F115" s="278" t="s">
        <v>1313</v>
      </c>
      <c r="G115" s="279" t="s">
        <v>307</v>
      </c>
      <c r="H115" s="280">
        <v>165.79499999999999</v>
      </c>
      <c r="I115" s="281"/>
      <c r="J115" s="282">
        <f>ROUND(I115*H115,2)</f>
        <v>0</v>
      </c>
      <c r="K115" s="278" t="s">
        <v>1278</v>
      </c>
      <c r="L115" s="283"/>
      <c r="M115" s="284" t="s">
        <v>1</v>
      </c>
      <c r="N115" s="285" t="s">
        <v>38</v>
      </c>
      <c r="O115" s="79"/>
      <c r="P115" s="226">
        <f>O115*H115</f>
        <v>0</v>
      </c>
      <c r="Q115" s="226">
        <v>1</v>
      </c>
      <c r="R115" s="226">
        <f>Q115*H115</f>
        <v>165.79499999999999</v>
      </c>
      <c r="S115" s="226">
        <v>0</v>
      </c>
      <c r="T115" s="227">
        <f>S115*H115</f>
        <v>0</v>
      </c>
      <c r="AR115" s="17" t="s">
        <v>218</v>
      </c>
      <c r="AT115" s="17" t="s">
        <v>320</v>
      </c>
      <c r="AU115" s="17" t="s">
        <v>76</v>
      </c>
      <c r="AY115" s="17" t="s">
        <v>139</v>
      </c>
      <c r="BE115" s="228">
        <f>IF(N115="základní",J115,0)</f>
        <v>0</v>
      </c>
      <c r="BF115" s="228">
        <f>IF(N115="snížená",J115,0)</f>
        <v>0</v>
      </c>
      <c r="BG115" s="228">
        <f>IF(N115="zákl. přenesená",J115,0)</f>
        <v>0</v>
      </c>
      <c r="BH115" s="228">
        <f>IF(N115="sníž. přenesená",J115,0)</f>
        <v>0</v>
      </c>
      <c r="BI115" s="228">
        <f>IF(N115="nulová",J115,0)</f>
        <v>0</v>
      </c>
      <c r="BJ115" s="17" t="s">
        <v>74</v>
      </c>
      <c r="BK115" s="228">
        <f>ROUND(I115*H115,2)</f>
        <v>0</v>
      </c>
      <c r="BL115" s="17" t="s">
        <v>146</v>
      </c>
      <c r="BM115" s="17" t="s">
        <v>1314</v>
      </c>
    </row>
    <row r="116" s="1" customFormat="1">
      <c r="B116" s="38"/>
      <c r="C116" s="39"/>
      <c r="D116" s="229" t="s">
        <v>148</v>
      </c>
      <c r="E116" s="39"/>
      <c r="F116" s="230" t="s">
        <v>1313</v>
      </c>
      <c r="G116" s="39"/>
      <c r="H116" s="39"/>
      <c r="I116" s="144"/>
      <c r="J116" s="39"/>
      <c r="K116" s="39"/>
      <c r="L116" s="43"/>
      <c r="M116" s="231"/>
      <c r="N116" s="79"/>
      <c r="O116" s="79"/>
      <c r="P116" s="79"/>
      <c r="Q116" s="79"/>
      <c r="R116" s="79"/>
      <c r="S116" s="79"/>
      <c r="T116" s="80"/>
      <c r="AT116" s="17" t="s">
        <v>148</v>
      </c>
      <c r="AU116" s="17" t="s">
        <v>76</v>
      </c>
    </row>
    <row r="117" s="13" customFormat="1">
      <c r="B117" s="243"/>
      <c r="C117" s="244"/>
      <c r="D117" s="229" t="s">
        <v>152</v>
      </c>
      <c r="E117" s="245" t="s">
        <v>1</v>
      </c>
      <c r="F117" s="246" t="s">
        <v>1315</v>
      </c>
      <c r="G117" s="244"/>
      <c r="H117" s="247">
        <v>113.295</v>
      </c>
      <c r="I117" s="248"/>
      <c r="J117" s="244"/>
      <c r="K117" s="244"/>
      <c r="L117" s="249"/>
      <c r="M117" s="250"/>
      <c r="N117" s="251"/>
      <c r="O117" s="251"/>
      <c r="P117" s="251"/>
      <c r="Q117" s="251"/>
      <c r="R117" s="251"/>
      <c r="S117" s="251"/>
      <c r="T117" s="252"/>
      <c r="AT117" s="253" t="s">
        <v>152</v>
      </c>
      <c r="AU117" s="253" t="s">
        <v>76</v>
      </c>
      <c r="AV117" s="13" t="s">
        <v>76</v>
      </c>
      <c r="AW117" s="13" t="s">
        <v>30</v>
      </c>
      <c r="AX117" s="13" t="s">
        <v>67</v>
      </c>
      <c r="AY117" s="253" t="s">
        <v>139</v>
      </c>
    </row>
    <row r="118" s="13" customFormat="1">
      <c r="B118" s="243"/>
      <c r="C118" s="244"/>
      <c r="D118" s="229" t="s">
        <v>152</v>
      </c>
      <c r="E118" s="245" t="s">
        <v>1</v>
      </c>
      <c r="F118" s="246" t="s">
        <v>1316</v>
      </c>
      <c r="G118" s="244"/>
      <c r="H118" s="247">
        <v>52.5</v>
      </c>
      <c r="I118" s="248"/>
      <c r="J118" s="244"/>
      <c r="K118" s="244"/>
      <c r="L118" s="249"/>
      <c r="M118" s="250"/>
      <c r="N118" s="251"/>
      <c r="O118" s="251"/>
      <c r="P118" s="251"/>
      <c r="Q118" s="251"/>
      <c r="R118" s="251"/>
      <c r="S118" s="251"/>
      <c r="T118" s="252"/>
      <c r="AT118" s="253" t="s">
        <v>152</v>
      </c>
      <c r="AU118" s="253" t="s">
        <v>76</v>
      </c>
      <c r="AV118" s="13" t="s">
        <v>76</v>
      </c>
      <c r="AW118" s="13" t="s">
        <v>30</v>
      </c>
      <c r="AX118" s="13" t="s">
        <v>67</v>
      </c>
      <c r="AY118" s="253" t="s">
        <v>139</v>
      </c>
    </row>
    <row r="119" s="14" customFormat="1">
      <c r="B119" s="254"/>
      <c r="C119" s="255"/>
      <c r="D119" s="229" t="s">
        <v>152</v>
      </c>
      <c r="E119" s="256" t="s">
        <v>1</v>
      </c>
      <c r="F119" s="257" t="s">
        <v>157</v>
      </c>
      <c r="G119" s="255"/>
      <c r="H119" s="258">
        <v>165.79499999999999</v>
      </c>
      <c r="I119" s="259"/>
      <c r="J119" s="255"/>
      <c r="K119" s="255"/>
      <c r="L119" s="260"/>
      <c r="M119" s="261"/>
      <c r="N119" s="262"/>
      <c r="O119" s="262"/>
      <c r="P119" s="262"/>
      <c r="Q119" s="262"/>
      <c r="R119" s="262"/>
      <c r="S119" s="262"/>
      <c r="T119" s="263"/>
      <c r="AT119" s="264" t="s">
        <v>152</v>
      </c>
      <c r="AU119" s="264" t="s">
        <v>76</v>
      </c>
      <c r="AV119" s="14" t="s">
        <v>146</v>
      </c>
      <c r="AW119" s="14" t="s">
        <v>30</v>
      </c>
      <c r="AX119" s="14" t="s">
        <v>74</v>
      </c>
      <c r="AY119" s="264" t="s">
        <v>139</v>
      </c>
    </row>
    <row r="120" s="1" customFormat="1" ht="22.5" customHeight="1">
      <c r="B120" s="38"/>
      <c r="C120" s="217" t="s">
        <v>224</v>
      </c>
      <c r="D120" s="217" t="s">
        <v>141</v>
      </c>
      <c r="E120" s="218" t="s">
        <v>1317</v>
      </c>
      <c r="F120" s="219" t="s">
        <v>1318</v>
      </c>
      <c r="G120" s="220" t="s">
        <v>591</v>
      </c>
      <c r="H120" s="221">
        <v>13</v>
      </c>
      <c r="I120" s="222"/>
      <c r="J120" s="223">
        <f>ROUND(I120*H120,2)</f>
        <v>0</v>
      </c>
      <c r="K120" s="219" t="s">
        <v>1278</v>
      </c>
      <c r="L120" s="43"/>
      <c r="M120" s="224" t="s">
        <v>1</v>
      </c>
      <c r="N120" s="225" t="s">
        <v>38</v>
      </c>
      <c r="O120" s="79"/>
      <c r="P120" s="226">
        <f>O120*H120</f>
        <v>0</v>
      </c>
      <c r="Q120" s="226">
        <v>0</v>
      </c>
      <c r="R120" s="226">
        <f>Q120*H120</f>
        <v>0</v>
      </c>
      <c r="S120" s="226">
        <v>0</v>
      </c>
      <c r="T120" s="227">
        <f>S120*H120</f>
        <v>0</v>
      </c>
      <c r="AR120" s="17" t="s">
        <v>146</v>
      </c>
      <c r="AT120" s="17" t="s">
        <v>141</v>
      </c>
      <c r="AU120" s="17" t="s">
        <v>76</v>
      </c>
      <c r="AY120" s="17" t="s">
        <v>139</v>
      </c>
      <c r="BE120" s="228">
        <f>IF(N120="základní",J120,0)</f>
        <v>0</v>
      </c>
      <c r="BF120" s="228">
        <f>IF(N120="snížená",J120,0)</f>
        <v>0</v>
      </c>
      <c r="BG120" s="228">
        <f>IF(N120="zákl. přenesená",J120,0)</f>
        <v>0</v>
      </c>
      <c r="BH120" s="228">
        <f>IF(N120="sníž. přenesená",J120,0)</f>
        <v>0</v>
      </c>
      <c r="BI120" s="228">
        <f>IF(N120="nulová",J120,0)</f>
        <v>0</v>
      </c>
      <c r="BJ120" s="17" t="s">
        <v>74</v>
      </c>
      <c r="BK120" s="228">
        <f>ROUND(I120*H120,2)</f>
        <v>0</v>
      </c>
      <c r="BL120" s="17" t="s">
        <v>146</v>
      </c>
      <c r="BM120" s="17" t="s">
        <v>1319</v>
      </c>
    </row>
    <row r="121" s="1" customFormat="1">
      <c r="B121" s="38"/>
      <c r="C121" s="39"/>
      <c r="D121" s="229" t="s">
        <v>148</v>
      </c>
      <c r="E121" s="39"/>
      <c r="F121" s="230" t="s">
        <v>1320</v>
      </c>
      <c r="G121" s="39"/>
      <c r="H121" s="39"/>
      <c r="I121" s="144"/>
      <c r="J121" s="39"/>
      <c r="K121" s="39"/>
      <c r="L121" s="43"/>
      <c r="M121" s="231"/>
      <c r="N121" s="79"/>
      <c r="O121" s="79"/>
      <c r="P121" s="79"/>
      <c r="Q121" s="79"/>
      <c r="R121" s="79"/>
      <c r="S121" s="79"/>
      <c r="T121" s="80"/>
      <c r="AT121" s="17" t="s">
        <v>148</v>
      </c>
      <c r="AU121" s="17" t="s">
        <v>76</v>
      </c>
    </row>
    <row r="122" s="1" customFormat="1">
      <c r="B122" s="38"/>
      <c r="C122" s="39"/>
      <c r="D122" s="229" t="s">
        <v>266</v>
      </c>
      <c r="E122" s="39"/>
      <c r="F122" s="232" t="s">
        <v>1321</v>
      </c>
      <c r="G122" s="39"/>
      <c r="H122" s="39"/>
      <c r="I122" s="144"/>
      <c r="J122" s="39"/>
      <c r="K122" s="39"/>
      <c r="L122" s="43"/>
      <c r="M122" s="231"/>
      <c r="N122" s="79"/>
      <c r="O122" s="79"/>
      <c r="P122" s="79"/>
      <c r="Q122" s="79"/>
      <c r="R122" s="79"/>
      <c r="S122" s="79"/>
      <c r="T122" s="80"/>
      <c r="AT122" s="17" t="s">
        <v>266</v>
      </c>
      <c r="AU122" s="17" t="s">
        <v>76</v>
      </c>
    </row>
    <row r="123" s="13" customFormat="1">
      <c r="B123" s="243"/>
      <c r="C123" s="244"/>
      <c r="D123" s="229" t="s">
        <v>152</v>
      </c>
      <c r="E123" s="245" t="s">
        <v>1</v>
      </c>
      <c r="F123" s="246" t="s">
        <v>250</v>
      </c>
      <c r="G123" s="244"/>
      <c r="H123" s="247">
        <v>13</v>
      </c>
      <c r="I123" s="248"/>
      <c r="J123" s="244"/>
      <c r="K123" s="244"/>
      <c r="L123" s="249"/>
      <c r="M123" s="250"/>
      <c r="N123" s="251"/>
      <c r="O123" s="251"/>
      <c r="P123" s="251"/>
      <c r="Q123" s="251"/>
      <c r="R123" s="251"/>
      <c r="S123" s="251"/>
      <c r="T123" s="252"/>
      <c r="AT123" s="253" t="s">
        <v>152</v>
      </c>
      <c r="AU123" s="253" t="s">
        <v>76</v>
      </c>
      <c r="AV123" s="13" t="s">
        <v>76</v>
      </c>
      <c r="AW123" s="13" t="s">
        <v>30</v>
      </c>
      <c r="AX123" s="13" t="s">
        <v>74</v>
      </c>
      <c r="AY123" s="253" t="s">
        <v>139</v>
      </c>
    </row>
    <row r="124" s="1" customFormat="1" ht="22.5" customHeight="1">
      <c r="B124" s="38"/>
      <c r="C124" s="217" t="s">
        <v>231</v>
      </c>
      <c r="D124" s="217" t="s">
        <v>141</v>
      </c>
      <c r="E124" s="218" t="s">
        <v>1322</v>
      </c>
      <c r="F124" s="219" t="s">
        <v>1323</v>
      </c>
      <c r="G124" s="220" t="s">
        <v>1324</v>
      </c>
      <c r="H124" s="221">
        <v>0.021000000000000001</v>
      </c>
      <c r="I124" s="222"/>
      <c r="J124" s="223">
        <f>ROUND(I124*H124,2)</f>
        <v>0</v>
      </c>
      <c r="K124" s="219" t="s">
        <v>1278</v>
      </c>
      <c r="L124" s="43"/>
      <c r="M124" s="224" t="s">
        <v>1</v>
      </c>
      <c r="N124" s="225" t="s">
        <v>38</v>
      </c>
      <c r="O124" s="79"/>
      <c r="P124" s="226">
        <f>O124*H124</f>
        <v>0</v>
      </c>
      <c r="Q124" s="226">
        <v>0</v>
      </c>
      <c r="R124" s="226">
        <f>Q124*H124</f>
        <v>0</v>
      </c>
      <c r="S124" s="226">
        <v>0</v>
      </c>
      <c r="T124" s="227">
        <f>S124*H124</f>
        <v>0</v>
      </c>
      <c r="AR124" s="17" t="s">
        <v>146</v>
      </c>
      <c r="AT124" s="17" t="s">
        <v>141</v>
      </c>
      <c r="AU124" s="17" t="s">
        <v>76</v>
      </c>
      <c r="AY124" s="17" t="s">
        <v>139</v>
      </c>
      <c r="BE124" s="228">
        <f>IF(N124="základní",J124,0)</f>
        <v>0</v>
      </c>
      <c r="BF124" s="228">
        <f>IF(N124="snížená",J124,0)</f>
        <v>0</v>
      </c>
      <c r="BG124" s="228">
        <f>IF(N124="zákl. přenesená",J124,0)</f>
        <v>0</v>
      </c>
      <c r="BH124" s="228">
        <f>IF(N124="sníž. přenesená",J124,0)</f>
        <v>0</v>
      </c>
      <c r="BI124" s="228">
        <f>IF(N124="nulová",J124,0)</f>
        <v>0</v>
      </c>
      <c r="BJ124" s="17" t="s">
        <v>74</v>
      </c>
      <c r="BK124" s="228">
        <f>ROUND(I124*H124,2)</f>
        <v>0</v>
      </c>
      <c r="BL124" s="17" t="s">
        <v>146</v>
      </c>
      <c r="BM124" s="17" t="s">
        <v>1325</v>
      </c>
    </row>
    <row r="125" s="1" customFormat="1">
      <c r="B125" s="38"/>
      <c r="C125" s="39"/>
      <c r="D125" s="229" t="s">
        <v>148</v>
      </c>
      <c r="E125" s="39"/>
      <c r="F125" s="230" t="s">
        <v>1326</v>
      </c>
      <c r="G125" s="39"/>
      <c r="H125" s="39"/>
      <c r="I125" s="144"/>
      <c r="J125" s="39"/>
      <c r="K125" s="39"/>
      <c r="L125" s="43"/>
      <c r="M125" s="231"/>
      <c r="N125" s="79"/>
      <c r="O125" s="79"/>
      <c r="P125" s="79"/>
      <c r="Q125" s="79"/>
      <c r="R125" s="79"/>
      <c r="S125" s="79"/>
      <c r="T125" s="80"/>
      <c r="AT125" s="17" t="s">
        <v>148</v>
      </c>
      <c r="AU125" s="17" t="s">
        <v>76</v>
      </c>
    </row>
    <row r="126" s="13" customFormat="1">
      <c r="B126" s="243"/>
      <c r="C126" s="244"/>
      <c r="D126" s="229" t="s">
        <v>152</v>
      </c>
      <c r="E126" s="245" t="s">
        <v>1</v>
      </c>
      <c r="F126" s="246" t="s">
        <v>1327</v>
      </c>
      <c r="G126" s="244"/>
      <c r="H126" s="247">
        <v>0.021000000000000001</v>
      </c>
      <c r="I126" s="248"/>
      <c r="J126" s="244"/>
      <c r="K126" s="244"/>
      <c r="L126" s="249"/>
      <c r="M126" s="250"/>
      <c r="N126" s="251"/>
      <c r="O126" s="251"/>
      <c r="P126" s="251"/>
      <c r="Q126" s="251"/>
      <c r="R126" s="251"/>
      <c r="S126" s="251"/>
      <c r="T126" s="252"/>
      <c r="AT126" s="253" t="s">
        <v>152</v>
      </c>
      <c r="AU126" s="253" t="s">
        <v>76</v>
      </c>
      <c r="AV126" s="13" t="s">
        <v>76</v>
      </c>
      <c r="AW126" s="13" t="s">
        <v>30</v>
      </c>
      <c r="AX126" s="13" t="s">
        <v>74</v>
      </c>
      <c r="AY126" s="253" t="s">
        <v>139</v>
      </c>
    </row>
    <row r="127" s="1" customFormat="1" ht="22.5" customHeight="1">
      <c r="B127" s="38"/>
      <c r="C127" s="276" t="s">
        <v>237</v>
      </c>
      <c r="D127" s="276" t="s">
        <v>320</v>
      </c>
      <c r="E127" s="277" t="s">
        <v>1328</v>
      </c>
      <c r="F127" s="278" t="s">
        <v>1329</v>
      </c>
      <c r="G127" s="279" t="s">
        <v>591</v>
      </c>
      <c r="H127" s="280">
        <v>2</v>
      </c>
      <c r="I127" s="281"/>
      <c r="J127" s="282">
        <f>ROUND(I127*H127,2)</f>
        <v>0</v>
      </c>
      <c r="K127" s="278" t="s">
        <v>1278</v>
      </c>
      <c r="L127" s="283"/>
      <c r="M127" s="284" t="s">
        <v>1</v>
      </c>
      <c r="N127" s="285" t="s">
        <v>38</v>
      </c>
      <c r="O127" s="79"/>
      <c r="P127" s="226">
        <f>O127*H127</f>
        <v>0</v>
      </c>
      <c r="Q127" s="226">
        <v>1.23475</v>
      </c>
      <c r="R127" s="226">
        <f>Q127*H127</f>
        <v>2.4695</v>
      </c>
      <c r="S127" s="226">
        <v>0</v>
      </c>
      <c r="T127" s="227">
        <f>S127*H127</f>
        <v>0</v>
      </c>
      <c r="AR127" s="17" t="s">
        <v>218</v>
      </c>
      <c r="AT127" s="17" t="s">
        <v>320</v>
      </c>
      <c r="AU127" s="17" t="s">
        <v>76</v>
      </c>
      <c r="AY127" s="17" t="s">
        <v>139</v>
      </c>
      <c r="BE127" s="228">
        <f>IF(N127="základní",J127,0)</f>
        <v>0</v>
      </c>
      <c r="BF127" s="228">
        <f>IF(N127="snížená",J127,0)</f>
        <v>0</v>
      </c>
      <c r="BG127" s="228">
        <f>IF(N127="zákl. přenesená",J127,0)</f>
        <v>0</v>
      </c>
      <c r="BH127" s="228">
        <f>IF(N127="sníž. přenesená",J127,0)</f>
        <v>0</v>
      </c>
      <c r="BI127" s="228">
        <f>IF(N127="nulová",J127,0)</f>
        <v>0</v>
      </c>
      <c r="BJ127" s="17" t="s">
        <v>74</v>
      </c>
      <c r="BK127" s="228">
        <f>ROUND(I127*H127,2)</f>
        <v>0</v>
      </c>
      <c r="BL127" s="17" t="s">
        <v>146</v>
      </c>
      <c r="BM127" s="17" t="s">
        <v>1330</v>
      </c>
    </row>
    <row r="128" s="1" customFormat="1">
      <c r="B128" s="38"/>
      <c r="C128" s="39"/>
      <c r="D128" s="229" t="s">
        <v>148</v>
      </c>
      <c r="E128" s="39"/>
      <c r="F128" s="230" t="s">
        <v>1329</v>
      </c>
      <c r="G128" s="39"/>
      <c r="H128" s="39"/>
      <c r="I128" s="144"/>
      <c r="J128" s="39"/>
      <c r="K128" s="39"/>
      <c r="L128" s="43"/>
      <c r="M128" s="231"/>
      <c r="N128" s="79"/>
      <c r="O128" s="79"/>
      <c r="P128" s="79"/>
      <c r="Q128" s="79"/>
      <c r="R128" s="79"/>
      <c r="S128" s="79"/>
      <c r="T128" s="80"/>
      <c r="AT128" s="17" t="s">
        <v>148</v>
      </c>
      <c r="AU128" s="17" t="s">
        <v>76</v>
      </c>
    </row>
    <row r="129" s="1" customFormat="1" ht="22.5" customHeight="1">
      <c r="B129" s="38"/>
      <c r="C129" s="217" t="s">
        <v>244</v>
      </c>
      <c r="D129" s="217" t="s">
        <v>141</v>
      </c>
      <c r="E129" s="218" t="s">
        <v>1331</v>
      </c>
      <c r="F129" s="219" t="s">
        <v>1332</v>
      </c>
      <c r="G129" s="220" t="s">
        <v>1324</v>
      </c>
      <c r="H129" s="221">
        <v>0.021000000000000001</v>
      </c>
      <c r="I129" s="222"/>
      <c r="J129" s="223">
        <f>ROUND(I129*H129,2)</f>
        <v>0</v>
      </c>
      <c r="K129" s="219" t="s">
        <v>1278</v>
      </c>
      <c r="L129" s="43"/>
      <c r="M129" s="224" t="s">
        <v>1</v>
      </c>
      <c r="N129" s="225" t="s">
        <v>38</v>
      </c>
      <c r="O129" s="79"/>
      <c r="P129" s="226">
        <f>O129*H129</f>
        <v>0</v>
      </c>
      <c r="Q129" s="226">
        <v>0</v>
      </c>
      <c r="R129" s="226">
        <f>Q129*H129</f>
        <v>0</v>
      </c>
      <c r="S129" s="226">
        <v>0</v>
      </c>
      <c r="T129" s="227">
        <f>S129*H129</f>
        <v>0</v>
      </c>
      <c r="AR129" s="17" t="s">
        <v>146</v>
      </c>
      <c r="AT129" s="17" t="s">
        <v>141</v>
      </c>
      <c r="AU129" s="17" t="s">
        <v>76</v>
      </c>
      <c r="AY129" s="17" t="s">
        <v>139</v>
      </c>
      <c r="BE129" s="228">
        <f>IF(N129="základní",J129,0)</f>
        <v>0</v>
      </c>
      <c r="BF129" s="228">
        <f>IF(N129="snížená",J129,0)</f>
        <v>0</v>
      </c>
      <c r="BG129" s="228">
        <f>IF(N129="zákl. přenesená",J129,0)</f>
        <v>0</v>
      </c>
      <c r="BH129" s="228">
        <f>IF(N129="sníž. přenesená",J129,0)</f>
        <v>0</v>
      </c>
      <c r="BI129" s="228">
        <f>IF(N129="nulová",J129,0)</f>
        <v>0</v>
      </c>
      <c r="BJ129" s="17" t="s">
        <v>74</v>
      </c>
      <c r="BK129" s="228">
        <f>ROUND(I129*H129,2)</f>
        <v>0</v>
      </c>
      <c r="BL129" s="17" t="s">
        <v>146</v>
      </c>
      <c r="BM129" s="17" t="s">
        <v>1333</v>
      </c>
    </row>
    <row r="130" s="1" customFormat="1">
      <c r="B130" s="38"/>
      <c r="C130" s="39"/>
      <c r="D130" s="229" t="s">
        <v>148</v>
      </c>
      <c r="E130" s="39"/>
      <c r="F130" s="230" t="s">
        <v>1334</v>
      </c>
      <c r="G130" s="39"/>
      <c r="H130" s="39"/>
      <c r="I130" s="144"/>
      <c r="J130" s="39"/>
      <c r="K130" s="39"/>
      <c r="L130" s="43"/>
      <c r="M130" s="231"/>
      <c r="N130" s="79"/>
      <c r="O130" s="79"/>
      <c r="P130" s="79"/>
      <c r="Q130" s="79"/>
      <c r="R130" s="79"/>
      <c r="S130" s="79"/>
      <c r="T130" s="80"/>
      <c r="AT130" s="17" t="s">
        <v>148</v>
      </c>
      <c r="AU130" s="17" t="s">
        <v>76</v>
      </c>
    </row>
    <row r="131" s="13" customFormat="1">
      <c r="B131" s="243"/>
      <c r="C131" s="244"/>
      <c r="D131" s="229" t="s">
        <v>152</v>
      </c>
      <c r="E131" s="245" t="s">
        <v>1</v>
      </c>
      <c r="F131" s="246" t="s">
        <v>1335</v>
      </c>
      <c r="G131" s="244"/>
      <c r="H131" s="247">
        <v>0.021000000000000001</v>
      </c>
      <c r="I131" s="248"/>
      <c r="J131" s="244"/>
      <c r="K131" s="244"/>
      <c r="L131" s="249"/>
      <c r="M131" s="250"/>
      <c r="N131" s="251"/>
      <c r="O131" s="251"/>
      <c r="P131" s="251"/>
      <c r="Q131" s="251"/>
      <c r="R131" s="251"/>
      <c r="S131" s="251"/>
      <c r="T131" s="252"/>
      <c r="AT131" s="253" t="s">
        <v>152</v>
      </c>
      <c r="AU131" s="253" t="s">
        <v>76</v>
      </c>
      <c r="AV131" s="13" t="s">
        <v>76</v>
      </c>
      <c r="AW131" s="13" t="s">
        <v>30</v>
      </c>
      <c r="AX131" s="13" t="s">
        <v>74</v>
      </c>
      <c r="AY131" s="253" t="s">
        <v>139</v>
      </c>
    </row>
    <row r="132" s="1" customFormat="1" ht="22.5" customHeight="1">
      <c r="B132" s="38"/>
      <c r="C132" s="217" t="s">
        <v>250</v>
      </c>
      <c r="D132" s="217" t="s">
        <v>141</v>
      </c>
      <c r="E132" s="218" t="s">
        <v>1336</v>
      </c>
      <c r="F132" s="219" t="s">
        <v>1337</v>
      </c>
      <c r="G132" s="220" t="s">
        <v>175</v>
      </c>
      <c r="H132" s="221">
        <v>28</v>
      </c>
      <c r="I132" s="222"/>
      <c r="J132" s="223">
        <f>ROUND(I132*H132,2)</f>
        <v>0</v>
      </c>
      <c r="K132" s="219" t="s">
        <v>1278</v>
      </c>
      <c r="L132" s="43"/>
      <c r="M132" s="224" t="s">
        <v>1</v>
      </c>
      <c r="N132" s="225" t="s">
        <v>38</v>
      </c>
      <c r="O132" s="79"/>
      <c r="P132" s="226">
        <f>O132*H132</f>
        <v>0</v>
      </c>
      <c r="Q132" s="226">
        <v>0</v>
      </c>
      <c r="R132" s="226">
        <f>Q132*H132</f>
        <v>0</v>
      </c>
      <c r="S132" s="226">
        <v>0</v>
      </c>
      <c r="T132" s="227">
        <f>S132*H132</f>
        <v>0</v>
      </c>
      <c r="AR132" s="17" t="s">
        <v>146</v>
      </c>
      <c r="AT132" s="17" t="s">
        <v>141</v>
      </c>
      <c r="AU132" s="17" t="s">
        <v>76</v>
      </c>
      <c r="AY132" s="17" t="s">
        <v>139</v>
      </c>
      <c r="BE132" s="228">
        <f>IF(N132="základní",J132,0)</f>
        <v>0</v>
      </c>
      <c r="BF132" s="228">
        <f>IF(N132="snížená",J132,0)</f>
        <v>0</v>
      </c>
      <c r="BG132" s="228">
        <f>IF(N132="zákl. přenesená",J132,0)</f>
        <v>0</v>
      </c>
      <c r="BH132" s="228">
        <f>IF(N132="sníž. přenesená",J132,0)</f>
        <v>0</v>
      </c>
      <c r="BI132" s="228">
        <f>IF(N132="nulová",J132,0)</f>
        <v>0</v>
      </c>
      <c r="BJ132" s="17" t="s">
        <v>74</v>
      </c>
      <c r="BK132" s="228">
        <f>ROUND(I132*H132,2)</f>
        <v>0</v>
      </c>
      <c r="BL132" s="17" t="s">
        <v>146</v>
      </c>
      <c r="BM132" s="17" t="s">
        <v>1338</v>
      </c>
    </row>
    <row r="133" s="1" customFormat="1">
      <c r="B133" s="38"/>
      <c r="C133" s="39"/>
      <c r="D133" s="229" t="s">
        <v>148</v>
      </c>
      <c r="E133" s="39"/>
      <c r="F133" s="230" t="s">
        <v>1339</v>
      </c>
      <c r="G133" s="39"/>
      <c r="H133" s="39"/>
      <c r="I133" s="144"/>
      <c r="J133" s="39"/>
      <c r="K133" s="39"/>
      <c r="L133" s="43"/>
      <c r="M133" s="231"/>
      <c r="N133" s="79"/>
      <c r="O133" s="79"/>
      <c r="P133" s="79"/>
      <c r="Q133" s="79"/>
      <c r="R133" s="79"/>
      <c r="S133" s="79"/>
      <c r="T133" s="80"/>
      <c r="AT133" s="17" t="s">
        <v>148</v>
      </c>
      <c r="AU133" s="17" t="s">
        <v>76</v>
      </c>
    </row>
    <row r="134" s="1" customFormat="1">
      <c r="B134" s="38"/>
      <c r="C134" s="39"/>
      <c r="D134" s="229" t="s">
        <v>266</v>
      </c>
      <c r="E134" s="39"/>
      <c r="F134" s="232" t="s">
        <v>1340</v>
      </c>
      <c r="G134" s="39"/>
      <c r="H134" s="39"/>
      <c r="I134" s="144"/>
      <c r="J134" s="39"/>
      <c r="K134" s="39"/>
      <c r="L134" s="43"/>
      <c r="M134" s="231"/>
      <c r="N134" s="79"/>
      <c r="O134" s="79"/>
      <c r="P134" s="79"/>
      <c r="Q134" s="79"/>
      <c r="R134" s="79"/>
      <c r="S134" s="79"/>
      <c r="T134" s="80"/>
      <c r="AT134" s="17" t="s">
        <v>266</v>
      </c>
      <c r="AU134" s="17" t="s">
        <v>76</v>
      </c>
    </row>
    <row r="135" s="12" customFormat="1">
      <c r="B135" s="233"/>
      <c r="C135" s="234"/>
      <c r="D135" s="229" t="s">
        <v>152</v>
      </c>
      <c r="E135" s="235" t="s">
        <v>1</v>
      </c>
      <c r="F135" s="236" t="s">
        <v>1341</v>
      </c>
      <c r="G135" s="234"/>
      <c r="H135" s="235" t="s">
        <v>1</v>
      </c>
      <c r="I135" s="237"/>
      <c r="J135" s="234"/>
      <c r="K135" s="234"/>
      <c r="L135" s="238"/>
      <c r="M135" s="239"/>
      <c r="N135" s="240"/>
      <c r="O135" s="240"/>
      <c r="P135" s="240"/>
      <c r="Q135" s="240"/>
      <c r="R135" s="240"/>
      <c r="S135" s="240"/>
      <c r="T135" s="241"/>
      <c r="AT135" s="242" t="s">
        <v>152</v>
      </c>
      <c r="AU135" s="242" t="s">
        <v>76</v>
      </c>
      <c r="AV135" s="12" t="s">
        <v>74</v>
      </c>
      <c r="AW135" s="12" t="s">
        <v>30</v>
      </c>
      <c r="AX135" s="12" t="s">
        <v>67</v>
      </c>
      <c r="AY135" s="242" t="s">
        <v>139</v>
      </c>
    </row>
    <row r="136" s="13" customFormat="1">
      <c r="B136" s="243"/>
      <c r="C136" s="244"/>
      <c r="D136" s="229" t="s">
        <v>152</v>
      </c>
      <c r="E136" s="245" t="s">
        <v>1</v>
      </c>
      <c r="F136" s="246" t="s">
        <v>1342</v>
      </c>
      <c r="G136" s="244"/>
      <c r="H136" s="247">
        <v>28</v>
      </c>
      <c r="I136" s="248"/>
      <c r="J136" s="244"/>
      <c r="K136" s="244"/>
      <c r="L136" s="249"/>
      <c r="M136" s="250"/>
      <c r="N136" s="251"/>
      <c r="O136" s="251"/>
      <c r="P136" s="251"/>
      <c r="Q136" s="251"/>
      <c r="R136" s="251"/>
      <c r="S136" s="251"/>
      <c r="T136" s="252"/>
      <c r="AT136" s="253" t="s">
        <v>152</v>
      </c>
      <c r="AU136" s="253" t="s">
        <v>76</v>
      </c>
      <c r="AV136" s="13" t="s">
        <v>76</v>
      </c>
      <c r="AW136" s="13" t="s">
        <v>30</v>
      </c>
      <c r="AX136" s="13" t="s">
        <v>67</v>
      </c>
      <c r="AY136" s="253" t="s">
        <v>139</v>
      </c>
    </row>
    <row r="137" s="14" customFormat="1">
      <c r="B137" s="254"/>
      <c r="C137" s="255"/>
      <c r="D137" s="229" t="s">
        <v>152</v>
      </c>
      <c r="E137" s="256" t="s">
        <v>1</v>
      </c>
      <c r="F137" s="257" t="s">
        <v>157</v>
      </c>
      <c r="G137" s="255"/>
      <c r="H137" s="258">
        <v>28</v>
      </c>
      <c r="I137" s="259"/>
      <c r="J137" s="255"/>
      <c r="K137" s="255"/>
      <c r="L137" s="260"/>
      <c r="M137" s="261"/>
      <c r="N137" s="262"/>
      <c r="O137" s="262"/>
      <c r="P137" s="262"/>
      <c r="Q137" s="262"/>
      <c r="R137" s="262"/>
      <c r="S137" s="262"/>
      <c r="T137" s="263"/>
      <c r="AT137" s="264" t="s">
        <v>152</v>
      </c>
      <c r="AU137" s="264" t="s">
        <v>76</v>
      </c>
      <c r="AV137" s="14" t="s">
        <v>146</v>
      </c>
      <c r="AW137" s="14" t="s">
        <v>30</v>
      </c>
      <c r="AX137" s="14" t="s">
        <v>74</v>
      </c>
      <c r="AY137" s="264" t="s">
        <v>139</v>
      </c>
    </row>
    <row r="138" s="1" customFormat="1" ht="22.5" customHeight="1">
      <c r="B138" s="38"/>
      <c r="C138" s="217" t="s">
        <v>256</v>
      </c>
      <c r="D138" s="217" t="s">
        <v>141</v>
      </c>
      <c r="E138" s="218" t="s">
        <v>1343</v>
      </c>
      <c r="F138" s="219" t="s">
        <v>1344</v>
      </c>
      <c r="G138" s="220" t="s">
        <v>591</v>
      </c>
      <c r="H138" s="221">
        <v>20</v>
      </c>
      <c r="I138" s="222"/>
      <c r="J138" s="223">
        <f>ROUND(I138*H138,2)</f>
        <v>0</v>
      </c>
      <c r="K138" s="219" t="s">
        <v>1278</v>
      </c>
      <c r="L138" s="43"/>
      <c r="M138" s="224" t="s">
        <v>1</v>
      </c>
      <c r="N138" s="225" t="s">
        <v>38</v>
      </c>
      <c r="O138" s="79"/>
      <c r="P138" s="226">
        <f>O138*H138</f>
        <v>0</v>
      </c>
      <c r="Q138" s="226">
        <v>0</v>
      </c>
      <c r="R138" s="226">
        <f>Q138*H138</f>
        <v>0</v>
      </c>
      <c r="S138" s="226">
        <v>0</v>
      </c>
      <c r="T138" s="227">
        <f>S138*H138</f>
        <v>0</v>
      </c>
      <c r="AR138" s="17" t="s">
        <v>146</v>
      </c>
      <c r="AT138" s="17" t="s">
        <v>141</v>
      </c>
      <c r="AU138" s="17" t="s">
        <v>76</v>
      </c>
      <c r="AY138" s="17" t="s">
        <v>139</v>
      </c>
      <c r="BE138" s="228">
        <f>IF(N138="základní",J138,0)</f>
        <v>0</v>
      </c>
      <c r="BF138" s="228">
        <f>IF(N138="snížená",J138,0)</f>
        <v>0</v>
      </c>
      <c r="BG138" s="228">
        <f>IF(N138="zákl. přenesená",J138,0)</f>
        <v>0</v>
      </c>
      <c r="BH138" s="228">
        <f>IF(N138="sníž. přenesená",J138,0)</f>
        <v>0</v>
      </c>
      <c r="BI138" s="228">
        <f>IF(N138="nulová",J138,0)</f>
        <v>0</v>
      </c>
      <c r="BJ138" s="17" t="s">
        <v>74</v>
      </c>
      <c r="BK138" s="228">
        <f>ROUND(I138*H138,2)</f>
        <v>0</v>
      </c>
      <c r="BL138" s="17" t="s">
        <v>146</v>
      </c>
      <c r="BM138" s="17" t="s">
        <v>1345</v>
      </c>
    </row>
    <row r="139" s="1" customFormat="1">
      <c r="B139" s="38"/>
      <c r="C139" s="39"/>
      <c r="D139" s="229" t="s">
        <v>148</v>
      </c>
      <c r="E139" s="39"/>
      <c r="F139" s="230" t="s">
        <v>1346</v>
      </c>
      <c r="G139" s="39"/>
      <c r="H139" s="39"/>
      <c r="I139" s="144"/>
      <c r="J139" s="39"/>
      <c r="K139" s="39"/>
      <c r="L139" s="43"/>
      <c r="M139" s="231"/>
      <c r="N139" s="79"/>
      <c r="O139" s="79"/>
      <c r="P139" s="79"/>
      <c r="Q139" s="79"/>
      <c r="R139" s="79"/>
      <c r="S139" s="79"/>
      <c r="T139" s="80"/>
      <c r="AT139" s="17" t="s">
        <v>148</v>
      </c>
      <c r="AU139" s="17" t="s">
        <v>76</v>
      </c>
    </row>
    <row r="140" s="1" customFormat="1">
      <c r="B140" s="38"/>
      <c r="C140" s="39"/>
      <c r="D140" s="229" t="s">
        <v>266</v>
      </c>
      <c r="E140" s="39"/>
      <c r="F140" s="232" t="s">
        <v>1347</v>
      </c>
      <c r="G140" s="39"/>
      <c r="H140" s="39"/>
      <c r="I140" s="144"/>
      <c r="J140" s="39"/>
      <c r="K140" s="39"/>
      <c r="L140" s="43"/>
      <c r="M140" s="231"/>
      <c r="N140" s="79"/>
      <c r="O140" s="79"/>
      <c r="P140" s="79"/>
      <c r="Q140" s="79"/>
      <c r="R140" s="79"/>
      <c r="S140" s="79"/>
      <c r="T140" s="80"/>
      <c r="AT140" s="17" t="s">
        <v>266</v>
      </c>
      <c r="AU140" s="17" t="s">
        <v>76</v>
      </c>
    </row>
    <row r="141" s="12" customFormat="1">
      <c r="B141" s="233"/>
      <c r="C141" s="234"/>
      <c r="D141" s="229" t="s">
        <v>152</v>
      </c>
      <c r="E141" s="235" t="s">
        <v>1</v>
      </c>
      <c r="F141" s="236" t="s">
        <v>1348</v>
      </c>
      <c r="G141" s="234"/>
      <c r="H141" s="235" t="s">
        <v>1</v>
      </c>
      <c r="I141" s="237"/>
      <c r="J141" s="234"/>
      <c r="K141" s="234"/>
      <c r="L141" s="238"/>
      <c r="M141" s="239"/>
      <c r="N141" s="240"/>
      <c r="O141" s="240"/>
      <c r="P141" s="240"/>
      <c r="Q141" s="240"/>
      <c r="R141" s="240"/>
      <c r="S141" s="240"/>
      <c r="T141" s="241"/>
      <c r="AT141" s="242" t="s">
        <v>152</v>
      </c>
      <c r="AU141" s="242" t="s">
        <v>76</v>
      </c>
      <c r="AV141" s="12" t="s">
        <v>74</v>
      </c>
      <c r="AW141" s="12" t="s">
        <v>30</v>
      </c>
      <c r="AX141" s="12" t="s">
        <v>67</v>
      </c>
      <c r="AY141" s="242" t="s">
        <v>139</v>
      </c>
    </row>
    <row r="142" s="13" customFormat="1">
      <c r="B142" s="243"/>
      <c r="C142" s="244"/>
      <c r="D142" s="229" t="s">
        <v>152</v>
      </c>
      <c r="E142" s="245" t="s">
        <v>1</v>
      </c>
      <c r="F142" s="246" t="s">
        <v>180</v>
      </c>
      <c r="G142" s="244"/>
      <c r="H142" s="247">
        <v>8</v>
      </c>
      <c r="I142" s="248"/>
      <c r="J142" s="244"/>
      <c r="K142" s="244"/>
      <c r="L142" s="249"/>
      <c r="M142" s="250"/>
      <c r="N142" s="251"/>
      <c r="O142" s="251"/>
      <c r="P142" s="251"/>
      <c r="Q142" s="251"/>
      <c r="R142" s="251"/>
      <c r="S142" s="251"/>
      <c r="T142" s="252"/>
      <c r="AT142" s="253" t="s">
        <v>152</v>
      </c>
      <c r="AU142" s="253" t="s">
        <v>76</v>
      </c>
      <c r="AV142" s="13" t="s">
        <v>76</v>
      </c>
      <c r="AW142" s="13" t="s">
        <v>30</v>
      </c>
      <c r="AX142" s="13" t="s">
        <v>67</v>
      </c>
      <c r="AY142" s="253" t="s">
        <v>139</v>
      </c>
    </row>
    <row r="143" s="12" customFormat="1">
      <c r="B143" s="233"/>
      <c r="C143" s="234"/>
      <c r="D143" s="229" t="s">
        <v>152</v>
      </c>
      <c r="E143" s="235" t="s">
        <v>1</v>
      </c>
      <c r="F143" s="236" t="s">
        <v>1349</v>
      </c>
      <c r="G143" s="234"/>
      <c r="H143" s="235" t="s">
        <v>1</v>
      </c>
      <c r="I143" s="237"/>
      <c r="J143" s="234"/>
      <c r="K143" s="234"/>
      <c r="L143" s="238"/>
      <c r="M143" s="239"/>
      <c r="N143" s="240"/>
      <c r="O143" s="240"/>
      <c r="P143" s="240"/>
      <c r="Q143" s="240"/>
      <c r="R143" s="240"/>
      <c r="S143" s="240"/>
      <c r="T143" s="241"/>
      <c r="AT143" s="242" t="s">
        <v>152</v>
      </c>
      <c r="AU143" s="242" t="s">
        <v>76</v>
      </c>
      <c r="AV143" s="12" t="s">
        <v>74</v>
      </c>
      <c r="AW143" s="12" t="s">
        <v>30</v>
      </c>
      <c r="AX143" s="12" t="s">
        <v>67</v>
      </c>
      <c r="AY143" s="242" t="s">
        <v>139</v>
      </c>
    </row>
    <row r="144" s="13" customFormat="1">
      <c r="B144" s="243"/>
      <c r="C144" s="244"/>
      <c r="D144" s="229" t="s">
        <v>152</v>
      </c>
      <c r="E144" s="245" t="s">
        <v>1</v>
      </c>
      <c r="F144" s="246" t="s">
        <v>1350</v>
      </c>
      <c r="G144" s="244"/>
      <c r="H144" s="247">
        <v>12</v>
      </c>
      <c r="I144" s="248"/>
      <c r="J144" s="244"/>
      <c r="K144" s="244"/>
      <c r="L144" s="249"/>
      <c r="M144" s="250"/>
      <c r="N144" s="251"/>
      <c r="O144" s="251"/>
      <c r="P144" s="251"/>
      <c r="Q144" s="251"/>
      <c r="R144" s="251"/>
      <c r="S144" s="251"/>
      <c r="T144" s="252"/>
      <c r="AT144" s="253" t="s">
        <v>152</v>
      </c>
      <c r="AU144" s="253" t="s">
        <v>76</v>
      </c>
      <c r="AV144" s="13" t="s">
        <v>76</v>
      </c>
      <c r="AW144" s="13" t="s">
        <v>30</v>
      </c>
      <c r="AX144" s="13" t="s">
        <v>67</v>
      </c>
      <c r="AY144" s="253" t="s">
        <v>139</v>
      </c>
    </row>
    <row r="145" s="14" customFormat="1">
      <c r="B145" s="254"/>
      <c r="C145" s="255"/>
      <c r="D145" s="229" t="s">
        <v>152</v>
      </c>
      <c r="E145" s="256" t="s">
        <v>1</v>
      </c>
      <c r="F145" s="257" t="s">
        <v>157</v>
      </c>
      <c r="G145" s="255"/>
      <c r="H145" s="258">
        <v>20</v>
      </c>
      <c r="I145" s="259"/>
      <c r="J145" s="255"/>
      <c r="K145" s="255"/>
      <c r="L145" s="260"/>
      <c r="M145" s="261"/>
      <c r="N145" s="262"/>
      <c r="O145" s="262"/>
      <c r="P145" s="262"/>
      <c r="Q145" s="262"/>
      <c r="R145" s="262"/>
      <c r="S145" s="262"/>
      <c r="T145" s="263"/>
      <c r="AT145" s="264" t="s">
        <v>152</v>
      </c>
      <c r="AU145" s="264" t="s">
        <v>76</v>
      </c>
      <c r="AV145" s="14" t="s">
        <v>146</v>
      </c>
      <c r="AW145" s="14" t="s">
        <v>30</v>
      </c>
      <c r="AX145" s="14" t="s">
        <v>74</v>
      </c>
      <c r="AY145" s="264" t="s">
        <v>139</v>
      </c>
    </row>
    <row r="146" s="1" customFormat="1" ht="22.5" customHeight="1">
      <c r="B146" s="38"/>
      <c r="C146" s="217" t="s">
        <v>8</v>
      </c>
      <c r="D146" s="217" t="s">
        <v>141</v>
      </c>
      <c r="E146" s="218" t="s">
        <v>1351</v>
      </c>
      <c r="F146" s="219" t="s">
        <v>1352</v>
      </c>
      <c r="G146" s="220" t="s">
        <v>1324</v>
      </c>
      <c r="H146" s="221">
        <v>1.6000000000000001</v>
      </c>
      <c r="I146" s="222"/>
      <c r="J146" s="223">
        <f>ROUND(I146*H146,2)</f>
        <v>0</v>
      </c>
      <c r="K146" s="219" t="s">
        <v>1278</v>
      </c>
      <c r="L146" s="43"/>
      <c r="M146" s="224" t="s">
        <v>1</v>
      </c>
      <c r="N146" s="225" t="s">
        <v>38</v>
      </c>
      <c r="O146" s="79"/>
      <c r="P146" s="226">
        <f>O146*H146</f>
        <v>0</v>
      </c>
      <c r="Q146" s="226">
        <v>0</v>
      </c>
      <c r="R146" s="226">
        <f>Q146*H146</f>
        <v>0</v>
      </c>
      <c r="S146" s="226">
        <v>0</v>
      </c>
      <c r="T146" s="227">
        <f>S146*H146</f>
        <v>0</v>
      </c>
      <c r="AR146" s="17" t="s">
        <v>146</v>
      </c>
      <c r="AT146" s="17" t="s">
        <v>141</v>
      </c>
      <c r="AU146" s="17" t="s">
        <v>76</v>
      </c>
      <c r="AY146" s="17" t="s">
        <v>139</v>
      </c>
      <c r="BE146" s="228">
        <f>IF(N146="základní",J146,0)</f>
        <v>0</v>
      </c>
      <c r="BF146" s="228">
        <f>IF(N146="snížená",J146,0)</f>
        <v>0</v>
      </c>
      <c r="BG146" s="228">
        <f>IF(N146="zákl. přenesená",J146,0)</f>
        <v>0</v>
      </c>
      <c r="BH146" s="228">
        <f>IF(N146="sníž. přenesená",J146,0)</f>
        <v>0</v>
      </c>
      <c r="BI146" s="228">
        <f>IF(N146="nulová",J146,0)</f>
        <v>0</v>
      </c>
      <c r="BJ146" s="17" t="s">
        <v>74</v>
      </c>
      <c r="BK146" s="228">
        <f>ROUND(I146*H146,2)</f>
        <v>0</v>
      </c>
      <c r="BL146" s="17" t="s">
        <v>146</v>
      </c>
      <c r="BM146" s="17" t="s">
        <v>1353</v>
      </c>
    </row>
    <row r="147" s="1" customFormat="1">
      <c r="B147" s="38"/>
      <c r="C147" s="39"/>
      <c r="D147" s="229" t="s">
        <v>148</v>
      </c>
      <c r="E147" s="39"/>
      <c r="F147" s="230" t="s">
        <v>1354</v>
      </c>
      <c r="G147" s="39"/>
      <c r="H147" s="39"/>
      <c r="I147" s="144"/>
      <c r="J147" s="39"/>
      <c r="K147" s="39"/>
      <c r="L147" s="43"/>
      <c r="M147" s="231"/>
      <c r="N147" s="79"/>
      <c r="O147" s="79"/>
      <c r="P147" s="79"/>
      <c r="Q147" s="79"/>
      <c r="R147" s="79"/>
      <c r="S147" s="79"/>
      <c r="T147" s="80"/>
      <c r="AT147" s="17" t="s">
        <v>148</v>
      </c>
      <c r="AU147" s="17" t="s">
        <v>76</v>
      </c>
    </row>
    <row r="148" s="1" customFormat="1">
      <c r="B148" s="38"/>
      <c r="C148" s="39"/>
      <c r="D148" s="229" t="s">
        <v>266</v>
      </c>
      <c r="E148" s="39"/>
      <c r="F148" s="232" t="s">
        <v>1355</v>
      </c>
      <c r="G148" s="39"/>
      <c r="H148" s="39"/>
      <c r="I148" s="144"/>
      <c r="J148" s="39"/>
      <c r="K148" s="39"/>
      <c r="L148" s="43"/>
      <c r="M148" s="231"/>
      <c r="N148" s="79"/>
      <c r="O148" s="79"/>
      <c r="P148" s="79"/>
      <c r="Q148" s="79"/>
      <c r="R148" s="79"/>
      <c r="S148" s="79"/>
      <c r="T148" s="80"/>
      <c r="AT148" s="17" t="s">
        <v>266</v>
      </c>
      <c r="AU148" s="17" t="s">
        <v>76</v>
      </c>
    </row>
    <row r="149" s="12" customFormat="1">
      <c r="B149" s="233"/>
      <c r="C149" s="234"/>
      <c r="D149" s="229" t="s">
        <v>152</v>
      </c>
      <c r="E149" s="235" t="s">
        <v>1</v>
      </c>
      <c r="F149" s="236" t="s">
        <v>1356</v>
      </c>
      <c r="G149" s="234"/>
      <c r="H149" s="235" t="s">
        <v>1</v>
      </c>
      <c r="I149" s="237"/>
      <c r="J149" s="234"/>
      <c r="K149" s="234"/>
      <c r="L149" s="238"/>
      <c r="M149" s="239"/>
      <c r="N149" s="240"/>
      <c r="O149" s="240"/>
      <c r="P149" s="240"/>
      <c r="Q149" s="240"/>
      <c r="R149" s="240"/>
      <c r="S149" s="240"/>
      <c r="T149" s="241"/>
      <c r="AT149" s="242" t="s">
        <v>152</v>
      </c>
      <c r="AU149" s="242" t="s">
        <v>76</v>
      </c>
      <c r="AV149" s="12" t="s">
        <v>74</v>
      </c>
      <c r="AW149" s="12" t="s">
        <v>30</v>
      </c>
      <c r="AX149" s="12" t="s">
        <v>67</v>
      </c>
      <c r="AY149" s="242" t="s">
        <v>139</v>
      </c>
    </row>
    <row r="150" s="13" customFormat="1">
      <c r="B150" s="243"/>
      <c r="C150" s="244"/>
      <c r="D150" s="229" t="s">
        <v>152</v>
      </c>
      <c r="E150" s="245" t="s">
        <v>1</v>
      </c>
      <c r="F150" s="246" t="s">
        <v>1357</v>
      </c>
      <c r="G150" s="244"/>
      <c r="H150" s="247">
        <v>1.6000000000000001</v>
      </c>
      <c r="I150" s="248"/>
      <c r="J150" s="244"/>
      <c r="K150" s="244"/>
      <c r="L150" s="249"/>
      <c r="M150" s="250"/>
      <c r="N150" s="251"/>
      <c r="O150" s="251"/>
      <c r="P150" s="251"/>
      <c r="Q150" s="251"/>
      <c r="R150" s="251"/>
      <c r="S150" s="251"/>
      <c r="T150" s="252"/>
      <c r="AT150" s="253" t="s">
        <v>152</v>
      </c>
      <c r="AU150" s="253" t="s">
        <v>76</v>
      </c>
      <c r="AV150" s="13" t="s">
        <v>76</v>
      </c>
      <c r="AW150" s="13" t="s">
        <v>30</v>
      </c>
      <c r="AX150" s="13" t="s">
        <v>67</v>
      </c>
      <c r="AY150" s="253" t="s">
        <v>139</v>
      </c>
    </row>
    <row r="151" s="14" customFormat="1">
      <c r="B151" s="254"/>
      <c r="C151" s="255"/>
      <c r="D151" s="229" t="s">
        <v>152</v>
      </c>
      <c r="E151" s="256" t="s">
        <v>1</v>
      </c>
      <c r="F151" s="257" t="s">
        <v>157</v>
      </c>
      <c r="G151" s="255"/>
      <c r="H151" s="258">
        <v>1.6000000000000001</v>
      </c>
      <c r="I151" s="259"/>
      <c r="J151" s="255"/>
      <c r="K151" s="255"/>
      <c r="L151" s="260"/>
      <c r="M151" s="261"/>
      <c r="N151" s="262"/>
      <c r="O151" s="262"/>
      <c r="P151" s="262"/>
      <c r="Q151" s="262"/>
      <c r="R151" s="262"/>
      <c r="S151" s="262"/>
      <c r="T151" s="263"/>
      <c r="AT151" s="264" t="s">
        <v>152</v>
      </c>
      <c r="AU151" s="264" t="s">
        <v>76</v>
      </c>
      <c r="AV151" s="14" t="s">
        <v>146</v>
      </c>
      <c r="AW151" s="14" t="s">
        <v>30</v>
      </c>
      <c r="AX151" s="14" t="s">
        <v>74</v>
      </c>
      <c r="AY151" s="264" t="s">
        <v>139</v>
      </c>
    </row>
    <row r="152" s="1" customFormat="1" ht="22.5" customHeight="1">
      <c r="B152" s="38"/>
      <c r="C152" s="217" t="s">
        <v>269</v>
      </c>
      <c r="D152" s="217" t="s">
        <v>141</v>
      </c>
      <c r="E152" s="218" t="s">
        <v>1358</v>
      </c>
      <c r="F152" s="219" t="s">
        <v>1359</v>
      </c>
      <c r="G152" s="220" t="s">
        <v>175</v>
      </c>
      <c r="H152" s="221">
        <v>28</v>
      </c>
      <c r="I152" s="222"/>
      <c r="J152" s="223">
        <f>ROUND(I152*H152,2)</f>
        <v>0</v>
      </c>
      <c r="K152" s="219" t="s">
        <v>1278</v>
      </c>
      <c r="L152" s="43"/>
      <c r="M152" s="224" t="s">
        <v>1</v>
      </c>
      <c r="N152" s="225" t="s">
        <v>38</v>
      </c>
      <c r="O152" s="79"/>
      <c r="P152" s="226">
        <f>O152*H152</f>
        <v>0</v>
      </c>
      <c r="Q152" s="226">
        <v>0</v>
      </c>
      <c r="R152" s="226">
        <f>Q152*H152</f>
        <v>0</v>
      </c>
      <c r="S152" s="226">
        <v>0</v>
      </c>
      <c r="T152" s="227">
        <f>S152*H152</f>
        <v>0</v>
      </c>
      <c r="AR152" s="17" t="s">
        <v>146</v>
      </c>
      <c r="AT152" s="17" t="s">
        <v>141</v>
      </c>
      <c r="AU152" s="17" t="s">
        <v>76</v>
      </c>
      <c r="AY152" s="17" t="s">
        <v>139</v>
      </c>
      <c r="BE152" s="228">
        <f>IF(N152="základní",J152,0)</f>
        <v>0</v>
      </c>
      <c r="BF152" s="228">
        <f>IF(N152="snížená",J152,0)</f>
        <v>0</v>
      </c>
      <c r="BG152" s="228">
        <f>IF(N152="zákl. přenesená",J152,0)</f>
        <v>0</v>
      </c>
      <c r="BH152" s="228">
        <f>IF(N152="sníž. přenesená",J152,0)</f>
        <v>0</v>
      </c>
      <c r="BI152" s="228">
        <f>IF(N152="nulová",J152,0)</f>
        <v>0</v>
      </c>
      <c r="BJ152" s="17" t="s">
        <v>74</v>
      </c>
      <c r="BK152" s="228">
        <f>ROUND(I152*H152,2)</f>
        <v>0</v>
      </c>
      <c r="BL152" s="17" t="s">
        <v>146</v>
      </c>
      <c r="BM152" s="17" t="s">
        <v>1360</v>
      </c>
    </row>
    <row r="153" s="1" customFormat="1">
      <c r="B153" s="38"/>
      <c r="C153" s="39"/>
      <c r="D153" s="229" t="s">
        <v>148</v>
      </c>
      <c r="E153" s="39"/>
      <c r="F153" s="230" t="s">
        <v>1361</v>
      </c>
      <c r="G153" s="39"/>
      <c r="H153" s="39"/>
      <c r="I153" s="144"/>
      <c r="J153" s="39"/>
      <c r="K153" s="39"/>
      <c r="L153" s="43"/>
      <c r="M153" s="231"/>
      <c r="N153" s="79"/>
      <c r="O153" s="79"/>
      <c r="P153" s="79"/>
      <c r="Q153" s="79"/>
      <c r="R153" s="79"/>
      <c r="S153" s="79"/>
      <c r="T153" s="80"/>
      <c r="AT153" s="17" t="s">
        <v>148</v>
      </c>
      <c r="AU153" s="17" t="s">
        <v>76</v>
      </c>
    </row>
    <row r="154" s="1" customFormat="1">
      <c r="B154" s="38"/>
      <c r="C154" s="39"/>
      <c r="D154" s="229" t="s">
        <v>266</v>
      </c>
      <c r="E154" s="39"/>
      <c r="F154" s="232" t="s">
        <v>1362</v>
      </c>
      <c r="G154" s="39"/>
      <c r="H154" s="39"/>
      <c r="I154" s="144"/>
      <c r="J154" s="39"/>
      <c r="K154" s="39"/>
      <c r="L154" s="43"/>
      <c r="M154" s="231"/>
      <c r="N154" s="79"/>
      <c r="O154" s="79"/>
      <c r="P154" s="79"/>
      <c r="Q154" s="79"/>
      <c r="R154" s="79"/>
      <c r="S154" s="79"/>
      <c r="T154" s="80"/>
      <c r="AT154" s="17" t="s">
        <v>266</v>
      </c>
      <c r="AU154" s="17" t="s">
        <v>76</v>
      </c>
    </row>
    <row r="155" s="13" customFormat="1">
      <c r="B155" s="243"/>
      <c r="C155" s="244"/>
      <c r="D155" s="229" t="s">
        <v>152</v>
      </c>
      <c r="E155" s="245" t="s">
        <v>1</v>
      </c>
      <c r="F155" s="246" t="s">
        <v>1342</v>
      </c>
      <c r="G155" s="244"/>
      <c r="H155" s="247">
        <v>28</v>
      </c>
      <c r="I155" s="248"/>
      <c r="J155" s="244"/>
      <c r="K155" s="244"/>
      <c r="L155" s="249"/>
      <c r="M155" s="250"/>
      <c r="N155" s="251"/>
      <c r="O155" s="251"/>
      <c r="P155" s="251"/>
      <c r="Q155" s="251"/>
      <c r="R155" s="251"/>
      <c r="S155" s="251"/>
      <c r="T155" s="252"/>
      <c r="AT155" s="253" t="s">
        <v>152</v>
      </c>
      <c r="AU155" s="253" t="s">
        <v>76</v>
      </c>
      <c r="AV155" s="13" t="s">
        <v>76</v>
      </c>
      <c r="AW155" s="13" t="s">
        <v>30</v>
      </c>
      <c r="AX155" s="13" t="s">
        <v>74</v>
      </c>
      <c r="AY155" s="253" t="s">
        <v>139</v>
      </c>
    </row>
    <row r="156" s="1" customFormat="1" ht="22.5" customHeight="1">
      <c r="B156" s="38"/>
      <c r="C156" s="217" t="s">
        <v>279</v>
      </c>
      <c r="D156" s="217" t="s">
        <v>141</v>
      </c>
      <c r="E156" s="218" t="s">
        <v>1363</v>
      </c>
      <c r="F156" s="219" t="s">
        <v>1364</v>
      </c>
      <c r="G156" s="220" t="s">
        <v>1365</v>
      </c>
      <c r="H156" s="221">
        <v>20</v>
      </c>
      <c r="I156" s="222"/>
      <c r="J156" s="223">
        <f>ROUND(I156*H156,2)</f>
        <v>0</v>
      </c>
      <c r="K156" s="219" t="s">
        <v>1278</v>
      </c>
      <c r="L156" s="43"/>
      <c r="M156" s="224" t="s">
        <v>1</v>
      </c>
      <c r="N156" s="225" t="s">
        <v>38</v>
      </c>
      <c r="O156" s="79"/>
      <c r="P156" s="226">
        <f>O156*H156</f>
        <v>0</v>
      </c>
      <c r="Q156" s="226">
        <v>0</v>
      </c>
      <c r="R156" s="226">
        <f>Q156*H156</f>
        <v>0</v>
      </c>
      <c r="S156" s="226">
        <v>0</v>
      </c>
      <c r="T156" s="227">
        <f>S156*H156</f>
        <v>0</v>
      </c>
      <c r="AR156" s="17" t="s">
        <v>146</v>
      </c>
      <c r="AT156" s="17" t="s">
        <v>141</v>
      </c>
      <c r="AU156" s="17" t="s">
        <v>76</v>
      </c>
      <c r="AY156" s="17" t="s">
        <v>139</v>
      </c>
      <c r="BE156" s="228">
        <f>IF(N156="základní",J156,0)</f>
        <v>0</v>
      </c>
      <c r="BF156" s="228">
        <f>IF(N156="snížená",J156,0)</f>
        <v>0</v>
      </c>
      <c r="BG156" s="228">
        <f>IF(N156="zákl. přenesená",J156,0)</f>
        <v>0</v>
      </c>
      <c r="BH156" s="228">
        <f>IF(N156="sníž. přenesená",J156,0)</f>
        <v>0</v>
      </c>
      <c r="BI156" s="228">
        <f>IF(N156="nulová",J156,0)</f>
        <v>0</v>
      </c>
      <c r="BJ156" s="17" t="s">
        <v>74</v>
      </c>
      <c r="BK156" s="228">
        <f>ROUND(I156*H156,2)</f>
        <v>0</v>
      </c>
      <c r="BL156" s="17" t="s">
        <v>146</v>
      </c>
      <c r="BM156" s="17" t="s">
        <v>1366</v>
      </c>
    </row>
    <row r="157" s="1" customFormat="1">
      <c r="B157" s="38"/>
      <c r="C157" s="39"/>
      <c r="D157" s="229" t="s">
        <v>148</v>
      </c>
      <c r="E157" s="39"/>
      <c r="F157" s="230" t="s">
        <v>1367</v>
      </c>
      <c r="G157" s="39"/>
      <c r="H157" s="39"/>
      <c r="I157" s="144"/>
      <c r="J157" s="39"/>
      <c r="K157" s="39"/>
      <c r="L157" s="43"/>
      <c r="M157" s="231"/>
      <c r="N157" s="79"/>
      <c r="O157" s="79"/>
      <c r="P157" s="79"/>
      <c r="Q157" s="79"/>
      <c r="R157" s="79"/>
      <c r="S157" s="79"/>
      <c r="T157" s="80"/>
      <c r="AT157" s="17" t="s">
        <v>148</v>
      </c>
      <c r="AU157" s="17" t="s">
        <v>76</v>
      </c>
    </row>
    <row r="158" s="12" customFormat="1">
      <c r="B158" s="233"/>
      <c r="C158" s="234"/>
      <c r="D158" s="229" t="s">
        <v>152</v>
      </c>
      <c r="E158" s="235" t="s">
        <v>1</v>
      </c>
      <c r="F158" s="236" t="s">
        <v>1348</v>
      </c>
      <c r="G158" s="234"/>
      <c r="H158" s="235" t="s">
        <v>1</v>
      </c>
      <c r="I158" s="237"/>
      <c r="J158" s="234"/>
      <c r="K158" s="234"/>
      <c r="L158" s="238"/>
      <c r="M158" s="239"/>
      <c r="N158" s="240"/>
      <c r="O158" s="240"/>
      <c r="P158" s="240"/>
      <c r="Q158" s="240"/>
      <c r="R158" s="240"/>
      <c r="S158" s="240"/>
      <c r="T158" s="241"/>
      <c r="AT158" s="242" t="s">
        <v>152</v>
      </c>
      <c r="AU158" s="242" t="s">
        <v>76</v>
      </c>
      <c r="AV158" s="12" t="s">
        <v>74</v>
      </c>
      <c r="AW158" s="12" t="s">
        <v>30</v>
      </c>
      <c r="AX158" s="12" t="s">
        <v>67</v>
      </c>
      <c r="AY158" s="242" t="s">
        <v>139</v>
      </c>
    </row>
    <row r="159" s="13" customFormat="1">
      <c r="B159" s="243"/>
      <c r="C159" s="244"/>
      <c r="D159" s="229" t="s">
        <v>152</v>
      </c>
      <c r="E159" s="245" t="s">
        <v>1</v>
      </c>
      <c r="F159" s="246" t="s">
        <v>180</v>
      </c>
      <c r="G159" s="244"/>
      <c r="H159" s="247">
        <v>8</v>
      </c>
      <c r="I159" s="248"/>
      <c r="J159" s="244"/>
      <c r="K159" s="244"/>
      <c r="L159" s="249"/>
      <c r="M159" s="250"/>
      <c r="N159" s="251"/>
      <c r="O159" s="251"/>
      <c r="P159" s="251"/>
      <c r="Q159" s="251"/>
      <c r="R159" s="251"/>
      <c r="S159" s="251"/>
      <c r="T159" s="252"/>
      <c r="AT159" s="253" t="s">
        <v>152</v>
      </c>
      <c r="AU159" s="253" t="s">
        <v>76</v>
      </c>
      <c r="AV159" s="13" t="s">
        <v>76</v>
      </c>
      <c r="AW159" s="13" t="s">
        <v>30</v>
      </c>
      <c r="AX159" s="13" t="s">
        <v>67</v>
      </c>
      <c r="AY159" s="253" t="s">
        <v>139</v>
      </c>
    </row>
    <row r="160" s="12" customFormat="1">
      <c r="B160" s="233"/>
      <c r="C160" s="234"/>
      <c r="D160" s="229" t="s">
        <v>152</v>
      </c>
      <c r="E160" s="235" t="s">
        <v>1</v>
      </c>
      <c r="F160" s="236" t="s">
        <v>1349</v>
      </c>
      <c r="G160" s="234"/>
      <c r="H160" s="235" t="s">
        <v>1</v>
      </c>
      <c r="I160" s="237"/>
      <c r="J160" s="234"/>
      <c r="K160" s="234"/>
      <c r="L160" s="238"/>
      <c r="M160" s="239"/>
      <c r="N160" s="240"/>
      <c r="O160" s="240"/>
      <c r="P160" s="240"/>
      <c r="Q160" s="240"/>
      <c r="R160" s="240"/>
      <c r="S160" s="240"/>
      <c r="T160" s="241"/>
      <c r="AT160" s="242" t="s">
        <v>152</v>
      </c>
      <c r="AU160" s="242" t="s">
        <v>76</v>
      </c>
      <c r="AV160" s="12" t="s">
        <v>74</v>
      </c>
      <c r="AW160" s="12" t="s">
        <v>30</v>
      </c>
      <c r="AX160" s="12" t="s">
        <v>67</v>
      </c>
      <c r="AY160" s="242" t="s">
        <v>139</v>
      </c>
    </row>
    <row r="161" s="13" customFormat="1">
      <c r="B161" s="243"/>
      <c r="C161" s="244"/>
      <c r="D161" s="229" t="s">
        <v>152</v>
      </c>
      <c r="E161" s="245" t="s">
        <v>1</v>
      </c>
      <c r="F161" s="246" t="s">
        <v>1350</v>
      </c>
      <c r="G161" s="244"/>
      <c r="H161" s="247">
        <v>12</v>
      </c>
      <c r="I161" s="248"/>
      <c r="J161" s="244"/>
      <c r="K161" s="244"/>
      <c r="L161" s="249"/>
      <c r="M161" s="250"/>
      <c r="N161" s="251"/>
      <c r="O161" s="251"/>
      <c r="P161" s="251"/>
      <c r="Q161" s="251"/>
      <c r="R161" s="251"/>
      <c r="S161" s="251"/>
      <c r="T161" s="252"/>
      <c r="AT161" s="253" t="s">
        <v>152</v>
      </c>
      <c r="AU161" s="253" t="s">
        <v>76</v>
      </c>
      <c r="AV161" s="13" t="s">
        <v>76</v>
      </c>
      <c r="AW161" s="13" t="s">
        <v>30</v>
      </c>
      <c r="AX161" s="13" t="s">
        <v>67</v>
      </c>
      <c r="AY161" s="253" t="s">
        <v>139</v>
      </c>
    </row>
    <row r="162" s="14" customFormat="1">
      <c r="B162" s="254"/>
      <c r="C162" s="255"/>
      <c r="D162" s="229" t="s">
        <v>152</v>
      </c>
      <c r="E162" s="256" t="s">
        <v>1</v>
      </c>
      <c r="F162" s="257" t="s">
        <v>157</v>
      </c>
      <c r="G162" s="255"/>
      <c r="H162" s="258">
        <v>20</v>
      </c>
      <c r="I162" s="259"/>
      <c r="J162" s="255"/>
      <c r="K162" s="255"/>
      <c r="L162" s="260"/>
      <c r="M162" s="261"/>
      <c r="N162" s="262"/>
      <c r="O162" s="262"/>
      <c r="P162" s="262"/>
      <c r="Q162" s="262"/>
      <c r="R162" s="262"/>
      <c r="S162" s="262"/>
      <c r="T162" s="263"/>
      <c r="AT162" s="264" t="s">
        <v>152</v>
      </c>
      <c r="AU162" s="264" t="s">
        <v>76</v>
      </c>
      <c r="AV162" s="14" t="s">
        <v>146</v>
      </c>
      <c r="AW162" s="14" t="s">
        <v>30</v>
      </c>
      <c r="AX162" s="14" t="s">
        <v>74</v>
      </c>
      <c r="AY162" s="264" t="s">
        <v>139</v>
      </c>
    </row>
    <row r="163" s="1" customFormat="1" ht="22.5" customHeight="1">
      <c r="B163" s="38"/>
      <c r="C163" s="217" t="s">
        <v>276</v>
      </c>
      <c r="D163" s="217" t="s">
        <v>141</v>
      </c>
      <c r="E163" s="218" t="s">
        <v>1368</v>
      </c>
      <c r="F163" s="219" t="s">
        <v>1369</v>
      </c>
      <c r="G163" s="220" t="s">
        <v>1365</v>
      </c>
      <c r="H163" s="221">
        <v>10</v>
      </c>
      <c r="I163" s="222"/>
      <c r="J163" s="223">
        <f>ROUND(I163*H163,2)</f>
        <v>0</v>
      </c>
      <c r="K163" s="219" t="s">
        <v>1278</v>
      </c>
      <c r="L163" s="43"/>
      <c r="M163" s="224" t="s">
        <v>1</v>
      </c>
      <c r="N163" s="225" t="s">
        <v>38</v>
      </c>
      <c r="O163" s="79"/>
      <c r="P163" s="226">
        <f>O163*H163</f>
        <v>0</v>
      </c>
      <c r="Q163" s="226">
        <v>0</v>
      </c>
      <c r="R163" s="226">
        <f>Q163*H163</f>
        <v>0</v>
      </c>
      <c r="S163" s="226">
        <v>0</v>
      </c>
      <c r="T163" s="227">
        <f>S163*H163</f>
        <v>0</v>
      </c>
      <c r="AR163" s="17" t="s">
        <v>146</v>
      </c>
      <c r="AT163" s="17" t="s">
        <v>141</v>
      </c>
      <c r="AU163" s="17" t="s">
        <v>76</v>
      </c>
      <c r="AY163" s="17" t="s">
        <v>139</v>
      </c>
      <c r="BE163" s="228">
        <f>IF(N163="základní",J163,0)</f>
        <v>0</v>
      </c>
      <c r="BF163" s="228">
        <f>IF(N163="snížená",J163,0)</f>
        <v>0</v>
      </c>
      <c r="BG163" s="228">
        <f>IF(N163="zákl. přenesená",J163,0)</f>
        <v>0</v>
      </c>
      <c r="BH163" s="228">
        <f>IF(N163="sníž. přenesená",J163,0)</f>
        <v>0</v>
      </c>
      <c r="BI163" s="228">
        <f>IF(N163="nulová",J163,0)</f>
        <v>0</v>
      </c>
      <c r="BJ163" s="17" t="s">
        <v>74</v>
      </c>
      <c r="BK163" s="228">
        <f>ROUND(I163*H163,2)</f>
        <v>0</v>
      </c>
      <c r="BL163" s="17" t="s">
        <v>146</v>
      </c>
      <c r="BM163" s="17" t="s">
        <v>1370</v>
      </c>
    </row>
    <row r="164" s="1" customFormat="1">
      <c r="B164" s="38"/>
      <c r="C164" s="39"/>
      <c r="D164" s="229" t="s">
        <v>148</v>
      </c>
      <c r="E164" s="39"/>
      <c r="F164" s="230" t="s">
        <v>1371</v>
      </c>
      <c r="G164" s="39"/>
      <c r="H164" s="39"/>
      <c r="I164" s="144"/>
      <c r="J164" s="39"/>
      <c r="K164" s="39"/>
      <c r="L164" s="43"/>
      <c r="M164" s="231"/>
      <c r="N164" s="79"/>
      <c r="O164" s="79"/>
      <c r="P164" s="79"/>
      <c r="Q164" s="79"/>
      <c r="R164" s="79"/>
      <c r="S164" s="79"/>
      <c r="T164" s="80"/>
      <c r="AT164" s="17" t="s">
        <v>148</v>
      </c>
      <c r="AU164" s="17" t="s">
        <v>76</v>
      </c>
    </row>
    <row r="165" s="13" customFormat="1">
      <c r="B165" s="243"/>
      <c r="C165" s="244"/>
      <c r="D165" s="229" t="s">
        <v>152</v>
      </c>
      <c r="E165" s="245" t="s">
        <v>1</v>
      </c>
      <c r="F165" s="246" t="s">
        <v>1372</v>
      </c>
      <c r="G165" s="244"/>
      <c r="H165" s="247">
        <v>10</v>
      </c>
      <c r="I165" s="248"/>
      <c r="J165" s="244"/>
      <c r="K165" s="244"/>
      <c r="L165" s="249"/>
      <c r="M165" s="250"/>
      <c r="N165" s="251"/>
      <c r="O165" s="251"/>
      <c r="P165" s="251"/>
      <c r="Q165" s="251"/>
      <c r="R165" s="251"/>
      <c r="S165" s="251"/>
      <c r="T165" s="252"/>
      <c r="AT165" s="253" t="s">
        <v>152</v>
      </c>
      <c r="AU165" s="253" t="s">
        <v>76</v>
      </c>
      <c r="AV165" s="13" t="s">
        <v>76</v>
      </c>
      <c r="AW165" s="13" t="s">
        <v>30</v>
      </c>
      <c r="AX165" s="13" t="s">
        <v>74</v>
      </c>
      <c r="AY165" s="253" t="s">
        <v>139</v>
      </c>
    </row>
    <row r="166" s="1" customFormat="1" ht="22.5" customHeight="1">
      <c r="B166" s="38"/>
      <c r="C166" s="217" t="s">
        <v>304</v>
      </c>
      <c r="D166" s="217" t="s">
        <v>141</v>
      </c>
      <c r="E166" s="218" t="s">
        <v>1373</v>
      </c>
      <c r="F166" s="219" t="s">
        <v>1374</v>
      </c>
      <c r="G166" s="220" t="s">
        <v>175</v>
      </c>
      <c r="H166" s="221">
        <v>2500</v>
      </c>
      <c r="I166" s="222"/>
      <c r="J166" s="223">
        <f>ROUND(I166*H166,2)</f>
        <v>0</v>
      </c>
      <c r="K166" s="219" t="s">
        <v>1278</v>
      </c>
      <c r="L166" s="43"/>
      <c r="M166" s="224" t="s">
        <v>1</v>
      </c>
      <c r="N166" s="225" t="s">
        <v>38</v>
      </c>
      <c r="O166" s="79"/>
      <c r="P166" s="226">
        <f>O166*H166</f>
        <v>0</v>
      </c>
      <c r="Q166" s="226">
        <v>0</v>
      </c>
      <c r="R166" s="226">
        <f>Q166*H166</f>
        <v>0</v>
      </c>
      <c r="S166" s="226">
        <v>0</v>
      </c>
      <c r="T166" s="227">
        <f>S166*H166</f>
        <v>0</v>
      </c>
      <c r="AR166" s="17" t="s">
        <v>146</v>
      </c>
      <c r="AT166" s="17" t="s">
        <v>141</v>
      </c>
      <c r="AU166" s="17" t="s">
        <v>76</v>
      </c>
      <c r="AY166" s="17" t="s">
        <v>139</v>
      </c>
      <c r="BE166" s="228">
        <f>IF(N166="základní",J166,0)</f>
        <v>0</v>
      </c>
      <c r="BF166" s="228">
        <f>IF(N166="snížená",J166,0)</f>
        <v>0</v>
      </c>
      <c r="BG166" s="228">
        <f>IF(N166="zákl. přenesená",J166,0)</f>
        <v>0</v>
      </c>
      <c r="BH166" s="228">
        <f>IF(N166="sníž. přenesená",J166,0)</f>
        <v>0</v>
      </c>
      <c r="BI166" s="228">
        <f>IF(N166="nulová",J166,0)</f>
        <v>0</v>
      </c>
      <c r="BJ166" s="17" t="s">
        <v>74</v>
      </c>
      <c r="BK166" s="228">
        <f>ROUND(I166*H166,2)</f>
        <v>0</v>
      </c>
      <c r="BL166" s="17" t="s">
        <v>146</v>
      </c>
      <c r="BM166" s="17" t="s">
        <v>1375</v>
      </c>
    </row>
    <row r="167" s="1" customFormat="1">
      <c r="B167" s="38"/>
      <c r="C167" s="39"/>
      <c r="D167" s="229" t="s">
        <v>148</v>
      </c>
      <c r="E167" s="39"/>
      <c r="F167" s="230" t="s">
        <v>1376</v>
      </c>
      <c r="G167" s="39"/>
      <c r="H167" s="39"/>
      <c r="I167" s="144"/>
      <c r="J167" s="39"/>
      <c r="K167" s="39"/>
      <c r="L167" s="43"/>
      <c r="M167" s="231"/>
      <c r="N167" s="79"/>
      <c r="O167" s="79"/>
      <c r="P167" s="79"/>
      <c r="Q167" s="79"/>
      <c r="R167" s="79"/>
      <c r="S167" s="79"/>
      <c r="T167" s="80"/>
      <c r="AT167" s="17" t="s">
        <v>148</v>
      </c>
      <c r="AU167" s="17" t="s">
        <v>76</v>
      </c>
    </row>
    <row r="168" s="1" customFormat="1">
      <c r="B168" s="38"/>
      <c r="C168" s="39"/>
      <c r="D168" s="229" t="s">
        <v>266</v>
      </c>
      <c r="E168" s="39"/>
      <c r="F168" s="232" t="s">
        <v>1340</v>
      </c>
      <c r="G168" s="39"/>
      <c r="H168" s="39"/>
      <c r="I168" s="144"/>
      <c r="J168" s="39"/>
      <c r="K168" s="39"/>
      <c r="L168" s="43"/>
      <c r="M168" s="231"/>
      <c r="N168" s="79"/>
      <c r="O168" s="79"/>
      <c r="P168" s="79"/>
      <c r="Q168" s="79"/>
      <c r="R168" s="79"/>
      <c r="S168" s="79"/>
      <c r="T168" s="80"/>
      <c r="AT168" s="17" t="s">
        <v>266</v>
      </c>
      <c r="AU168" s="17" t="s">
        <v>76</v>
      </c>
    </row>
    <row r="169" s="13" customFormat="1">
      <c r="B169" s="243"/>
      <c r="C169" s="244"/>
      <c r="D169" s="229" t="s">
        <v>152</v>
      </c>
      <c r="E169" s="245" t="s">
        <v>1</v>
      </c>
      <c r="F169" s="246" t="s">
        <v>1377</v>
      </c>
      <c r="G169" s="244"/>
      <c r="H169" s="247">
        <v>2500</v>
      </c>
      <c r="I169" s="248"/>
      <c r="J169" s="244"/>
      <c r="K169" s="244"/>
      <c r="L169" s="249"/>
      <c r="M169" s="250"/>
      <c r="N169" s="251"/>
      <c r="O169" s="251"/>
      <c r="P169" s="251"/>
      <c r="Q169" s="251"/>
      <c r="R169" s="251"/>
      <c r="S169" s="251"/>
      <c r="T169" s="252"/>
      <c r="AT169" s="253" t="s">
        <v>152</v>
      </c>
      <c r="AU169" s="253" t="s">
        <v>76</v>
      </c>
      <c r="AV169" s="13" t="s">
        <v>76</v>
      </c>
      <c r="AW169" s="13" t="s">
        <v>30</v>
      </c>
      <c r="AX169" s="13" t="s">
        <v>74</v>
      </c>
      <c r="AY169" s="253" t="s">
        <v>139</v>
      </c>
    </row>
    <row r="170" s="11" customFormat="1" ht="25.92" customHeight="1">
      <c r="B170" s="201"/>
      <c r="C170" s="202"/>
      <c r="D170" s="203" t="s">
        <v>66</v>
      </c>
      <c r="E170" s="204" t="s">
        <v>1378</v>
      </c>
      <c r="F170" s="204" t="s">
        <v>1379</v>
      </c>
      <c r="G170" s="202"/>
      <c r="H170" s="202"/>
      <c r="I170" s="205"/>
      <c r="J170" s="206">
        <f>BK170</f>
        <v>0</v>
      </c>
      <c r="K170" s="202"/>
      <c r="L170" s="207"/>
      <c r="M170" s="208"/>
      <c r="N170" s="209"/>
      <c r="O170" s="209"/>
      <c r="P170" s="210">
        <f>SUM(P171:P183)</f>
        <v>0</v>
      </c>
      <c r="Q170" s="209"/>
      <c r="R170" s="210">
        <f>SUM(R171:R183)</f>
        <v>0</v>
      </c>
      <c r="S170" s="209"/>
      <c r="T170" s="211">
        <f>SUM(T171:T183)</f>
        <v>0</v>
      </c>
      <c r="AR170" s="212" t="s">
        <v>146</v>
      </c>
      <c r="AT170" s="213" t="s">
        <v>66</v>
      </c>
      <c r="AU170" s="213" t="s">
        <v>67</v>
      </c>
      <c r="AY170" s="212" t="s">
        <v>139</v>
      </c>
      <c r="BK170" s="214">
        <f>SUM(BK171:BK183)</f>
        <v>0</v>
      </c>
    </row>
    <row r="171" s="1" customFormat="1" ht="22.5" customHeight="1">
      <c r="B171" s="38"/>
      <c r="C171" s="217" t="s">
        <v>312</v>
      </c>
      <c r="D171" s="217" t="s">
        <v>141</v>
      </c>
      <c r="E171" s="218" t="s">
        <v>1380</v>
      </c>
      <c r="F171" s="219" t="s">
        <v>1381</v>
      </c>
      <c r="G171" s="220" t="s">
        <v>307</v>
      </c>
      <c r="H171" s="221">
        <v>65.091999999999999</v>
      </c>
      <c r="I171" s="222"/>
      <c r="J171" s="223">
        <f>ROUND(I171*H171,2)</f>
        <v>0</v>
      </c>
      <c r="K171" s="219" t="s">
        <v>1278</v>
      </c>
      <c r="L171" s="43"/>
      <c r="M171" s="224" t="s">
        <v>1</v>
      </c>
      <c r="N171" s="225" t="s">
        <v>38</v>
      </c>
      <c r="O171" s="79"/>
      <c r="P171" s="226">
        <f>O171*H171</f>
        <v>0</v>
      </c>
      <c r="Q171" s="226">
        <v>0</v>
      </c>
      <c r="R171" s="226">
        <f>Q171*H171</f>
        <v>0</v>
      </c>
      <c r="S171" s="226">
        <v>0</v>
      </c>
      <c r="T171" s="227">
        <f>S171*H171</f>
        <v>0</v>
      </c>
      <c r="AR171" s="17" t="s">
        <v>1382</v>
      </c>
      <c r="AT171" s="17" t="s">
        <v>141</v>
      </c>
      <c r="AU171" s="17" t="s">
        <v>74</v>
      </c>
      <c r="AY171" s="17" t="s">
        <v>139</v>
      </c>
      <c r="BE171" s="228">
        <f>IF(N171="základní",J171,0)</f>
        <v>0</v>
      </c>
      <c r="BF171" s="228">
        <f>IF(N171="snížená",J171,0)</f>
        <v>0</v>
      </c>
      <c r="BG171" s="228">
        <f>IF(N171="zákl. přenesená",J171,0)</f>
        <v>0</v>
      </c>
      <c r="BH171" s="228">
        <f>IF(N171="sníž. přenesená",J171,0)</f>
        <v>0</v>
      </c>
      <c r="BI171" s="228">
        <f>IF(N171="nulová",J171,0)</f>
        <v>0</v>
      </c>
      <c r="BJ171" s="17" t="s">
        <v>74</v>
      </c>
      <c r="BK171" s="228">
        <f>ROUND(I171*H171,2)</f>
        <v>0</v>
      </c>
      <c r="BL171" s="17" t="s">
        <v>1382</v>
      </c>
      <c r="BM171" s="17" t="s">
        <v>1383</v>
      </c>
    </row>
    <row r="172" s="1" customFormat="1">
      <c r="B172" s="38"/>
      <c r="C172" s="39"/>
      <c r="D172" s="229" t="s">
        <v>148</v>
      </c>
      <c r="E172" s="39"/>
      <c r="F172" s="230" t="s">
        <v>1384</v>
      </c>
      <c r="G172" s="39"/>
      <c r="H172" s="39"/>
      <c r="I172" s="144"/>
      <c r="J172" s="39"/>
      <c r="K172" s="39"/>
      <c r="L172" s="43"/>
      <c r="M172" s="231"/>
      <c r="N172" s="79"/>
      <c r="O172" s="79"/>
      <c r="P172" s="79"/>
      <c r="Q172" s="79"/>
      <c r="R172" s="79"/>
      <c r="S172" s="79"/>
      <c r="T172" s="80"/>
      <c r="AT172" s="17" t="s">
        <v>148</v>
      </c>
      <c r="AU172" s="17" t="s">
        <v>74</v>
      </c>
    </row>
    <row r="173" s="13" customFormat="1">
      <c r="B173" s="243"/>
      <c r="C173" s="244"/>
      <c r="D173" s="229" t="s">
        <v>152</v>
      </c>
      <c r="E173" s="245" t="s">
        <v>1</v>
      </c>
      <c r="F173" s="246" t="s">
        <v>1385</v>
      </c>
      <c r="G173" s="244"/>
      <c r="H173" s="247">
        <v>65.091999999999999</v>
      </c>
      <c r="I173" s="248"/>
      <c r="J173" s="244"/>
      <c r="K173" s="244"/>
      <c r="L173" s="249"/>
      <c r="M173" s="250"/>
      <c r="N173" s="251"/>
      <c r="O173" s="251"/>
      <c r="P173" s="251"/>
      <c r="Q173" s="251"/>
      <c r="R173" s="251"/>
      <c r="S173" s="251"/>
      <c r="T173" s="252"/>
      <c r="AT173" s="253" t="s">
        <v>152</v>
      </c>
      <c r="AU173" s="253" t="s">
        <v>74</v>
      </c>
      <c r="AV173" s="13" t="s">
        <v>76</v>
      </c>
      <c r="AW173" s="13" t="s">
        <v>30</v>
      </c>
      <c r="AX173" s="13" t="s">
        <v>74</v>
      </c>
      <c r="AY173" s="253" t="s">
        <v>139</v>
      </c>
    </row>
    <row r="174" s="1" customFormat="1" ht="22.5" customHeight="1">
      <c r="B174" s="38"/>
      <c r="C174" s="217" t="s">
        <v>7</v>
      </c>
      <c r="D174" s="217" t="s">
        <v>141</v>
      </c>
      <c r="E174" s="218" t="s">
        <v>1386</v>
      </c>
      <c r="F174" s="219" t="s">
        <v>1387</v>
      </c>
      <c r="G174" s="220" t="s">
        <v>307</v>
      </c>
      <c r="H174" s="221">
        <v>165.79499999999999</v>
      </c>
      <c r="I174" s="222"/>
      <c r="J174" s="223">
        <f>ROUND(I174*H174,2)</f>
        <v>0</v>
      </c>
      <c r="K174" s="219" t="s">
        <v>1278</v>
      </c>
      <c r="L174" s="43"/>
      <c r="M174" s="224" t="s">
        <v>1</v>
      </c>
      <c r="N174" s="225" t="s">
        <v>38</v>
      </c>
      <c r="O174" s="79"/>
      <c r="P174" s="226">
        <f>O174*H174</f>
        <v>0</v>
      </c>
      <c r="Q174" s="226">
        <v>0</v>
      </c>
      <c r="R174" s="226">
        <f>Q174*H174</f>
        <v>0</v>
      </c>
      <c r="S174" s="226">
        <v>0</v>
      </c>
      <c r="T174" s="227">
        <f>S174*H174</f>
        <v>0</v>
      </c>
      <c r="AR174" s="17" t="s">
        <v>1382</v>
      </c>
      <c r="AT174" s="17" t="s">
        <v>141</v>
      </c>
      <c r="AU174" s="17" t="s">
        <v>74</v>
      </c>
      <c r="AY174" s="17" t="s">
        <v>139</v>
      </c>
      <c r="BE174" s="228">
        <f>IF(N174="základní",J174,0)</f>
        <v>0</v>
      </c>
      <c r="BF174" s="228">
        <f>IF(N174="snížená",J174,0)</f>
        <v>0</v>
      </c>
      <c r="BG174" s="228">
        <f>IF(N174="zákl. přenesená",J174,0)</f>
        <v>0</v>
      </c>
      <c r="BH174" s="228">
        <f>IF(N174="sníž. přenesená",J174,0)</f>
        <v>0</v>
      </c>
      <c r="BI174" s="228">
        <f>IF(N174="nulová",J174,0)</f>
        <v>0</v>
      </c>
      <c r="BJ174" s="17" t="s">
        <v>74</v>
      </c>
      <c r="BK174" s="228">
        <f>ROUND(I174*H174,2)</f>
        <v>0</v>
      </c>
      <c r="BL174" s="17" t="s">
        <v>1382</v>
      </c>
      <c r="BM174" s="17" t="s">
        <v>1388</v>
      </c>
    </row>
    <row r="175" s="1" customFormat="1">
      <c r="B175" s="38"/>
      <c r="C175" s="39"/>
      <c r="D175" s="229" t="s">
        <v>148</v>
      </c>
      <c r="E175" s="39"/>
      <c r="F175" s="230" t="s">
        <v>1389</v>
      </c>
      <c r="G175" s="39"/>
      <c r="H175" s="39"/>
      <c r="I175" s="144"/>
      <c r="J175" s="39"/>
      <c r="K175" s="39"/>
      <c r="L175" s="43"/>
      <c r="M175" s="231"/>
      <c r="N175" s="79"/>
      <c r="O175" s="79"/>
      <c r="P175" s="79"/>
      <c r="Q175" s="79"/>
      <c r="R175" s="79"/>
      <c r="S175" s="79"/>
      <c r="T175" s="80"/>
      <c r="AT175" s="17" t="s">
        <v>148</v>
      </c>
      <c r="AU175" s="17" t="s">
        <v>74</v>
      </c>
    </row>
    <row r="176" s="1" customFormat="1" ht="22.5" customHeight="1">
      <c r="B176" s="38"/>
      <c r="C176" s="217" t="s">
        <v>325</v>
      </c>
      <c r="D176" s="217" t="s">
        <v>141</v>
      </c>
      <c r="E176" s="218" t="s">
        <v>1390</v>
      </c>
      <c r="F176" s="219" t="s">
        <v>1391</v>
      </c>
      <c r="G176" s="220" t="s">
        <v>591</v>
      </c>
      <c r="H176" s="221">
        <v>1</v>
      </c>
      <c r="I176" s="222"/>
      <c r="J176" s="223">
        <f>ROUND(I176*H176,2)</f>
        <v>0</v>
      </c>
      <c r="K176" s="219" t="s">
        <v>1278</v>
      </c>
      <c r="L176" s="43"/>
      <c r="M176" s="224" t="s">
        <v>1</v>
      </c>
      <c r="N176" s="225" t="s">
        <v>38</v>
      </c>
      <c r="O176" s="79"/>
      <c r="P176" s="226">
        <f>O176*H176</f>
        <v>0</v>
      </c>
      <c r="Q176" s="226">
        <v>0</v>
      </c>
      <c r="R176" s="226">
        <f>Q176*H176</f>
        <v>0</v>
      </c>
      <c r="S176" s="226">
        <v>0</v>
      </c>
      <c r="T176" s="227">
        <f>S176*H176</f>
        <v>0</v>
      </c>
      <c r="AR176" s="17" t="s">
        <v>1382</v>
      </c>
      <c r="AT176" s="17" t="s">
        <v>141</v>
      </c>
      <c r="AU176" s="17" t="s">
        <v>74</v>
      </c>
      <c r="AY176" s="17" t="s">
        <v>139</v>
      </c>
      <c r="BE176" s="228">
        <f>IF(N176="základní",J176,0)</f>
        <v>0</v>
      </c>
      <c r="BF176" s="228">
        <f>IF(N176="snížená",J176,0)</f>
        <v>0</v>
      </c>
      <c r="BG176" s="228">
        <f>IF(N176="zákl. přenesená",J176,0)</f>
        <v>0</v>
      </c>
      <c r="BH176" s="228">
        <f>IF(N176="sníž. přenesená",J176,0)</f>
        <v>0</v>
      </c>
      <c r="BI176" s="228">
        <f>IF(N176="nulová",J176,0)</f>
        <v>0</v>
      </c>
      <c r="BJ176" s="17" t="s">
        <v>74</v>
      </c>
      <c r="BK176" s="228">
        <f>ROUND(I176*H176,2)</f>
        <v>0</v>
      </c>
      <c r="BL176" s="17" t="s">
        <v>1382</v>
      </c>
      <c r="BM176" s="17" t="s">
        <v>1392</v>
      </c>
    </row>
    <row r="177" s="1" customFormat="1">
      <c r="B177" s="38"/>
      <c r="C177" s="39"/>
      <c r="D177" s="229" t="s">
        <v>148</v>
      </c>
      <c r="E177" s="39"/>
      <c r="F177" s="230" t="s">
        <v>1393</v>
      </c>
      <c r="G177" s="39"/>
      <c r="H177" s="39"/>
      <c r="I177" s="144"/>
      <c r="J177" s="39"/>
      <c r="K177" s="39"/>
      <c r="L177" s="43"/>
      <c r="M177" s="231"/>
      <c r="N177" s="79"/>
      <c r="O177" s="79"/>
      <c r="P177" s="79"/>
      <c r="Q177" s="79"/>
      <c r="R177" s="79"/>
      <c r="S177" s="79"/>
      <c r="T177" s="80"/>
      <c r="AT177" s="17" t="s">
        <v>148</v>
      </c>
      <c r="AU177" s="17" t="s">
        <v>74</v>
      </c>
    </row>
    <row r="178" s="12" customFormat="1">
      <c r="B178" s="233"/>
      <c r="C178" s="234"/>
      <c r="D178" s="229" t="s">
        <v>152</v>
      </c>
      <c r="E178" s="235" t="s">
        <v>1</v>
      </c>
      <c r="F178" s="236" t="s">
        <v>1394</v>
      </c>
      <c r="G178" s="234"/>
      <c r="H178" s="235" t="s">
        <v>1</v>
      </c>
      <c r="I178" s="237"/>
      <c r="J178" s="234"/>
      <c r="K178" s="234"/>
      <c r="L178" s="238"/>
      <c r="M178" s="239"/>
      <c r="N178" s="240"/>
      <c r="O178" s="240"/>
      <c r="P178" s="240"/>
      <c r="Q178" s="240"/>
      <c r="R178" s="240"/>
      <c r="S178" s="240"/>
      <c r="T178" s="241"/>
      <c r="AT178" s="242" t="s">
        <v>152</v>
      </c>
      <c r="AU178" s="242" t="s">
        <v>74</v>
      </c>
      <c r="AV178" s="12" t="s">
        <v>74</v>
      </c>
      <c r="AW178" s="12" t="s">
        <v>30</v>
      </c>
      <c r="AX178" s="12" t="s">
        <v>67</v>
      </c>
      <c r="AY178" s="242" t="s">
        <v>139</v>
      </c>
    </row>
    <row r="179" s="13" customFormat="1">
      <c r="B179" s="243"/>
      <c r="C179" s="244"/>
      <c r="D179" s="229" t="s">
        <v>152</v>
      </c>
      <c r="E179" s="245" t="s">
        <v>1</v>
      </c>
      <c r="F179" s="246" t="s">
        <v>74</v>
      </c>
      <c r="G179" s="244"/>
      <c r="H179" s="247">
        <v>1</v>
      </c>
      <c r="I179" s="248"/>
      <c r="J179" s="244"/>
      <c r="K179" s="244"/>
      <c r="L179" s="249"/>
      <c r="M179" s="250"/>
      <c r="N179" s="251"/>
      <c r="O179" s="251"/>
      <c r="P179" s="251"/>
      <c r="Q179" s="251"/>
      <c r="R179" s="251"/>
      <c r="S179" s="251"/>
      <c r="T179" s="252"/>
      <c r="AT179" s="253" t="s">
        <v>152</v>
      </c>
      <c r="AU179" s="253" t="s">
        <v>74</v>
      </c>
      <c r="AV179" s="13" t="s">
        <v>76</v>
      </c>
      <c r="AW179" s="13" t="s">
        <v>30</v>
      </c>
      <c r="AX179" s="13" t="s">
        <v>67</v>
      </c>
      <c r="AY179" s="253" t="s">
        <v>139</v>
      </c>
    </row>
    <row r="180" s="14" customFormat="1">
      <c r="B180" s="254"/>
      <c r="C180" s="255"/>
      <c r="D180" s="229" t="s">
        <v>152</v>
      </c>
      <c r="E180" s="256" t="s">
        <v>1</v>
      </c>
      <c r="F180" s="257" t="s">
        <v>157</v>
      </c>
      <c r="G180" s="255"/>
      <c r="H180" s="258">
        <v>1</v>
      </c>
      <c r="I180" s="259"/>
      <c r="J180" s="255"/>
      <c r="K180" s="255"/>
      <c r="L180" s="260"/>
      <c r="M180" s="261"/>
      <c r="N180" s="262"/>
      <c r="O180" s="262"/>
      <c r="P180" s="262"/>
      <c r="Q180" s="262"/>
      <c r="R180" s="262"/>
      <c r="S180" s="262"/>
      <c r="T180" s="263"/>
      <c r="AT180" s="264" t="s">
        <v>152</v>
      </c>
      <c r="AU180" s="264" t="s">
        <v>74</v>
      </c>
      <c r="AV180" s="14" t="s">
        <v>146</v>
      </c>
      <c r="AW180" s="14" t="s">
        <v>30</v>
      </c>
      <c r="AX180" s="14" t="s">
        <v>74</v>
      </c>
      <c r="AY180" s="264" t="s">
        <v>139</v>
      </c>
    </row>
    <row r="181" s="1" customFormat="1" ht="22.5" customHeight="1">
      <c r="B181" s="38"/>
      <c r="C181" s="217" t="s">
        <v>331</v>
      </c>
      <c r="D181" s="217" t="s">
        <v>141</v>
      </c>
      <c r="E181" s="218" t="s">
        <v>1395</v>
      </c>
      <c r="F181" s="219" t="s">
        <v>1396</v>
      </c>
      <c r="G181" s="220" t="s">
        <v>307</v>
      </c>
      <c r="H181" s="221">
        <v>65.091999999999999</v>
      </c>
      <c r="I181" s="222"/>
      <c r="J181" s="223">
        <f>ROUND(I181*H181,2)</f>
        <v>0</v>
      </c>
      <c r="K181" s="219" t="s">
        <v>1278</v>
      </c>
      <c r="L181" s="43"/>
      <c r="M181" s="224" t="s">
        <v>1</v>
      </c>
      <c r="N181" s="225" t="s">
        <v>38</v>
      </c>
      <c r="O181" s="79"/>
      <c r="P181" s="226">
        <f>O181*H181</f>
        <v>0</v>
      </c>
      <c r="Q181" s="226">
        <v>0</v>
      </c>
      <c r="R181" s="226">
        <f>Q181*H181</f>
        <v>0</v>
      </c>
      <c r="S181" s="226">
        <v>0</v>
      </c>
      <c r="T181" s="227">
        <f>S181*H181</f>
        <v>0</v>
      </c>
      <c r="AR181" s="17" t="s">
        <v>1382</v>
      </c>
      <c r="AT181" s="17" t="s">
        <v>141</v>
      </c>
      <c r="AU181" s="17" t="s">
        <v>74</v>
      </c>
      <c r="AY181" s="17" t="s">
        <v>139</v>
      </c>
      <c r="BE181" s="228">
        <f>IF(N181="základní",J181,0)</f>
        <v>0</v>
      </c>
      <c r="BF181" s="228">
        <f>IF(N181="snížená",J181,0)</f>
        <v>0</v>
      </c>
      <c r="BG181" s="228">
        <f>IF(N181="zákl. přenesená",J181,0)</f>
        <v>0</v>
      </c>
      <c r="BH181" s="228">
        <f>IF(N181="sníž. přenesená",J181,0)</f>
        <v>0</v>
      </c>
      <c r="BI181" s="228">
        <f>IF(N181="nulová",J181,0)</f>
        <v>0</v>
      </c>
      <c r="BJ181" s="17" t="s">
        <v>74</v>
      </c>
      <c r="BK181" s="228">
        <f>ROUND(I181*H181,2)</f>
        <v>0</v>
      </c>
      <c r="BL181" s="17" t="s">
        <v>1382</v>
      </c>
      <c r="BM181" s="17" t="s">
        <v>1397</v>
      </c>
    </row>
    <row r="182" s="1" customFormat="1">
      <c r="B182" s="38"/>
      <c r="C182" s="39"/>
      <c r="D182" s="229" t="s">
        <v>148</v>
      </c>
      <c r="E182" s="39"/>
      <c r="F182" s="230" t="s">
        <v>1398</v>
      </c>
      <c r="G182" s="39"/>
      <c r="H182" s="39"/>
      <c r="I182" s="144"/>
      <c r="J182" s="39"/>
      <c r="K182" s="39"/>
      <c r="L182" s="43"/>
      <c r="M182" s="231"/>
      <c r="N182" s="79"/>
      <c r="O182" s="79"/>
      <c r="P182" s="79"/>
      <c r="Q182" s="79"/>
      <c r="R182" s="79"/>
      <c r="S182" s="79"/>
      <c r="T182" s="80"/>
      <c r="AT182" s="17" t="s">
        <v>148</v>
      </c>
      <c r="AU182" s="17" t="s">
        <v>74</v>
      </c>
    </row>
    <row r="183" s="13" customFormat="1">
      <c r="B183" s="243"/>
      <c r="C183" s="244"/>
      <c r="D183" s="229" t="s">
        <v>152</v>
      </c>
      <c r="E183" s="245" t="s">
        <v>1</v>
      </c>
      <c r="F183" s="246" t="s">
        <v>1385</v>
      </c>
      <c r="G183" s="244"/>
      <c r="H183" s="247">
        <v>65.091999999999999</v>
      </c>
      <c r="I183" s="248"/>
      <c r="J183" s="244"/>
      <c r="K183" s="244"/>
      <c r="L183" s="249"/>
      <c r="M183" s="289"/>
      <c r="N183" s="290"/>
      <c r="O183" s="290"/>
      <c r="P183" s="290"/>
      <c r="Q183" s="290"/>
      <c r="R183" s="290"/>
      <c r="S183" s="290"/>
      <c r="T183" s="291"/>
      <c r="AT183" s="253" t="s">
        <v>152</v>
      </c>
      <c r="AU183" s="253" t="s">
        <v>74</v>
      </c>
      <c r="AV183" s="13" t="s">
        <v>76</v>
      </c>
      <c r="AW183" s="13" t="s">
        <v>30</v>
      </c>
      <c r="AX183" s="13" t="s">
        <v>74</v>
      </c>
      <c r="AY183" s="253" t="s">
        <v>139</v>
      </c>
    </row>
    <row r="184" s="1" customFormat="1" ht="6.96" customHeight="1">
      <c r="B184" s="57"/>
      <c r="C184" s="58"/>
      <c r="D184" s="58"/>
      <c r="E184" s="58"/>
      <c r="F184" s="58"/>
      <c r="G184" s="58"/>
      <c r="H184" s="58"/>
      <c r="I184" s="168"/>
      <c r="J184" s="58"/>
      <c r="K184" s="58"/>
      <c r="L184" s="43"/>
    </row>
  </sheetData>
  <sheetProtection sheet="1" autoFilter="0" formatColumns="0" formatRows="0" objects="1" scenarios="1" spinCount="100000" saltValue="r+3GoM5dy5KUZRVUSbaZSU39NE7G6TiLHcbM2vlRwqAe+zfLphKryrLvC+ci6Kdci6eRogXN0ss3M1HvSQWAjA==" hashValue="6KA0MdYnqXd7zIQV9bzTzcSRfaCgDru34OWFiMV4BLF1WWjEWg+Ybkh+11hdodKmMx7/f/nqAWiFn6FlV8Ivcw==" algorithmName="SHA-512" password="CC35"/>
  <autoFilter ref="C87:K183"/>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99</v>
      </c>
    </row>
    <row r="3" ht="6.96" customHeight="1">
      <c r="B3" s="138"/>
      <c r="C3" s="139"/>
      <c r="D3" s="139"/>
      <c r="E3" s="139"/>
      <c r="F3" s="139"/>
      <c r="G3" s="139"/>
      <c r="H3" s="139"/>
      <c r="I3" s="140"/>
      <c r="J3" s="139"/>
      <c r="K3" s="139"/>
      <c r="L3" s="20"/>
      <c r="AT3" s="17" t="s">
        <v>76</v>
      </c>
    </row>
    <row r="4" ht="24.96" customHeight="1">
      <c r="B4" s="20"/>
      <c r="D4" s="141" t="s">
        <v>100</v>
      </c>
      <c r="L4" s="20"/>
      <c r="M4" s="24" t="s">
        <v>10</v>
      </c>
      <c r="AT4" s="17" t="s">
        <v>4</v>
      </c>
    </row>
    <row r="5" ht="6.96" customHeight="1">
      <c r="B5" s="20"/>
      <c r="L5" s="20"/>
    </row>
    <row r="6" ht="12" customHeight="1">
      <c r="B6" s="20"/>
      <c r="D6" s="142" t="s">
        <v>16</v>
      </c>
      <c r="L6" s="20"/>
    </row>
    <row r="7" ht="16.5" customHeight="1">
      <c r="B7" s="20"/>
      <c r="E7" s="143" t="str">
        <f>'Rekapitulace zakázky'!K6</f>
        <v>Oprava MO Podbořany - Kaštice</v>
      </c>
      <c r="F7" s="142"/>
      <c r="G7" s="142"/>
      <c r="H7" s="142"/>
      <c r="L7" s="20"/>
    </row>
    <row r="8" ht="12" customHeight="1">
      <c r="B8" s="20"/>
      <c r="D8" s="142" t="s">
        <v>101</v>
      </c>
      <c r="L8" s="20"/>
    </row>
    <row r="9" s="1" customFormat="1" ht="16.5" customHeight="1">
      <c r="B9" s="43"/>
      <c r="E9" s="143" t="s">
        <v>1202</v>
      </c>
      <c r="F9" s="1"/>
      <c r="G9" s="1"/>
      <c r="H9" s="1"/>
      <c r="I9" s="144"/>
      <c r="L9" s="43"/>
    </row>
    <row r="10" s="1" customFormat="1" ht="12" customHeight="1">
      <c r="B10" s="43"/>
      <c r="D10" s="142" t="s">
        <v>103</v>
      </c>
      <c r="I10" s="144"/>
      <c r="L10" s="43"/>
    </row>
    <row r="11" s="1" customFormat="1" ht="36.96" customHeight="1">
      <c r="B11" s="43"/>
      <c r="E11" s="145" t="s">
        <v>1399</v>
      </c>
      <c r="F11" s="1"/>
      <c r="G11" s="1"/>
      <c r="H11" s="1"/>
      <c r="I11" s="144"/>
      <c r="L11" s="43"/>
    </row>
    <row r="12" s="1" customFormat="1">
      <c r="B12" s="43"/>
      <c r="I12" s="144"/>
      <c r="L12" s="43"/>
    </row>
    <row r="13" s="1" customFormat="1" ht="12" customHeight="1">
      <c r="B13" s="43"/>
      <c r="D13" s="142" t="s">
        <v>18</v>
      </c>
      <c r="F13" s="17" t="s">
        <v>1</v>
      </c>
      <c r="I13" s="146" t="s">
        <v>19</v>
      </c>
      <c r="J13" s="17" t="s">
        <v>1</v>
      </c>
      <c r="L13" s="43"/>
    </row>
    <row r="14" s="1" customFormat="1" ht="12" customHeight="1">
      <c r="B14" s="43"/>
      <c r="D14" s="142" t="s">
        <v>20</v>
      </c>
      <c r="F14" s="17" t="s">
        <v>21</v>
      </c>
      <c r="I14" s="146" t="s">
        <v>22</v>
      </c>
      <c r="J14" s="147" t="str">
        <f>'Rekapitulace zakázky'!AN8</f>
        <v>17. 4. 2019</v>
      </c>
      <c r="L14" s="43"/>
    </row>
    <row r="15" s="1" customFormat="1" ht="10.8" customHeight="1">
      <c r="B15" s="43"/>
      <c r="I15" s="144"/>
      <c r="L15" s="43"/>
    </row>
    <row r="16" s="1" customFormat="1" ht="12" customHeight="1">
      <c r="B16" s="43"/>
      <c r="D16" s="142" t="s">
        <v>24</v>
      </c>
      <c r="I16" s="146" t="s">
        <v>25</v>
      </c>
      <c r="J16" s="17" t="s">
        <v>1</v>
      </c>
      <c r="L16" s="43"/>
    </row>
    <row r="17" s="1" customFormat="1" ht="18" customHeight="1">
      <c r="B17" s="43"/>
      <c r="E17" s="17" t="s">
        <v>21</v>
      </c>
      <c r="I17" s="146" t="s">
        <v>26</v>
      </c>
      <c r="J17" s="17" t="s">
        <v>1</v>
      </c>
      <c r="L17" s="43"/>
    </row>
    <row r="18" s="1" customFormat="1" ht="6.96" customHeight="1">
      <c r="B18" s="43"/>
      <c r="I18" s="144"/>
      <c r="L18" s="43"/>
    </row>
    <row r="19" s="1" customFormat="1" ht="12" customHeight="1">
      <c r="B19" s="43"/>
      <c r="D19" s="142" t="s">
        <v>27</v>
      </c>
      <c r="I19" s="146" t="s">
        <v>25</v>
      </c>
      <c r="J19" s="33" t="str">
        <f>'Rekapitulace zakázky'!AN13</f>
        <v>Vyplň údaj</v>
      </c>
      <c r="L19" s="43"/>
    </row>
    <row r="20" s="1" customFormat="1" ht="18" customHeight="1">
      <c r="B20" s="43"/>
      <c r="E20" s="33" t="str">
        <f>'Rekapitulace zakázky'!E14</f>
        <v>Vyplň údaj</v>
      </c>
      <c r="F20" s="17"/>
      <c r="G20" s="17"/>
      <c r="H20" s="17"/>
      <c r="I20" s="146" t="s">
        <v>26</v>
      </c>
      <c r="J20" s="33" t="str">
        <f>'Rekapitulace zakázky'!AN14</f>
        <v>Vyplň údaj</v>
      </c>
      <c r="L20" s="43"/>
    </row>
    <row r="21" s="1" customFormat="1" ht="6.96" customHeight="1">
      <c r="B21" s="43"/>
      <c r="I21" s="144"/>
      <c r="L21" s="43"/>
    </row>
    <row r="22" s="1" customFormat="1" ht="12" customHeight="1">
      <c r="B22" s="43"/>
      <c r="D22" s="142" t="s">
        <v>29</v>
      </c>
      <c r="I22" s="146" t="s">
        <v>25</v>
      </c>
      <c r="J22" s="17" t="s">
        <v>1</v>
      </c>
      <c r="L22" s="43"/>
    </row>
    <row r="23" s="1" customFormat="1" ht="18" customHeight="1">
      <c r="B23" s="43"/>
      <c r="E23" s="17" t="s">
        <v>21</v>
      </c>
      <c r="I23" s="146" t="s">
        <v>26</v>
      </c>
      <c r="J23" s="17" t="s">
        <v>1</v>
      </c>
      <c r="L23" s="43"/>
    </row>
    <row r="24" s="1" customFormat="1" ht="6.96" customHeight="1">
      <c r="B24" s="43"/>
      <c r="I24" s="144"/>
      <c r="L24" s="43"/>
    </row>
    <row r="25" s="1" customFormat="1" ht="12" customHeight="1">
      <c r="B25" s="43"/>
      <c r="D25" s="142" t="s">
        <v>31</v>
      </c>
      <c r="I25" s="146" t="s">
        <v>25</v>
      </c>
      <c r="J25" s="17" t="s">
        <v>1</v>
      </c>
      <c r="L25" s="43"/>
    </row>
    <row r="26" s="1" customFormat="1" ht="18" customHeight="1">
      <c r="B26" s="43"/>
      <c r="E26" s="17" t="s">
        <v>21</v>
      </c>
      <c r="I26" s="146" t="s">
        <v>26</v>
      </c>
      <c r="J26" s="17" t="s">
        <v>1</v>
      </c>
      <c r="L26" s="43"/>
    </row>
    <row r="27" s="1" customFormat="1" ht="6.96" customHeight="1">
      <c r="B27" s="43"/>
      <c r="I27" s="144"/>
      <c r="L27" s="43"/>
    </row>
    <row r="28" s="1" customFormat="1" ht="12" customHeight="1">
      <c r="B28" s="43"/>
      <c r="D28" s="142" t="s">
        <v>32</v>
      </c>
      <c r="I28" s="144"/>
      <c r="L28" s="43"/>
    </row>
    <row r="29" s="7" customFormat="1" ht="16.5" customHeight="1">
      <c r="B29" s="148"/>
      <c r="E29" s="149" t="s">
        <v>1</v>
      </c>
      <c r="F29" s="149"/>
      <c r="G29" s="149"/>
      <c r="H29" s="149"/>
      <c r="I29" s="150"/>
      <c r="L29" s="148"/>
    </row>
    <row r="30" s="1" customFormat="1" ht="6.96" customHeight="1">
      <c r="B30" s="43"/>
      <c r="I30" s="144"/>
      <c r="L30" s="43"/>
    </row>
    <row r="31" s="1" customFormat="1" ht="6.96" customHeight="1">
      <c r="B31" s="43"/>
      <c r="D31" s="71"/>
      <c r="E31" s="71"/>
      <c r="F31" s="71"/>
      <c r="G31" s="71"/>
      <c r="H31" s="71"/>
      <c r="I31" s="151"/>
      <c r="J31" s="71"/>
      <c r="K31" s="71"/>
      <c r="L31" s="43"/>
    </row>
    <row r="32" s="1" customFormat="1" ht="25.44" customHeight="1">
      <c r="B32" s="43"/>
      <c r="D32" s="152" t="s">
        <v>33</v>
      </c>
      <c r="I32" s="144"/>
      <c r="J32" s="153">
        <f>ROUND(J89, 2)</f>
        <v>0</v>
      </c>
      <c r="L32" s="43"/>
    </row>
    <row r="33" s="1" customFormat="1" ht="6.96" customHeight="1">
      <c r="B33" s="43"/>
      <c r="D33" s="71"/>
      <c r="E33" s="71"/>
      <c r="F33" s="71"/>
      <c r="G33" s="71"/>
      <c r="H33" s="71"/>
      <c r="I33" s="151"/>
      <c r="J33" s="71"/>
      <c r="K33" s="71"/>
      <c r="L33" s="43"/>
    </row>
    <row r="34" s="1" customFormat="1" ht="14.4" customHeight="1">
      <c r="B34" s="43"/>
      <c r="F34" s="154" t="s">
        <v>35</v>
      </c>
      <c r="I34" s="155" t="s">
        <v>34</v>
      </c>
      <c r="J34" s="154" t="s">
        <v>36</v>
      </c>
      <c r="L34" s="43"/>
    </row>
    <row r="35" s="1" customFormat="1" ht="14.4" customHeight="1">
      <c r="B35" s="43"/>
      <c r="D35" s="142" t="s">
        <v>37</v>
      </c>
      <c r="E35" s="142" t="s">
        <v>38</v>
      </c>
      <c r="F35" s="156">
        <f>ROUND((SUM(BE89:BE107)),  2)</f>
        <v>0</v>
      </c>
      <c r="I35" s="157">
        <v>0.20999999999999999</v>
      </c>
      <c r="J35" s="156">
        <f>ROUND(((SUM(BE89:BE107))*I35),  2)</f>
        <v>0</v>
      </c>
      <c r="L35" s="43"/>
    </row>
    <row r="36" s="1" customFormat="1" ht="14.4" customHeight="1">
      <c r="B36" s="43"/>
      <c r="E36" s="142" t="s">
        <v>39</v>
      </c>
      <c r="F36" s="156">
        <f>ROUND((SUM(BF89:BF107)),  2)</f>
        <v>0</v>
      </c>
      <c r="I36" s="157">
        <v>0.14999999999999999</v>
      </c>
      <c r="J36" s="156">
        <f>ROUND(((SUM(BF89:BF107))*I36),  2)</f>
        <v>0</v>
      </c>
      <c r="L36" s="43"/>
    </row>
    <row r="37" hidden="1" s="1" customFormat="1" ht="14.4" customHeight="1">
      <c r="B37" s="43"/>
      <c r="E37" s="142" t="s">
        <v>40</v>
      </c>
      <c r="F37" s="156">
        <f>ROUND((SUM(BG89:BG107)),  2)</f>
        <v>0</v>
      </c>
      <c r="I37" s="157">
        <v>0.20999999999999999</v>
      </c>
      <c r="J37" s="156">
        <f>0</f>
        <v>0</v>
      </c>
      <c r="L37" s="43"/>
    </row>
    <row r="38" hidden="1" s="1" customFormat="1" ht="14.4" customHeight="1">
      <c r="B38" s="43"/>
      <c r="E38" s="142" t="s">
        <v>41</v>
      </c>
      <c r="F38" s="156">
        <f>ROUND((SUM(BH89:BH107)),  2)</f>
        <v>0</v>
      </c>
      <c r="I38" s="157">
        <v>0.14999999999999999</v>
      </c>
      <c r="J38" s="156">
        <f>0</f>
        <v>0</v>
      </c>
      <c r="L38" s="43"/>
    </row>
    <row r="39" hidden="1" s="1" customFormat="1" ht="14.4" customHeight="1">
      <c r="B39" s="43"/>
      <c r="E39" s="142" t="s">
        <v>42</v>
      </c>
      <c r="F39" s="156">
        <f>ROUND((SUM(BI89:BI107)),  2)</f>
        <v>0</v>
      </c>
      <c r="I39" s="157">
        <v>0</v>
      </c>
      <c r="J39" s="156">
        <f>0</f>
        <v>0</v>
      </c>
      <c r="L39" s="43"/>
    </row>
    <row r="40" s="1" customFormat="1" ht="6.96" customHeight="1">
      <c r="B40" s="43"/>
      <c r="I40" s="144"/>
      <c r="L40" s="43"/>
    </row>
    <row r="41" s="1" customFormat="1" ht="25.44" customHeight="1">
      <c r="B41" s="43"/>
      <c r="C41" s="158"/>
      <c r="D41" s="159" t="s">
        <v>43</v>
      </c>
      <c r="E41" s="160"/>
      <c r="F41" s="160"/>
      <c r="G41" s="161" t="s">
        <v>44</v>
      </c>
      <c r="H41" s="162" t="s">
        <v>45</v>
      </c>
      <c r="I41" s="163"/>
      <c r="J41" s="164">
        <f>SUM(J32:J39)</f>
        <v>0</v>
      </c>
      <c r="K41" s="165"/>
      <c r="L41" s="43"/>
    </row>
    <row r="42" s="1" customFormat="1" ht="14.4" customHeight="1">
      <c r="B42" s="166"/>
      <c r="C42" s="167"/>
      <c r="D42" s="167"/>
      <c r="E42" s="167"/>
      <c r="F42" s="167"/>
      <c r="G42" s="167"/>
      <c r="H42" s="167"/>
      <c r="I42" s="168"/>
      <c r="J42" s="167"/>
      <c r="K42" s="167"/>
      <c r="L42" s="43"/>
    </row>
    <row r="46" s="1" customFormat="1" ht="6.96" customHeight="1">
      <c r="B46" s="169"/>
      <c r="C46" s="170"/>
      <c r="D46" s="170"/>
      <c r="E46" s="170"/>
      <c r="F46" s="170"/>
      <c r="G46" s="170"/>
      <c r="H46" s="170"/>
      <c r="I46" s="171"/>
      <c r="J46" s="170"/>
      <c r="K46" s="170"/>
      <c r="L46" s="43"/>
    </row>
    <row r="47" s="1" customFormat="1" ht="24.96" customHeight="1">
      <c r="B47" s="38"/>
      <c r="C47" s="23" t="s">
        <v>107</v>
      </c>
      <c r="D47" s="39"/>
      <c r="E47" s="39"/>
      <c r="F47" s="39"/>
      <c r="G47" s="39"/>
      <c r="H47" s="39"/>
      <c r="I47" s="144"/>
      <c r="J47" s="39"/>
      <c r="K47" s="39"/>
      <c r="L47" s="43"/>
    </row>
    <row r="48" s="1" customFormat="1" ht="6.96" customHeight="1">
      <c r="B48" s="38"/>
      <c r="C48" s="39"/>
      <c r="D48" s="39"/>
      <c r="E48" s="39"/>
      <c r="F48" s="39"/>
      <c r="G48" s="39"/>
      <c r="H48" s="39"/>
      <c r="I48" s="144"/>
      <c r="J48" s="39"/>
      <c r="K48" s="39"/>
      <c r="L48" s="43"/>
    </row>
    <row r="49" s="1" customFormat="1" ht="12" customHeight="1">
      <c r="B49" s="38"/>
      <c r="C49" s="32" t="s">
        <v>16</v>
      </c>
      <c r="D49" s="39"/>
      <c r="E49" s="39"/>
      <c r="F49" s="39"/>
      <c r="G49" s="39"/>
      <c r="H49" s="39"/>
      <c r="I49" s="144"/>
      <c r="J49" s="39"/>
      <c r="K49" s="39"/>
      <c r="L49" s="43"/>
    </row>
    <row r="50" s="1" customFormat="1" ht="16.5" customHeight="1">
      <c r="B50" s="38"/>
      <c r="C50" s="39"/>
      <c r="D50" s="39"/>
      <c r="E50" s="172" t="str">
        <f>E7</f>
        <v>Oprava MO Podbořany - Kaštice</v>
      </c>
      <c r="F50" s="32"/>
      <c r="G50" s="32"/>
      <c r="H50" s="32"/>
      <c r="I50" s="144"/>
      <c r="J50" s="39"/>
      <c r="K50" s="39"/>
      <c r="L50" s="43"/>
    </row>
    <row r="51" ht="12" customHeight="1">
      <c r="B51" s="21"/>
      <c r="C51" s="32" t="s">
        <v>101</v>
      </c>
      <c r="D51" s="22"/>
      <c r="E51" s="22"/>
      <c r="F51" s="22"/>
      <c r="G51" s="22"/>
      <c r="H51" s="22"/>
      <c r="I51" s="137"/>
      <c r="J51" s="22"/>
      <c r="K51" s="22"/>
      <c r="L51" s="20"/>
    </row>
    <row r="52" s="1" customFormat="1" ht="16.5" customHeight="1">
      <c r="B52" s="38"/>
      <c r="C52" s="39"/>
      <c r="D52" s="39"/>
      <c r="E52" s="172" t="s">
        <v>1202</v>
      </c>
      <c r="F52" s="39"/>
      <c r="G52" s="39"/>
      <c r="H52" s="39"/>
      <c r="I52" s="144"/>
      <c r="J52" s="39"/>
      <c r="K52" s="39"/>
      <c r="L52" s="43"/>
    </row>
    <row r="53" s="1" customFormat="1" ht="12" customHeight="1">
      <c r="B53" s="38"/>
      <c r="C53" s="32" t="s">
        <v>103</v>
      </c>
      <c r="D53" s="39"/>
      <c r="E53" s="39"/>
      <c r="F53" s="39"/>
      <c r="G53" s="39"/>
      <c r="H53" s="39"/>
      <c r="I53" s="144"/>
      <c r="J53" s="39"/>
      <c r="K53" s="39"/>
      <c r="L53" s="43"/>
    </row>
    <row r="54" s="1" customFormat="1" ht="16.5" customHeight="1">
      <c r="B54" s="38"/>
      <c r="C54" s="39"/>
      <c r="D54" s="39"/>
      <c r="E54" s="64" t="str">
        <f>E11</f>
        <v>VRN - SO 10-21-04 Železniční propustek v km 186,944</v>
      </c>
      <c r="F54" s="39"/>
      <c r="G54" s="39"/>
      <c r="H54" s="39"/>
      <c r="I54" s="144"/>
      <c r="J54" s="39"/>
      <c r="K54" s="39"/>
      <c r="L54" s="43"/>
    </row>
    <row r="55" s="1" customFormat="1" ht="6.96" customHeight="1">
      <c r="B55" s="38"/>
      <c r="C55" s="39"/>
      <c r="D55" s="39"/>
      <c r="E55" s="39"/>
      <c r="F55" s="39"/>
      <c r="G55" s="39"/>
      <c r="H55" s="39"/>
      <c r="I55" s="144"/>
      <c r="J55" s="39"/>
      <c r="K55" s="39"/>
      <c r="L55" s="43"/>
    </row>
    <row r="56" s="1" customFormat="1" ht="12" customHeight="1">
      <c r="B56" s="38"/>
      <c r="C56" s="32" t="s">
        <v>20</v>
      </c>
      <c r="D56" s="39"/>
      <c r="E56" s="39"/>
      <c r="F56" s="27" t="str">
        <f>F14</f>
        <v xml:space="preserve"> </v>
      </c>
      <c r="G56" s="39"/>
      <c r="H56" s="39"/>
      <c r="I56" s="146" t="s">
        <v>22</v>
      </c>
      <c r="J56" s="67" t="str">
        <f>IF(J14="","",J14)</f>
        <v>17. 4. 2019</v>
      </c>
      <c r="K56" s="39"/>
      <c r="L56" s="43"/>
    </row>
    <row r="57" s="1" customFormat="1" ht="6.96" customHeight="1">
      <c r="B57" s="38"/>
      <c r="C57" s="39"/>
      <c r="D57" s="39"/>
      <c r="E57" s="39"/>
      <c r="F57" s="39"/>
      <c r="G57" s="39"/>
      <c r="H57" s="39"/>
      <c r="I57" s="144"/>
      <c r="J57" s="39"/>
      <c r="K57" s="39"/>
      <c r="L57" s="43"/>
    </row>
    <row r="58" s="1" customFormat="1" ht="13.65" customHeight="1">
      <c r="B58" s="38"/>
      <c r="C58" s="32" t="s">
        <v>24</v>
      </c>
      <c r="D58" s="39"/>
      <c r="E58" s="39"/>
      <c r="F58" s="27" t="str">
        <f>E17</f>
        <v xml:space="preserve"> </v>
      </c>
      <c r="G58" s="39"/>
      <c r="H58" s="39"/>
      <c r="I58" s="146" t="s">
        <v>29</v>
      </c>
      <c r="J58" s="36" t="str">
        <f>E23</f>
        <v xml:space="preserve"> </v>
      </c>
      <c r="K58" s="39"/>
      <c r="L58" s="43"/>
    </row>
    <row r="59" s="1" customFormat="1" ht="13.65" customHeight="1">
      <c r="B59" s="38"/>
      <c r="C59" s="32" t="s">
        <v>27</v>
      </c>
      <c r="D59" s="39"/>
      <c r="E59" s="39"/>
      <c r="F59" s="27" t="str">
        <f>IF(E20="","",E20)</f>
        <v>Vyplň údaj</v>
      </c>
      <c r="G59" s="39"/>
      <c r="H59" s="39"/>
      <c r="I59" s="146" t="s">
        <v>31</v>
      </c>
      <c r="J59" s="36" t="str">
        <f>E26</f>
        <v xml:space="preserve"> </v>
      </c>
      <c r="K59" s="39"/>
      <c r="L59" s="43"/>
    </row>
    <row r="60" s="1" customFormat="1" ht="10.32" customHeight="1">
      <c r="B60" s="38"/>
      <c r="C60" s="39"/>
      <c r="D60" s="39"/>
      <c r="E60" s="39"/>
      <c r="F60" s="39"/>
      <c r="G60" s="39"/>
      <c r="H60" s="39"/>
      <c r="I60" s="144"/>
      <c r="J60" s="39"/>
      <c r="K60" s="39"/>
      <c r="L60" s="43"/>
    </row>
    <row r="61" s="1" customFormat="1" ht="29.28" customHeight="1">
      <c r="B61" s="38"/>
      <c r="C61" s="173" t="s">
        <v>108</v>
      </c>
      <c r="D61" s="174"/>
      <c r="E61" s="174"/>
      <c r="F61" s="174"/>
      <c r="G61" s="174"/>
      <c r="H61" s="174"/>
      <c r="I61" s="175"/>
      <c r="J61" s="176" t="s">
        <v>109</v>
      </c>
      <c r="K61" s="174"/>
      <c r="L61" s="43"/>
    </row>
    <row r="62" s="1" customFormat="1" ht="10.32" customHeight="1">
      <c r="B62" s="38"/>
      <c r="C62" s="39"/>
      <c r="D62" s="39"/>
      <c r="E62" s="39"/>
      <c r="F62" s="39"/>
      <c r="G62" s="39"/>
      <c r="H62" s="39"/>
      <c r="I62" s="144"/>
      <c r="J62" s="39"/>
      <c r="K62" s="39"/>
      <c r="L62" s="43"/>
    </row>
    <row r="63" s="1" customFormat="1" ht="22.8" customHeight="1">
      <c r="B63" s="38"/>
      <c r="C63" s="177" t="s">
        <v>110</v>
      </c>
      <c r="D63" s="39"/>
      <c r="E63" s="39"/>
      <c r="F63" s="39"/>
      <c r="G63" s="39"/>
      <c r="H63" s="39"/>
      <c r="I63" s="144"/>
      <c r="J63" s="98">
        <f>J89</f>
        <v>0</v>
      </c>
      <c r="K63" s="39"/>
      <c r="L63" s="43"/>
      <c r="AU63" s="17" t="s">
        <v>111</v>
      </c>
    </row>
    <row r="64" s="8" customFormat="1" ht="24.96" customHeight="1">
      <c r="B64" s="178"/>
      <c r="C64" s="179"/>
      <c r="D64" s="180" t="s">
        <v>857</v>
      </c>
      <c r="E64" s="181"/>
      <c r="F64" s="181"/>
      <c r="G64" s="181"/>
      <c r="H64" s="181"/>
      <c r="I64" s="182"/>
      <c r="J64" s="183">
        <f>J90</f>
        <v>0</v>
      </c>
      <c r="K64" s="179"/>
      <c r="L64" s="184"/>
    </row>
    <row r="65" s="9" customFormat="1" ht="19.92" customHeight="1">
      <c r="B65" s="185"/>
      <c r="C65" s="121"/>
      <c r="D65" s="186" t="s">
        <v>858</v>
      </c>
      <c r="E65" s="187"/>
      <c r="F65" s="187"/>
      <c r="G65" s="187"/>
      <c r="H65" s="187"/>
      <c r="I65" s="188"/>
      <c r="J65" s="189">
        <f>J91</f>
        <v>0</v>
      </c>
      <c r="K65" s="121"/>
      <c r="L65" s="190"/>
    </row>
    <row r="66" s="9" customFormat="1" ht="19.92" customHeight="1">
      <c r="B66" s="185"/>
      <c r="C66" s="121"/>
      <c r="D66" s="186" t="s">
        <v>859</v>
      </c>
      <c r="E66" s="187"/>
      <c r="F66" s="187"/>
      <c r="G66" s="187"/>
      <c r="H66" s="187"/>
      <c r="I66" s="188"/>
      <c r="J66" s="189">
        <f>J98</f>
        <v>0</v>
      </c>
      <c r="K66" s="121"/>
      <c r="L66" s="190"/>
    </row>
    <row r="67" s="9" customFormat="1" ht="19.92" customHeight="1">
      <c r="B67" s="185"/>
      <c r="C67" s="121"/>
      <c r="D67" s="186" t="s">
        <v>860</v>
      </c>
      <c r="E67" s="187"/>
      <c r="F67" s="187"/>
      <c r="G67" s="187"/>
      <c r="H67" s="187"/>
      <c r="I67" s="188"/>
      <c r="J67" s="189">
        <f>J102</f>
        <v>0</v>
      </c>
      <c r="K67" s="121"/>
      <c r="L67" s="190"/>
    </row>
    <row r="68" s="1" customFormat="1" ht="21.84" customHeight="1">
      <c r="B68" s="38"/>
      <c r="C68" s="39"/>
      <c r="D68" s="39"/>
      <c r="E68" s="39"/>
      <c r="F68" s="39"/>
      <c r="G68" s="39"/>
      <c r="H68" s="39"/>
      <c r="I68" s="144"/>
      <c r="J68" s="39"/>
      <c r="K68" s="39"/>
      <c r="L68" s="43"/>
    </row>
    <row r="69" s="1" customFormat="1" ht="6.96" customHeight="1">
      <c r="B69" s="57"/>
      <c r="C69" s="58"/>
      <c r="D69" s="58"/>
      <c r="E69" s="58"/>
      <c r="F69" s="58"/>
      <c r="G69" s="58"/>
      <c r="H69" s="58"/>
      <c r="I69" s="168"/>
      <c r="J69" s="58"/>
      <c r="K69" s="58"/>
      <c r="L69" s="43"/>
    </row>
    <row r="73" s="1" customFormat="1" ht="6.96" customHeight="1">
      <c r="B73" s="59"/>
      <c r="C73" s="60"/>
      <c r="D73" s="60"/>
      <c r="E73" s="60"/>
      <c r="F73" s="60"/>
      <c r="G73" s="60"/>
      <c r="H73" s="60"/>
      <c r="I73" s="171"/>
      <c r="J73" s="60"/>
      <c r="K73" s="60"/>
      <c r="L73" s="43"/>
    </row>
    <row r="74" s="1" customFormat="1" ht="24.96" customHeight="1">
      <c r="B74" s="38"/>
      <c r="C74" s="23" t="s">
        <v>124</v>
      </c>
      <c r="D74" s="39"/>
      <c r="E74" s="39"/>
      <c r="F74" s="39"/>
      <c r="G74" s="39"/>
      <c r="H74" s="39"/>
      <c r="I74" s="144"/>
      <c r="J74" s="39"/>
      <c r="K74" s="39"/>
      <c r="L74" s="43"/>
    </row>
    <row r="75" s="1" customFormat="1" ht="6.96" customHeight="1">
      <c r="B75" s="38"/>
      <c r="C75" s="39"/>
      <c r="D75" s="39"/>
      <c r="E75" s="39"/>
      <c r="F75" s="39"/>
      <c r="G75" s="39"/>
      <c r="H75" s="39"/>
      <c r="I75" s="144"/>
      <c r="J75" s="39"/>
      <c r="K75" s="39"/>
      <c r="L75" s="43"/>
    </row>
    <row r="76" s="1" customFormat="1" ht="12" customHeight="1">
      <c r="B76" s="38"/>
      <c r="C76" s="32" t="s">
        <v>16</v>
      </c>
      <c r="D76" s="39"/>
      <c r="E76" s="39"/>
      <c r="F76" s="39"/>
      <c r="G76" s="39"/>
      <c r="H76" s="39"/>
      <c r="I76" s="144"/>
      <c r="J76" s="39"/>
      <c r="K76" s="39"/>
      <c r="L76" s="43"/>
    </row>
    <row r="77" s="1" customFormat="1" ht="16.5" customHeight="1">
      <c r="B77" s="38"/>
      <c r="C77" s="39"/>
      <c r="D77" s="39"/>
      <c r="E77" s="172" t="str">
        <f>E7</f>
        <v>Oprava MO Podbořany - Kaštice</v>
      </c>
      <c r="F77" s="32"/>
      <c r="G77" s="32"/>
      <c r="H77" s="32"/>
      <c r="I77" s="144"/>
      <c r="J77" s="39"/>
      <c r="K77" s="39"/>
      <c r="L77" s="43"/>
    </row>
    <row r="78" ht="12" customHeight="1">
      <c r="B78" s="21"/>
      <c r="C78" s="32" t="s">
        <v>101</v>
      </c>
      <c r="D78" s="22"/>
      <c r="E78" s="22"/>
      <c r="F78" s="22"/>
      <c r="G78" s="22"/>
      <c r="H78" s="22"/>
      <c r="I78" s="137"/>
      <c r="J78" s="22"/>
      <c r="K78" s="22"/>
      <c r="L78" s="20"/>
    </row>
    <row r="79" s="1" customFormat="1" ht="16.5" customHeight="1">
      <c r="B79" s="38"/>
      <c r="C79" s="39"/>
      <c r="D79" s="39"/>
      <c r="E79" s="172" t="s">
        <v>1202</v>
      </c>
      <c r="F79" s="39"/>
      <c r="G79" s="39"/>
      <c r="H79" s="39"/>
      <c r="I79" s="144"/>
      <c r="J79" s="39"/>
      <c r="K79" s="39"/>
      <c r="L79" s="43"/>
    </row>
    <row r="80" s="1" customFormat="1" ht="12" customHeight="1">
      <c r="B80" s="38"/>
      <c r="C80" s="32" t="s">
        <v>103</v>
      </c>
      <c r="D80" s="39"/>
      <c r="E80" s="39"/>
      <c r="F80" s="39"/>
      <c r="G80" s="39"/>
      <c r="H80" s="39"/>
      <c r="I80" s="144"/>
      <c r="J80" s="39"/>
      <c r="K80" s="39"/>
      <c r="L80" s="43"/>
    </row>
    <row r="81" s="1" customFormat="1" ht="16.5" customHeight="1">
      <c r="B81" s="38"/>
      <c r="C81" s="39"/>
      <c r="D81" s="39"/>
      <c r="E81" s="64" t="str">
        <f>E11</f>
        <v>VRN - SO 10-21-04 Železniční propustek v km 186,944</v>
      </c>
      <c r="F81" s="39"/>
      <c r="G81" s="39"/>
      <c r="H81" s="39"/>
      <c r="I81" s="144"/>
      <c r="J81" s="39"/>
      <c r="K81" s="39"/>
      <c r="L81" s="43"/>
    </row>
    <row r="82" s="1" customFormat="1" ht="6.96" customHeight="1">
      <c r="B82" s="38"/>
      <c r="C82" s="39"/>
      <c r="D82" s="39"/>
      <c r="E82" s="39"/>
      <c r="F82" s="39"/>
      <c r="G82" s="39"/>
      <c r="H82" s="39"/>
      <c r="I82" s="144"/>
      <c r="J82" s="39"/>
      <c r="K82" s="39"/>
      <c r="L82" s="43"/>
    </row>
    <row r="83" s="1" customFormat="1" ht="12" customHeight="1">
      <c r="B83" s="38"/>
      <c r="C83" s="32" t="s">
        <v>20</v>
      </c>
      <c r="D83" s="39"/>
      <c r="E83" s="39"/>
      <c r="F83" s="27" t="str">
        <f>F14</f>
        <v xml:space="preserve"> </v>
      </c>
      <c r="G83" s="39"/>
      <c r="H83" s="39"/>
      <c r="I83" s="146" t="s">
        <v>22</v>
      </c>
      <c r="J83" s="67" t="str">
        <f>IF(J14="","",J14)</f>
        <v>17. 4. 2019</v>
      </c>
      <c r="K83" s="39"/>
      <c r="L83" s="43"/>
    </row>
    <row r="84" s="1" customFormat="1" ht="6.96" customHeight="1">
      <c r="B84" s="38"/>
      <c r="C84" s="39"/>
      <c r="D84" s="39"/>
      <c r="E84" s="39"/>
      <c r="F84" s="39"/>
      <c r="G84" s="39"/>
      <c r="H84" s="39"/>
      <c r="I84" s="144"/>
      <c r="J84" s="39"/>
      <c r="K84" s="39"/>
      <c r="L84" s="43"/>
    </row>
    <row r="85" s="1" customFormat="1" ht="13.65" customHeight="1">
      <c r="B85" s="38"/>
      <c r="C85" s="32" t="s">
        <v>24</v>
      </c>
      <c r="D85" s="39"/>
      <c r="E85" s="39"/>
      <c r="F85" s="27" t="str">
        <f>E17</f>
        <v xml:space="preserve"> </v>
      </c>
      <c r="G85" s="39"/>
      <c r="H85" s="39"/>
      <c r="I85" s="146" t="s">
        <v>29</v>
      </c>
      <c r="J85" s="36" t="str">
        <f>E23</f>
        <v xml:space="preserve"> </v>
      </c>
      <c r="K85" s="39"/>
      <c r="L85" s="43"/>
    </row>
    <row r="86" s="1" customFormat="1" ht="13.65" customHeight="1">
      <c r="B86" s="38"/>
      <c r="C86" s="32" t="s">
        <v>27</v>
      </c>
      <c r="D86" s="39"/>
      <c r="E86" s="39"/>
      <c r="F86" s="27" t="str">
        <f>IF(E20="","",E20)</f>
        <v>Vyplň údaj</v>
      </c>
      <c r="G86" s="39"/>
      <c r="H86" s="39"/>
      <c r="I86" s="146" t="s">
        <v>31</v>
      </c>
      <c r="J86" s="36" t="str">
        <f>E26</f>
        <v xml:space="preserve"> </v>
      </c>
      <c r="K86" s="39"/>
      <c r="L86" s="43"/>
    </row>
    <row r="87" s="1" customFormat="1" ht="10.32" customHeight="1">
      <c r="B87" s="38"/>
      <c r="C87" s="39"/>
      <c r="D87" s="39"/>
      <c r="E87" s="39"/>
      <c r="F87" s="39"/>
      <c r="G87" s="39"/>
      <c r="H87" s="39"/>
      <c r="I87" s="144"/>
      <c r="J87" s="39"/>
      <c r="K87" s="39"/>
      <c r="L87" s="43"/>
    </row>
    <row r="88" s="10" customFormat="1" ht="29.28" customHeight="1">
      <c r="B88" s="191"/>
      <c r="C88" s="192" t="s">
        <v>125</v>
      </c>
      <c r="D88" s="193" t="s">
        <v>52</v>
      </c>
      <c r="E88" s="193" t="s">
        <v>48</v>
      </c>
      <c r="F88" s="193" t="s">
        <v>49</v>
      </c>
      <c r="G88" s="193" t="s">
        <v>126</v>
      </c>
      <c r="H88" s="193" t="s">
        <v>127</v>
      </c>
      <c r="I88" s="194" t="s">
        <v>128</v>
      </c>
      <c r="J88" s="193" t="s">
        <v>109</v>
      </c>
      <c r="K88" s="195" t="s">
        <v>129</v>
      </c>
      <c r="L88" s="196"/>
      <c r="M88" s="88" t="s">
        <v>1</v>
      </c>
      <c r="N88" s="89" t="s">
        <v>37</v>
      </c>
      <c r="O88" s="89" t="s">
        <v>130</v>
      </c>
      <c r="P88" s="89" t="s">
        <v>131</v>
      </c>
      <c r="Q88" s="89" t="s">
        <v>132</v>
      </c>
      <c r="R88" s="89" t="s">
        <v>133</v>
      </c>
      <c r="S88" s="89" t="s">
        <v>134</v>
      </c>
      <c r="T88" s="90" t="s">
        <v>135</v>
      </c>
    </row>
    <row r="89" s="1" customFormat="1" ht="22.8" customHeight="1">
      <c r="B89" s="38"/>
      <c r="C89" s="95" t="s">
        <v>136</v>
      </c>
      <c r="D89" s="39"/>
      <c r="E89" s="39"/>
      <c r="F89" s="39"/>
      <c r="G89" s="39"/>
      <c r="H89" s="39"/>
      <c r="I89" s="144"/>
      <c r="J89" s="197">
        <f>BK89</f>
        <v>0</v>
      </c>
      <c r="K89" s="39"/>
      <c r="L89" s="43"/>
      <c r="M89" s="91"/>
      <c r="N89" s="92"/>
      <c r="O89" s="92"/>
      <c r="P89" s="198">
        <f>P90</f>
        <v>0</v>
      </c>
      <c r="Q89" s="92"/>
      <c r="R89" s="198">
        <f>R90</f>
        <v>0</v>
      </c>
      <c r="S89" s="92"/>
      <c r="T89" s="199">
        <f>T90</f>
        <v>0</v>
      </c>
      <c r="AT89" s="17" t="s">
        <v>66</v>
      </c>
      <c r="AU89" s="17" t="s">
        <v>111</v>
      </c>
      <c r="BK89" s="200">
        <f>BK90</f>
        <v>0</v>
      </c>
    </row>
    <row r="90" s="11" customFormat="1" ht="25.92" customHeight="1">
      <c r="B90" s="201"/>
      <c r="C90" s="202"/>
      <c r="D90" s="203" t="s">
        <v>66</v>
      </c>
      <c r="E90" s="204" t="s">
        <v>90</v>
      </c>
      <c r="F90" s="204" t="s">
        <v>862</v>
      </c>
      <c r="G90" s="202"/>
      <c r="H90" s="202"/>
      <c r="I90" s="205"/>
      <c r="J90" s="206">
        <f>BK90</f>
        <v>0</v>
      </c>
      <c r="K90" s="202"/>
      <c r="L90" s="207"/>
      <c r="M90" s="208"/>
      <c r="N90" s="209"/>
      <c r="O90" s="209"/>
      <c r="P90" s="210">
        <f>P91+P98+P102</f>
        <v>0</v>
      </c>
      <c r="Q90" s="209"/>
      <c r="R90" s="210">
        <f>R91+R98+R102</f>
        <v>0</v>
      </c>
      <c r="S90" s="209"/>
      <c r="T90" s="211">
        <f>T91+T98+T102</f>
        <v>0</v>
      </c>
      <c r="AR90" s="212" t="s">
        <v>182</v>
      </c>
      <c r="AT90" s="213" t="s">
        <v>66</v>
      </c>
      <c r="AU90" s="213" t="s">
        <v>67</v>
      </c>
      <c r="AY90" s="212" t="s">
        <v>139</v>
      </c>
      <c r="BK90" s="214">
        <f>BK91+BK98+BK102</f>
        <v>0</v>
      </c>
    </row>
    <row r="91" s="11" customFormat="1" ht="22.8" customHeight="1">
      <c r="B91" s="201"/>
      <c r="C91" s="202"/>
      <c r="D91" s="203" t="s">
        <v>66</v>
      </c>
      <c r="E91" s="215" t="s">
        <v>863</v>
      </c>
      <c r="F91" s="215" t="s">
        <v>864</v>
      </c>
      <c r="G91" s="202"/>
      <c r="H91" s="202"/>
      <c r="I91" s="205"/>
      <c r="J91" s="216">
        <f>BK91</f>
        <v>0</v>
      </c>
      <c r="K91" s="202"/>
      <c r="L91" s="207"/>
      <c r="M91" s="208"/>
      <c r="N91" s="209"/>
      <c r="O91" s="209"/>
      <c r="P91" s="210">
        <f>SUM(P92:P97)</f>
        <v>0</v>
      </c>
      <c r="Q91" s="209"/>
      <c r="R91" s="210">
        <f>SUM(R92:R97)</f>
        <v>0</v>
      </c>
      <c r="S91" s="209"/>
      <c r="T91" s="211">
        <f>SUM(T92:T97)</f>
        <v>0</v>
      </c>
      <c r="AR91" s="212" t="s">
        <v>182</v>
      </c>
      <c r="AT91" s="213" t="s">
        <v>66</v>
      </c>
      <c r="AU91" s="213" t="s">
        <v>74</v>
      </c>
      <c r="AY91" s="212" t="s">
        <v>139</v>
      </c>
      <c r="BK91" s="214">
        <f>SUM(BK92:BK97)</f>
        <v>0</v>
      </c>
    </row>
    <row r="92" s="1" customFormat="1" ht="16.5" customHeight="1">
      <c r="B92" s="38"/>
      <c r="C92" s="217" t="s">
        <v>74</v>
      </c>
      <c r="D92" s="217" t="s">
        <v>141</v>
      </c>
      <c r="E92" s="218" t="s">
        <v>865</v>
      </c>
      <c r="F92" s="219" t="s">
        <v>866</v>
      </c>
      <c r="G92" s="220" t="s">
        <v>867</v>
      </c>
      <c r="H92" s="221">
        <v>1</v>
      </c>
      <c r="I92" s="222"/>
      <c r="J92" s="223">
        <f>ROUND(I92*H92,2)</f>
        <v>0</v>
      </c>
      <c r="K92" s="219" t="s">
        <v>1</v>
      </c>
      <c r="L92" s="43"/>
      <c r="M92" s="224" t="s">
        <v>1</v>
      </c>
      <c r="N92" s="225" t="s">
        <v>38</v>
      </c>
      <c r="O92" s="79"/>
      <c r="P92" s="226">
        <f>O92*H92</f>
        <v>0</v>
      </c>
      <c r="Q92" s="226">
        <v>0</v>
      </c>
      <c r="R92" s="226">
        <f>Q92*H92</f>
        <v>0</v>
      </c>
      <c r="S92" s="226">
        <v>0</v>
      </c>
      <c r="T92" s="227">
        <f>S92*H92</f>
        <v>0</v>
      </c>
      <c r="AR92" s="17" t="s">
        <v>868</v>
      </c>
      <c r="AT92" s="17" t="s">
        <v>141</v>
      </c>
      <c r="AU92" s="17" t="s">
        <v>76</v>
      </c>
      <c r="AY92" s="17" t="s">
        <v>139</v>
      </c>
      <c r="BE92" s="228">
        <f>IF(N92="základní",J92,0)</f>
        <v>0</v>
      </c>
      <c r="BF92" s="228">
        <f>IF(N92="snížená",J92,0)</f>
        <v>0</v>
      </c>
      <c r="BG92" s="228">
        <f>IF(N92="zákl. přenesená",J92,0)</f>
        <v>0</v>
      </c>
      <c r="BH92" s="228">
        <f>IF(N92="sníž. přenesená",J92,0)</f>
        <v>0</v>
      </c>
      <c r="BI92" s="228">
        <f>IF(N92="nulová",J92,0)</f>
        <v>0</v>
      </c>
      <c r="BJ92" s="17" t="s">
        <v>74</v>
      </c>
      <c r="BK92" s="228">
        <f>ROUND(I92*H92,2)</f>
        <v>0</v>
      </c>
      <c r="BL92" s="17" t="s">
        <v>868</v>
      </c>
      <c r="BM92" s="17" t="s">
        <v>1400</v>
      </c>
    </row>
    <row r="93" s="1" customFormat="1">
      <c r="B93" s="38"/>
      <c r="C93" s="39"/>
      <c r="D93" s="229" t="s">
        <v>148</v>
      </c>
      <c r="E93" s="39"/>
      <c r="F93" s="230" t="s">
        <v>866</v>
      </c>
      <c r="G93" s="39"/>
      <c r="H93" s="39"/>
      <c r="I93" s="144"/>
      <c r="J93" s="39"/>
      <c r="K93" s="39"/>
      <c r="L93" s="43"/>
      <c r="M93" s="231"/>
      <c r="N93" s="79"/>
      <c r="O93" s="79"/>
      <c r="P93" s="79"/>
      <c r="Q93" s="79"/>
      <c r="R93" s="79"/>
      <c r="S93" s="79"/>
      <c r="T93" s="80"/>
      <c r="AT93" s="17" t="s">
        <v>148</v>
      </c>
      <c r="AU93" s="17" t="s">
        <v>76</v>
      </c>
    </row>
    <row r="94" s="1" customFormat="1">
      <c r="B94" s="38"/>
      <c r="C94" s="39"/>
      <c r="D94" s="229" t="s">
        <v>266</v>
      </c>
      <c r="E94" s="39"/>
      <c r="F94" s="232" t="s">
        <v>870</v>
      </c>
      <c r="G94" s="39"/>
      <c r="H94" s="39"/>
      <c r="I94" s="144"/>
      <c r="J94" s="39"/>
      <c r="K94" s="39"/>
      <c r="L94" s="43"/>
      <c r="M94" s="231"/>
      <c r="N94" s="79"/>
      <c r="O94" s="79"/>
      <c r="P94" s="79"/>
      <c r="Q94" s="79"/>
      <c r="R94" s="79"/>
      <c r="S94" s="79"/>
      <c r="T94" s="80"/>
      <c r="AT94" s="17" t="s">
        <v>266</v>
      </c>
      <c r="AU94" s="17" t="s">
        <v>76</v>
      </c>
    </row>
    <row r="95" s="1" customFormat="1" ht="16.5" customHeight="1">
      <c r="B95" s="38"/>
      <c r="C95" s="217" t="s">
        <v>76</v>
      </c>
      <c r="D95" s="217" t="s">
        <v>141</v>
      </c>
      <c r="E95" s="218" t="s">
        <v>871</v>
      </c>
      <c r="F95" s="219" t="s">
        <v>872</v>
      </c>
      <c r="G95" s="220" t="s">
        <v>867</v>
      </c>
      <c r="H95" s="221">
        <v>1</v>
      </c>
      <c r="I95" s="222"/>
      <c r="J95" s="223">
        <f>ROUND(I95*H95,2)</f>
        <v>0</v>
      </c>
      <c r="K95" s="219" t="s">
        <v>1</v>
      </c>
      <c r="L95" s="43"/>
      <c r="M95" s="224" t="s">
        <v>1</v>
      </c>
      <c r="N95" s="225" t="s">
        <v>38</v>
      </c>
      <c r="O95" s="79"/>
      <c r="P95" s="226">
        <f>O95*H95</f>
        <v>0</v>
      </c>
      <c r="Q95" s="226">
        <v>0</v>
      </c>
      <c r="R95" s="226">
        <f>Q95*H95</f>
        <v>0</v>
      </c>
      <c r="S95" s="226">
        <v>0</v>
      </c>
      <c r="T95" s="227">
        <f>S95*H95</f>
        <v>0</v>
      </c>
      <c r="AR95" s="17" t="s">
        <v>868</v>
      </c>
      <c r="AT95" s="17" t="s">
        <v>141</v>
      </c>
      <c r="AU95" s="17" t="s">
        <v>76</v>
      </c>
      <c r="AY95" s="17" t="s">
        <v>139</v>
      </c>
      <c r="BE95" s="228">
        <f>IF(N95="základní",J95,0)</f>
        <v>0</v>
      </c>
      <c r="BF95" s="228">
        <f>IF(N95="snížená",J95,0)</f>
        <v>0</v>
      </c>
      <c r="BG95" s="228">
        <f>IF(N95="zákl. přenesená",J95,0)</f>
        <v>0</v>
      </c>
      <c r="BH95" s="228">
        <f>IF(N95="sníž. přenesená",J95,0)</f>
        <v>0</v>
      </c>
      <c r="BI95" s="228">
        <f>IF(N95="nulová",J95,0)</f>
        <v>0</v>
      </c>
      <c r="BJ95" s="17" t="s">
        <v>74</v>
      </c>
      <c r="BK95" s="228">
        <f>ROUND(I95*H95,2)</f>
        <v>0</v>
      </c>
      <c r="BL95" s="17" t="s">
        <v>868</v>
      </c>
      <c r="BM95" s="17" t="s">
        <v>1401</v>
      </c>
    </row>
    <row r="96" s="1" customFormat="1">
      <c r="B96" s="38"/>
      <c r="C96" s="39"/>
      <c r="D96" s="229" t="s">
        <v>148</v>
      </c>
      <c r="E96" s="39"/>
      <c r="F96" s="230" t="s">
        <v>872</v>
      </c>
      <c r="G96" s="39"/>
      <c r="H96" s="39"/>
      <c r="I96" s="144"/>
      <c r="J96" s="39"/>
      <c r="K96" s="39"/>
      <c r="L96" s="43"/>
      <c r="M96" s="231"/>
      <c r="N96" s="79"/>
      <c r="O96" s="79"/>
      <c r="P96" s="79"/>
      <c r="Q96" s="79"/>
      <c r="R96" s="79"/>
      <c r="S96" s="79"/>
      <c r="T96" s="80"/>
      <c r="AT96" s="17" t="s">
        <v>148</v>
      </c>
      <c r="AU96" s="17" t="s">
        <v>76</v>
      </c>
    </row>
    <row r="97" s="1" customFormat="1">
      <c r="B97" s="38"/>
      <c r="C97" s="39"/>
      <c r="D97" s="229" t="s">
        <v>266</v>
      </c>
      <c r="E97" s="39"/>
      <c r="F97" s="232" t="s">
        <v>874</v>
      </c>
      <c r="G97" s="39"/>
      <c r="H97" s="39"/>
      <c r="I97" s="144"/>
      <c r="J97" s="39"/>
      <c r="K97" s="39"/>
      <c r="L97" s="43"/>
      <c r="M97" s="231"/>
      <c r="N97" s="79"/>
      <c r="O97" s="79"/>
      <c r="P97" s="79"/>
      <c r="Q97" s="79"/>
      <c r="R97" s="79"/>
      <c r="S97" s="79"/>
      <c r="T97" s="80"/>
      <c r="AT97" s="17" t="s">
        <v>266</v>
      </c>
      <c r="AU97" s="17" t="s">
        <v>76</v>
      </c>
    </row>
    <row r="98" s="11" customFormat="1" ht="22.8" customHeight="1">
      <c r="B98" s="201"/>
      <c r="C98" s="202"/>
      <c r="D98" s="203" t="s">
        <v>66</v>
      </c>
      <c r="E98" s="215" t="s">
        <v>875</v>
      </c>
      <c r="F98" s="215" t="s">
        <v>876</v>
      </c>
      <c r="G98" s="202"/>
      <c r="H98" s="202"/>
      <c r="I98" s="205"/>
      <c r="J98" s="216">
        <f>BK98</f>
        <v>0</v>
      </c>
      <c r="K98" s="202"/>
      <c r="L98" s="207"/>
      <c r="M98" s="208"/>
      <c r="N98" s="209"/>
      <c r="O98" s="209"/>
      <c r="P98" s="210">
        <f>SUM(P99:P101)</f>
        <v>0</v>
      </c>
      <c r="Q98" s="209"/>
      <c r="R98" s="210">
        <f>SUM(R99:R101)</f>
        <v>0</v>
      </c>
      <c r="S98" s="209"/>
      <c r="T98" s="211">
        <f>SUM(T99:T101)</f>
        <v>0</v>
      </c>
      <c r="AR98" s="212" t="s">
        <v>182</v>
      </c>
      <c r="AT98" s="213" t="s">
        <v>66</v>
      </c>
      <c r="AU98" s="213" t="s">
        <v>74</v>
      </c>
      <c r="AY98" s="212" t="s">
        <v>139</v>
      </c>
      <c r="BK98" s="214">
        <f>SUM(BK99:BK101)</f>
        <v>0</v>
      </c>
    </row>
    <row r="99" s="1" customFormat="1" ht="16.5" customHeight="1">
      <c r="B99" s="38"/>
      <c r="C99" s="217" t="s">
        <v>82</v>
      </c>
      <c r="D99" s="217" t="s">
        <v>141</v>
      </c>
      <c r="E99" s="218" t="s">
        <v>877</v>
      </c>
      <c r="F99" s="219" t="s">
        <v>876</v>
      </c>
      <c r="G99" s="220" t="s">
        <v>867</v>
      </c>
      <c r="H99" s="221">
        <v>1</v>
      </c>
      <c r="I99" s="222"/>
      <c r="J99" s="223">
        <f>ROUND(I99*H99,2)</f>
        <v>0</v>
      </c>
      <c r="K99" s="219" t="s">
        <v>1</v>
      </c>
      <c r="L99" s="43"/>
      <c r="M99" s="224" t="s">
        <v>1</v>
      </c>
      <c r="N99" s="225" t="s">
        <v>38</v>
      </c>
      <c r="O99" s="79"/>
      <c r="P99" s="226">
        <f>O99*H99</f>
        <v>0</v>
      </c>
      <c r="Q99" s="226">
        <v>0</v>
      </c>
      <c r="R99" s="226">
        <f>Q99*H99</f>
        <v>0</v>
      </c>
      <c r="S99" s="226">
        <v>0</v>
      </c>
      <c r="T99" s="227">
        <f>S99*H99</f>
        <v>0</v>
      </c>
      <c r="AR99" s="17" t="s">
        <v>868</v>
      </c>
      <c r="AT99" s="17" t="s">
        <v>141</v>
      </c>
      <c r="AU99" s="17" t="s">
        <v>76</v>
      </c>
      <c r="AY99" s="17" t="s">
        <v>139</v>
      </c>
      <c r="BE99" s="228">
        <f>IF(N99="základní",J99,0)</f>
        <v>0</v>
      </c>
      <c r="BF99" s="228">
        <f>IF(N99="snížená",J99,0)</f>
        <v>0</v>
      </c>
      <c r="BG99" s="228">
        <f>IF(N99="zákl. přenesená",J99,0)</f>
        <v>0</v>
      </c>
      <c r="BH99" s="228">
        <f>IF(N99="sníž. přenesená",J99,0)</f>
        <v>0</v>
      </c>
      <c r="BI99" s="228">
        <f>IF(N99="nulová",J99,0)</f>
        <v>0</v>
      </c>
      <c r="BJ99" s="17" t="s">
        <v>74</v>
      </c>
      <c r="BK99" s="228">
        <f>ROUND(I99*H99,2)</f>
        <v>0</v>
      </c>
      <c r="BL99" s="17" t="s">
        <v>868</v>
      </c>
      <c r="BM99" s="17" t="s">
        <v>1402</v>
      </c>
    </row>
    <row r="100" s="1" customFormat="1">
      <c r="B100" s="38"/>
      <c r="C100" s="39"/>
      <c r="D100" s="229" t="s">
        <v>148</v>
      </c>
      <c r="E100" s="39"/>
      <c r="F100" s="230" t="s">
        <v>876</v>
      </c>
      <c r="G100" s="39"/>
      <c r="H100" s="39"/>
      <c r="I100" s="144"/>
      <c r="J100" s="39"/>
      <c r="K100" s="39"/>
      <c r="L100" s="43"/>
      <c r="M100" s="231"/>
      <c r="N100" s="79"/>
      <c r="O100" s="79"/>
      <c r="P100" s="79"/>
      <c r="Q100" s="79"/>
      <c r="R100" s="79"/>
      <c r="S100" s="79"/>
      <c r="T100" s="80"/>
      <c r="AT100" s="17" t="s">
        <v>148</v>
      </c>
      <c r="AU100" s="17" t="s">
        <v>76</v>
      </c>
    </row>
    <row r="101" s="1" customFormat="1">
      <c r="B101" s="38"/>
      <c r="C101" s="39"/>
      <c r="D101" s="229" t="s">
        <v>266</v>
      </c>
      <c r="E101" s="39"/>
      <c r="F101" s="232" t="s">
        <v>1403</v>
      </c>
      <c r="G101" s="39"/>
      <c r="H101" s="39"/>
      <c r="I101" s="144"/>
      <c r="J101" s="39"/>
      <c r="K101" s="39"/>
      <c r="L101" s="43"/>
      <c r="M101" s="231"/>
      <c r="N101" s="79"/>
      <c r="O101" s="79"/>
      <c r="P101" s="79"/>
      <c r="Q101" s="79"/>
      <c r="R101" s="79"/>
      <c r="S101" s="79"/>
      <c r="T101" s="80"/>
      <c r="AT101" s="17" t="s">
        <v>266</v>
      </c>
      <c r="AU101" s="17" t="s">
        <v>76</v>
      </c>
    </row>
    <row r="102" s="11" customFormat="1" ht="22.8" customHeight="1">
      <c r="B102" s="201"/>
      <c r="C102" s="202"/>
      <c r="D102" s="203" t="s">
        <v>66</v>
      </c>
      <c r="E102" s="215" t="s">
        <v>880</v>
      </c>
      <c r="F102" s="215" t="s">
        <v>881</v>
      </c>
      <c r="G102" s="202"/>
      <c r="H102" s="202"/>
      <c r="I102" s="205"/>
      <c r="J102" s="216">
        <f>BK102</f>
        <v>0</v>
      </c>
      <c r="K102" s="202"/>
      <c r="L102" s="207"/>
      <c r="M102" s="208"/>
      <c r="N102" s="209"/>
      <c r="O102" s="209"/>
      <c r="P102" s="210">
        <f>SUM(P103:P107)</f>
        <v>0</v>
      </c>
      <c r="Q102" s="209"/>
      <c r="R102" s="210">
        <f>SUM(R103:R107)</f>
        <v>0</v>
      </c>
      <c r="S102" s="209"/>
      <c r="T102" s="211">
        <f>SUM(T103:T107)</f>
        <v>0</v>
      </c>
      <c r="AR102" s="212" t="s">
        <v>182</v>
      </c>
      <c r="AT102" s="213" t="s">
        <v>66</v>
      </c>
      <c r="AU102" s="213" t="s">
        <v>74</v>
      </c>
      <c r="AY102" s="212" t="s">
        <v>139</v>
      </c>
      <c r="BK102" s="214">
        <f>SUM(BK103:BK107)</f>
        <v>0</v>
      </c>
    </row>
    <row r="103" s="1" customFormat="1" ht="16.5" customHeight="1">
      <c r="B103" s="38"/>
      <c r="C103" s="217" t="s">
        <v>146</v>
      </c>
      <c r="D103" s="217" t="s">
        <v>141</v>
      </c>
      <c r="E103" s="218" t="s">
        <v>1198</v>
      </c>
      <c r="F103" s="219" t="s">
        <v>1199</v>
      </c>
      <c r="G103" s="220" t="s">
        <v>867</v>
      </c>
      <c r="H103" s="221">
        <v>4</v>
      </c>
      <c r="I103" s="222"/>
      <c r="J103" s="223">
        <f>ROUND(I103*H103,2)</f>
        <v>0</v>
      </c>
      <c r="K103" s="219" t="s">
        <v>1</v>
      </c>
      <c r="L103" s="43"/>
      <c r="M103" s="224" t="s">
        <v>1</v>
      </c>
      <c r="N103" s="225" t="s">
        <v>38</v>
      </c>
      <c r="O103" s="79"/>
      <c r="P103" s="226">
        <f>O103*H103</f>
        <v>0</v>
      </c>
      <c r="Q103" s="226">
        <v>0</v>
      </c>
      <c r="R103" s="226">
        <f>Q103*H103</f>
        <v>0</v>
      </c>
      <c r="S103" s="226">
        <v>0</v>
      </c>
      <c r="T103" s="227">
        <f>S103*H103</f>
        <v>0</v>
      </c>
      <c r="AR103" s="17" t="s">
        <v>868</v>
      </c>
      <c r="AT103" s="17" t="s">
        <v>141</v>
      </c>
      <c r="AU103" s="17" t="s">
        <v>76</v>
      </c>
      <c r="AY103" s="17" t="s">
        <v>139</v>
      </c>
      <c r="BE103" s="228">
        <f>IF(N103="základní",J103,0)</f>
        <v>0</v>
      </c>
      <c r="BF103" s="228">
        <f>IF(N103="snížená",J103,0)</f>
        <v>0</v>
      </c>
      <c r="BG103" s="228">
        <f>IF(N103="zákl. přenesená",J103,0)</f>
        <v>0</v>
      </c>
      <c r="BH103" s="228">
        <f>IF(N103="sníž. přenesená",J103,0)</f>
        <v>0</v>
      </c>
      <c r="BI103" s="228">
        <f>IF(N103="nulová",J103,0)</f>
        <v>0</v>
      </c>
      <c r="BJ103" s="17" t="s">
        <v>74</v>
      </c>
      <c r="BK103" s="228">
        <f>ROUND(I103*H103,2)</f>
        <v>0</v>
      </c>
      <c r="BL103" s="17" t="s">
        <v>868</v>
      </c>
      <c r="BM103" s="17" t="s">
        <v>1404</v>
      </c>
    </row>
    <row r="104" s="1" customFormat="1">
      <c r="B104" s="38"/>
      <c r="C104" s="39"/>
      <c r="D104" s="229" t="s">
        <v>148</v>
      </c>
      <c r="E104" s="39"/>
      <c r="F104" s="230" t="s">
        <v>1199</v>
      </c>
      <c r="G104" s="39"/>
      <c r="H104" s="39"/>
      <c r="I104" s="144"/>
      <c r="J104" s="39"/>
      <c r="K104" s="39"/>
      <c r="L104" s="43"/>
      <c r="M104" s="231"/>
      <c r="N104" s="79"/>
      <c r="O104" s="79"/>
      <c r="P104" s="79"/>
      <c r="Q104" s="79"/>
      <c r="R104" s="79"/>
      <c r="S104" s="79"/>
      <c r="T104" s="80"/>
      <c r="AT104" s="17" t="s">
        <v>148</v>
      </c>
      <c r="AU104" s="17" t="s">
        <v>76</v>
      </c>
    </row>
    <row r="105" s="1" customFormat="1">
      <c r="B105" s="38"/>
      <c r="C105" s="39"/>
      <c r="D105" s="229" t="s">
        <v>266</v>
      </c>
      <c r="E105" s="39"/>
      <c r="F105" s="232" t="s">
        <v>1201</v>
      </c>
      <c r="G105" s="39"/>
      <c r="H105" s="39"/>
      <c r="I105" s="144"/>
      <c r="J105" s="39"/>
      <c r="K105" s="39"/>
      <c r="L105" s="43"/>
      <c r="M105" s="231"/>
      <c r="N105" s="79"/>
      <c r="O105" s="79"/>
      <c r="P105" s="79"/>
      <c r="Q105" s="79"/>
      <c r="R105" s="79"/>
      <c r="S105" s="79"/>
      <c r="T105" s="80"/>
      <c r="AT105" s="17" t="s">
        <v>266</v>
      </c>
      <c r="AU105" s="17" t="s">
        <v>76</v>
      </c>
    </row>
    <row r="106" s="12" customFormat="1">
      <c r="B106" s="233"/>
      <c r="C106" s="234"/>
      <c r="D106" s="229" t="s">
        <v>152</v>
      </c>
      <c r="E106" s="235" t="s">
        <v>1</v>
      </c>
      <c r="F106" s="236" t="s">
        <v>1405</v>
      </c>
      <c r="G106" s="234"/>
      <c r="H106" s="235" t="s">
        <v>1</v>
      </c>
      <c r="I106" s="237"/>
      <c r="J106" s="234"/>
      <c r="K106" s="234"/>
      <c r="L106" s="238"/>
      <c r="M106" s="239"/>
      <c r="N106" s="240"/>
      <c r="O106" s="240"/>
      <c r="P106" s="240"/>
      <c r="Q106" s="240"/>
      <c r="R106" s="240"/>
      <c r="S106" s="240"/>
      <c r="T106" s="241"/>
      <c r="AT106" s="242" t="s">
        <v>152</v>
      </c>
      <c r="AU106" s="242" t="s">
        <v>76</v>
      </c>
      <c r="AV106" s="12" t="s">
        <v>74</v>
      </c>
      <c r="AW106" s="12" t="s">
        <v>30</v>
      </c>
      <c r="AX106" s="12" t="s">
        <v>67</v>
      </c>
      <c r="AY106" s="242" t="s">
        <v>139</v>
      </c>
    </row>
    <row r="107" s="13" customFormat="1">
      <c r="B107" s="243"/>
      <c r="C107" s="244"/>
      <c r="D107" s="229" t="s">
        <v>152</v>
      </c>
      <c r="E107" s="245" t="s">
        <v>1</v>
      </c>
      <c r="F107" s="246" t="s">
        <v>146</v>
      </c>
      <c r="G107" s="244"/>
      <c r="H107" s="247">
        <v>4</v>
      </c>
      <c r="I107" s="248"/>
      <c r="J107" s="244"/>
      <c r="K107" s="244"/>
      <c r="L107" s="249"/>
      <c r="M107" s="289"/>
      <c r="N107" s="290"/>
      <c r="O107" s="290"/>
      <c r="P107" s="290"/>
      <c r="Q107" s="290"/>
      <c r="R107" s="290"/>
      <c r="S107" s="290"/>
      <c r="T107" s="291"/>
      <c r="AT107" s="253" t="s">
        <v>152</v>
      </c>
      <c r="AU107" s="253" t="s">
        <v>76</v>
      </c>
      <c r="AV107" s="13" t="s">
        <v>76</v>
      </c>
      <c r="AW107" s="13" t="s">
        <v>30</v>
      </c>
      <c r="AX107" s="13" t="s">
        <v>74</v>
      </c>
      <c r="AY107" s="253" t="s">
        <v>139</v>
      </c>
    </row>
    <row r="108" s="1" customFormat="1" ht="6.96" customHeight="1">
      <c r="B108" s="57"/>
      <c r="C108" s="58"/>
      <c r="D108" s="58"/>
      <c r="E108" s="58"/>
      <c r="F108" s="58"/>
      <c r="G108" s="58"/>
      <c r="H108" s="58"/>
      <c r="I108" s="168"/>
      <c r="J108" s="58"/>
      <c r="K108" s="58"/>
      <c r="L108" s="43"/>
    </row>
  </sheetData>
  <sheetProtection sheet="1" autoFilter="0" formatColumns="0" formatRows="0" objects="1" scenarios="1" spinCount="100000" saltValue="SHWbkU+raNgX8bVhD9T3XGbYb1QWW1rlq+MmFkdv9TAaohb9sE7qFj2BKLHusHQkhllwKtTAdkc73AxNdbh8RQ==" hashValue="aprJnXeBJ1um9L8hssnl3Eo8F/BHoWhaZkVZ/5ARGwM5gHM0RaRLsDm3GXkVDuKUaGcmamAvdQogq1cLYX0FcQ==" algorithmName="SHA-512" password="CC35"/>
  <autoFilter ref="C88:K107"/>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Zlámal Marek, Ing.</dc:creator>
  <cp:lastModifiedBy>Zlámal Marek, Ing.</cp:lastModifiedBy>
  <dcterms:created xsi:type="dcterms:W3CDTF">2019-04-29T08:05:01Z</dcterms:created>
  <dcterms:modified xsi:type="dcterms:W3CDTF">2019-04-29T08:05:08Z</dcterms:modified>
</cp:coreProperties>
</file>