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30" yWindow="510" windowWidth="24570" windowHeight="12195"/>
  </bookViews>
  <sheets>
    <sheet name="Rekapitulace stavby" sheetId="1" r:id="rId1"/>
    <sheet name="PS 41-28-01 - Žst. Zábřeh..." sheetId="2" r:id="rId2"/>
    <sheet name="SO 41-01-01 - žst. Zábřeh..." sheetId="3" r:id="rId3"/>
    <sheet name="SO 41-06-01 - Žst. Zábřeh..." sheetId="4" r:id="rId4"/>
    <sheet name="SO 41-17-01.1 - Žst. Zábř..." sheetId="5" r:id="rId5"/>
    <sheet name="VRN - Vedlejší rozpočtové..." sheetId="6" r:id="rId6"/>
    <sheet name="Pokyny pro vyplnění" sheetId="7" r:id="rId7"/>
  </sheets>
  <definedNames>
    <definedName name="_xlnm._FilterDatabase" localSheetId="1" hidden="1">'PS 41-28-01 - Žst. Zábřeh...'!$C$91:$K$166</definedName>
    <definedName name="_xlnm._FilterDatabase" localSheetId="2" hidden="1">'SO 41-01-01 - žst. Zábřeh...'!$C$88:$K$115</definedName>
    <definedName name="_xlnm._FilterDatabase" localSheetId="3" hidden="1">'SO 41-06-01 - Žst. Zábřeh...'!$C$86:$K$111</definedName>
    <definedName name="_xlnm._FilterDatabase" localSheetId="4" hidden="1">'SO 41-17-01.1 - Žst. Zábř...'!$C$92:$K$714</definedName>
    <definedName name="_xlnm._FilterDatabase" localSheetId="5" hidden="1">'VRN - Vedlejší rozpočtové...'!$C$85:$K$124</definedName>
    <definedName name="_xlnm.Print_Titles" localSheetId="1">'PS 41-28-01 - Žst. Zábřeh...'!$91:$91</definedName>
    <definedName name="_xlnm.Print_Titles" localSheetId="0">'Rekapitulace stavby'!$52:$52</definedName>
    <definedName name="_xlnm.Print_Titles" localSheetId="2">'SO 41-01-01 - žst. Zábřeh...'!$88:$88</definedName>
    <definedName name="_xlnm.Print_Titles" localSheetId="3">'SO 41-06-01 - Žst. Zábřeh...'!$86:$86</definedName>
    <definedName name="_xlnm.Print_Titles" localSheetId="4">'SO 41-17-01.1 - Žst. Zábř...'!$92:$92</definedName>
    <definedName name="_xlnm.Print_Titles" localSheetId="5">'VRN - Vedlejší rozpočtové...'!$85:$85</definedName>
    <definedName name="_xlnm.Print_Area" localSheetId="6">'Pokyny pro vyplnění'!$B$2:$K$71,'Pokyny pro vyplnění'!$B$74:$K$118,'Pokyny pro vyplnění'!$B$121:$K$190,'Pokyny pro vyplnění'!$B$198:$K$218</definedName>
    <definedName name="_xlnm.Print_Area" localSheetId="1">'PS 41-28-01 - Žst. Zábřeh...'!$C$4:$J$41,'PS 41-28-01 - Žst. Zábřeh...'!$C$47:$J$71,'PS 41-28-01 - Žst. Zábřeh...'!$C$77:$K$166</definedName>
    <definedName name="_xlnm.Print_Area" localSheetId="0">'Rekapitulace stavby'!$D$4:$AO$36,'Rekapitulace stavby'!$C$42:$AQ$61</definedName>
    <definedName name="_xlnm.Print_Area" localSheetId="2">'SO 41-01-01 - žst. Zábřeh...'!$C$4:$J$41,'SO 41-01-01 - žst. Zábřeh...'!$C$47:$J$68,'SO 41-01-01 - žst. Zábřeh...'!$C$74:$K$115</definedName>
    <definedName name="_xlnm.Print_Area" localSheetId="3">'SO 41-06-01 - Žst. Zábřeh...'!$C$4:$J$41,'SO 41-06-01 - Žst. Zábřeh...'!$C$47:$J$66,'SO 41-06-01 - Žst. Zábřeh...'!$C$72:$K$111</definedName>
    <definedName name="_xlnm.Print_Area" localSheetId="4">'SO 41-17-01.1 - Žst. Zábř...'!$C$4:$J$41,'SO 41-17-01.1 - Žst. Zábř...'!$C$47:$J$72,'SO 41-17-01.1 - Žst. Zábř...'!$C$78:$K$714</definedName>
    <definedName name="_xlnm.Print_Area" localSheetId="5">'VRN - Vedlejší rozpočtové...'!$C$4:$J$41,'VRN - Vedlejší rozpočtové...'!$C$47:$J$65,'VRN - Vedlejší rozpočtové...'!$C$71:$K$124</definedName>
  </definedNames>
  <calcPr calcId="145621"/>
</workbook>
</file>

<file path=xl/calcChain.xml><?xml version="1.0" encoding="utf-8"?>
<calcChain xmlns="http://schemas.openxmlformats.org/spreadsheetml/2006/main">
  <c r="J39" i="6" l="1"/>
  <c r="J38" i="6"/>
  <c r="AY60" i="1"/>
  <c r="J37" i="6"/>
  <c r="AX60" i="1"/>
  <c r="BI119" i="6"/>
  <c r="BH119" i="6"/>
  <c r="BG119" i="6"/>
  <c r="BF119" i="6"/>
  <c r="T119" i="6"/>
  <c r="R119" i="6"/>
  <c r="P119" i="6"/>
  <c r="BK119" i="6"/>
  <c r="J119" i="6"/>
  <c r="BE119" i="6"/>
  <c r="BI113" i="6"/>
  <c r="BH113" i="6"/>
  <c r="BG113" i="6"/>
  <c r="BF113" i="6"/>
  <c r="T113" i="6"/>
  <c r="R113" i="6"/>
  <c r="P113" i="6"/>
  <c r="BK113" i="6"/>
  <c r="J113" i="6"/>
  <c r="BE113" i="6"/>
  <c r="BI107" i="6"/>
  <c r="BH107" i="6"/>
  <c r="BG107" i="6"/>
  <c r="BF107" i="6"/>
  <c r="T107" i="6"/>
  <c r="R107" i="6"/>
  <c r="P107" i="6"/>
  <c r="BK107" i="6"/>
  <c r="J107" i="6"/>
  <c r="BE107" i="6"/>
  <c r="BI100" i="6"/>
  <c r="BH100" i="6"/>
  <c r="BG100" i="6"/>
  <c r="BF100" i="6"/>
  <c r="T100" i="6"/>
  <c r="R100" i="6"/>
  <c r="P100" i="6"/>
  <c r="BK100" i="6"/>
  <c r="J100" i="6"/>
  <c r="BE100" i="6"/>
  <c r="BI96" i="6"/>
  <c r="BH96" i="6"/>
  <c r="BG96" i="6"/>
  <c r="BF96" i="6"/>
  <c r="T96" i="6"/>
  <c r="R96" i="6"/>
  <c r="P96" i="6"/>
  <c r="BK96" i="6"/>
  <c r="BK87" i="6" s="1"/>
  <c r="J96" i="6"/>
  <c r="BE96" i="6"/>
  <c r="BI92" i="6"/>
  <c r="BH92" i="6"/>
  <c r="BG92" i="6"/>
  <c r="BF92" i="6"/>
  <c r="T92" i="6"/>
  <c r="R92" i="6"/>
  <c r="P92" i="6"/>
  <c r="BK92" i="6"/>
  <c r="J92" i="6"/>
  <c r="BE92" i="6"/>
  <c r="BI88" i="6"/>
  <c r="F39" i="6"/>
  <c r="BD60" i="1" s="1"/>
  <c r="BH88" i="6"/>
  <c r="F38" i="6" s="1"/>
  <c r="BC60" i="1" s="1"/>
  <c r="BG88" i="6"/>
  <c r="F37" i="6"/>
  <c r="BB60" i="1" s="1"/>
  <c r="BF88" i="6"/>
  <c r="F36" i="6" s="1"/>
  <c r="BA60" i="1" s="1"/>
  <c r="T88" i="6"/>
  <c r="T87" i="6"/>
  <c r="T86" i="6" s="1"/>
  <c r="R88" i="6"/>
  <c r="R87" i="6" s="1"/>
  <c r="R86" i="6" s="1"/>
  <c r="P88" i="6"/>
  <c r="P87" i="6"/>
  <c r="P86" i="6" s="1"/>
  <c r="AU60" i="1" s="1"/>
  <c r="BK88" i="6"/>
  <c r="J88" i="6"/>
  <c r="BE88" i="6"/>
  <c r="F35" i="6" s="1"/>
  <c r="AZ60" i="1" s="1"/>
  <c r="J83" i="6"/>
  <c r="J82" i="6"/>
  <c r="F82" i="6"/>
  <c r="F80" i="6"/>
  <c r="E78" i="6"/>
  <c r="J59" i="6"/>
  <c r="J58" i="6"/>
  <c r="F58" i="6"/>
  <c r="F56" i="6"/>
  <c r="E54" i="6"/>
  <c r="J20" i="6"/>
  <c r="E20" i="6"/>
  <c r="F83" i="6" s="1"/>
  <c r="J19" i="6"/>
  <c r="J14" i="6"/>
  <c r="J80" i="6" s="1"/>
  <c r="E7" i="6"/>
  <c r="E50" i="6" s="1"/>
  <c r="E74" i="6"/>
  <c r="J39" i="5"/>
  <c r="J38" i="5"/>
  <c r="AY59" i="1"/>
  <c r="J37" i="5"/>
  <c r="AX59" i="1"/>
  <c r="BI708" i="5"/>
  <c r="BH708" i="5"/>
  <c r="BG708" i="5"/>
  <c r="BF708" i="5"/>
  <c r="T708" i="5"/>
  <c r="R708" i="5"/>
  <c r="P708" i="5"/>
  <c r="BK708" i="5"/>
  <c r="J708" i="5"/>
  <c r="BE708" i="5"/>
  <c r="BI703" i="5"/>
  <c r="BH703" i="5"/>
  <c r="BG703" i="5"/>
  <c r="BF703" i="5"/>
  <c r="T703" i="5"/>
  <c r="T702" i="5"/>
  <c r="R703" i="5"/>
  <c r="R702" i="5"/>
  <c r="P703" i="5"/>
  <c r="P702" i="5"/>
  <c r="BK703" i="5"/>
  <c r="BK702" i="5"/>
  <c r="J702" i="5" s="1"/>
  <c r="J71" i="5" s="1"/>
  <c r="J703" i="5"/>
  <c r="BE703" i="5" s="1"/>
  <c r="BI698" i="5"/>
  <c r="BH698" i="5"/>
  <c r="BG698" i="5"/>
  <c r="BF698" i="5"/>
  <c r="T698" i="5"/>
  <c r="R698" i="5"/>
  <c r="P698" i="5"/>
  <c r="BK698" i="5"/>
  <c r="J698" i="5"/>
  <c r="BE698" i="5"/>
  <c r="BI692" i="5"/>
  <c r="BH692" i="5"/>
  <c r="BG692" i="5"/>
  <c r="BF692" i="5"/>
  <c r="T692" i="5"/>
  <c r="R692" i="5"/>
  <c r="P692" i="5"/>
  <c r="BK692" i="5"/>
  <c r="J692" i="5"/>
  <c r="BE692" i="5"/>
  <c r="BI683" i="5"/>
  <c r="BH683" i="5"/>
  <c r="BG683" i="5"/>
  <c r="BF683" i="5"/>
  <c r="T683" i="5"/>
  <c r="T682" i="5"/>
  <c r="R683" i="5"/>
  <c r="R682" i="5"/>
  <c r="P683" i="5"/>
  <c r="P682" i="5"/>
  <c r="BK683" i="5"/>
  <c r="BK682" i="5"/>
  <c r="J682" i="5" s="1"/>
  <c r="J70" i="5" s="1"/>
  <c r="J683" i="5"/>
  <c r="BE683" i="5" s="1"/>
  <c r="BI677" i="5"/>
  <c r="BH677" i="5"/>
  <c r="BG677" i="5"/>
  <c r="BF677" i="5"/>
  <c r="T677" i="5"/>
  <c r="R677" i="5"/>
  <c r="P677" i="5"/>
  <c r="BK677" i="5"/>
  <c r="J677" i="5"/>
  <c r="BE677" i="5"/>
  <c r="BI673" i="5"/>
  <c r="BH673" i="5"/>
  <c r="BG673" i="5"/>
  <c r="BF673" i="5"/>
  <c r="T673" i="5"/>
  <c r="R673" i="5"/>
  <c r="P673" i="5"/>
  <c r="BK673" i="5"/>
  <c r="J673" i="5"/>
  <c r="BE673" i="5"/>
  <c r="BI668" i="5"/>
  <c r="BH668" i="5"/>
  <c r="BG668" i="5"/>
  <c r="BF668" i="5"/>
  <c r="T668" i="5"/>
  <c r="R668" i="5"/>
  <c r="P668" i="5"/>
  <c r="BK668" i="5"/>
  <c r="J668" i="5"/>
  <c r="BE668" i="5"/>
  <c r="BI661" i="5"/>
  <c r="BH661" i="5"/>
  <c r="BG661" i="5"/>
  <c r="BF661" i="5"/>
  <c r="T661" i="5"/>
  <c r="R661" i="5"/>
  <c r="P661" i="5"/>
  <c r="BK661" i="5"/>
  <c r="J661" i="5"/>
  <c r="BE661" i="5"/>
  <c r="BI656" i="5"/>
  <c r="BH656" i="5"/>
  <c r="BG656" i="5"/>
  <c r="BF656" i="5"/>
  <c r="T656" i="5"/>
  <c r="R656" i="5"/>
  <c r="P656" i="5"/>
  <c r="BK656" i="5"/>
  <c r="J656" i="5"/>
  <c r="BE656" i="5"/>
  <c r="BI651" i="5"/>
  <c r="BH651" i="5"/>
  <c r="BG651" i="5"/>
  <c r="BF651" i="5"/>
  <c r="T651" i="5"/>
  <c r="R651" i="5"/>
  <c r="P651" i="5"/>
  <c r="BK651" i="5"/>
  <c r="J651" i="5"/>
  <c r="BE651" i="5"/>
  <c r="BI642" i="5"/>
  <c r="BH642" i="5"/>
  <c r="BG642" i="5"/>
  <c r="BF642" i="5"/>
  <c r="T642" i="5"/>
  <c r="R642" i="5"/>
  <c r="P642" i="5"/>
  <c r="BK642" i="5"/>
  <c r="J642" i="5"/>
  <c r="BE642" i="5"/>
  <c r="BI637" i="5"/>
  <c r="BH637" i="5"/>
  <c r="BG637" i="5"/>
  <c r="BF637" i="5"/>
  <c r="T637" i="5"/>
  <c r="R637" i="5"/>
  <c r="P637" i="5"/>
  <c r="BK637" i="5"/>
  <c r="J637" i="5"/>
  <c r="BE637" i="5"/>
  <c r="BI627" i="5"/>
  <c r="BH627" i="5"/>
  <c r="BG627" i="5"/>
  <c r="BF627" i="5"/>
  <c r="T627" i="5"/>
  <c r="R627" i="5"/>
  <c r="P627" i="5"/>
  <c r="BK627" i="5"/>
  <c r="J627" i="5"/>
  <c r="BE627" i="5"/>
  <c r="BI614" i="5"/>
  <c r="BH614" i="5"/>
  <c r="BG614" i="5"/>
  <c r="BF614" i="5"/>
  <c r="T614" i="5"/>
  <c r="R614" i="5"/>
  <c r="P614" i="5"/>
  <c r="BK614" i="5"/>
  <c r="J614" i="5"/>
  <c r="BE614" i="5"/>
  <c r="BI609" i="5"/>
  <c r="BH609" i="5"/>
  <c r="BG609" i="5"/>
  <c r="BF609" i="5"/>
  <c r="T609" i="5"/>
  <c r="R609" i="5"/>
  <c r="P609" i="5"/>
  <c r="BK609" i="5"/>
  <c r="J609" i="5"/>
  <c r="BE609" i="5"/>
  <c r="BI604" i="5"/>
  <c r="BH604" i="5"/>
  <c r="BG604" i="5"/>
  <c r="BF604" i="5"/>
  <c r="T604" i="5"/>
  <c r="R604" i="5"/>
  <c r="P604" i="5"/>
  <c r="BK604" i="5"/>
  <c r="J604" i="5"/>
  <c r="BE604" i="5"/>
  <c r="BI599" i="5"/>
  <c r="BH599" i="5"/>
  <c r="BG599" i="5"/>
  <c r="BF599" i="5"/>
  <c r="T599" i="5"/>
  <c r="R599" i="5"/>
  <c r="P599" i="5"/>
  <c r="BK599" i="5"/>
  <c r="J599" i="5"/>
  <c r="BE599" i="5"/>
  <c r="BI588" i="5"/>
  <c r="BH588" i="5"/>
  <c r="BG588" i="5"/>
  <c r="BF588" i="5"/>
  <c r="T588" i="5"/>
  <c r="R588" i="5"/>
  <c r="R565" i="5" s="1"/>
  <c r="R554" i="5" s="1"/>
  <c r="P588" i="5"/>
  <c r="BK588" i="5"/>
  <c r="J588" i="5"/>
  <c r="BE588" i="5"/>
  <c r="BI575" i="5"/>
  <c r="BH575" i="5"/>
  <c r="BG575" i="5"/>
  <c r="BF575" i="5"/>
  <c r="T575" i="5"/>
  <c r="R575" i="5"/>
  <c r="P575" i="5"/>
  <c r="BK575" i="5"/>
  <c r="BK565" i="5" s="1"/>
  <c r="J575" i="5"/>
  <c r="BE575" i="5"/>
  <c r="BI566" i="5"/>
  <c r="BH566" i="5"/>
  <c r="BG566" i="5"/>
  <c r="BF566" i="5"/>
  <c r="T566" i="5"/>
  <c r="T565" i="5"/>
  <c r="R566" i="5"/>
  <c r="P566" i="5"/>
  <c r="P565" i="5"/>
  <c r="BK566" i="5"/>
  <c r="J566" i="5"/>
  <c r="BE566" i="5" s="1"/>
  <c r="BI555" i="5"/>
  <c r="BH555" i="5"/>
  <c r="BG555" i="5"/>
  <c r="BF555" i="5"/>
  <c r="T555" i="5"/>
  <c r="T554" i="5"/>
  <c r="R555" i="5"/>
  <c r="P555" i="5"/>
  <c r="P554" i="5"/>
  <c r="BK555" i="5"/>
  <c r="J555" i="5"/>
  <c r="BE555" i="5" s="1"/>
  <c r="BI549" i="5"/>
  <c r="BH549" i="5"/>
  <c r="BG549" i="5"/>
  <c r="BF549" i="5"/>
  <c r="T549" i="5"/>
  <c r="R549" i="5"/>
  <c r="R537" i="5" s="1"/>
  <c r="P549" i="5"/>
  <c r="BK549" i="5"/>
  <c r="J549" i="5"/>
  <c r="BE549" i="5"/>
  <c r="BI544" i="5"/>
  <c r="BH544" i="5"/>
  <c r="BG544" i="5"/>
  <c r="BF544" i="5"/>
  <c r="T544" i="5"/>
  <c r="R544" i="5"/>
  <c r="P544" i="5"/>
  <c r="BK544" i="5"/>
  <c r="BK537" i="5" s="1"/>
  <c r="J537" i="5" s="1"/>
  <c r="J67" i="5" s="1"/>
  <c r="J544" i="5"/>
  <c r="BE544" i="5"/>
  <c r="BI538" i="5"/>
  <c r="BH538" i="5"/>
  <c r="BG538" i="5"/>
  <c r="BF538" i="5"/>
  <c r="T538" i="5"/>
  <c r="T537" i="5"/>
  <c r="R538" i="5"/>
  <c r="P538" i="5"/>
  <c r="P537" i="5"/>
  <c r="BK538" i="5"/>
  <c r="J538" i="5"/>
  <c r="BE538" i="5" s="1"/>
  <c r="BI533" i="5"/>
  <c r="BH533" i="5"/>
  <c r="BG533" i="5"/>
  <c r="BF533" i="5"/>
  <c r="T533" i="5"/>
  <c r="R533" i="5"/>
  <c r="P533" i="5"/>
  <c r="BK533" i="5"/>
  <c r="J533" i="5"/>
  <c r="BE533" i="5"/>
  <c r="BI527" i="5"/>
  <c r="BH527" i="5"/>
  <c r="BG527" i="5"/>
  <c r="BF527" i="5"/>
  <c r="T527" i="5"/>
  <c r="R527" i="5"/>
  <c r="P527" i="5"/>
  <c r="BK527" i="5"/>
  <c r="J527" i="5"/>
  <c r="BE527" i="5"/>
  <c r="BI522" i="5"/>
  <c r="BH522" i="5"/>
  <c r="BG522" i="5"/>
  <c r="BF522" i="5"/>
  <c r="T522" i="5"/>
  <c r="R522" i="5"/>
  <c r="P522" i="5"/>
  <c r="BK522" i="5"/>
  <c r="J522" i="5"/>
  <c r="BE522" i="5"/>
  <c r="BI517" i="5"/>
  <c r="BH517" i="5"/>
  <c r="BG517" i="5"/>
  <c r="BF517" i="5"/>
  <c r="T517" i="5"/>
  <c r="R517" i="5"/>
  <c r="P517" i="5"/>
  <c r="BK517" i="5"/>
  <c r="J517" i="5"/>
  <c r="BE517" i="5"/>
  <c r="BI512" i="5"/>
  <c r="BH512" i="5"/>
  <c r="BG512" i="5"/>
  <c r="BF512" i="5"/>
  <c r="T512" i="5"/>
  <c r="R512" i="5"/>
  <c r="P512" i="5"/>
  <c r="BK512" i="5"/>
  <c r="J512" i="5"/>
  <c r="BE512" i="5"/>
  <c r="BI508" i="5"/>
  <c r="BH508" i="5"/>
  <c r="BG508" i="5"/>
  <c r="BF508" i="5"/>
  <c r="T508" i="5"/>
  <c r="R508" i="5"/>
  <c r="P508" i="5"/>
  <c r="BK508" i="5"/>
  <c r="J508" i="5"/>
  <c r="BE508" i="5"/>
  <c r="BI504" i="5"/>
  <c r="BH504" i="5"/>
  <c r="BG504" i="5"/>
  <c r="BF504" i="5"/>
  <c r="T504" i="5"/>
  <c r="R504" i="5"/>
  <c r="P504" i="5"/>
  <c r="BK504" i="5"/>
  <c r="J504" i="5"/>
  <c r="BE504" i="5"/>
  <c r="BI500" i="5"/>
  <c r="BH500" i="5"/>
  <c r="BG500" i="5"/>
  <c r="BF500" i="5"/>
  <c r="T500" i="5"/>
  <c r="R500" i="5"/>
  <c r="P500" i="5"/>
  <c r="BK500" i="5"/>
  <c r="J500" i="5"/>
  <c r="BE500" i="5"/>
  <c r="BI494" i="5"/>
  <c r="BH494" i="5"/>
  <c r="BG494" i="5"/>
  <c r="BF494" i="5"/>
  <c r="T494" i="5"/>
  <c r="R494" i="5"/>
  <c r="P494" i="5"/>
  <c r="BK494" i="5"/>
  <c r="J494" i="5"/>
  <c r="BE494" i="5"/>
  <c r="BI488" i="5"/>
  <c r="BH488" i="5"/>
  <c r="BG488" i="5"/>
  <c r="BF488" i="5"/>
  <c r="T488" i="5"/>
  <c r="R488" i="5"/>
  <c r="P488" i="5"/>
  <c r="BK488" i="5"/>
  <c r="J488" i="5"/>
  <c r="BE488" i="5"/>
  <c r="BI483" i="5"/>
  <c r="BH483" i="5"/>
  <c r="BG483" i="5"/>
  <c r="BF483" i="5"/>
  <c r="T483" i="5"/>
  <c r="R483" i="5"/>
  <c r="P483" i="5"/>
  <c r="BK483" i="5"/>
  <c r="J483" i="5"/>
  <c r="BE483" i="5"/>
  <c r="BI478" i="5"/>
  <c r="BH478" i="5"/>
  <c r="BG478" i="5"/>
  <c r="BF478" i="5"/>
  <c r="T478" i="5"/>
  <c r="R478" i="5"/>
  <c r="P478" i="5"/>
  <c r="BK478" i="5"/>
  <c r="J478" i="5"/>
  <c r="BE478" i="5"/>
  <c r="BI473" i="5"/>
  <c r="BH473" i="5"/>
  <c r="BG473" i="5"/>
  <c r="BF473" i="5"/>
  <c r="T473" i="5"/>
  <c r="R473" i="5"/>
  <c r="P473" i="5"/>
  <c r="BK473" i="5"/>
  <c r="J473" i="5"/>
  <c r="BE473" i="5"/>
  <c r="BI468" i="5"/>
  <c r="BH468" i="5"/>
  <c r="BG468" i="5"/>
  <c r="BF468" i="5"/>
  <c r="T468" i="5"/>
  <c r="R468" i="5"/>
  <c r="P468" i="5"/>
  <c r="BK468" i="5"/>
  <c r="J468" i="5"/>
  <c r="BE468" i="5"/>
  <c r="BI463" i="5"/>
  <c r="BH463" i="5"/>
  <c r="BG463" i="5"/>
  <c r="BF463" i="5"/>
  <c r="T463" i="5"/>
  <c r="R463" i="5"/>
  <c r="P463" i="5"/>
  <c r="BK463" i="5"/>
  <c r="J463" i="5"/>
  <c r="BE463" i="5"/>
  <c r="BI458" i="5"/>
  <c r="BH458" i="5"/>
  <c r="BG458" i="5"/>
  <c r="BF458" i="5"/>
  <c r="T458" i="5"/>
  <c r="R458" i="5"/>
  <c r="P458" i="5"/>
  <c r="BK458" i="5"/>
  <c r="J458" i="5"/>
  <c r="BE458" i="5"/>
  <c r="BI453" i="5"/>
  <c r="BH453" i="5"/>
  <c r="BG453" i="5"/>
  <c r="BF453" i="5"/>
  <c r="T453" i="5"/>
  <c r="R453" i="5"/>
  <c r="P453" i="5"/>
  <c r="BK453" i="5"/>
  <c r="J453" i="5"/>
  <c r="BE453" i="5"/>
  <c r="BI449" i="5"/>
  <c r="BH449" i="5"/>
  <c r="BG449" i="5"/>
  <c r="BF449" i="5"/>
  <c r="T449" i="5"/>
  <c r="R449" i="5"/>
  <c r="P449" i="5"/>
  <c r="BK449" i="5"/>
  <c r="J449" i="5"/>
  <c r="BE449" i="5"/>
  <c r="BI444" i="5"/>
  <c r="BH444" i="5"/>
  <c r="BG444" i="5"/>
  <c r="BF444" i="5"/>
  <c r="T444" i="5"/>
  <c r="R444" i="5"/>
  <c r="P444" i="5"/>
  <c r="BK444" i="5"/>
  <c r="J444" i="5"/>
  <c r="BE444" i="5"/>
  <c r="BI439" i="5"/>
  <c r="BH439" i="5"/>
  <c r="BG439" i="5"/>
  <c r="BF439" i="5"/>
  <c r="T439" i="5"/>
  <c r="R439" i="5"/>
  <c r="P439" i="5"/>
  <c r="BK439" i="5"/>
  <c r="J439" i="5"/>
  <c r="BE439" i="5"/>
  <c r="BI433" i="5"/>
  <c r="BH433" i="5"/>
  <c r="BG433" i="5"/>
  <c r="BF433" i="5"/>
  <c r="T433" i="5"/>
  <c r="R433" i="5"/>
  <c r="P433" i="5"/>
  <c r="BK433" i="5"/>
  <c r="J433" i="5"/>
  <c r="BE433" i="5"/>
  <c r="BI427" i="5"/>
  <c r="BH427" i="5"/>
  <c r="BG427" i="5"/>
  <c r="BF427" i="5"/>
  <c r="T427" i="5"/>
  <c r="R427" i="5"/>
  <c r="P427" i="5"/>
  <c r="BK427" i="5"/>
  <c r="J427" i="5"/>
  <c r="BE427" i="5"/>
  <c r="BI419" i="5"/>
  <c r="BH419" i="5"/>
  <c r="BG419" i="5"/>
  <c r="BF419" i="5"/>
  <c r="T419" i="5"/>
  <c r="R419" i="5"/>
  <c r="P419" i="5"/>
  <c r="BK419" i="5"/>
  <c r="J419" i="5"/>
  <c r="BE419" i="5"/>
  <c r="BI411" i="5"/>
  <c r="BH411" i="5"/>
  <c r="BG411" i="5"/>
  <c r="BF411" i="5"/>
  <c r="T411" i="5"/>
  <c r="R411" i="5"/>
  <c r="P411" i="5"/>
  <c r="BK411" i="5"/>
  <c r="J411" i="5"/>
  <c r="BE411" i="5"/>
  <c r="BI407" i="5"/>
  <c r="BH407" i="5"/>
  <c r="BG407" i="5"/>
  <c r="BF407" i="5"/>
  <c r="T407" i="5"/>
  <c r="R407" i="5"/>
  <c r="P407" i="5"/>
  <c r="BK407" i="5"/>
  <c r="J407" i="5"/>
  <c r="BE407" i="5"/>
  <c r="BI391" i="5"/>
  <c r="BH391" i="5"/>
  <c r="BG391" i="5"/>
  <c r="BF391" i="5"/>
  <c r="T391" i="5"/>
  <c r="R391" i="5"/>
  <c r="P391" i="5"/>
  <c r="BK391" i="5"/>
  <c r="J391" i="5"/>
  <c r="BE391" i="5"/>
  <c r="BI386" i="5"/>
  <c r="BH386" i="5"/>
  <c r="BG386" i="5"/>
  <c r="BF386" i="5"/>
  <c r="T386" i="5"/>
  <c r="R386" i="5"/>
  <c r="P386" i="5"/>
  <c r="BK386" i="5"/>
  <c r="J386" i="5"/>
  <c r="BE386" i="5"/>
  <c r="BI381" i="5"/>
  <c r="BH381" i="5"/>
  <c r="BG381" i="5"/>
  <c r="BF381" i="5"/>
  <c r="T381" i="5"/>
  <c r="R381" i="5"/>
  <c r="P381" i="5"/>
  <c r="BK381" i="5"/>
  <c r="J381" i="5"/>
  <c r="BE381" i="5"/>
  <c r="BI376" i="5"/>
  <c r="BH376" i="5"/>
  <c r="BG376" i="5"/>
  <c r="BF376" i="5"/>
  <c r="T376" i="5"/>
  <c r="R376" i="5"/>
  <c r="P376" i="5"/>
  <c r="BK376" i="5"/>
  <c r="J376" i="5"/>
  <c r="BE376" i="5"/>
  <c r="BI371" i="5"/>
  <c r="BH371" i="5"/>
  <c r="BG371" i="5"/>
  <c r="BF371" i="5"/>
  <c r="T371" i="5"/>
  <c r="R371" i="5"/>
  <c r="P371" i="5"/>
  <c r="BK371" i="5"/>
  <c r="J371" i="5"/>
  <c r="BE371" i="5"/>
  <c r="BI366" i="5"/>
  <c r="BH366" i="5"/>
  <c r="BG366" i="5"/>
  <c r="BF366" i="5"/>
  <c r="T366" i="5"/>
  <c r="R366" i="5"/>
  <c r="P366" i="5"/>
  <c r="BK366" i="5"/>
  <c r="J366" i="5"/>
  <c r="BE366" i="5"/>
  <c r="BI361" i="5"/>
  <c r="BH361" i="5"/>
  <c r="BG361" i="5"/>
  <c r="BF361" i="5"/>
  <c r="T361" i="5"/>
  <c r="R361" i="5"/>
  <c r="P361" i="5"/>
  <c r="BK361" i="5"/>
  <c r="J361" i="5"/>
  <c r="BE361" i="5"/>
  <c r="BI356" i="5"/>
  <c r="BH356" i="5"/>
  <c r="BG356" i="5"/>
  <c r="BF356" i="5"/>
  <c r="T356" i="5"/>
  <c r="R356" i="5"/>
  <c r="P356" i="5"/>
  <c r="BK356" i="5"/>
  <c r="J356" i="5"/>
  <c r="BE356" i="5"/>
  <c r="BI351" i="5"/>
  <c r="BH351" i="5"/>
  <c r="BG351" i="5"/>
  <c r="BF351" i="5"/>
  <c r="T351" i="5"/>
  <c r="R351" i="5"/>
  <c r="P351" i="5"/>
  <c r="BK351" i="5"/>
  <c r="J351" i="5"/>
  <c r="BE351" i="5"/>
  <c r="BI346" i="5"/>
  <c r="BH346" i="5"/>
  <c r="BG346" i="5"/>
  <c r="BF346" i="5"/>
  <c r="T346" i="5"/>
  <c r="R346" i="5"/>
  <c r="P346" i="5"/>
  <c r="BK346" i="5"/>
  <c r="J346" i="5"/>
  <c r="BE346" i="5"/>
  <c r="BI342" i="5"/>
  <c r="BH342" i="5"/>
  <c r="BG342" i="5"/>
  <c r="BF342" i="5"/>
  <c r="T342" i="5"/>
  <c r="R342" i="5"/>
  <c r="P342" i="5"/>
  <c r="BK342" i="5"/>
  <c r="J342" i="5"/>
  <c r="BE342" i="5"/>
  <c r="BI335" i="5"/>
  <c r="BH335" i="5"/>
  <c r="BG335" i="5"/>
  <c r="BF335" i="5"/>
  <c r="T335" i="5"/>
  <c r="R335" i="5"/>
  <c r="P335" i="5"/>
  <c r="BK335" i="5"/>
  <c r="J335" i="5"/>
  <c r="BE335" i="5"/>
  <c r="BI327" i="5"/>
  <c r="BH327" i="5"/>
  <c r="BG327" i="5"/>
  <c r="BF327" i="5"/>
  <c r="T327" i="5"/>
  <c r="R327" i="5"/>
  <c r="P327" i="5"/>
  <c r="BK327" i="5"/>
  <c r="J327" i="5"/>
  <c r="BE327" i="5"/>
  <c r="BI319" i="5"/>
  <c r="BH319" i="5"/>
  <c r="BG319" i="5"/>
  <c r="BF319" i="5"/>
  <c r="T319" i="5"/>
  <c r="R319" i="5"/>
  <c r="P319" i="5"/>
  <c r="BK319" i="5"/>
  <c r="J319" i="5"/>
  <c r="BE319" i="5"/>
  <c r="BI313" i="5"/>
  <c r="BH313" i="5"/>
  <c r="BG313" i="5"/>
  <c r="BF313" i="5"/>
  <c r="T313" i="5"/>
  <c r="R313" i="5"/>
  <c r="P313" i="5"/>
  <c r="BK313" i="5"/>
  <c r="J313" i="5"/>
  <c r="BE313" i="5"/>
  <c r="BI305" i="5"/>
  <c r="BH305" i="5"/>
  <c r="BG305" i="5"/>
  <c r="BF305" i="5"/>
  <c r="T305" i="5"/>
  <c r="R305" i="5"/>
  <c r="P305" i="5"/>
  <c r="BK305" i="5"/>
  <c r="J305" i="5"/>
  <c r="BE305" i="5"/>
  <c r="BI299" i="5"/>
  <c r="BH299" i="5"/>
  <c r="BG299" i="5"/>
  <c r="BF299" i="5"/>
  <c r="T299" i="5"/>
  <c r="R299" i="5"/>
  <c r="P299" i="5"/>
  <c r="BK299" i="5"/>
  <c r="J299" i="5"/>
  <c r="BE299" i="5"/>
  <c r="BI294" i="5"/>
  <c r="BH294" i="5"/>
  <c r="BG294" i="5"/>
  <c r="BF294" i="5"/>
  <c r="T294" i="5"/>
  <c r="R294" i="5"/>
  <c r="P294" i="5"/>
  <c r="BK294" i="5"/>
  <c r="J294" i="5"/>
  <c r="BE294" i="5"/>
  <c r="BI286" i="5"/>
  <c r="BH286" i="5"/>
  <c r="BG286" i="5"/>
  <c r="BF286" i="5"/>
  <c r="T286" i="5"/>
  <c r="R286" i="5"/>
  <c r="P286" i="5"/>
  <c r="BK286" i="5"/>
  <c r="J286" i="5"/>
  <c r="BE286" i="5"/>
  <c r="BI281" i="5"/>
  <c r="BH281" i="5"/>
  <c r="BG281" i="5"/>
  <c r="BF281" i="5"/>
  <c r="T281" i="5"/>
  <c r="R281" i="5"/>
  <c r="P281" i="5"/>
  <c r="BK281" i="5"/>
  <c r="J281" i="5"/>
  <c r="BE281" i="5"/>
  <c r="BI276" i="5"/>
  <c r="BH276" i="5"/>
  <c r="BG276" i="5"/>
  <c r="BF276" i="5"/>
  <c r="T276" i="5"/>
  <c r="R276" i="5"/>
  <c r="P276" i="5"/>
  <c r="BK276" i="5"/>
  <c r="J276" i="5"/>
  <c r="BE276" i="5"/>
  <c r="BI271" i="5"/>
  <c r="BH271" i="5"/>
  <c r="BG271" i="5"/>
  <c r="BF271" i="5"/>
  <c r="T271" i="5"/>
  <c r="R271" i="5"/>
  <c r="P271" i="5"/>
  <c r="BK271" i="5"/>
  <c r="J271" i="5"/>
  <c r="BE271" i="5"/>
  <c r="BI266" i="5"/>
  <c r="BH266" i="5"/>
  <c r="BG266" i="5"/>
  <c r="BF266" i="5"/>
  <c r="T266" i="5"/>
  <c r="R266" i="5"/>
  <c r="P266" i="5"/>
  <c r="BK266" i="5"/>
  <c r="J266" i="5"/>
  <c r="BE266" i="5"/>
  <c r="BI260" i="5"/>
  <c r="BH260" i="5"/>
  <c r="BG260" i="5"/>
  <c r="BF260" i="5"/>
  <c r="T260" i="5"/>
  <c r="R260" i="5"/>
  <c r="P260" i="5"/>
  <c r="BK260" i="5"/>
  <c r="J260" i="5"/>
  <c r="BE260" i="5"/>
  <c r="BI251" i="5"/>
  <c r="BH251" i="5"/>
  <c r="BG251" i="5"/>
  <c r="BF251" i="5"/>
  <c r="T251" i="5"/>
  <c r="R251" i="5"/>
  <c r="P251" i="5"/>
  <c r="BK251" i="5"/>
  <c r="J251" i="5"/>
  <c r="BE251" i="5"/>
  <c r="BI246" i="5"/>
  <c r="BH246" i="5"/>
  <c r="BG246" i="5"/>
  <c r="BF246" i="5"/>
  <c r="T246" i="5"/>
  <c r="R246" i="5"/>
  <c r="P246" i="5"/>
  <c r="BK246" i="5"/>
  <c r="J246" i="5"/>
  <c r="BE246" i="5"/>
  <c r="BI240" i="5"/>
  <c r="BH240" i="5"/>
  <c r="BG240" i="5"/>
  <c r="BF240" i="5"/>
  <c r="T240" i="5"/>
  <c r="R240" i="5"/>
  <c r="P240" i="5"/>
  <c r="BK240" i="5"/>
  <c r="J240" i="5"/>
  <c r="BE240" i="5"/>
  <c r="BI230" i="5"/>
  <c r="BH230" i="5"/>
  <c r="BG230" i="5"/>
  <c r="BF230" i="5"/>
  <c r="T230" i="5"/>
  <c r="R230" i="5"/>
  <c r="P230" i="5"/>
  <c r="BK230" i="5"/>
  <c r="J230" i="5"/>
  <c r="BE230" i="5"/>
  <c r="BI220" i="5"/>
  <c r="BH220" i="5"/>
  <c r="BG220" i="5"/>
  <c r="BF220" i="5"/>
  <c r="T220" i="5"/>
  <c r="R220" i="5"/>
  <c r="P220" i="5"/>
  <c r="BK220" i="5"/>
  <c r="J220" i="5"/>
  <c r="BE220" i="5"/>
  <c r="BI212" i="5"/>
  <c r="BH212" i="5"/>
  <c r="BG212" i="5"/>
  <c r="BF212" i="5"/>
  <c r="T212" i="5"/>
  <c r="R212" i="5"/>
  <c r="P212" i="5"/>
  <c r="BK212" i="5"/>
  <c r="J212" i="5"/>
  <c r="BE212" i="5"/>
  <c r="BI204" i="5"/>
  <c r="BH204" i="5"/>
  <c r="BG204" i="5"/>
  <c r="BF204" i="5"/>
  <c r="T204" i="5"/>
  <c r="R204" i="5"/>
  <c r="P204" i="5"/>
  <c r="BK204" i="5"/>
  <c r="J204" i="5"/>
  <c r="BE204" i="5"/>
  <c r="BI198" i="5"/>
  <c r="BH198" i="5"/>
  <c r="BG198" i="5"/>
  <c r="BF198" i="5"/>
  <c r="T198" i="5"/>
  <c r="R198" i="5"/>
  <c r="P198" i="5"/>
  <c r="BK198" i="5"/>
  <c r="J198" i="5"/>
  <c r="BE198" i="5"/>
  <c r="BI192" i="5"/>
  <c r="BH192" i="5"/>
  <c r="BG192" i="5"/>
  <c r="BF192" i="5"/>
  <c r="T192" i="5"/>
  <c r="R192" i="5"/>
  <c r="P192" i="5"/>
  <c r="BK192" i="5"/>
  <c r="J192" i="5"/>
  <c r="BE192" i="5"/>
  <c r="BI186" i="5"/>
  <c r="BH186" i="5"/>
  <c r="BG186" i="5"/>
  <c r="BF186" i="5"/>
  <c r="T186" i="5"/>
  <c r="R186" i="5"/>
  <c r="P186" i="5"/>
  <c r="BK186" i="5"/>
  <c r="J186" i="5"/>
  <c r="BE186" i="5"/>
  <c r="BI180" i="5"/>
  <c r="BH180" i="5"/>
  <c r="BG180" i="5"/>
  <c r="BF180" i="5"/>
  <c r="T180" i="5"/>
  <c r="R180" i="5"/>
  <c r="P180" i="5"/>
  <c r="BK180" i="5"/>
  <c r="J180" i="5"/>
  <c r="BE180" i="5"/>
  <c r="BI170" i="5"/>
  <c r="BH170" i="5"/>
  <c r="BG170" i="5"/>
  <c r="BF170" i="5"/>
  <c r="T170" i="5"/>
  <c r="R170" i="5"/>
  <c r="P170" i="5"/>
  <c r="BK170" i="5"/>
  <c r="J170" i="5"/>
  <c r="BE170" i="5"/>
  <c r="BI161" i="5"/>
  <c r="BH161" i="5"/>
  <c r="BG161" i="5"/>
  <c r="BF161" i="5"/>
  <c r="T161" i="5"/>
  <c r="R161" i="5"/>
  <c r="P161" i="5"/>
  <c r="BK161" i="5"/>
  <c r="J161" i="5"/>
  <c r="BE161" i="5"/>
  <c r="BI153" i="5"/>
  <c r="BH153" i="5"/>
  <c r="BG153" i="5"/>
  <c r="BF153" i="5"/>
  <c r="T153" i="5"/>
  <c r="R153" i="5"/>
  <c r="P153" i="5"/>
  <c r="BK153" i="5"/>
  <c r="J153" i="5"/>
  <c r="BE153" i="5"/>
  <c r="BI145" i="5"/>
  <c r="BH145" i="5"/>
  <c r="BG145" i="5"/>
  <c r="BF145" i="5"/>
  <c r="T145" i="5"/>
  <c r="R145" i="5"/>
  <c r="P145" i="5"/>
  <c r="BK145" i="5"/>
  <c r="J145" i="5"/>
  <c r="BE145" i="5"/>
  <c r="BI137" i="5"/>
  <c r="BH137" i="5"/>
  <c r="BG137" i="5"/>
  <c r="BF137" i="5"/>
  <c r="T137" i="5"/>
  <c r="R137" i="5"/>
  <c r="P137" i="5"/>
  <c r="BK137" i="5"/>
  <c r="J137" i="5"/>
  <c r="BE137" i="5"/>
  <c r="BI133" i="5"/>
  <c r="BH133" i="5"/>
  <c r="BG133" i="5"/>
  <c r="BF133" i="5"/>
  <c r="T133" i="5"/>
  <c r="R133" i="5"/>
  <c r="P133" i="5"/>
  <c r="BK133" i="5"/>
  <c r="J133" i="5"/>
  <c r="BE133" i="5"/>
  <c r="BI126" i="5"/>
  <c r="BH126" i="5"/>
  <c r="BG126" i="5"/>
  <c r="BF126" i="5"/>
  <c r="T126" i="5"/>
  <c r="R126" i="5"/>
  <c r="P126" i="5"/>
  <c r="BK126" i="5"/>
  <c r="J126" i="5"/>
  <c r="BE126" i="5"/>
  <c r="BI120" i="5"/>
  <c r="BH120" i="5"/>
  <c r="BG120" i="5"/>
  <c r="BF120" i="5"/>
  <c r="T120" i="5"/>
  <c r="T119" i="5"/>
  <c r="R120" i="5"/>
  <c r="R119" i="5"/>
  <c r="P120" i="5"/>
  <c r="P119" i="5"/>
  <c r="BK120" i="5"/>
  <c r="BK119" i="5"/>
  <c r="J119" i="5" s="1"/>
  <c r="J66" i="5" s="1"/>
  <c r="J120" i="5"/>
  <c r="BE120" i="5" s="1"/>
  <c r="BI117" i="5"/>
  <c r="BH117" i="5"/>
  <c r="BG117" i="5"/>
  <c r="BF117" i="5"/>
  <c r="T117" i="5"/>
  <c r="R117" i="5"/>
  <c r="P117" i="5"/>
  <c r="BK117" i="5"/>
  <c r="J117" i="5"/>
  <c r="BE117" i="5"/>
  <c r="BI112" i="5"/>
  <c r="BH112" i="5"/>
  <c r="BG112" i="5"/>
  <c r="BF112" i="5"/>
  <c r="T112" i="5"/>
  <c r="R112" i="5"/>
  <c r="P112" i="5"/>
  <c r="BK112" i="5"/>
  <c r="J112" i="5"/>
  <c r="BE112" i="5"/>
  <c r="BI107" i="5"/>
  <c r="BH107" i="5"/>
  <c r="BG107" i="5"/>
  <c r="BF107" i="5"/>
  <c r="T107" i="5"/>
  <c r="R107" i="5"/>
  <c r="P107" i="5"/>
  <c r="BK107" i="5"/>
  <c r="J107" i="5"/>
  <c r="BE107" i="5"/>
  <c r="BI101" i="5"/>
  <c r="BH101" i="5"/>
  <c r="BG101" i="5"/>
  <c r="BF101" i="5"/>
  <c r="T101" i="5"/>
  <c r="R101" i="5"/>
  <c r="P101" i="5"/>
  <c r="BK101" i="5"/>
  <c r="J101" i="5"/>
  <c r="BE101" i="5"/>
  <c r="BI96" i="5"/>
  <c r="F39" i="5"/>
  <c r="BD59" i="1" s="1"/>
  <c r="BD55" i="1" s="1"/>
  <c r="BD54" i="1" s="1"/>
  <c r="W33" i="1" s="1"/>
  <c r="BH96" i="5"/>
  <c r="F38" i="5" s="1"/>
  <c r="BC59" i="1" s="1"/>
  <c r="BG96" i="5"/>
  <c r="F37" i="5"/>
  <c r="BB59" i="1" s="1"/>
  <c r="BF96" i="5"/>
  <c r="F36" i="5" s="1"/>
  <c r="BA59" i="1" s="1"/>
  <c r="T96" i="5"/>
  <c r="T95" i="5"/>
  <c r="T94" i="5" s="1"/>
  <c r="T93" i="5" s="1"/>
  <c r="R96" i="5"/>
  <c r="R95" i="5"/>
  <c r="R94" i="5" s="1"/>
  <c r="R93" i="5" s="1"/>
  <c r="P96" i="5"/>
  <c r="P95" i="5"/>
  <c r="P94" i="5" s="1"/>
  <c r="P93" i="5" s="1"/>
  <c r="AU59" i="1" s="1"/>
  <c r="BK96" i="5"/>
  <c r="BK95" i="5" s="1"/>
  <c r="J96" i="5"/>
  <c r="BE96" i="5" s="1"/>
  <c r="J90" i="5"/>
  <c r="J89" i="5"/>
  <c r="F89" i="5"/>
  <c r="F87" i="5"/>
  <c r="E85" i="5"/>
  <c r="J59" i="5"/>
  <c r="J58" i="5"/>
  <c r="F58" i="5"/>
  <c r="F56" i="5"/>
  <c r="E54" i="5"/>
  <c r="J20" i="5"/>
  <c r="E20" i="5"/>
  <c r="F59" i="5" s="1"/>
  <c r="J19" i="5"/>
  <c r="J14" i="5"/>
  <c r="J56" i="5" s="1"/>
  <c r="E7" i="5"/>
  <c r="E81" i="5"/>
  <c r="E50" i="5"/>
  <c r="J39" i="4"/>
  <c r="J38" i="4"/>
  <c r="AY58" i="1"/>
  <c r="J37" i="4"/>
  <c r="AX58" i="1"/>
  <c r="BI111" i="4"/>
  <c r="BH111" i="4"/>
  <c r="BG111" i="4"/>
  <c r="BF111" i="4"/>
  <c r="T111" i="4"/>
  <c r="R111" i="4"/>
  <c r="P111" i="4"/>
  <c r="BK111" i="4"/>
  <c r="J111" i="4"/>
  <c r="BE111" i="4"/>
  <c r="BI110" i="4"/>
  <c r="BH110" i="4"/>
  <c r="BG110" i="4"/>
  <c r="BF110" i="4"/>
  <c r="T110" i="4"/>
  <c r="R110" i="4"/>
  <c r="P110" i="4"/>
  <c r="BK110" i="4"/>
  <c r="J110" i="4"/>
  <c r="BE110" i="4"/>
  <c r="BI109" i="4"/>
  <c r="BH109" i="4"/>
  <c r="BG109" i="4"/>
  <c r="BF109" i="4"/>
  <c r="T109" i="4"/>
  <c r="R109" i="4"/>
  <c r="P109" i="4"/>
  <c r="BK109" i="4"/>
  <c r="J109" i="4"/>
  <c r="BE109" i="4"/>
  <c r="BI108" i="4"/>
  <c r="BH108" i="4"/>
  <c r="BG108" i="4"/>
  <c r="BF108" i="4"/>
  <c r="T108" i="4"/>
  <c r="R108" i="4"/>
  <c r="P108" i="4"/>
  <c r="BK108" i="4"/>
  <c r="J108" i="4"/>
  <c r="BE108" i="4"/>
  <c r="BI107" i="4"/>
  <c r="BH107" i="4"/>
  <c r="BG107" i="4"/>
  <c r="BF107" i="4"/>
  <c r="T107" i="4"/>
  <c r="R107" i="4"/>
  <c r="P107" i="4"/>
  <c r="BK107" i="4"/>
  <c r="J107" i="4"/>
  <c r="BE107" i="4"/>
  <c r="BI106" i="4"/>
  <c r="BH106" i="4"/>
  <c r="BG106" i="4"/>
  <c r="BF106" i="4"/>
  <c r="T106" i="4"/>
  <c r="R106" i="4"/>
  <c r="P106" i="4"/>
  <c r="BK106" i="4"/>
  <c r="J106" i="4"/>
  <c r="BE106" i="4"/>
  <c r="BI105" i="4"/>
  <c r="BH105" i="4"/>
  <c r="BG105" i="4"/>
  <c r="BF105" i="4"/>
  <c r="T105" i="4"/>
  <c r="R105" i="4"/>
  <c r="P105" i="4"/>
  <c r="BK105" i="4"/>
  <c r="J105" i="4"/>
  <c r="BE105" i="4"/>
  <c r="BI104" i="4"/>
  <c r="BH104" i="4"/>
  <c r="BG104" i="4"/>
  <c r="BF104" i="4"/>
  <c r="T104" i="4"/>
  <c r="R104" i="4"/>
  <c r="P104" i="4"/>
  <c r="BK104" i="4"/>
  <c r="J104" i="4"/>
  <c r="BE104" i="4"/>
  <c r="BI103" i="4"/>
  <c r="BH103" i="4"/>
  <c r="BG103" i="4"/>
  <c r="BF103" i="4"/>
  <c r="T103" i="4"/>
  <c r="R103" i="4"/>
  <c r="P103" i="4"/>
  <c r="BK103" i="4"/>
  <c r="J103" i="4"/>
  <c r="BE103" i="4"/>
  <c r="BI102" i="4"/>
  <c r="BH102" i="4"/>
  <c r="BG102" i="4"/>
  <c r="BF102" i="4"/>
  <c r="T102" i="4"/>
  <c r="R102" i="4"/>
  <c r="P102" i="4"/>
  <c r="BK102" i="4"/>
  <c r="J102" i="4"/>
  <c r="BE102" i="4"/>
  <c r="BI101" i="4"/>
  <c r="BH101" i="4"/>
  <c r="BG101" i="4"/>
  <c r="BF101" i="4"/>
  <c r="T101" i="4"/>
  <c r="R101" i="4"/>
  <c r="P101" i="4"/>
  <c r="BK101" i="4"/>
  <c r="J101" i="4"/>
  <c r="BE101" i="4"/>
  <c r="BI100" i="4"/>
  <c r="BH100" i="4"/>
  <c r="BG100" i="4"/>
  <c r="BF100" i="4"/>
  <c r="T100" i="4"/>
  <c r="R100" i="4"/>
  <c r="P100" i="4"/>
  <c r="BK100" i="4"/>
  <c r="J100" i="4"/>
  <c r="BE100" i="4"/>
  <c r="BI99" i="4"/>
  <c r="BH99" i="4"/>
  <c r="BG99" i="4"/>
  <c r="BF99" i="4"/>
  <c r="T99" i="4"/>
  <c r="R99" i="4"/>
  <c r="P99" i="4"/>
  <c r="BK99" i="4"/>
  <c r="J99" i="4"/>
  <c r="BE99" i="4"/>
  <c r="BI98" i="4"/>
  <c r="BH98" i="4"/>
  <c r="BG98" i="4"/>
  <c r="BF98" i="4"/>
  <c r="T98" i="4"/>
  <c r="R98" i="4"/>
  <c r="P98" i="4"/>
  <c r="BK98" i="4"/>
  <c r="J98" i="4"/>
  <c r="BE98" i="4"/>
  <c r="BI97" i="4"/>
  <c r="BH97" i="4"/>
  <c r="BG97" i="4"/>
  <c r="BF97" i="4"/>
  <c r="T97" i="4"/>
  <c r="R97" i="4"/>
  <c r="P97" i="4"/>
  <c r="BK97" i="4"/>
  <c r="J97" i="4"/>
  <c r="BE97" i="4"/>
  <c r="BI96" i="4"/>
  <c r="BH96" i="4"/>
  <c r="BG96" i="4"/>
  <c r="BF96" i="4"/>
  <c r="T96" i="4"/>
  <c r="R96" i="4"/>
  <c r="P96" i="4"/>
  <c r="BK96" i="4"/>
  <c r="J96" i="4"/>
  <c r="BE96" i="4"/>
  <c r="BI95" i="4"/>
  <c r="BH95" i="4"/>
  <c r="BG95" i="4"/>
  <c r="BF95" i="4"/>
  <c r="T95" i="4"/>
  <c r="R95" i="4"/>
  <c r="P95" i="4"/>
  <c r="BK95" i="4"/>
  <c r="J95" i="4"/>
  <c r="BE95" i="4"/>
  <c r="BI94" i="4"/>
  <c r="BH94" i="4"/>
  <c r="BG94" i="4"/>
  <c r="BF94" i="4"/>
  <c r="T94" i="4"/>
  <c r="R94" i="4"/>
  <c r="P94" i="4"/>
  <c r="BK94" i="4"/>
  <c r="J94" i="4"/>
  <c r="BE94" i="4"/>
  <c r="BI93" i="4"/>
  <c r="BH93" i="4"/>
  <c r="BG93" i="4"/>
  <c r="BF93" i="4"/>
  <c r="T93" i="4"/>
  <c r="R93" i="4"/>
  <c r="P93" i="4"/>
  <c r="BK93" i="4"/>
  <c r="J93" i="4"/>
  <c r="BE93" i="4"/>
  <c r="BI92" i="4"/>
  <c r="BH92" i="4"/>
  <c r="BG92" i="4"/>
  <c r="BF92" i="4"/>
  <c r="T92" i="4"/>
  <c r="R92" i="4"/>
  <c r="R89" i="4" s="1"/>
  <c r="R88" i="4" s="1"/>
  <c r="R87" i="4" s="1"/>
  <c r="P92" i="4"/>
  <c r="BK92" i="4"/>
  <c r="J92" i="4"/>
  <c r="BE92" i="4"/>
  <c r="BI91" i="4"/>
  <c r="BH91" i="4"/>
  <c r="BG91" i="4"/>
  <c r="BF91" i="4"/>
  <c r="T91" i="4"/>
  <c r="R91" i="4"/>
  <c r="P91" i="4"/>
  <c r="BK91" i="4"/>
  <c r="J91" i="4"/>
  <c r="BE91" i="4"/>
  <c r="BI90" i="4"/>
  <c r="F39" i="4"/>
  <c r="BD58" i="1" s="1"/>
  <c r="BH90" i="4"/>
  <c r="F38" i="4" s="1"/>
  <c r="BC58" i="1" s="1"/>
  <c r="BG90" i="4"/>
  <c r="F37" i="4"/>
  <c r="BB58" i="1" s="1"/>
  <c r="BF90" i="4"/>
  <c r="J36" i="4" s="1"/>
  <c r="AW58" i="1" s="1"/>
  <c r="T90" i="4"/>
  <c r="T89" i="4"/>
  <c r="T88" i="4" s="1"/>
  <c r="T87" i="4" s="1"/>
  <c r="R90" i="4"/>
  <c r="P90" i="4"/>
  <c r="P89" i="4"/>
  <c r="P88" i="4" s="1"/>
  <c r="P87" i="4" s="1"/>
  <c r="AU58" i="1" s="1"/>
  <c r="BK90" i="4"/>
  <c r="BK89" i="4" s="1"/>
  <c r="J90" i="4"/>
  <c r="BE90" i="4" s="1"/>
  <c r="J84" i="4"/>
  <c r="J83" i="4"/>
  <c r="F83" i="4"/>
  <c r="F81" i="4"/>
  <c r="E79" i="4"/>
  <c r="J59" i="4"/>
  <c r="J58" i="4"/>
  <c r="F58" i="4"/>
  <c r="F56" i="4"/>
  <c r="E54" i="4"/>
  <c r="J20" i="4"/>
  <c r="E20" i="4"/>
  <c r="F84" i="4" s="1"/>
  <c r="J19" i="4"/>
  <c r="J14" i="4"/>
  <c r="J81" i="4" s="1"/>
  <c r="E7" i="4"/>
  <c r="E50" i="4" s="1"/>
  <c r="E75" i="4"/>
  <c r="J39" i="3"/>
  <c r="J38" i="3"/>
  <c r="AY57" i="1"/>
  <c r="J37" i="3"/>
  <c r="AX57" i="1"/>
  <c r="BI115" i="3"/>
  <c r="BH115" i="3"/>
  <c r="BG115" i="3"/>
  <c r="BF115" i="3"/>
  <c r="T115" i="3"/>
  <c r="R115" i="3"/>
  <c r="P115" i="3"/>
  <c r="BK115" i="3"/>
  <c r="J115" i="3"/>
  <c r="BE115" i="3"/>
  <c r="BI114" i="3"/>
  <c r="BH114" i="3"/>
  <c r="BG114" i="3"/>
  <c r="BF114" i="3"/>
  <c r="T114" i="3"/>
  <c r="T113" i="3"/>
  <c r="R114" i="3"/>
  <c r="R113" i="3"/>
  <c r="P114" i="3"/>
  <c r="P113" i="3"/>
  <c r="BK114" i="3"/>
  <c r="BK113" i="3"/>
  <c r="J113" i="3" s="1"/>
  <c r="J67" i="3" s="1"/>
  <c r="J114" i="3"/>
  <c r="BE114" i="3" s="1"/>
  <c r="BI112" i="3"/>
  <c r="BH112" i="3"/>
  <c r="BG112" i="3"/>
  <c r="BF112" i="3"/>
  <c r="T112" i="3"/>
  <c r="R112" i="3"/>
  <c r="P112" i="3"/>
  <c r="BK112" i="3"/>
  <c r="J112" i="3"/>
  <c r="BE112" i="3"/>
  <c r="BI111" i="3"/>
  <c r="BH111" i="3"/>
  <c r="BG111" i="3"/>
  <c r="BF111" i="3"/>
  <c r="T111" i="3"/>
  <c r="R111" i="3"/>
  <c r="R108" i="3" s="1"/>
  <c r="P111" i="3"/>
  <c r="BK111" i="3"/>
  <c r="J111" i="3"/>
  <c r="BE111" i="3"/>
  <c r="BI110" i="3"/>
  <c r="BH110" i="3"/>
  <c r="BG110" i="3"/>
  <c r="BF110" i="3"/>
  <c r="T110" i="3"/>
  <c r="R110" i="3"/>
  <c r="P110" i="3"/>
  <c r="BK110" i="3"/>
  <c r="BK108" i="3" s="1"/>
  <c r="J108" i="3" s="1"/>
  <c r="J66" i="3" s="1"/>
  <c r="J110" i="3"/>
  <c r="BE110" i="3"/>
  <c r="BI109" i="3"/>
  <c r="BH109" i="3"/>
  <c r="BG109" i="3"/>
  <c r="BF109" i="3"/>
  <c r="T109" i="3"/>
  <c r="T108" i="3"/>
  <c r="R109" i="3"/>
  <c r="P109" i="3"/>
  <c r="P108" i="3"/>
  <c r="BK109" i="3"/>
  <c r="J109" i="3"/>
  <c r="BE109" i="3" s="1"/>
  <c r="BI107" i="3"/>
  <c r="BH107" i="3"/>
  <c r="BG107" i="3"/>
  <c r="BF107" i="3"/>
  <c r="T107" i="3"/>
  <c r="R107" i="3"/>
  <c r="P107" i="3"/>
  <c r="BK107" i="3"/>
  <c r="J107" i="3"/>
  <c r="BE107" i="3"/>
  <c r="BI106" i="3"/>
  <c r="BH106" i="3"/>
  <c r="BG106" i="3"/>
  <c r="BF106" i="3"/>
  <c r="T106" i="3"/>
  <c r="T105" i="3"/>
  <c r="R106" i="3"/>
  <c r="R105" i="3"/>
  <c r="P106" i="3"/>
  <c r="P105" i="3"/>
  <c r="BK106" i="3"/>
  <c r="BK105" i="3"/>
  <c r="J105" i="3" s="1"/>
  <c r="J65" i="3" s="1"/>
  <c r="J106" i="3"/>
  <c r="BE106" i="3" s="1"/>
  <c r="BI104" i="3"/>
  <c r="BH104" i="3"/>
  <c r="BG104" i="3"/>
  <c r="BF104" i="3"/>
  <c r="T104" i="3"/>
  <c r="R104" i="3"/>
  <c r="P104" i="3"/>
  <c r="BK104" i="3"/>
  <c r="J104" i="3"/>
  <c r="BE104" i="3"/>
  <c r="BI103" i="3"/>
  <c r="BH103" i="3"/>
  <c r="BG103" i="3"/>
  <c r="BF103" i="3"/>
  <c r="T103" i="3"/>
  <c r="R103" i="3"/>
  <c r="P103" i="3"/>
  <c r="BK103" i="3"/>
  <c r="J103" i="3"/>
  <c r="BE103" i="3"/>
  <c r="BI102" i="3"/>
  <c r="BH102" i="3"/>
  <c r="BG102" i="3"/>
  <c r="BF102" i="3"/>
  <c r="T102" i="3"/>
  <c r="R102" i="3"/>
  <c r="P102" i="3"/>
  <c r="BK102" i="3"/>
  <c r="J102" i="3"/>
  <c r="BE102" i="3"/>
  <c r="BI101" i="3"/>
  <c r="BH101" i="3"/>
  <c r="BG101" i="3"/>
  <c r="BF101" i="3"/>
  <c r="T101" i="3"/>
  <c r="R101" i="3"/>
  <c r="P101" i="3"/>
  <c r="BK101" i="3"/>
  <c r="J101" i="3"/>
  <c r="BE101" i="3"/>
  <c r="BI100" i="3"/>
  <c r="BH100" i="3"/>
  <c r="BG100" i="3"/>
  <c r="BF100" i="3"/>
  <c r="T100" i="3"/>
  <c r="R100" i="3"/>
  <c r="P100" i="3"/>
  <c r="BK100" i="3"/>
  <c r="J100" i="3"/>
  <c r="BE100" i="3"/>
  <c r="BI99" i="3"/>
  <c r="BH99" i="3"/>
  <c r="BG99" i="3"/>
  <c r="BF99" i="3"/>
  <c r="T99" i="3"/>
  <c r="R99" i="3"/>
  <c r="P99" i="3"/>
  <c r="BK99" i="3"/>
  <c r="J99" i="3"/>
  <c r="BE99" i="3"/>
  <c r="BI98" i="3"/>
  <c r="BH98" i="3"/>
  <c r="BG98" i="3"/>
  <c r="BF98" i="3"/>
  <c r="T98" i="3"/>
  <c r="R98" i="3"/>
  <c r="P98" i="3"/>
  <c r="BK98" i="3"/>
  <c r="J98" i="3"/>
  <c r="BE98" i="3"/>
  <c r="BI97" i="3"/>
  <c r="BH97" i="3"/>
  <c r="BG97" i="3"/>
  <c r="BF97" i="3"/>
  <c r="T97" i="3"/>
  <c r="R97" i="3"/>
  <c r="P97" i="3"/>
  <c r="BK97" i="3"/>
  <c r="J97" i="3"/>
  <c r="BE97" i="3"/>
  <c r="BI96" i="3"/>
  <c r="BH96" i="3"/>
  <c r="BG96" i="3"/>
  <c r="BF96" i="3"/>
  <c r="T96" i="3"/>
  <c r="R96" i="3"/>
  <c r="P96" i="3"/>
  <c r="BK96" i="3"/>
  <c r="J96" i="3"/>
  <c r="BE96" i="3"/>
  <c r="BI95" i="3"/>
  <c r="BH95" i="3"/>
  <c r="BG95" i="3"/>
  <c r="BF95" i="3"/>
  <c r="T95" i="3"/>
  <c r="R95" i="3"/>
  <c r="P95" i="3"/>
  <c r="BK95" i="3"/>
  <c r="J95" i="3"/>
  <c r="BE95" i="3"/>
  <c r="BI94" i="3"/>
  <c r="BH94" i="3"/>
  <c r="BG94" i="3"/>
  <c r="BF94" i="3"/>
  <c r="T94" i="3"/>
  <c r="R94" i="3"/>
  <c r="P94" i="3"/>
  <c r="BK94" i="3"/>
  <c r="J94" i="3"/>
  <c r="BE94" i="3"/>
  <c r="BI93" i="3"/>
  <c r="BH93" i="3"/>
  <c r="BG93" i="3"/>
  <c r="BF93" i="3"/>
  <c r="T93" i="3"/>
  <c r="R93" i="3"/>
  <c r="P93" i="3"/>
  <c r="BK93" i="3"/>
  <c r="BK90" i="3" s="1"/>
  <c r="J93" i="3"/>
  <c r="BE93" i="3"/>
  <c r="BI92" i="3"/>
  <c r="BH92" i="3"/>
  <c r="BG92" i="3"/>
  <c r="BF92" i="3"/>
  <c r="T92" i="3"/>
  <c r="R92" i="3"/>
  <c r="P92" i="3"/>
  <c r="BK92" i="3"/>
  <c r="J92" i="3"/>
  <c r="BE92" i="3"/>
  <c r="BI91" i="3"/>
  <c r="F39" i="3"/>
  <c r="BD57" i="1" s="1"/>
  <c r="BH91" i="3"/>
  <c r="F38" i="3" s="1"/>
  <c r="BC57" i="1" s="1"/>
  <c r="BG91" i="3"/>
  <c r="F37" i="3"/>
  <c r="BB57" i="1" s="1"/>
  <c r="BF91" i="3"/>
  <c r="J36" i="3" s="1"/>
  <c r="AW57" i="1" s="1"/>
  <c r="T91" i="3"/>
  <c r="T90" i="3"/>
  <c r="T89" i="3" s="1"/>
  <c r="R91" i="3"/>
  <c r="R90" i="3" s="1"/>
  <c r="R89" i="3" s="1"/>
  <c r="P91" i="3"/>
  <c r="P90" i="3"/>
  <c r="P89" i="3" s="1"/>
  <c r="AU57" i="1" s="1"/>
  <c r="BK91" i="3"/>
  <c r="J91" i="3"/>
  <c r="BE91" i="3"/>
  <c r="J35" i="3" s="1"/>
  <c r="AV57" i="1" s="1"/>
  <c r="J86" i="3"/>
  <c r="J85" i="3"/>
  <c r="F85" i="3"/>
  <c r="F83" i="3"/>
  <c r="E81" i="3"/>
  <c r="J59" i="3"/>
  <c r="J58" i="3"/>
  <c r="F58" i="3"/>
  <c r="F56" i="3"/>
  <c r="E54" i="3"/>
  <c r="J20" i="3"/>
  <c r="E20" i="3"/>
  <c r="F86" i="3" s="1"/>
  <c r="J19" i="3"/>
  <c r="J14" i="3"/>
  <c r="J56" i="3" s="1"/>
  <c r="E7" i="3"/>
  <c r="E77" i="3"/>
  <c r="E50" i="3"/>
  <c r="J39" i="2"/>
  <c r="J38" i="2"/>
  <c r="AY56" i="1"/>
  <c r="J37" i="2"/>
  <c r="AX56" i="1"/>
  <c r="BI166" i="2"/>
  <c r="BH166" i="2"/>
  <c r="BG166" i="2"/>
  <c r="BF166" i="2"/>
  <c r="T166" i="2"/>
  <c r="R166" i="2"/>
  <c r="P166" i="2"/>
  <c r="BK166" i="2"/>
  <c r="J166" i="2"/>
  <c r="BE166" i="2"/>
  <c r="BI165" i="2"/>
  <c r="BH165" i="2"/>
  <c r="BG165" i="2"/>
  <c r="BF165" i="2"/>
  <c r="T165" i="2"/>
  <c r="R165" i="2"/>
  <c r="P165" i="2"/>
  <c r="BK165" i="2"/>
  <c r="J165" i="2"/>
  <c r="BE165" i="2"/>
  <c r="BI164" i="2"/>
  <c r="BH164" i="2"/>
  <c r="BG164" i="2"/>
  <c r="BF164" i="2"/>
  <c r="T164" i="2"/>
  <c r="R164" i="2"/>
  <c r="P164" i="2"/>
  <c r="BK164" i="2"/>
  <c r="J164" i="2"/>
  <c r="BE164" i="2"/>
  <c r="BI163" i="2"/>
  <c r="BH163" i="2"/>
  <c r="BG163" i="2"/>
  <c r="BF163" i="2"/>
  <c r="T163" i="2"/>
  <c r="T162" i="2"/>
  <c r="R163" i="2"/>
  <c r="R162" i="2"/>
  <c r="P163" i="2"/>
  <c r="P162" i="2"/>
  <c r="BK163" i="2"/>
  <c r="BK162" i="2"/>
  <c r="J162" i="2" s="1"/>
  <c r="J70" i="2" s="1"/>
  <c r="J163" i="2"/>
  <c r="BE163" i="2" s="1"/>
  <c r="BI161" i="2"/>
  <c r="BH161" i="2"/>
  <c r="BG161" i="2"/>
  <c r="BF161" i="2"/>
  <c r="T161" i="2"/>
  <c r="R161" i="2"/>
  <c r="P161" i="2"/>
  <c r="BK161" i="2"/>
  <c r="J161" i="2"/>
  <c r="BE161" i="2"/>
  <c r="BI160" i="2"/>
  <c r="BH160" i="2"/>
  <c r="BG160" i="2"/>
  <c r="BF160" i="2"/>
  <c r="T160" i="2"/>
  <c r="R160" i="2"/>
  <c r="P160" i="2"/>
  <c r="BK160" i="2"/>
  <c r="J160" i="2"/>
  <c r="BE160" i="2"/>
  <c r="BI159" i="2"/>
  <c r="BH159" i="2"/>
  <c r="BG159" i="2"/>
  <c r="BF159" i="2"/>
  <c r="T159" i="2"/>
  <c r="R159" i="2"/>
  <c r="P159" i="2"/>
  <c r="BK159" i="2"/>
  <c r="J159" i="2"/>
  <c r="BE159" i="2"/>
  <c r="BI158" i="2"/>
  <c r="BH158" i="2"/>
  <c r="BG158" i="2"/>
  <c r="BF158" i="2"/>
  <c r="T158" i="2"/>
  <c r="R158" i="2"/>
  <c r="P158" i="2"/>
  <c r="BK158" i="2"/>
  <c r="J158" i="2"/>
  <c r="BE158" i="2"/>
  <c r="BI157" i="2"/>
  <c r="BH157" i="2"/>
  <c r="BG157" i="2"/>
  <c r="BF157" i="2"/>
  <c r="T157" i="2"/>
  <c r="T156" i="2"/>
  <c r="R157" i="2"/>
  <c r="R156" i="2"/>
  <c r="P157" i="2"/>
  <c r="P156" i="2"/>
  <c r="BK157" i="2"/>
  <c r="BK156" i="2"/>
  <c r="J156" i="2" s="1"/>
  <c r="J69" i="2" s="1"/>
  <c r="J157" i="2"/>
  <c r="BE157" i="2" s="1"/>
  <c r="BI155" i="2"/>
  <c r="BH155" i="2"/>
  <c r="BG155" i="2"/>
  <c r="BF155" i="2"/>
  <c r="T155" i="2"/>
  <c r="R155" i="2"/>
  <c r="P155" i="2"/>
  <c r="BK155" i="2"/>
  <c r="J155" i="2"/>
  <c r="BE155" i="2"/>
  <c r="BI154" i="2"/>
  <c r="BH154" i="2"/>
  <c r="BG154" i="2"/>
  <c r="BF154" i="2"/>
  <c r="T154" i="2"/>
  <c r="R154" i="2"/>
  <c r="P154" i="2"/>
  <c r="BK154" i="2"/>
  <c r="J154" i="2"/>
  <c r="BE154" i="2"/>
  <c r="BI153" i="2"/>
  <c r="BH153" i="2"/>
  <c r="BG153" i="2"/>
  <c r="BF153" i="2"/>
  <c r="T153" i="2"/>
  <c r="T152" i="2"/>
  <c r="R153" i="2"/>
  <c r="R152" i="2"/>
  <c r="P153" i="2"/>
  <c r="P152" i="2"/>
  <c r="BK153" i="2"/>
  <c r="BK152" i="2"/>
  <c r="J152" i="2" s="1"/>
  <c r="J68" i="2" s="1"/>
  <c r="J153" i="2"/>
  <c r="BE153" i="2" s="1"/>
  <c r="BI151" i="2"/>
  <c r="BH151" i="2"/>
  <c r="BG151" i="2"/>
  <c r="BF151" i="2"/>
  <c r="T151" i="2"/>
  <c r="R151" i="2"/>
  <c r="P151" i="2"/>
  <c r="BK151" i="2"/>
  <c r="J151" i="2"/>
  <c r="BE151" i="2"/>
  <c r="BI150" i="2"/>
  <c r="BH150" i="2"/>
  <c r="BG150" i="2"/>
  <c r="BF150" i="2"/>
  <c r="T150" i="2"/>
  <c r="R150" i="2"/>
  <c r="P150" i="2"/>
  <c r="BK150" i="2"/>
  <c r="J150" i="2"/>
  <c r="BE150" i="2"/>
  <c r="BI149" i="2"/>
  <c r="BH149" i="2"/>
  <c r="BG149" i="2"/>
  <c r="BF149" i="2"/>
  <c r="T149" i="2"/>
  <c r="R149" i="2"/>
  <c r="P149" i="2"/>
  <c r="BK149" i="2"/>
  <c r="J149" i="2"/>
  <c r="BE149" i="2"/>
  <c r="BI148" i="2"/>
  <c r="BH148" i="2"/>
  <c r="BG148" i="2"/>
  <c r="BF148" i="2"/>
  <c r="T148" i="2"/>
  <c r="R148" i="2"/>
  <c r="P148" i="2"/>
  <c r="BK148" i="2"/>
  <c r="J148" i="2"/>
  <c r="BE148" i="2"/>
  <c r="BI147" i="2"/>
  <c r="BH147" i="2"/>
  <c r="BG147" i="2"/>
  <c r="BF147" i="2"/>
  <c r="T147" i="2"/>
  <c r="R147" i="2"/>
  <c r="P147" i="2"/>
  <c r="BK147" i="2"/>
  <c r="J147" i="2"/>
  <c r="BE147" i="2"/>
  <c r="BI146" i="2"/>
  <c r="BH146" i="2"/>
  <c r="BG146" i="2"/>
  <c r="BF146" i="2"/>
  <c r="T146" i="2"/>
  <c r="R146" i="2"/>
  <c r="P146" i="2"/>
  <c r="BK146" i="2"/>
  <c r="J146" i="2"/>
  <c r="BE146" i="2"/>
  <c r="BI145" i="2"/>
  <c r="BH145" i="2"/>
  <c r="BG145" i="2"/>
  <c r="BF145" i="2"/>
  <c r="T145" i="2"/>
  <c r="R145" i="2"/>
  <c r="P145" i="2"/>
  <c r="BK145" i="2"/>
  <c r="J145" i="2"/>
  <c r="BE145" i="2"/>
  <c r="BI144" i="2"/>
  <c r="BH144" i="2"/>
  <c r="BG144" i="2"/>
  <c r="BF144" i="2"/>
  <c r="T144" i="2"/>
  <c r="R144" i="2"/>
  <c r="P144" i="2"/>
  <c r="BK144" i="2"/>
  <c r="J144" i="2"/>
  <c r="BE144" i="2"/>
  <c r="BI143" i="2"/>
  <c r="BH143" i="2"/>
  <c r="BG143" i="2"/>
  <c r="BF143" i="2"/>
  <c r="T143" i="2"/>
  <c r="T142" i="2"/>
  <c r="R143" i="2"/>
  <c r="R142" i="2"/>
  <c r="P143" i="2"/>
  <c r="P142" i="2"/>
  <c r="BK143" i="2"/>
  <c r="BK142" i="2"/>
  <c r="J142" i="2" s="1"/>
  <c r="J67" i="2" s="1"/>
  <c r="J143" i="2"/>
  <c r="BE143" i="2" s="1"/>
  <c r="BI141" i="2"/>
  <c r="BH141" i="2"/>
  <c r="BG141" i="2"/>
  <c r="BF141" i="2"/>
  <c r="T141" i="2"/>
  <c r="R141" i="2"/>
  <c r="P141" i="2"/>
  <c r="BK141" i="2"/>
  <c r="J141" i="2"/>
  <c r="BE141" i="2"/>
  <c r="BI140" i="2"/>
  <c r="BH140" i="2"/>
  <c r="BG140" i="2"/>
  <c r="BF140" i="2"/>
  <c r="T140" i="2"/>
  <c r="R140" i="2"/>
  <c r="P140" i="2"/>
  <c r="BK140" i="2"/>
  <c r="J140" i="2"/>
  <c r="BE140" i="2"/>
  <c r="BI139" i="2"/>
  <c r="BH139" i="2"/>
  <c r="BG139" i="2"/>
  <c r="BF139" i="2"/>
  <c r="T139" i="2"/>
  <c r="R139" i="2"/>
  <c r="P139" i="2"/>
  <c r="BK139" i="2"/>
  <c r="J139" i="2"/>
  <c r="BE139" i="2"/>
  <c r="BI138" i="2"/>
  <c r="BH138" i="2"/>
  <c r="BG138" i="2"/>
  <c r="BF138" i="2"/>
  <c r="T138" i="2"/>
  <c r="R138" i="2"/>
  <c r="P138" i="2"/>
  <c r="BK138" i="2"/>
  <c r="J138" i="2"/>
  <c r="BE138" i="2"/>
  <c r="BI137" i="2"/>
  <c r="BH137" i="2"/>
  <c r="BG137" i="2"/>
  <c r="BF137" i="2"/>
  <c r="T137" i="2"/>
  <c r="R137" i="2"/>
  <c r="P137" i="2"/>
  <c r="BK137" i="2"/>
  <c r="J137" i="2"/>
  <c r="BE137" i="2"/>
  <c r="BI136" i="2"/>
  <c r="BH136" i="2"/>
  <c r="BG136" i="2"/>
  <c r="BF136" i="2"/>
  <c r="T136" i="2"/>
  <c r="R136" i="2"/>
  <c r="R133" i="2" s="1"/>
  <c r="P136" i="2"/>
  <c r="BK136" i="2"/>
  <c r="J136" i="2"/>
  <c r="BE136" i="2"/>
  <c r="BI135" i="2"/>
  <c r="BH135" i="2"/>
  <c r="BG135" i="2"/>
  <c r="BF135" i="2"/>
  <c r="T135" i="2"/>
  <c r="R135" i="2"/>
  <c r="P135" i="2"/>
  <c r="BK135" i="2"/>
  <c r="BK133" i="2" s="1"/>
  <c r="J133" i="2" s="1"/>
  <c r="J66" i="2" s="1"/>
  <c r="J135" i="2"/>
  <c r="BE135" i="2"/>
  <c r="BI134" i="2"/>
  <c r="BH134" i="2"/>
  <c r="BG134" i="2"/>
  <c r="BF134" i="2"/>
  <c r="T134" i="2"/>
  <c r="T133" i="2"/>
  <c r="R134" i="2"/>
  <c r="P134" i="2"/>
  <c r="P133" i="2"/>
  <c r="BK134" i="2"/>
  <c r="J134" i="2"/>
  <c r="BE134" i="2" s="1"/>
  <c r="BI132" i="2"/>
  <c r="BH132" i="2"/>
  <c r="BG132" i="2"/>
  <c r="BF132" i="2"/>
  <c r="T132" i="2"/>
  <c r="R132" i="2"/>
  <c r="P132" i="2"/>
  <c r="BK132" i="2"/>
  <c r="J132" i="2"/>
  <c r="BE132" i="2"/>
  <c r="BI131" i="2"/>
  <c r="BH131" i="2"/>
  <c r="BG131" i="2"/>
  <c r="BF131" i="2"/>
  <c r="T131" i="2"/>
  <c r="R131" i="2"/>
  <c r="P131" i="2"/>
  <c r="BK131" i="2"/>
  <c r="J131" i="2"/>
  <c r="BE131" i="2"/>
  <c r="BI130" i="2"/>
  <c r="BH130" i="2"/>
  <c r="BG130" i="2"/>
  <c r="BF130" i="2"/>
  <c r="T130" i="2"/>
  <c r="R130" i="2"/>
  <c r="P130" i="2"/>
  <c r="BK130" i="2"/>
  <c r="J130" i="2"/>
  <c r="BE130" i="2"/>
  <c r="BI129" i="2"/>
  <c r="BH129" i="2"/>
  <c r="BG129" i="2"/>
  <c r="BF129" i="2"/>
  <c r="T129" i="2"/>
  <c r="R129" i="2"/>
  <c r="P129" i="2"/>
  <c r="BK129" i="2"/>
  <c r="J129" i="2"/>
  <c r="BE129" i="2"/>
  <c r="BI128" i="2"/>
  <c r="BH128" i="2"/>
  <c r="BG128" i="2"/>
  <c r="BF128" i="2"/>
  <c r="T128" i="2"/>
  <c r="R128" i="2"/>
  <c r="R125" i="2" s="1"/>
  <c r="P128" i="2"/>
  <c r="BK128" i="2"/>
  <c r="J128" i="2"/>
  <c r="BE128" i="2"/>
  <c r="BI127" i="2"/>
  <c r="BH127" i="2"/>
  <c r="BG127" i="2"/>
  <c r="BF127" i="2"/>
  <c r="T127" i="2"/>
  <c r="R127" i="2"/>
  <c r="P127" i="2"/>
  <c r="BK127" i="2"/>
  <c r="BK125" i="2" s="1"/>
  <c r="J125" i="2" s="1"/>
  <c r="J65" i="2" s="1"/>
  <c r="J127" i="2"/>
  <c r="BE127" i="2"/>
  <c r="BI126" i="2"/>
  <c r="BH126" i="2"/>
  <c r="BG126" i="2"/>
  <c r="BF126" i="2"/>
  <c r="T126" i="2"/>
  <c r="T125" i="2"/>
  <c r="R126" i="2"/>
  <c r="P126" i="2"/>
  <c r="P125" i="2"/>
  <c r="BK126" i="2"/>
  <c r="J126" i="2"/>
  <c r="BE126" i="2" s="1"/>
  <c r="BI124" i="2"/>
  <c r="BH124" i="2"/>
  <c r="BG124" i="2"/>
  <c r="BF124" i="2"/>
  <c r="T124" i="2"/>
  <c r="R124" i="2"/>
  <c r="P124" i="2"/>
  <c r="BK124" i="2"/>
  <c r="J124" i="2"/>
  <c r="BE124" i="2"/>
  <c r="BI123" i="2"/>
  <c r="BH123" i="2"/>
  <c r="BG123" i="2"/>
  <c r="BF123" i="2"/>
  <c r="T123" i="2"/>
  <c r="R123" i="2"/>
  <c r="P123" i="2"/>
  <c r="BK123" i="2"/>
  <c r="J123" i="2"/>
  <c r="BE123" i="2"/>
  <c r="BI122" i="2"/>
  <c r="BH122" i="2"/>
  <c r="BG122" i="2"/>
  <c r="BF122" i="2"/>
  <c r="T122" i="2"/>
  <c r="R122" i="2"/>
  <c r="P122" i="2"/>
  <c r="BK122" i="2"/>
  <c r="J122" i="2"/>
  <c r="BE122"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8" i="2"/>
  <c r="BH118" i="2"/>
  <c r="BG118" i="2"/>
  <c r="BF118" i="2"/>
  <c r="T118" i="2"/>
  <c r="R118" i="2"/>
  <c r="P118" i="2"/>
  <c r="BK118" i="2"/>
  <c r="J118" i="2"/>
  <c r="BE118"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4" i="2"/>
  <c r="BH114" i="2"/>
  <c r="BG114" i="2"/>
  <c r="BF114" i="2"/>
  <c r="T114" i="2"/>
  <c r="R114" i="2"/>
  <c r="P114" i="2"/>
  <c r="BK114" i="2"/>
  <c r="J114" i="2"/>
  <c r="BE114"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R111" i="2"/>
  <c r="P111" i="2"/>
  <c r="BK111" i="2"/>
  <c r="J111" i="2"/>
  <c r="BE111" i="2"/>
  <c r="BI110" i="2"/>
  <c r="BH110" i="2"/>
  <c r="BG110" i="2"/>
  <c r="BF110" i="2"/>
  <c r="T110" i="2"/>
  <c r="R110" i="2"/>
  <c r="P110" i="2"/>
  <c r="BK110" i="2"/>
  <c r="J110" i="2"/>
  <c r="BE110" i="2"/>
  <c r="BI109" i="2"/>
  <c r="BH109" i="2"/>
  <c r="BG109" i="2"/>
  <c r="BF109" i="2"/>
  <c r="T109" i="2"/>
  <c r="R109" i="2"/>
  <c r="P109" i="2"/>
  <c r="BK109" i="2"/>
  <c r="J109" i="2"/>
  <c r="BE109" i="2"/>
  <c r="BI108" i="2"/>
  <c r="BH108" i="2"/>
  <c r="BG108" i="2"/>
  <c r="BF108" i="2"/>
  <c r="T108" i="2"/>
  <c r="R108" i="2"/>
  <c r="P108" i="2"/>
  <c r="BK108" i="2"/>
  <c r="J108" i="2"/>
  <c r="BE108" i="2"/>
  <c r="BI107" i="2"/>
  <c r="BH107" i="2"/>
  <c r="BG107" i="2"/>
  <c r="BF107" i="2"/>
  <c r="T107" i="2"/>
  <c r="R107" i="2"/>
  <c r="P107" i="2"/>
  <c r="BK107" i="2"/>
  <c r="J107" i="2"/>
  <c r="BE107" i="2"/>
  <c r="BI106" i="2"/>
  <c r="BH106" i="2"/>
  <c r="BG106" i="2"/>
  <c r="BF106" i="2"/>
  <c r="T106" i="2"/>
  <c r="R106" i="2"/>
  <c r="P106" i="2"/>
  <c r="BK106" i="2"/>
  <c r="J106" i="2"/>
  <c r="BE106" i="2"/>
  <c r="BI105" i="2"/>
  <c r="BH105" i="2"/>
  <c r="BG105" i="2"/>
  <c r="BF105" i="2"/>
  <c r="T105" i="2"/>
  <c r="R105" i="2"/>
  <c r="P105" i="2"/>
  <c r="BK105" i="2"/>
  <c r="J105" i="2"/>
  <c r="BE105" i="2"/>
  <c r="BI104" i="2"/>
  <c r="BH104" i="2"/>
  <c r="BG104" i="2"/>
  <c r="BF104" i="2"/>
  <c r="T104" i="2"/>
  <c r="R104" i="2"/>
  <c r="P104" i="2"/>
  <c r="BK104" i="2"/>
  <c r="J104" i="2"/>
  <c r="BE104" i="2"/>
  <c r="BI103" i="2"/>
  <c r="BH103" i="2"/>
  <c r="BG103" i="2"/>
  <c r="BF103" i="2"/>
  <c r="T103" i="2"/>
  <c r="R103" i="2"/>
  <c r="P103" i="2"/>
  <c r="BK103" i="2"/>
  <c r="J103" i="2"/>
  <c r="BE103" i="2"/>
  <c r="BI102" i="2"/>
  <c r="BH102" i="2"/>
  <c r="BG102" i="2"/>
  <c r="BF102" i="2"/>
  <c r="T102" i="2"/>
  <c r="R102" i="2"/>
  <c r="P102" i="2"/>
  <c r="BK102" i="2"/>
  <c r="J102" i="2"/>
  <c r="BE102" i="2"/>
  <c r="BI101" i="2"/>
  <c r="BH101" i="2"/>
  <c r="BG101" i="2"/>
  <c r="BF101" i="2"/>
  <c r="T101" i="2"/>
  <c r="R101" i="2"/>
  <c r="P101" i="2"/>
  <c r="BK101" i="2"/>
  <c r="J101" i="2"/>
  <c r="BE101" i="2"/>
  <c r="BI100" i="2"/>
  <c r="BH100" i="2"/>
  <c r="BG100" i="2"/>
  <c r="BF100" i="2"/>
  <c r="T100" i="2"/>
  <c r="R100" i="2"/>
  <c r="P100" i="2"/>
  <c r="BK100" i="2"/>
  <c r="J100" i="2"/>
  <c r="BE100" i="2"/>
  <c r="BI99" i="2"/>
  <c r="BH99" i="2"/>
  <c r="BG99" i="2"/>
  <c r="BF99" i="2"/>
  <c r="T99" i="2"/>
  <c r="R99" i="2"/>
  <c r="P99" i="2"/>
  <c r="BK99" i="2"/>
  <c r="J99" i="2"/>
  <c r="BE99" i="2"/>
  <c r="BI98" i="2"/>
  <c r="BH98" i="2"/>
  <c r="BG98" i="2"/>
  <c r="BF98" i="2"/>
  <c r="T98" i="2"/>
  <c r="R98" i="2"/>
  <c r="P98" i="2"/>
  <c r="BK98" i="2"/>
  <c r="J98" i="2"/>
  <c r="BE98" i="2"/>
  <c r="BI97" i="2"/>
  <c r="BH97" i="2"/>
  <c r="BG97" i="2"/>
  <c r="BF97" i="2"/>
  <c r="T97" i="2"/>
  <c r="R97" i="2"/>
  <c r="P97" i="2"/>
  <c r="BK97" i="2"/>
  <c r="J97" i="2"/>
  <c r="BE97" i="2"/>
  <c r="BI96" i="2"/>
  <c r="BH96" i="2"/>
  <c r="BG96" i="2"/>
  <c r="BF96" i="2"/>
  <c r="T96" i="2"/>
  <c r="R96" i="2"/>
  <c r="P96" i="2"/>
  <c r="BK96" i="2"/>
  <c r="J96" i="2"/>
  <c r="BE96" i="2"/>
  <c r="BI95" i="2"/>
  <c r="BH95" i="2"/>
  <c r="BG95" i="2"/>
  <c r="BF95" i="2"/>
  <c r="T95" i="2"/>
  <c r="R95" i="2"/>
  <c r="P95" i="2"/>
  <c r="BK95" i="2"/>
  <c r="J95" i="2"/>
  <c r="BE95" i="2"/>
  <c r="BI94" i="2"/>
  <c r="F39" i="2"/>
  <c r="BD56" i="1" s="1"/>
  <c r="BH94" i="2"/>
  <c r="F38" i="2" s="1"/>
  <c r="BC56" i="1" s="1"/>
  <c r="BC55" i="1" s="1"/>
  <c r="BG94" i="2"/>
  <c r="F37" i="2"/>
  <c r="BB56" i="1" s="1"/>
  <c r="BF94" i="2"/>
  <c r="T94" i="2"/>
  <c r="T93" i="2"/>
  <c r="T92" i="2" s="1"/>
  <c r="R94" i="2"/>
  <c r="R93" i="2" s="1"/>
  <c r="R92" i="2" s="1"/>
  <c r="P94" i="2"/>
  <c r="P93" i="2"/>
  <c r="P92" i="2" s="1"/>
  <c r="AU56" i="1" s="1"/>
  <c r="BK94" i="2"/>
  <c r="BK93" i="2"/>
  <c r="J94" i="2"/>
  <c r="BE94" i="2"/>
  <c r="J89" i="2"/>
  <c r="J88" i="2"/>
  <c r="F88" i="2"/>
  <c r="F86" i="2"/>
  <c r="E84" i="2"/>
  <c r="J59" i="2"/>
  <c r="J58" i="2"/>
  <c r="F58" i="2"/>
  <c r="F56" i="2"/>
  <c r="E54" i="2"/>
  <c r="J20" i="2"/>
  <c r="E20" i="2"/>
  <c r="F89" i="2" s="1"/>
  <c r="F59" i="2"/>
  <c r="J19" i="2"/>
  <c r="J14" i="2"/>
  <c r="J86" i="2" s="1"/>
  <c r="E7" i="2"/>
  <c r="E80" i="2"/>
  <c r="E50" i="2"/>
  <c r="AS55" i="1"/>
  <c r="AS54" i="1"/>
  <c r="AT57" i="1"/>
  <c r="L50" i="1"/>
  <c r="AM50" i="1"/>
  <c r="AM49" i="1"/>
  <c r="L49" i="1"/>
  <c r="AM47" i="1"/>
  <c r="L47" i="1"/>
  <c r="L45" i="1"/>
  <c r="L44" i="1"/>
  <c r="J56" i="2" l="1"/>
  <c r="BC54" i="1"/>
  <c r="AY55" i="1"/>
  <c r="BK92" i="2"/>
  <c r="J92" i="2" s="1"/>
  <c r="J93" i="2"/>
  <c r="J64" i="2" s="1"/>
  <c r="F36" i="2"/>
  <c r="BA56" i="1" s="1"/>
  <c r="J36" i="2"/>
  <c r="AW56" i="1" s="1"/>
  <c r="J35" i="5"/>
  <c r="AV59" i="1" s="1"/>
  <c r="F35" i="5"/>
  <c r="AZ59" i="1" s="1"/>
  <c r="BK554" i="5"/>
  <c r="J554" i="5" s="1"/>
  <c r="J68" i="5" s="1"/>
  <c r="J565" i="5"/>
  <c r="J69" i="5" s="1"/>
  <c r="F35" i="2"/>
  <c r="AZ56" i="1" s="1"/>
  <c r="J35" i="2"/>
  <c r="AV56" i="1" s="1"/>
  <c r="AT56" i="1" s="1"/>
  <c r="BB55" i="1"/>
  <c r="J90" i="3"/>
  <c r="J64" i="3" s="1"/>
  <c r="BK89" i="3"/>
  <c r="J89" i="3" s="1"/>
  <c r="J95" i="5"/>
  <c r="J65" i="5" s="1"/>
  <c r="BK94" i="5"/>
  <c r="J89" i="4"/>
  <c r="J65" i="4" s="1"/>
  <c r="BK88" i="4"/>
  <c r="AU55" i="1"/>
  <c r="AU54" i="1" s="1"/>
  <c r="F35" i="4"/>
  <c r="AZ58" i="1" s="1"/>
  <c r="J35" i="4"/>
  <c r="AV58" i="1" s="1"/>
  <c r="AT58" i="1" s="1"/>
  <c r="BK86" i="6"/>
  <c r="J86" i="6" s="1"/>
  <c r="J87" i="6"/>
  <c r="J64" i="6" s="1"/>
  <c r="F59" i="3"/>
  <c r="J83" i="3"/>
  <c r="F35" i="3"/>
  <c r="AZ57" i="1" s="1"/>
  <c r="F36" i="3"/>
  <c r="BA57" i="1" s="1"/>
  <c r="F36" i="4"/>
  <c r="BA58" i="1" s="1"/>
  <c r="J87" i="5"/>
  <c r="F90" i="5"/>
  <c r="J36" i="5"/>
  <c r="AW59" i="1" s="1"/>
  <c r="J35" i="6"/>
  <c r="AV60" i="1" s="1"/>
  <c r="AT60" i="1" s="1"/>
  <c r="J36" i="6"/>
  <c r="AW60" i="1" s="1"/>
  <c r="J56" i="4"/>
  <c r="F59" i="4"/>
  <c r="J56" i="6"/>
  <c r="F59" i="6"/>
  <c r="J32" i="3" l="1"/>
  <c r="J63" i="3"/>
  <c r="AT59" i="1"/>
  <c r="J32" i="2"/>
  <c r="J63" i="2"/>
  <c r="AZ55" i="1"/>
  <c r="J63" i="6"/>
  <c r="J32" i="6"/>
  <c r="J88" i="4"/>
  <c r="J64" i="4" s="1"/>
  <c r="BK87" i="4"/>
  <c r="J87" i="4" s="1"/>
  <c r="J94" i="5"/>
  <c r="J64" i="5" s="1"/>
  <c r="BK93" i="5"/>
  <c r="J93" i="5" s="1"/>
  <c r="BB54" i="1"/>
  <c r="AX55" i="1"/>
  <c r="BA55" i="1"/>
  <c r="AY54" i="1"/>
  <c r="W32" i="1"/>
  <c r="AG60" i="1" l="1"/>
  <c r="AN60" i="1" s="1"/>
  <c r="J41" i="6"/>
  <c r="AG56" i="1"/>
  <c r="J41" i="2"/>
  <c r="AZ54" i="1"/>
  <c r="AV55" i="1"/>
  <c r="J32" i="5"/>
  <c r="J63" i="5"/>
  <c r="AW55" i="1"/>
  <c r="BA54" i="1"/>
  <c r="J63" i="4"/>
  <c r="J32" i="4"/>
  <c r="W31" i="1"/>
  <c r="AX54" i="1"/>
  <c r="J41" i="3"/>
  <c r="AG57" i="1"/>
  <c r="AN57" i="1" s="1"/>
  <c r="AN56" i="1" l="1"/>
  <c r="AW54" i="1"/>
  <c r="AK30" i="1" s="1"/>
  <c r="W30" i="1"/>
  <c r="AT55" i="1"/>
  <c r="J41" i="4"/>
  <c r="AG58" i="1"/>
  <c r="AN58" i="1" s="1"/>
  <c r="J41" i="5"/>
  <c r="AG59" i="1"/>
  <c r="AN59" i="1" s="1"/>
  <c r="AV54" i="1"/>
  <c r="W29" i="1"/>
  <c r="AK29" i="1" l="1"/>
  <c r="AT54" i="1"/>
  <c r="AG55" i="1"/>
  <c r="AG54" i="1" l="1"/>
  <c r="AN55" i="1"/>
  <c r="AK26" i="1" l="1"/>
  <c r="AK35" i="1" s="1"/>
  <c r="AN54" i="1"/>
</calcChain>
</file>

<file path=xl/sharedStrings.xml><?xml version="1.0" encoding="utf-8"?>
<sst xmlns="http://schemas.openxmlformats.org/spreadsheetml/2006/main" count="9312" uniqueCount="1357">
  <si>
    <t>Export Komplet</t>
  </si>
  <si>
    <t>VZ</t>
  </si>
  <si>
    <t>2.0</t>
  </si>
  <si>
    <t>ZAMOK</t>
  </si>
  <si>
    <t>False</t>
  </si>
  <si>
    <t>{470b5e34-834b-4054-b3bc-21a78f8776d5}</t>
  </si>
  <si>
    <t>0,01</t>
  </si>
  <si>
    <t>21</t>
  </si>
  <si>
    <t>15</t>
  </si>
  <si>
    <t>REKAPITULACE STAVBY</t>
  </si>
  <si>
    <t>v ---  níže se nacházejí doplnkové a pomocné údaje k sestavám  --- v</t>
  </si>
  <si>
    <t>Návod na vyplnění</t>
  </si>
  <si>
    <t>0,001</t>
  </si>
  <si>
    <t>Kód:</t>
  </si>
  <si>
    <t>19-016-231-SR</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</si>
  <si>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</si>
  <si>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</si>
  <si>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výhybek v žst. Olomouc hl.n. a žst. Zábřeh na Moravě</t>
  </si>
  <si>
    <t>KSO:</t>
  </si>
  <si>
    <t>824 4</t>
  </si>
  <si>
    <t>CC-CZ:</t>
  </si>
  <si>
    <t>21212</t>
  </si>
  <si>
    <t>Místo:</t>
  </si>
  <si>
    <t>Zábřeh na Moravě</t>
  </si>
  <si>
    <t>Datum:</t>
  </si>
  <si>
    <t>CZ-CPV:</t>
  </si>
  <si>
    <t>45000000-7</t>
  </si>
  <si>
    <t>CZ-CPA:</t>
  </si>
  <si>
    <t>42.12.10</t>
  </si>
  <si>
    <t>Zadavatel:</t>
  </si>
  <si>
    <t>IČ:</t>
  </si>
  <si>
    <t>70994234</t>
  </si>
  <si>
    <t>Správa železniční dopravní cesty s.o.</t>
  </si>
  <si>
    <t>DIČ:</t>
  </si>
  <si>
    <t>CZ70994234</t>
  </si>
  <si>
    <t>Uchazeč:</t>
  </si>
  <si>
    <t>Vyplň údaj</t>
  </si>
  <si>
    <t>Projektant:</t>
  </si>
  <si>
    <t>64610357</t>
  </si>
  <si>
    <t>MORAVIA CONSULT OLOMOUC a.s.</t>
  </si>
  <si>
    <t>CZ64610357</t>
  </si>
  <si>
    <t>True</t>
  </si>
  <si>
    <t>Zpracovatel:</t>
  </si>
  <si>
    <t/>
  </si>
  <si>
    <t>Ing. Petr Přehnal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</si>
  <si>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</si>
  <si>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</si>
  <si>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</si>
  <si>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</si>
  <si>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</si>
  <si>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</si>
  <si>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</si>
  <si>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</si>
  <si>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</si>
  <si>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</si>
  <si>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</si>
  <si>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</si>
  <si>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</si>
  <si>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</si>
  <si>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</si>
  <si>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</si>
  <si>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</si>
  <si>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</si>
  <si>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</si>
  <si>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</si>
  <si>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</si>
  <si>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</si>
  <si>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</si>
  <si>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</si>
  <si>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</si>
  <si>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</si>
  <si>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</si>
  <si>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</si>
  <si>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</si>
  <si>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</si>
  <si>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</si>
  <si>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</si>
  <si>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</si>
  <si>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</si>
  <si>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</si>
  <si>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</si>
  <si>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</si>
  <si>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</si>
  <si>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</si>
  <si>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</si>
  <si>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Žst. Zábřeh na Moravě</t>
  </si>
  <si>
    <t>STA</t>
  </si>
  <si>
    <t>1</t>
  </si>
  <si>
    <t>{ef260b0f-7c97-4905-aafb-cb2c526c2b1a}</t>
  </si>
  <si>
    <t>824 21</t>
  </si>
  <si>
    <t>2</t>
  </si>
  <si>
    <t>/</t>
  </si>
  <si>
    <t>PS 41-28-01</t>
  </si>
  <si>
    <t>Žst. Zábřeh na Moravě, úprava zabezpečovacího zařízení</t>
  </si>
  <si>
    <t>Soupis</t>
  </si>
  <si>
    <t>{133ec67d-5342-445f-83c7-f18924bd3ba3}</t>
  </si>
  <si>
    <t>SO 41-01-01</t>
  </si>
  <si>
    <t>žst. Zábřeh na Moravě, trakční vedení</t>
  </si>
  <si>
    <t>{7daa4beb-609b-4e2d-b849-95f26bcb2be3}</t>
  </si>
  <si>
    <t>828 22</t>
  </si>
  <si>
    <t>SO 41-06-01</t>
  </si>
  <si>
    <t>Žst. Zábřeh na Moravě, EOV</t>
  </si>
  <si>
    <t>{b559967d-920c-4fee-a5d7-1f7510320533}</t>
  </si>
  <si>
    <t>SO 41-17-01.1</t>
  </si>
  <si>
    <t>Žst. Zábřeh na Moravě, výměna výhybek</t>
  </si>
  <si>
    <t>{86023125-4439-4a3b-9e1b-c9f1a8f254d7}</t>
  </si>
  <si>
    <t>VRN</t>
  </si>
  <si>
    <t>Vedlejší rozpočtové náklady</t>
  </si>
  <si>
    <t>{26c26996-18d5-449a-afe8-4d383a09ed32}</t>
  </si>
  <si>
    <t>KRYCÍ LIST SOUPISU PRACÍ</t>
  </si>
  <si>
    <t>Objekt:</t>
  </si>
  <si>
    <t>19-016-231-SR - Žst. Zábřeh na Moravě</t>
  </si>
  <si>
    <t>Soupis:</t>
  </si>
  <si>
    <t>PS 41-28-01 - Žst. Zábřeh na Moravě, úprava zabezpečovacího zařízení</t>
  </si>
  <si>
    <t>Ing. Jakub Satoria</t>
  </si>
  <si>
    <t>REKAPITULACE ČLENĚNÍ SOUPISU PRACÍ</t>
  </si>
  <si>
    <t>Kód dílu - Popis</t>
  </si>
  <si>
    <t>Cena celkem [CZK]</t>
  </si>
  <si>
    <t>-1</t>
  </si>
  <si>
    <t>D1 - PŘESTAVNÍKY / VÝKOLEJKY</t>
  </si>
  <si>
    <t>D2 - ZÁMKY</t>
  </si>
  <si>
    <t>D3 - STYKOVÉ TRANSFORMÁTORY</t>
  </si>
  <si>
    <t>D4 - LANOVÁ PROPOJENÍ</t>
  </si>
  <si>
    <t>D5 - PROPOJENÍ STŘEDŮ STYKOVÝCH TRANSFORMÁTORŮ</t>
  </si>
  <si>
    <t>D6 - SP8  Odpojení zpětné připojení prvků ZZ v rámci následného pobití</t>
  </si>
  <si>
    <t>D7 - Odpadové hospodářství</t>
  </si>
  <si>
    <t>SOUPIS PRACÍ</t>
  </si>
  <si>
    <t>PČ</t>
  </si>
  <si>
    <t>MJ</t>
  </si>
  <si>
    <t>Množství</t>
  </si>
  <si>
    <t>J.cena [CZK]</t>
  </si>
  <si>
    <t>Cenová soustava</t>
  </si>
  <si>
    <t>J. Nh [h]</t>
  </si>
  <si>
    <t>Nh celkem [h]</t>
  </si>
  <si>
    <t>J. hmotnost [t]</t>
  </si>
  <si>
    <t>Hmotnost celkem [t]</t>
  </si>
  <si>
    <t>J. suť [t]</t>
  </si>
  <si>
    <t>Suť Celkem [t]</t>
  </si>
  <si>
    <t>Náklady soupisu celkem</t>
  </si>
  <si>
    <t>D1</t>
  </si>
  <si>
    <t>PŘESTAVNÍKY / VÝKOLEJKY</t>
  </si>
  <si>
    <t>ROZPOCET</t>
  </si>
  <si>
    <t>K</t>
  </si>
  <si>
    <t>7591017030</t>
  </si>
  <si>
    <t>Demontáž elektromotorického přestavníku z výhybky s kontrolou jazyků</t>
  </si>
  <si>
    <t>kus</t>
  </si>
  <si>
    <t>ÚOŽI 2019 01</t>
  </si>
  <si>
    <t>4</t>
  </si>
  <si>
    <t>7591037020</t>
  </si>
  <si>
    <t>Demontáž kontrolní tyče kloubové krátké</t>
  </si>
  <si>
    <t>3</t>
  </si>
  <si>
    <t>7591037030</t>
  </si>
  <si>
    <t>Demontáž kontrolní tyče kloubové dlouhé</t>
  </si>
  <si>
    <t>6</t>
  </si>
  <si>
    <t>7594407015</t>
  </si>
  <si>
    <t>Demontáž snímače polohy jazyka SPA</t>
  </si>
  <si>
    <t>8</t>
  </si>
  <si>
    <t>5</t>
  </si>
  <si>
    <t>7590147046</t>
  </si>
  <si>
    <t>Demontáž závěru kabelového zabezpečovacího na zemní podpěru UPMP</t>
  </si>
  <si>
    <t>10</t>
  </si>
  <si>
    <t>M</t>
  </si>
  <si>
    <t>7591010150</t>
  </si>
  <si>
    <t>Přestavníky Přestavník elektromotorický EP 662.1/P (CV200629001)</t>
  </si>
  <si>
    <t>12</t>
  </si>
  <si>
    <t>7</t>
  </si>
  <si>
    <t>7591030141</t>
  </si>
  <si>
    <t>Kontrolní tyče Tyč kontrolní kloubová sestavená krátká pravá (CV030949001)</t>
  </si>
  <si>
    <t>14</t>
  </si>
  <si>
    <t>7591030151</t>
  </si>
  <si>
    <t>Kontrolní tyče Tyč kontrolní kloubová sestavená dlouhá pravá (CV030959001)</t>
  </si>
  <si>
    <t>16</t>
  </si>
  <si>
    <t>9</t>
  </si>
  <si>
    <t>7594400055</t>
  </si>
  <si>
    <t>Snímače polohy jazyků a PHS Snímač polohy SPA 41 (CV202419001)</t>
  </si>
  <si>
    <t>18</t>
  </si>
  <si>
    <t>7590140150</t>
  </si>
  <si>
    <t>Závěry Závěr kabelový UPMP-WM I. (CV736709001)</t>
  </si>
  <si>
    <t>20</t>
  </si>
  <si>
    <t>11</t>
  </si>
  <si>
    <t>7590140170</t>
  </si>
  <si>
    <t>Závěry Závěr kabelový UPMP-WM III. (CV736709003)</t>
  </si>
  <si>
    <t>22</t>
  </si>
  <si>
    <t>7591090130</t>
  </si>
  <si>
    <t>Díly pro zemní montáž přestavníků Ohrádka přestavníku POP ZP (HM0321859992107)</t>
  </si>
  <si>
    <t>24</t>
  </si>
  <si>
    <t>13</t>
  </si>
  <si>
    <t>7591015036</t>
  </si>
  <si>
    <t>Montáž elektromotorického přestavníku na výhybce s kontrolou jazyků s upevněním ve žlabovém pražci - připevnění přestavníku do žlabového pražce a zatažení kabelu s kabelovou formou do kabelového závěru, mechanické přezkoušení chodu</t>
  </si>
  <si>
    <t>26</t>
  </si>
  <si>
    <t>7591035020</t>
  </si>
  <si>
    <t>Montáž kontrolní tyče kloubové krátké</t>
  </si>
  <si>
    <t>28</t>
  </si>
  <si>
    <t>7591035030</t>
  </si>
  <si>
    <t>Montáž kontrolní tyče kloubové dlouhé</t>
  </si>
  <si>
    <t>30</t>
  </si>
  <si>
    <t>7594405015</t>
  </si>
  <si>
    <t>Montáž snímače polohy jazyka SPA - vyměření místa montáže snímače polohy jazyků, připevnění snímače, včetně měření a zapojení po měření, přezkoušení, bez montáže kabelového závěru a zapojení kabelových forem</t>
  </si>
  <si>
    <t>512</t>
  </si>
  <si>
    <t>-1130770551</t>
  </si>
  <si>
    <t>17</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</si>
  <si>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</si>
  <si>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</si>
  <si>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34</t>
  </si>
  <si>
    <t>7591095010</t>
  </si>
  <si>
    <t>Dodatečná montáž ohrazení pro elekromotorický přestavník s plastovou ohrádkou</t>
  </si>
  <si>
    <t>36</t>
  </si>
  <si>
    <t>19</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</si>
  <si>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</si>
  <si>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</si>
  <si>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38</t>
  </si>
  <si>
    <t>7591090010</t>
  </si>
  <si>
    <t>Díly pro zemní montáž přestavníků Deska základ.pod přestav. 700x460  (HM0592139997046)</t>
  </si>
  <si>
    <t>40</t>
  </si>
  <si>
    <t>7591050020</t>
  </si>
  <si>
    <t>Kryty Kryt kontrolních pravítek úplný (CV030729002)</t>
  </si>
  <si>
    <t>42</t>
  </si>
  <si>
    <t>7591050050</t>
  </si>
  <si>
    <t>Kryty Kryt spojnic ochranný úplný (CV030729001M)</t>
  </si>
  <si>
    <t>44</t>
  </si>
  <si>
    <t>23</t>
  </si>
  <si>
    <t>7591080220</t>
  </si>
  <si>
    <t>Ostatní náhradní díly EP600 Kloub připevňovací dolní (CV030179001)</t>
  </si>
  <si>
    <t>46</t>
  </si>
  <si>
    <t>7591080225</t>
  </si>
  <si>
    <t>Ostatní náhradní díly EP600 Kloub připevňovací horní (CV030169001)</t>
  </si>
  <si>
    <t>48</t>
  </si>
  <si>
    <t>25</t>
  </si>
  <si>
    <t>7591080230</t>
  </si>
  <si>
    <t>Ostatní náhradní díly EP600 Kloub regulační (CV030159001)</t>
  </si>
  <si>
    <t>50</t>
  </si>
  <si>
    <t>7590555104</t>
  </si>
  <si>
    <t>Montáž formy pro kabely TCEKE, TCEKFY, TCEKY, TCEKEZE, TCEKEY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</si>
  <si>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52</t>
  </si>
  <si>
    <t>27</t>
  </si>
  <si>
    <t>7591015062</t>
  </si>
  <si>
    <t>Připojení elektromotorického přestavníku na výhybku s kontrolou jazyků - připojení a seřízení přestavníkové spojnice, montáž a seřízení kontrolního ústrojí</t>
  </si>
  <si>
    <t>-222755299</t>
  </si>
  <si>
    <t>7590917012</t>
  </si>
  <si>
    <t>Demontáž výkolejky bez návěstního tělesa se zámkem kontrolním</t>
  </si>
  <si>
    <t>56</t>
  </si>
  <si>
    <t>29</t>
  </si>
  <si>
    <t>7590915012</t>
  </si>
  <si>
    <t>Montáž výkolejky bez návěstního tělesa se zámkem kontrolním - položení na dřevěné pražce, označení a vyvrtání otvorů, položení a přišroubování na paty kolejnice, přišroubování dosedacího úhelníku, vyzkoušení, úprava typu klíče, očíslování výkolejky, nátěr</t>
  </si>
  <si>
    <t>58</t>
  </si>
  <si>
    <t>7590917042</t>
  </si>
  <si>
    <t>Demontáž výkolejky ústřední stavěné bez návěstního tělesa s přestavníkem elektromotorickým</t>
  </si>
  <si>
    <t>60</t>
  </si>
  <si>
    <t>31</t>
  </si>
  <si>
    <t>7590915042</t>
  </si>
  <si>
    <t>Montáž výkolejky ústřední stavěné bez návěstního tělesa s přestavníkem elektromotorickým - připevnění upevňovací soupravy přestavníku, výkolejky a její montáž, připevnění přestavníku na upevňovací soupravu, zatažení kabelu s kabelovou formou do kabelového závěru, mechanické přezkoušení chodu, nátěr. Bez zemních prací</t>
  </si>
  <si>
    <t>-1228584915</t>
  </si>
  <si>
    <t>D2</t>
  </si>
  <si>
    <t>ZÁMKY</t>
  </si>
  <si>
    <t>32</t>
  </si>
  <si>
    <t>7591305012</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</si>
  <si>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</si>
  <si>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64</t>
  </si>
  <si>
    <t>33</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</si>
  <si>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</si>
  <si>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</si>
  <si>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66</t>
  </si>
  <si>
    <t>7591305172</t>
  </si>
  <si>
    <t>Montáž součástí zámku ochranné skříňky</t>
  </si>
  <si>
    <t>68</t>
  </si>
  <si>
    <t>35</t>
  </si>
  <si>
    <t>7591307012</t>
  </si>
  <si>
    <t>Demontáž zámku výměnového jednoduchého odtlačného</t>
  </si>
  <si>
    <t>70</t>
  </si>
  <si>
    <t>7591307014</t>
  </si>
  <si>
    <t>Demontáž zámku výměnového kontrolního</t>
  </si>
  <si>
    <t>72</t>
  </si>
  <si>
    <t>37</t>
  </si>
  <si>
    <t>7591300170</t>
  </si>
  <si>
    <t>Zámky Skříň ochranná DR odklopná pro výměn.zámek DR (HM0404156030000)</t>
  </si>
  <si>
    <t>74</t>
  </si>
  <si>
    <t>7591300180</t>
  </si>
  <si>
    <t>Zámky Skříň ochranná PHS pro výměn.zámek PHS (HM0404156040000)</t>
  </si>
  <si>
    <t>128</t>
  </si>
  <si>
    <t>48246658</t>
  </si>
  <si>
    <t>D3</t>
  </si>
  <si>
    <t>STYKOVÉ TRANSFORMÁTORY</t>
  </si>
  <si>
    <t>39</t>
  </si>
  <si>
    <t>7594207014,00000</t>
  </si>
  <si>
    <t>Demontáž stykového transformátoru DT bez oleje</t>
  </si>
  <si>
    <t>78</t>
  </si>
  <si>
    <t>7590147044,00000</t>
  </si>
  <si>
    <t>Demontáž závěru kabelového zabezpečovacího na zemní podpěru UKMP</t>
  </si>
  <si>
    <t>80</t>
  </si>
  <si>
    <t>41</t>
  </si>
  <si>
    <t>7594200080</t>
  </si>
  <si>
    <t>Výstroj konců kolejových obvodů a kódovacích smyček Transformátor stykový DT 075 E (CV371019005)</t>
  </si>
  <si>
    <t>82</t>
  </si>
  <si>
    <t>7590140190</t>
  </si>
  <si>
    <t>Závěry Závěr kabelový UKMP-WM (CV736719001)</t>
  </si>
  <si>
    <t>84</t>
  </si>
  <si>
    <t>43</t>
  </si>
  <si>
    <t>7594205012</t>
  </si>
  <si>
    <t>Montáž stykového transformátoru jednoho DT 075 C - usazení stykového transformátoru, montáž ochranných trubek, případně přídavných svorkovnic, jejich propojení a naplnění transformátoru olejem, montáž univerzálního úhelníku na střední vývod, propojení středních vývodů dvojice stykových transformátorů krátkým čtyřlanovým propojením, zatažení kabelů, nátěr, proměření izolačního stavu. Bez vyformování a zapojení kabelů, bez dodání svorkovnic, trubek, úhelníku a propojky</t>
  </si>
  <si>
    <t>86</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</si>
  <si>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</si>
  <si>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</si>
  <si>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289056237</t>
  </si>
  <si>
    <t>45</t>
  </si>
  <si>
    <t>90</t>
  </si>
  <si>
    <t>7598095080</t>
  </si>
  <si>
    <t>Přezkoušení a regulace kolejových obvodů izolovaných - přeměření napětí na svorkách proudového zdroje a kolejového relé, regulování kolejových obvodů pří šuntováni předepsaným odporem, přezkoušení polarity bez šuntování</t>
  </si>
  <si>
    <t>92</t>
  </si>
  <si>
    <t>D4</t>
  </si>
  <si>
    <t>LANOVÁ PROPOJENÍ</t>
  </si>
  <si>
    <t>47</t>
  </si>
  <si>
    <t>7594107070</t>
  </si>
  <si>
    <t>Demontáž lanového propojení tlumivek z betonových pražců</t>
  </si>
  <si>
    <t>94</t>
  </si>
  <si>
    <t>7594107040</t>
  </si>
  <si>
    <t>Demontáž lanového propojení tlumivek z dřevěných pražců</t>
  </si>
  <si>
    <t>96</t>
  </si>
  <si>
    <t>49</t>
  </si>
  <si>
    <t>7594120815</t>
  </si>
  <si>
    <t>Lanové propojení s kombinací kolíkových a patkových ukončení LGI 2+1xFe20/190 norma 709639002 (HM0404223990772)</t>
  </si>
  <si>
    <t>98</t>
  </si>
  <si>
    <t>7594120850,00000</t>
  </si>
  <si>
    <t>Lanové propojení s kombinací kolíkových a patkových ukončení LGI 2+1xFe20/355 norma 709639006 (HM0404223990776)</t>
  </si>
  <si>
    <t>100</t>
  </si>
  <si>
    <t>51</t>
  </si>
  <si>
    <t>7594120810</t>
  </si>
  <si>
    <t>Lanové propojení s kombinací kolíkových a patkových ukončení LGI 2+1xFe20/170 norma 709639001 (HM0404223990771)</t>
  </si>
  <si>
    <t>102</t>
  </si>
  <si>
    <t>7594105070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</si>
  <si>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</si>
  <si>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104</t>
  </si>
  <si>
    <t>53</t>
  </si>
  <si>
    <t>7594105040</t>
  </si>
  <si>
    <t>Montáž lanového propojení tlumivek na dřevěné pražce 1,9 nebo 2,4 m - propojení stykového transformátoru s kolejnicí nebo s dalším stykovým transformátorem lanovým propojením; usazení pražců nebo trámků mezi koleje nebo podél koleje; připevnění lana k pražcům nebo montážním trámkům</t>
  </si>
  <si>
    <t>106</t>
  </si>
  <si>
    <t>54</t>
  </si>
  <si>
    <t>7590190160</t>
  </si>
  <si>
    <t>Ostatní Trámek umělohmotný UTR-122 (HM0321859999802)</t>
  </si>
  <si>
    <t>108</t>
  </si>
  <si>
    <t>55</t>
  </si>
  <si>
    <t>7590190190</t>
  </si>
  <si>
    <t>Ostatní Trám kotvící umělohmotný KUT (HM0321859999807)</t>
  </si>
  <si>
    <t>110</t>
  </si>
  <si>
    <t>D5</t>
  </si>
  <si>
    <t>PROPOJENÍ STŘEDŮ STYKOVÝCH TRANSFORMÁTORŮ</t>
  </si>
  <si>
    <t>7594107070.1</t>
  </si>
  <si>
    <t>Demontáž lanového propojení stykového č.v. 70 301</t>
  </si>
  <si>
    <t>112</t>
  </si>
  <si>
    <t>57</t>
  </si>
  <si>
    <t>7594105360</t>
  </si>
  <si>
    <t>Montáž lanového propojení stykového č.v. 70 301 - rozměření místa připojení, případné vyvrtání otvorů, montáž kompletní sady lanových propojení dvojice stykových transformátorů</t>
  </si>
  <si>
    <t>116</t>
  </si>
  <si>
    <t>7594130850</t>
  </si>
  <si>
    <t>Lanové propojení s patkovým středovým ukončením nebo jejich ekvivalent LP 6xFe20/695 střed. SS norma 707649001 (HM0404223990066)</t>
  </si>
  <si>
    <t>114</t>
  </si>
  <si>
    <t>D6</t>
  </si>
  <si>
    <t>SP8  Odpojení zpětné připojení prvků ZZ v rámci následného pobití</t>
  </si>
  <si>
    <t>59</t>
  </si>
  <si>
    <t>118</t>
  </si>
  <si>
    <t>7591017060,00000</t>
  </si>
  <si>
    <t>Odpojení elektromotorického přestavníku z výhybky</t>
  </si>
  <si>
    <t>120</t>
  </si>
  <si>
    <t>61</t>
  </si>
  <si>
    <t>7594105010</t>
  </si>
  <si>
    <t>Odpojení a zpětné připojení lan propojovacích jednoho stykového transformátoru - včetně odpojení a připevnění lanového propojení na pražce nebo montážní trámky</t>
  </si>
  <si>
    <t>122</t>
  </si>
  <si>
    <t>62</t>
  </si>
  <si>
    <t>7592007162</t>
  </si>
  <si>
    <t>Demontáž balízy upevněné pomocí systému Vortok</t>
  </si>
  <si>
    <t>124</t>
  </si>
  <si>
    <t>63</t>
  </si>
  <si>
    <t>7592005162</t>
  </si>
  <si>
    <t>Montáž balízy do kolejiště pomocí systému Vortok</t>
  </si>
  <si>
    <t>126</t>
  </si>
  <si>
    <t>D7</t>
  </si>
  <si>
    <t>Odpadové hospodářství</t>
  </si>
  <si>
    <t>015420 R1</t>
  </si>
  <si>
    <t>Poplatky za likvidaci odpadů nekontaminovaných - 15 01 01 Papírové obaly</t>
  </si>
  <si>
    <t>TUN</t>
  </si>
  <si>
    <t>R - pol</t>
  </si>
  <si>
    <t>65</t>
  </si>
  <si>
    <t>015420 R2</t>
  </si>
  <si>
    <t>Poplatky za likvidaci odpadů nekontaminovaných - 15 01 02 Plastové obaly</t>
  </si>
  <si>
    <t>130</t>
  </si>
  <si>
    <t>015240</t>
  </si>
  <si>
    <t>Poplatky za likvidaci odpadů nekontaminovaných - 20 03 99 Odpad podobný komunálnímu odpadu</t>
  </si>
  <si>
    <t>132</t>
  </si>
  <si>
    <t>67</t>
  </si>
  <si>
    <t>014310</t>
  </si>
  <si>
    <t>Poplatky za likvidaci odpadů nekontaminovaných - 16 02 14 Elektrošrot (vyřazená el. zařízení a přístr. - Al, Cu a vz. kovy)</t>
  </si>
  <si>
    <t>134</t>
  </si>
  <si>
    <t>SO 41-01-01 - žst. Zábřeh na Moravě, trakční vedení</t>
  </si>
  <si>
    <t>Exprojekt</t>
  </si>
  <si>
    <t>Ing. Pavel Odehnal</t>
  </si>
  <si>
    <t>7497C - Vodiče TV</t>
  </si>
  <si>
    <t>7497H - Demontáže TV</t>
  </si>
  <si>
    <t>7497I - Zkoušky a revize</t>
  </si>
  <si>
    <t>VRN - Vedlejší rozpočtové náklady</t>
  </si>
  <si>
    <t>7497C</t>
  </si>
  <si>
    <t>Vodiče TV</t>
  </si>
  <si>
    <t>7497350060</t>
  </si>
  <si>
    <t>Posunutí ramene trakčního vedení, SIK-u, závěsu výškové, směrové - včetně demontáže a montáže konzol a závěsů</t>
  </si>
  <si>
    <t>-1113473023</t>
  </si>
  <si>
    <t>7497350190</t>
  </si>
  <si>
    <t>Montáž křížení sestav</t>
  </si>
  <si>
    <t>1530422920</t>
  </si>
  <si>
    <t>7497300240</t>
  </si>
  <si>
    <t>Vodiče trakčního vedení Křížení sestav</t>
  </si>
  <si>
    <t>256</t>
  </si>
  <si>
    <t>1951519895</t>
  </si>
  <si>
    <t>7497350200</t>
  </si>
  <si>
    <t>Montáž věšáku troleje</t>
  </si>
  <si>
    <t>-1219562984</t>
  </si>
  <si>
    <t>7497300260</t>
  </si>
  <si>
    <t>Vodiče trakčního vedení Věšák troleje pohyblivý s proměnnou délkou</t>
  </si>
  <si>
    <t>-1777493458</t>
  </si>
  <si>
    <t>7497350720</t>
  </si>
  <si>
    <t>Výšková regulace troleje</t>
  </si>
  <si>
    <t>m</t>
  </si>
  <si>
    <t>-59469536</t>
  </si>
  <si>
    <t>7497350730</t>
  </si>
  <si>
    <t>Montáž definitivní regulace pohyblivého kotvení troleje</t>
  </si>
  <si>
    <t>310710806</t>
  </si>
  <si>
    <t>7497350732</t>
  </si>
  <si>
    <t>Montáž definitivní regulace pohyblivého kotvení nosného lana</t>
  </si>
  <si>
    <t>-1751462352</t>
  </si>
  <si>
    <t>7497350750</t>
  </si>
  <si>
    <t>Zajištění kotvení nosného lana a troleje všech sestavení</t>
  </si>
  <si>
    <t>-794345656</t>
  </si>
  <si>
    <t>7497351590</t>
  </si>
  <si>
    <t>Montáž ukolejnění s průrazkou T, P, 2T, BP, DS, OK - 1 vodič</t>
  </si>
  <si>
    <t>785644926</t>
  </si>
  <si>
    <t>7497301980</t>
  </si>
  <si>
    <t>Vodiče trakčního vedení Ukolejnění s průrazkou T, P, 2T, BP, DS, OK   - 1 vodič</t>
  </si>
  <si>
    <t>-979213866</t>
  </si>
  <si>
    <t>7497351820</t>
  </si>
  <si>
    <t>Aktualizace KSU a TP dle kolejových postupů za 100 m zprovozňované skupiny - po každém stavebním postupu</t>
  </si>
  <si>
    <t>1335164434</t>
  </si>
  <si>
    <t>7497351840</t>
  </si>
  <si>
    <t>Zpracování KSU a TP pro účely zavedení do provozu za 100 m - při uvádění do provozu</t>
  </si>
  <si>
    <t>-1462551357</t>
  </si>
  <si>
    <t>7497655010.2</t>
  </si>
  <si>
    <t>Tažné hnací vozidlo k pracovním soupravám pro vodiče</t>
  </si>
  <si>
    <t>hod</t>
  </si>
  <si>
    <t>826548039</t>
  </si>
  <si>
    <t>7497H</t>
  </si>
  <si>
    <t>Demontáže TV</t>
  </si>
  <si>
    <t>7497371040</t>
  </si>
  <si>
    <t>Demontáže zařízení trakčního vedení závěsu věšáku - demontáž stávajícího zařízení se všemi pomocnými doplňujícími úpravami, úplná</t>
  </si>
  <si>
    <t>244123442</t>
  </si>
  <si>
    <t>7497371625</t>
  </si>
  <si>
    <t>Demontáže zařízení trakčního vedení svodu ukolejnění konstrukcí a stožárů - demontáž stávajícího zařízení se všemi pomocnými doplňujícími úpravami</t>
  </si>
  <si>
    <t>1294147114</t>
  </si>
  <si>
    <t>7497I</t>
  </si>
  <si>
    <t>Zkoušky a revize</t>
  </si>
  <si>
    <t>7497350760</t>
  </si>
  <si>
    <t>Zkouška trakčního vedení vlastností mechanických - prvotní zkouška dodaného zařízení podle TKP</t>
  </si>
  <si>
    <t>km</t>
  </si>
  <si>
    <t>1400366001</t>
  </si>
  <si>
    <t>7497350765</t>
  </si>
  <si>
    <t>Zkouška trakčního vedení vlastností elektrických - prvotní zkouška dodaného zařízení podle TKP</t>
  </si>
  <si>
    <t>-1452717818</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</si>
  <si>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</si>
  <si>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</si>
  <si>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78166175</t>
  </si>
  <si>
    <t>7498150525</t>
  </si>
  <si>
    <t>Vyhotovení výchozí revizní zprávy příplatek za každých dalších i započatých 500 000 Kč přes 1 000 000 Kč</t>
  </si>
  <si>
    <t>439678144</t>
  </si>
  <si>
    <t>022101021.1.1</t>
  </si>
  <si>
    <t>Geodetické práce Geodetické práce po ukončení opravy</t>
  </si>
  <si>
    <t>%</t>
  </si>
  <si>
    <t>1024</t>
  </si>
  <si>
    <t>-370645440</t>
  </si>
  <si>
    <t>023131011.1</t>
  </si>
  <si>
    <t>Projektové práce Dokumentace skutečného provedení zabezpečovacích, sdělovacích, elektrických zařízení</t>
  </si>
  <si>
    <t>2065516520</t>
  </si>
  <si>
    <t>SO 41-06-01 - Žst. Zábřeh na Moravě, EOV</t>
  </si>
  <si>
    <t>Ing. František Hána</t>
  </si>
  <si>
    <t>PSV - Práce a dodávky PSV</t>
  </si>
  <si>
    <t xml:space="preserve">    741 - Elektroinstalace - silnoproud</t>
  </si>
  <si>
    <t>PSV</t>
  </si>
  <si>
    <t>Práce a dodávky PSV</t>
  </si>
  <si>
    <t>741</t>
  </si>
  <si>
    <t>Elektroinstalace - silnoproud</t>
  </si>
  <si>
    <t>7491456010</t>
  </si>
  <si>
    <t>Montáž kabelových kanálů 300 x 400 mm - včetně vybavení, železného ohraničení a zákrytu</t>
  </si>
  <si>
    <t>207729354</t>
  </si>
  <si>
    <t>7491553012</t>
  </si>
  <si>
    <t>Montáž kabelových ucpávek vodě odolných, pro vnitřní průměr otvoru přes 60 do 105 mm - včetně příslušenství (utěsňovací spony apod.), vyhotovení a dodání atestu</t>
  </si>
  <si>
    <t>-143148280</t>
  </si>
  <si>
    <t>7491571010</t>
  </si>
  <si>
    <t>Demontáž stávajících ucpávek kabelových průměru otvoru do 200 mm</t>
  </si>
  <si>
    <t>-226128256</t>
  </si>
  <si>
    <t>7492471010</t>
  </si>
  <si>
    <t>Demontáže kabelových vedení nn - demontáž ze zemní kynety, roštu, rozvaděče, trubky, chráničky apod.</t>
  </si>
  <si>
    <t>-179284730</t>
  </si>
  <si>
    <t>7492553010</t>
  </si>
  <si>
    <t>Montáž kabelů 2- a 3-žílových Cu do 16 mm2 - uložení do země, chráničky, na rošty, pod omítku apod.</t>
  </si>
  <si>
    <t>-2139555310</t>
  </si>
  <si>
    <t>7492554010</t>
  </si>
  <si>
    <t>Montáž kabelů 4- a 5-žílových Cu do 16 mm2 - uložení do země, chráničky, na rošty, pod omítku apod.</t>
  </si>
  <si>
    <t>-1726145930</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</si>
  <si>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</si>
  <si>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</si>
  <si>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2107538455</t>
  </si>
  <si>
    <t>7492756020</t>
  </si>
  <si>
    <t>Pomocné práce pro montáž kabelů montáž označovacího štítku na kabel</t>
  </si>
  <si>
    <t>-329394996</t>
  </si>
  <si>
    <t>7493351050</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</si>
  <si>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</si>
  <si>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-1285959085</t>
  </si>
  <si>
    <t>7493371024</t>
  </si>
  <si>
    <t>Demontáže zařízení na elektrickém ohřevu výhybek kompletní topné soupravy na výhybku tvaru C 1:9-300, 1:11-300 s PHS - veškeré výstroje EOV na výhybce, topných tyčí, připojovacích skříněk, napájecích kabelů, oddělovacích transformátorů</t>
  </si>
  <si>
    <t>-525757341</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</si>
  <si>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</si>
  <si>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</si>
  <si>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1657838616</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</si>
  <si>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</si>
  <si>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</si>
  <si>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414273138</t>
  </si>
  <si>
    <t>7498454010</t>
  </si>
  <si>
    <t>Zkoušky vodičů a kabelů nn silových do 1 kV průřezu žíly do 300 mm2 - měření kabelu, vodiče včetně vyhotovení protokolu</t>
  </si>
  <si>
    <t>-1527698321</t>
  </si>
  <si>
    <t>7499151010</t>
  </si>
  <si>
    <t>Dokončovací práce na elektrickém zařízení - uvádění zařízení do provozu, drobné montážní práce v rozvaděčích, koordinaci se zhotoviteli souvisejících zařízení apod.</t>
  </si>
  <si>
    <t>1878056670</t>
  </si>
  <si>
    <t>7499151030</t>
  </si>
  <si>
    <t>Dokončovací práce zkušební provoz - včetně prokázání technických a kvalitativních parametrů zařízení</t>
  </si>
  <si>
    <t>-947202917</t>
  </si>
  <si>
    <t>7499151040</t>
  </si>
  <si>
    <t>Dokončovací práce zaškolení obsluhy - seznámení obsluhy s funkcemi zařízení včetně odevzdání dokumentace skutečného provedení</t>
  </si>
  <si>
    <t>1939718716</t>
  </si>
  <si>
    <t>7499151050</t>
  </si>
  <si>
    <t>Dokončovací práce manipulace na zařízeních prováděné provozovatelem - manipulace nutné pro další práce zhotovitele na technologickém souboru</t>
  </si>
  <si>
    <t>582381757</t>
  </si>
  <si>
    <t>7491510120</t>
  </si>
  <si>
    <t>Protipožární a kabelové ucpávky Kabelové ucpávky Vodovzdorná</t>
  </si>
  <si>
    <t>721337416</t>
  </si>
  <si>
    <t>7492501710</t>
  </si>
  <si>
    <t>Kabely, vodiče, šňůry Cu - nn Kabel silový 2 a 3-žílový Cu, plastová izolace CYKY 2O4 (2Dx4)</t>
  </si>
  <si>
    <t>2035258019</t>
  </si>
  <si>
    <t>R-1</t>
  </si>
  <si>
    <t>CYKY 4O10 (4Dx10)</t>
  </si>
  <si>
    <t>-1079290690</t>
  </si>
  <si>
    <t>R-2</t>
  </si>
  <si>
    <t>C-R65 1:11-300 S PHS</t>
  </si>
  <si>
    <t>sada</t>
  </si>
  <si>
    <t>-234440077</t>
  </si>
  <si>
    <t>7499700480</t>
  </si>
  <si>
    <t>Kabely trakčního vedení, Různé TV Betonový  žlab TK 1-neasfalt.</t>
  </si>
  <si>
    <t>-330699709</t>
  </si>
  <si>
    <t>SO 41-17-01.1 - Žst. Zábřeh na Moravě, výměna výhybek</t>
  </si>
  <si>
    <t>HSV - Práce a dodávky HSV</t>
  </si>
  <si>
    <t xml:space="preserve">    1 - Zemní práce</t>
  </si>
  <si>
    <t xml:space="preserve">    5 - Komunikace pozemní</t>
  </si>
  <si>
    <t xml:space="preserve">    8 - Trubní vedení</t>
  </si>
  <si>
    <t xml:space="preserve">    9 - Ostatní konstrukce a práce, bourání</t>
  </si>
  <si>
    <t xml:space="preserve">      99 - Přesun hmot a manipulace se sutí</t>
  </si>
  <si>
    <t>OST - Ostatní</t>
  </si>
  <si>
    <t>HSV</t>
  </si>
  <si>
    <t>Práce a dodávky HSV</t>
  </si>
  <si>
    <t>Zemní práce</t>
  </si>
  <si>
    <t>R132201101</t>
  </si>
  <si>
    <t>Hloubení zapažených i nezapažených rýh šířky do 600 mm s urovnáním dna do předepsaného profilu a spádu v hornině tř. 3 do 100 m3</t>
  </si>
  <si>
    <t>m3</t>
  </si>
  <si>
    <t>-3372437</t>
  </si>
  <si>
    <t>PSC</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</si>
  <si>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</si>
  <si>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VV</t>
  </si>
  <si>
    <t>Výkop rýhy šířky 0,4m x 1,4m x 12m</t>
  </si>
  <si>
    <t>0,4*1,4*12</t>
  </si>
  <si>
    <t>Součet</t>
  </si>
  <si>
    <t>R132201109</t>
  </si>
  <si>
    <t>Hloubení zapažených i nezapažených rýh šířky do 600 mm s urovnáním dna do předepsaného profilu a spádu v hornině tř. 3 Příplatek k cenám za lepivost horniny tř. 3</t>
  </si>
  <si>
    <t>1768853337</t>
  </si>
  <si>
    <t>6,72*0,5 'Přepočtené koeficientem množství</t>
  </si>
  <si>
    <t>R174101101</t>
  </si>
  <si>
    <t>Zásyp sypaninou z jakékoliv horniny s uložením výkopku ve vrstvách se zhutněním jam, šachet, rýh nebo kolem objektů v těchto vykopávkách</t>
  </si>
  <si>
    <t>-776428414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</si>
  <si>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</si>
  <si>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Zásyp a zhutnění (stávajícím štěrkovým ložem)</t>
  </si>
  <si>
    <t>7*0,4*0,8</t>
  </si>
  <si>
    <t>R175111101</t>
  </si>
  <si>
    <t>Obsypání potrubí ručně sypaninou z vhodných hornin tř. 1 až 4 nebo materiálem připraveným podél výkopu ve vzdálenosti do 3 m od jeho kraje, pro jakoukoliv hloubku výkopu a míru zhutnění bez prohození sypaniny sítem</t>
  </si>
  <si>
    <t>1034655113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</si>
  <si>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</si>
  <si>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Zásyp a zhutnění štěrkodrti ŠD fr. 0-32 (nakup mat.)</t>
  </si>
  <si>
    <t>0,2*0,4*12</t>
  </si>
  <si>
    <t>R8344171</t>
  </si>
  <si>
    <t>štěrkodrť frakce 0/32</t>
  </si>
  <si>
    <t>t</t>
  </si>
  <si>
    <t>-1799281354</t>
  </si>
  <si>
    <t>0,96*2 'Přepočtené koeficientem množství</t>
  </si>
  <si>
    <t>Komunikace pozemní</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</si>
  <si>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</si>
  <si>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</si>
  <si>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m2</t>
  </si>
  <si>
    <t>-1723061792</t>
  </si>
  <si>
    <t>Poznámka k souboru cen:_x000D_
1. V cenách jsou započteny náklady na urovnání a homogenizaci vrstvy kameniva._x000D_
2. V cenách nejsou obsaženy náklady na dodávku a doplnění kameniva.</t>
  </si>
  <si>
    <t xml:space="preserve">Urovnání a zhutnění pražcového podloží </t>
  </si>
  <si>
    <t xml:space="preserve">Odměřeno ze situace </t>
  </si>
  <si>
    <t>1140</t>
  </si>
  <si>
    <t>5908010110</t>
  </si>
  <si>
    <t>Zřízení kolejnicového styku s rozřezem a vrtáním - 4 otvory tv. UIC60. Poznámka: 1. V cenách jsou započteny náklady na zřízení styku, případné nastavení dilatační spáry a ošetření součástí mazivem. U přechodového styku se použije položka s větším tvarem. 2. V cenách nejsou obsaženy náklady na dodávku materiálu.</t>
  </si>
  <si>
    <t>styk</t>
  </si>
  <si>
    <t>-948048108</t>
  </si>
  <si>
    <t>Poznámka k souboru cen:_x000D_
1. V cenách jsou započteny náklady na zřízení styku, případné nastavení dilatační spáry a ošetření součástí mazivem. U přechodového styku se použije položka s větším tvarem._x000D_
2. V cenách nejsou obsaženy náklady na dodávku materiálu.</t>
  </si>
  <si>
    <t>Zřízení stykované koleje včetně vrtání otvorů a nákupu spojek 392 m</t>
  </si>
  <si>
    <t>A-LIS</t>
  </si>
  <si>
    <t>2*2</t>
  </si>
  <si>
    <t>5958101025</t>
  </si>
  <si>
    <t>Součásti spojovací kolejnicové spojky tv. U60</t>
  </si>
  <si>
    <t>-564065290</t>
  </si>
  <si>
    <t>R525040012</t>
  </si>
  <si>
    <t>Vyjmutí kolejových polí s rozpojením styků jakékoliv soustavy a jakéhokoliv rozdělení pražců normálního rozchodu bez rozebrání do součástí na betonových pražcích</t>
  </si>
  <si>
    <t>955366297</t>
  </si>
  <si>
    <t xml:space="preserve">Poznámka k souboru cen:_x000D_
1. Ceny nelze použít pro vytrhání kolejových polí železničními jeřáby ČD; tyto práce se oceňují cenami souboru cen 542 99- . . Kolejová pole nebo kolejová rozvětvení po částech, části A 02._x000D_
2. V cenách nejsou započteny náklady na odvoz na předepsanou skládku; tyto se oceňují cenami souboru cen 997 24-1 . . Doprava vybouraných hmot, konstrukcí a suti této části katalogu._x000D_
</t>
  </si>
  <si>
    <t>Vytržení koleje a její demontáž</t>
  </si>
  <si>
    <t>R65/PB2/“c“ – 33,5m</t>
  </si>
  <si>
    <t>T/PB2/“c“ – 30,5m</t>
  </si>
  <si>
    <t>R65/SB8/“c“ – 49m</t>
  </si>
  <si>
    <t>"Celkem se vytrhne a demontuje"33,5+30,5+49</t>
  </si>
  <si>
    <t>R525040021</t>
  </si>
  <si>
    <t>Rozebrání kolejových polí na demontážní základně jakékoliv soustavy a jakéhokoliv rozdělení pražců normálního rozchodu do součástí na betonových pražcích</t>
  </si>
  <si>
    <t>1462319703</t>
  </si>
  <si>
    <t xml:space="preserve">Poznámka k souboru cen:_x000D_
1. Ceny jsou určeny pouze pro rozebrání kolejových polí na demontážní základně z dopravených kolejových polí._x000D_
2. V cenách nejsou započteny náklady na dovoz kolejových polí na demontážní základnu; tyto se oceňují cenami souboru cen 997 24-1 . . Doprava vybouraných hmot, konstrukcí a suti této části katalogu._x000D_
</t>
  </si>
  <si>
    <t>R65/SB8/“c“ – 49,0m</t>
  </si>
  <si>
    <t>R521454221</t>
  </si>
  <si>
    <t>Montáž kolejových polí na pražcích betonových z kolejnic tvaru UIC 60 s normálním rozchodem bez podkladnic pružnými svěrkami rozdělení u</t>
  </si>
  <si>
    <t>663568052</t>
  </si>
  <si>
    <t xml:space="preserve">žsv. UIC60 – nové, kolejnice 60 E2 (ocel jakosti R260), nové předpjaté betonové pražce s bezpodkladnicovým pružným upevněním (upevnění typ W14 se </t>
  </si>
  <si>
    <t>svěrkami Skl 14), min. délky 2,6m o hmotnosti min. 300kg s úklonem úložné plochy 1:40,  rozd. „u“, 6ks dlouhé kolejnicové pasy dl.75m svařené do BK</t>
  </si>
  <si>
    <t>K7 – 19,03 + 48,39 = 67,42 m</t>
  </si>
  <si>
    <t>K9 – 48,47 m</t>
  </si>
  <si>
    <t>K11 – 62,95 m</t>
  </si>
  <si>
    <t>"celkem"178,9</t>
  </si>
  <si>
    <t>R3765110</t>
  </si>
  <si>
    <t>kolejnice železniční širokopatní tvaru 60 E2</t>
  </si>
  <si>
    <t>-2037577794</t>
  </si>
  <si>
    <t>178,9*0,12128 'Přepočtené koeficientem množství</t>
  </si>
  <si>
    <t>5956140000</t>
  </si>
  <si>
    <t>Pražec betonový příčný nevystrojený tv. B 91S/1 (UIC)</t>
  </si>
  <si>
    <t>1082811995</t>
  </si>
  <si>
    <t>"celkem"1700*0,1789</t>
  </si>
  <si>
    <t>"krátké výhybkové pražce"</t>
  </si>
  <si>
    <t>-59</t>
  </si>
  <si>
    <t>5956149070</t>
  </si>
  <si>
    <t>Pražec betonový neutrální nevystrojený číslo 00-019</t>
  </si>
  <si>
    <t>-224837121</t>
  </si>
  <si>
    <t>"Krátké betonové výhybkové pražce, které nejsou součástí dodávky "</t>
  </si>
  <si>
    <t>00-019 dl. 2,35m</t>
  </si>
  <si>
    <t>5xV32,V29,V31+6V32</t>
  </si>
  <si>
    <t>21*2,35</t>
  </si>
  <si>
    <t>5956149055</t>
  </si>
  <si>
    <t>Pražec betonový neutrální nevystrojený číslo 00-013 S</t>
  </si>
  <si>
    <t>-287171497</t>
  </si>
  <si>
    <t xml:space="preserve">Krátké betonové výhybkové pražce, které nejsou součástí dodávky </t>
  </si>
  <si>
    <t>00-013S dl. 2,4m</t>
  </si>
  <si>
    <t>4xV32,V29,V31+6V32</t>
  </si>
  <si>
    <t>2,4*18</t>
  </si>
  <si>
    <t>5956149065</t>
  </si>
  <si>
    <t>Pražec betonový neutrální nevystrojený číslo 00-014 S</t>
  </si>
  <si>
    <t>227569185</t>
  </si>
  <si>
    <t>00-014S dl. 2,5m</t>
  </si>
  <si>
    <t>3xV32,V29,V31+2V32</t>
  </si>
  <si>
    <t>2,5*11</t>
  </si>
  <si>
    <t>5956149000</t>
  </si>
  <si>
    <t>Pražec betonový neutrální nevystrojený číslo 00-001</t>
  </si>
  <si>
    <t>-436976904</t>
  </si>
  <si>
    <t>00-001 dl. 2,6m</t>
  </si>
  <si>
    <t>6xV29+3xV31</t>
  </si>
  <si>
    <t>9 *2,6</t>
  </si>
  <si>
    <t>5958128000</t>
  </si>
  <si>
    <t>Komplety Skl 14  (svěrka Skl 14, vrtule R1,podložka Uls7)</t>
  </si>
  <si>
    <t>-712903088</t>
  </si>
  <si>
    <t>"celkem"1700*0,1789*2</t>
  </si>
  <si>
    <t>5958158035</t>
  </si>
  <si>
    <t>Podložka pryžová pod patu kolejnice podložka 6530</t>
  </si>
  <si>
    <t>1457495448</t>
  </si>
  <si>
    <t>R525010012</t>
  </si>
  <si>
    <t>Vyjmutí kolejových polí s rozpojením styků jakékoliv soustavy a jakéhokoliv rozdělení pražců normálního rozchodu bez rozebrání do součástí na dřevěných pražcích</t>
  </si>
  <si>
    <t>-729609469</t>
  </si>
  <si>
    <t>Kolej č. 7 - R65/dřevo/“c“ – 34,0m</t>
  </si>
  <si>
    <t>Kolej č. 9 – R65/dřevo/“c“ – 18,0m</t>
  </si>
  <si>
    <t>Kolej č. 11 – R65/dřevo/“c“ – 14,0m</t>
  </si>
  <si>
    <t>Kolej č. 13 – R65/dřevo/“c“ – 3,5m</t>
  </si>
  <si>
    <t>Kolej č. 9a – R65/dřevo/“c“ – 15,5m</t>
  </si>
  <si>
    <t>"Celkem se vytrhne a demontuje"34+18+14+3,5+15,5</t>
  </si>
  <si>
    <t>R525010021</t>
  </si>
  <si>
    <t>Rozebrání kolejových polí na demontážní základně jakékoliv soustavy a jakéhokoliv rozdělení pražců normálního rozchodu do součástí na dřevěných pražcích</t>
  </si>
  <si>
    <t>1064103422</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</si>
  <si>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</si>
  <si>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</si>
  <si>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</si>
  <si>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998684348</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</si>
  <si>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</si>
  <si>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 xml:space="preserve">Počet svarů v nové koleji </t>
  </si>
  <si>
    <t>tvar 60 E2</t>
  </si>
  <si>
    <t>2*22</t>
  </si>
  <si>
    <t>5905025110</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</si>
  <si>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</si>
  <si>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292523487</t>
  </si>
  <si>
    <t>Poznámka k souboru cen:_x000D_
1. V cenách jsou započteny náklady na doplnění kameniva stezky ojediněle ručně z vozíku nebo souvisle mechanizací z vozíků nebo železničních vozů._x000D_
2. V cenách nejsou obsaženy náklady na dodávku kameniva.</t>
  </si>
  <si>
    <t>Zřízení drážních stezek ŠD fr. 4/16mm</t>
  </si>
  <si>
    <t>260*0,075</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</si>
  <si>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</si>
  <si>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</si>
  <si>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-1741705739</t>
  </si>
  <si>
    <t>Poznámka k souboru cen:_x000D_
1. V cenách jsou započteny náklady na odstranění KL, úpravu pláně a rozprostření výzisku na terén nebo jeho naložení na dopravní prostředek._x000D_
2. Položka se použije v případech, kdy se nové KL nezřizuje.</t>
  </si>
  <si>
    <t>Odtěžení štěrkového lože</t>
  </si>
  <si>
    <t>"Odměřeno ze situace 1140m2 na hloubku 0,4m"1140*0,4</t>
  </si>
  <si>
    <t xml:space="preserve">Odpočet pražců </t>
  </si>
  <si>
    <t>"dřevěných ((34+18+3) x1,5 x 0,26 x 0,14 x 2,6 = 7,8m3"-7,8</t>
  </si>
  <si>
    <t>"betonových (33,5+30,5+60,0) x 1,5 x 0,27 x 0,15 x 2,42= 18,2m3"-18,2</t>
  </si>
  <si>
    <t>"výhybkových (39,6+33,2+33,2) x 1,5 x 0,26 x 0,14 x 3,3 = 19,1m3"-19,1</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</si>
  <si>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</si>
  <si>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</si>
  <si>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462326448</t>
  </si>
  <si>
    <t>Poznámka k souboru cen:_x000D_
1. V cenách jsou započteny náklady na zřízení KL nově zřizované koleje, vložení geosyntetika, rozprostření vrstvy kameniva, zřízení homogenizované vrstvy kameniva a úprava KL do profilu._x000D_
2. V cenách nejsou obsaženy náklady na položení KR, úpravu směrového a výškového uspořádání, doplnění a dodávku kameniva a snížení KL pod patou kolejnice._x000D_
3. Položka se použije v případech nově zřizované koleje nebo výhybky.</t>
  </si>
  <si>
    <t>"Nové štěrkového lože fr. 32/63 mm"</t>
  </si>
  <si>
    <t>"Odměřeno ze situace 1140m2 na hloubku 0,42m"1140*0,42</t>
  </si>
  <si>
    <t>"Odpočet pražců betonových a výhybkových"-(31,4+22,7)</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</si>
  <si>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</si>
  <si>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</si>
  <si>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-1634190545</t>
  </si>
  <si>
    <t>Poznámka k souboru cen:_x000D_
1. V cenách jsou započteny náklady na doplnění kameniva ojediněle ručně vidlemi a/nebo souvisle strojně z výsypných vozů případně nakladačem._x000D_
2. V cenách nejsou obsaženy náklady na dodávku kameniva.</t>
  </si>
  <si>
    <t>Doplnění štěrkového lože při podbití (0,1m3 na bm)</t>
  </si>
  <si>
    <t>0,1*1690</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</si>
  <si>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</si>
  <si>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</si>
  <si>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-1374930817</t>
  </si>
  <si>
    <t>0,1*451</t>
  </si>
  <si>
    <t>5905110010</t>
  </si>
  <si>
    <t>Snížení KL pod patou kolejnice v koleji. Poznámka: 1. V cenách jsou započteny náklady na snížení KL pod patou kolejnice ručně vidlemi. 2. V cenách nejsou obsaženy náklady na doplnění a dodávku kameniva.</t>
  </si>
  <si>
    <t>-1870896376</t>
  </si>
  <si>
    <t>Poznámka k souboru cen:_x000D_
1. V cenách jsou započteny náklady na snížení KL pod patou kolejnice ručně vidlemi._x000D_
2. V cenách nejsou obsaženy náklady na doplnění a dodávku kameniva.</t>
  </si>
  <si>
    <t xml:space="preserve">Snížení kolejového lože pod patou kolejnice </t>
  </si>
  <si>
    <t>0,179</t>
  </si>
  <si>
    <t>5905110020</t>
  </si>
  <si>
    <t>Snížení KL pod patou kolejnice ve výhybce. Poznámka: 1. V cenách jsou započteny náklady na snížení KL pod patou kolejnice ručně vidlemi. 2. V cenách nejsou obsaženy náklady na doplnění a dodávku kameniva.</t>
  </si>
  <si>
    <t>-100716512</t>
  </si>
  <si>
    <t>213</t>
  </si>
  <si>
    <t>5907050010</t>
  </si>
  <si>
    <t>Dělení kolejnic řezáním nebo rozbroušením tv. UIC60 nebo R65. Poznámka: 1. V cenách jsou započteny náklady na manipulaci podložení, označení a provedení řezu kolejnice.</t>
  </si>
  <si>
    <t>-1937777513</t>
  </si>
  <si>
    <t>Poznámka k souboru cen:_x000D_
1. V cenách jsou započteny náklady na manipulaci podložení, označení a provedení řezu kolejnice.</t>
  </si>
  <si>
    <t>Rozřezy kolejnic</t>
  </si>
  <si>
    <t>R65</t>
  </si>
  <si>
    <t>UIC60</t>
  </si>
  <si>
    <t>5907050020</t>
  </si>
  <si>
    <t>Dělení kolejnic řezáním nebo rozbroušením tv. S49. Poznámka: 1. V cenách jsou započteny náklady na manipulaci podložení, označení a provedení řezu kolejnice.</t>
  </si>
  <si>
    <t>-250242254</t>
  </si>
  <si>
    <t>Rozřezy kolejnic T/S49</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</si>
  <si>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</si>
  <si>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</si>
  <si>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1841321652</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</si>
  <si>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objednateli._x000D_
2. V cenách nejsou obsaženy náklady na zaměření APK, doplnění a dodávku kameniva a snížení KL pod patou kolejnice.</t>
  </si>
  <si>
    <t>Podbití kolejí</t>
  </si>
  <si>
    <t>následné podbití komplet vč. kolejí č.7 a 9 po pročištění lože</t>
  </si>
  <si>
    <t>1,690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</si>
  <si>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</si>
  <si>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</si>
  <si>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-106583592</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</si>
  <si>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objednateli._x000D_
2. V cenách nejsou obsaženy náklady doplnění a dodávku kameniva a snížení KL pod patou kolejnice.</t>
  </si>
  <si>
    <t xml:space="preserve">1.podbití v místech sneseného roštu + 15m náběhy </t>
  </si>
  <si>
    <t>(180 + 6*15)/1000</t>
  </si>
  <si>
    <t>2.podbití v místech sneseného roštu + 15m náběhy</t>
  </si>
  <si>
    <t>5909040020</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</si>
  <si>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</si>
  <si>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6609755</t>
  </si>
  <si>
    <t>Podbití výhybek</t>
  </si>
  <si>
    <t xml:space="preserve">následné podbití výhybek č. 29, 31 a 32 + 15m náběhy </t>
  </si>
  <si>
    <t>212</t>
  </si>
  <si>
    <t>5909041020</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</si>
  <si>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techologických veličin a předání tištěných výstupů objednateli. 2. V cenách nejsou obsaženy náklady doplnění a dodávku kameniva a snížení KL pod patou kolejnice.</t>
  </si>
  <si>
    <t>-111018280</t>
  </si>
  <si>
    <t xml:space="preserve">1.podbití výhybek č. 29, 31 a 32 + 15m náběhy </t>
  </si>
  <si>
    <t xml:space="preserve">2.podbití výhybek č. 26, 27, 28, 29, 31 a 32 + 15m náběhy </t>
  </si>
  <si>
    <t>451</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</si>
  <si>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</si>
  <si>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</si>
  <si>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1030169193</t>
  </si>
  <si>
    <t>Počet svarů uvnitř nových výhybkách tv. 60 E2</t>
  </si>
  <si>
    <t xml:space="preserve">V29, V31 </t>
  </si>
  <si>
    <t>V32a/b</t>
  </si>
  <si>
    <t>5955101000</t>
  </si>
  <si>
    <t>Kamenivo drcené štěrk frakce 31,5/63 třídy BI</t>
  </si>
  <si>
    <t>-1369959550</t>
  </si>
  <si>
    <t>"Odměřeno ze situace 1140m2 na hloubku 0,42m"1140*0,42*2,1</t>
  </si>
  <si>
    <t>"Odpočet pražců betonových a výhybkových"-(31,4+22,7)*2,1</t>
  </si>
  <si>
    <t>2,1*0,1*(451+1690)</t>
  </si>
  <si>
    <t>5955101030</t>
  </si>
  <si>
    <t>Kamenivo drcené drť frakce 8/16</t>
  </si>
  <si>
    <t>-1795780872</t>
  </si>
  <si>
    <t>2,1*260*0,075</t>
  </si>
  <si>
    <t>R961102025</t>
  </si>
  <si>
    <t>Výhybka J60-1:9-300-Ll-ČZ-b-KS-ZMB3-JPP</t>
  </si>
  <si>
    <t>-697428182</t>
  </si>
  <si>
    <t>P</t>
  </si>
  <si>
    <t xml:space="preserve">Poznámka k položce:_x000D_
Položka zahrnuje:_x000D_
- výhybku J60-1:9-300-Ll-ČZ-b-KS-ZMB3-JPP_x000D_
- perlitizace jazyk. 1 ks_x000D_
- perlitizace opor. 1 ks_x000D_
- 2 ks T LIS 60E2_x000D_
- prodl. kluzné stol. 2 ks_x000D_
- CD - 3209 za výhybku_x000D_
- 7 ks krátký beton.pražec_x000D_
</t>
  </si>
  <si>
    <t>v.č. 29 J60-1:9-300-Ll-ČZ-b-KS-ZMB3-JPP</t>
  </si>
  <si>
    <t>R961102026</t>
  </si>
  <si>
    <t>Výhybka J60-1:9-300-Lp-ČZ-b-KS-ZMB3-JPP</t>
  </si>
  <si>
    <t>1378120969</t>
  </si>
  <si>
    <t xml:space="preserve">Poznámka k položce:_x000D_
Položka zahrnuje:_x000D_
- výhybku J60-1:9-300-Ll-ČZ-b-KS-ZMB3-JPP_x000D_
- perlitizace jazyk. 1 ks_x000D_
- perlitizace opor. 1 ks_x000D_
- 2 ks T LIS 60E2_x000D_
- prodl. kluzné stol. 2 ks_x000D_
- CD - 3211 za výhybku_x000D_
- 6 ks krátký beton.pražec_x000D_
- 2 ks PK 60E2/49E1 11,5 m  (3,7/7,8)_x000D_
- 2 ks T LIS 49E1_x000D_
</t>
  </si>
  <si>
    <t>v.č. 31 J60-1:9-300-Lp-ČZ-b-KS-ZMB3-JPP</t>
  </si>
  <si>
    <t>R961108000</t>
  </si>
  <si>
    <t>Výhybka C60-1:11/9-300-PHS-zl-H-ČZ-b-KS-ZMB3-JPP</t>
  </si>
  <si>
    <t>812701844</t>
  </si>
  <si>
    <t xml:space="preserve">Poznámka k položce:_x000D_
Položka obsahuje:_x000D_
- výhybku C60-1:11/9-300-PHS-zl-H-ČZ-b-KS-ZMB3-JPP_x000D_
- perlitizace celé výměny + PHS_x000D_
- CD - 3210 před výhybku_x000D_
- 4 ks krátký beton.pražec_x000D_
- 2 ks kol.60E2 dl. 10,55 m_x000D_
- 2 ks T LIS 60E2_x000D_
- CD - 3212 za výhybku_x000D_
- 24 ks krátký beton.pražec _x000D_
- 20 ks válečkových stoliček (8 ks SVV-A a 12 ks SVV-B)_x000D_
_x000D_
</t>
  </si>
  <si>
    <t>v.č. 32ab C60-1:11/9-300-PHS-zl-H-ČZ-b-KS-ZMB3-JPP</t>
  </si>
  <si>
    <t>5911641110</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</si>
  <si>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</si>
  <si>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-2051129705</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</si>
  <si>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položením._x000D_
2. V cenách nejsou obsaženy náklady na dodávku materiálu.</t>
  </si>
  <si>
    <t>J 60-1:9-300 b</t>
  </si>
  <si>
    <t>49,85*2</t>
  </si>
  <si>
    <t>5911655030</t>
  </si>
  <si>
    <t>Demontáž jednoduché výhybky na úložišti dřevěné pražce soustavy R65. Poznámka: 1. V cenách jsou započteny náklady na demontáž do součástí, manipulaci, naložení na dopravní prostředek a uložení vyzískaného materiálu na úložišti.</t>
  </si>
  <si>
    <t>-2108474373</t>
  </si>
  <si>
    <t>Poznámka k souboru cen:_x000D_
1. V cenách jsou započteny náklady na demontáž do součástí, manipulaci, naložení na dopravní prostředek a uložení vyzískaného materiálu na úložišti.</t>
  </si>
  <si>
    <t>J R65-1:11-300 d</t>
  </si>
  <si>
    <t>2*53,91</t>
  </si>
  <si>
    <t>5911645110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</si>
  <si>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</si>
  <si>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1985405604</t>
  </si>
  <si>
    <t>C60-1:11/9-300</t>
  </si>
  <si>
    <t>39,62</t>
  </si>
  <si>
    <t>5911661030</t>
  </si>
  <si>
    <t>Demontáž křižovatkové výhybky na úložišti dřevěné pražce soustavy R65. Poznámka: 1. V cenách jsou započteny náklady na demontáž do součástí včetně závěrů, manipulaci, naložení na dopravní prostředek a uložení vyzískaného materiálu na úložišti.</t>
  </si>
  <si>
    <t>487376885</t>
  </si>
  <si>
    <t>Poznámka k souboru cen:_x000D_
1. V cenách jsou započteny náklady na demontáž do součástí včetně závěrů, manipulaci, naložení na dopravní prostředek a uložení vyzískaného materiálu na úložišti.</t>
  </si>
  <si>
    <t>C R65-1:11/9-300 d</t>
  </si>
  <si>
    <t>76,24</t>
  </si>
  <si>
    <t>5912023010</t>
  </si>
  <si>
    <t>Demontáž návěstidla uloženého ve stezce námezníku. Poznámka: 1. V cenách jsou započteny náklady na demontáž návěstidla, zához, úpravu terénu a naložení na dopravní prostředek.</t>
  </si>
  <si>
    <t>1913499593</t>
  </si>
  <si>
    <t>Poznámka k souboru cen:_x000D_
1. V cenách jsou započteny náklady na demontáž návěstidla, zához, úpravu terénu a naložení na dopravní prostředek.</t>
  </si>
  <si>
    <t>Přesun námezníku (vytržení a zpětné uložení)</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</si>
  <si>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</si>
  <si>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</si>
  <si>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1761696866</t>
  </si>
  <si>
    <t>Poznámka k souboru cen:_x000D_
1. V cenách jsou započteny náklady na montáž návěstidel umístěných ve stezce včetně zemních prací a úpravy místa uložení._x000D_
2. V cenách nejsou obsaženy náklady na dodávku materiálu.</t>
  </si>
  <si>
    <t>5908025110</t>
  </si>
  <si>
    <t>Zřízení izolovaného styku (IS) s rozřezem kolejnice tv. UIC60. Poznámka: 1. V cenách jsou započteny náklady na zřízení itzolovaného styku, případné obroušení převalků čela kolejnic a ošetření součástí mazivem. 2. V cenách nejsou obsaženy náklady na dodávku materiálu.</t>
  </si>
  <si>
    <t>1788535275</t>
  </si>
  <si>
    <t>Poznámka k souboru cen:_x000D_
1. V cenách jsou započteny náklady na zřízení itzolovaného styku, případné obroušení převalků čela kolejnic a ošetření součástí mazivem._x000D_
2. V cenách nejsou obsaženy náklady na dodávku materiálu.</t>
  </si>
  <si>
    <t>LISy a přechodové kolejnice</t>
  </si>
  <si>
    <t>v koleji LIS tv. 60 E2 šestiděrový s kalenou hlavou dl. 3,5m</t>
  </si>
  <si>
    <t xml:space="preserve">2*3 </t>
  </si>
  <si>
    <t>v koleji LIS tv. 60 E2 šestiděrový s kalenou hlavou dl. 5,5m</t>
  </si>
  <si>
    <t>1*2</t>
  </si>
  <si>
    <t>v koleji LIS tv. 60 E2 šestiděrový s kalenou hlavou dl. 19,1m</t>
  </si>
  <si>
    <t>atyp LIS tv. 60 E2 šestiděrový s kalenou hlavou dl. 10,2m</t>
  </si>
  <si>
    <t>Přechodová kolejnice 60E2(2,975m)/49E1(7,050m) dl. 10,0m</t>
  </si>
  <si>
    <t>Přechodová kolejnice 60E2(3,50m)/49E1(8,00m) dl. 11,5m + LIS kalený</t>
  </si>
  <si>
    <t>5957119005</t>
  </si>
  <si>
    <t>Lepený izolovaný styk tv. UIC60 s tepelně zpracovanou hlavou délky 3,50 m</t>
  </si>
  <si>
    <t>-952881036</t>
  </si>
  <si>
    <t>2*3</t>
  </si>
  <si>
    <t>5957119085</t>
  </si>
  <si>
    <t>Lepený izolovaný styk tv. UIC60 s tepelně zpracovanou hlavou délky asymetrický pravý</t>
  </si>
  <si>
    <t>1865729706</t>
  </si>
  <si>
    <t>1*2*10,2*0,5</t>
  </si>
  <si>
    <t>1*2*5,5*0,5</t>
  </si>
  <si>
    <t>1*2*19,1*0,5</t>
  </si>
  <si>
    <t>5957119090</t>
  </si>
  <si>
    <t>Lepený izolovaný styk tv. UIC60 s tepelně zpracovanou hlavou délky asymetrický levý</t>
  </si>
  <si>
    <t>1166275418</t>
  </si>
  <si>
    <t>5957113025</t>
  </si>
  <si>
    <t>Kolejnice přechodové tv. UIC 60/S49 levá</t>
  </si>
  <si>
    <t>-1773112293</t>
  </si>
  <si>
    <t>1*2*10*0,5</t>
  </si>
  <si>
    <t>1*2*11,5*0,5</t>
  </si>
  <si>
    <t>5957113030</t>
  </si>
  <si>
    <t>Kolejnice přechodové tv. UIC 60/S49 pravá</t>
  </si>
  <si>
    <t>-2115688574</t>
  </si>
  <si>
    <t>5908030010</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</si>
  <si>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</si>
  <si>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1856373921</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</si>
  <si>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mazivem._x000D_
2. V cenách nejsou obsaženy náklady na dodávku materiálu.</t>
  </si>
  <si>
    <t>A-LIS ve výhybce C60-1:11/9-300</t>
  </si>
  <si>
    <t>5957140015</t>
  </si>
  <si>
    <t>Souprava pro opravu LISU tv. UIC 60 - ESD 6 otvorů</t>
  </si>
  <si>
    <t>1836548015</t>
  </si>
  <si>
    <t>pozn. s kalenou hlavou</t>
  </si>
  <si>
    <t>5958107015</t>
  </si>
  <si>
    <t>Šroub spojkový M24 x 185 mm</t>
  </si>
  <si>
    <t>860679982</t>
  </si>
  <si>
    <t>2*2*6</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</si>
  <si>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</si>
  <si>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</si>
  <si>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-1595089106</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</si>
  <si>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</si>
  <si>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Dosažení dovolené upínací teploty v BK prodloužením kolejnicového pasu v koleji tv UIC60</t>
  </si>
  <si>
    <t>5910035110</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</si>
  <si>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</si>
  <si>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1548729134</t>
  </si>
  <si>
    <t>Dosažení dovolené upínací teploty v BK prodloužením kolejnicového pasu ve výhybce tv UIC60</t>
  </si>
  <si>
    <t>5910040030</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</si>
  <si>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</si>
  <si>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1071898395</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</si>
  <si>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</si>
  <si>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Umožnění volné dilatace kolejnice demontáž upevňovadel bez osazení kluzných podložek rozdělení pražců „u“</t>
  </si>
  <si>
    <t>6*50</t>
  </si>
  <si>
    <t>5910040130</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</si>
  <si>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</si>
  <si>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1006836804</t>
  </si>
  <si>
    <t>Umožnění volné dilatace kolejnice montáž upevňovadel bez osazení kluzných podložek rozdělení pražců „u“</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</si>
  <si>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</si>
  <si>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</si>
  <si>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1010894186</t>
  </si>
  <si>
    <t>Zřízení bezstykové koleje</t>
  </si>
  <si>
    <t>2*179</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</si>
  <si>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</si>
  <si>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</si>
  <si>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883297514</t>
  </si>
  <si>
    <t>Poznámka k souboru cen:_x000D_
1. V cenách jsou započteny náklady na uvolnění dílů výhybky a jejich rovnoměrné prodloužení nebo zkrácení._x000D_
2. V cenách nejsou obsaženy náklady na demontáž spojek.</t>
  </si>
  <si>
    <t>Zřízení bezstykové koleje - v nových výhybkách</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</si>
  <si>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</si>
  <si>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</si>
  <si>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-2138257260</t>
  </si>
  <si>
    <t>5910136010</t>
  </si>
  <si>
    <t>Montáž pražcové kotvy v koleji. Poznámka: 1. V cenách jsou započteny náklady na odstranění kameniva, montáž, ošetření součásti mazivem a úpravu kameniva. 2. V cenách nejsou obsaženy náklady na dodávku materiálu.</t>
  </si>
  <si>
    <t>-1375766003</t>
  </si>
  <si>
    <t>Poznámka k souboru cen:_x000D_
1. V cenách jsou započteny náklady na odstranění kameniva, montáž, ošetření součásti mazivem a úpravu kameniva._x000D_
2. V cenách nejsou obsaženy náklady na dodávku materiálu.</t>
  </si>
  <si>
    <t>Pražcové kotvy na bet. pražcích (každý 3. pražec)</t>
  </si>
  <si>
    <t>Za výhybkou V28 = 35 ks</t>
  </si>
  <si>
    <t>5910136020</t>
  </si>
  <si>
    <t>Montáž pražcové kotvy ve výhybce. Poznámka: 1. V cenách jsou započteny náklady na odstranění kameniva, montáž, ošetření součásti mazivem a úpravu kameniva. 2. V cenách nejsou obsaženy náklady na dodávku materiálu.</t>
  </si>
  <si>
    <t>1894582041</t>
  </si>
  <si>
    <t>Výměna V28 = 5 ks</t>
  </si>
  <si>
    <t>5960101000</t>
  </si>
  <si>
    <t>Pražcové kotvy TDHB pro pražec betonový B 91</t>
  </si>
  <si>
    <t>1123113968</t>
  </si>
  <si>
    <t>Pražcové kotvy na bet. pražcích B91</t>
  </si>
  <si>
    <t>5960101020</t>
  </si>
  <si>
    <t>Pražcové kotvy TDHB pro pražec betonový PB 2</t>
  </si>
  <si>
    <t>-273132328</t>
  </si>
  <si>
    <t>Pražcové kotvy na bet. pražcích PB2</t>
  </si>
  <si>
    <t>5960101040</t>
  </si>
  <si>
    <t>Pražcové kotvy TDHB pro pražec dřevěný</t>
  </si>
  <si>
    <t>-1245407907</t>
  </si>
  <si>
    <t>Pražcové kotvy na dřevěných</t>
  </si>
  <si>
    <t>69</t>
  </si>
  <si>
    <t>5907055020</t>
  </si>
  <si>
    <t>Vrtání kolejnic otvor o průměru přes 10 do 23 mm. Poznámka: 1. V cenách jsou započteny náklady na manipulaci podložení, označení a provedení vrtu ve stojině kolejnice.</t>
  </si>
  <si>
    <t>-1393230126</t>
  </si>
  <si>
    <t>Poznámka k souboru cen:_x000D_
1. V cenách jsou započteny náklady na manipulaci podložení, označení a provedení vrtu ve stojině kolejnice.</t>
  </si>
  <si>
    <t>"propojky"</t>
  </si>
  <si>
    <t>(4+12+4)*4</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</si>
  <si>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</si>
  <si>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</si>
  <si>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-1655858779</t>
  </si>
  <si>
    <t>60 E2/R65</t>
  </si>
  <si>
    <t>71</t>
  </si>
  <si>
    <t>5910020340</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</si>
  <si>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</si>
  <si>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-1850729372</t>
  </si>
  <si>
    <t>49 E1/T</t>
  </si>
  <si>
    <t>5911621610</t>
  </si>
  <si>
    <t>Montáž žlabového pražce dvojité srdcovky s PHS s přírubou soustavy UIC60. Poznámka: 1. V cenách jsou započteny náklady na montáž ČZ, přezkoušení chodu výhybky, provedení západkové zkoušky a ošetření kluzných částí výhybky mazivem. 2. V cenách nejsou obsaženy náklady na dodávku materiálu a podbití pražce.</t>
  </si>
  <si>
    <t>175577726</t>
  </si>
  <si>
    <t>Poznámka k souboru cen:_x000D_
1. V cenách jsou započteny náklady na montáž ČZ, přezkoušení chodu výhybky, provedení západkové zkoušky a ošetření kluzných částí výhybky mazivem._x000D_
2. V cenách nejsou obsaženy náklady na dodávku materiálu a podbití pražce.</t>
  </si>
  <si>
    <t>C60-1:11/9-300-PHS</t>
  </si>
  <si>
    <t>1*4</t>
  </si>
  <si>
    <t>dodávka žlabového pražce v rámci dodávky výhybky</t>
  </si>
  <si>
    <t>73</t>
  </si>
  <si>
    <t>5956185000</t>
  </si>
  <si>
    <t>Pražec žlabový přírubový (zlp) pro dvojitou srdcovku s PHS výhybky křižovakové 1:11-300 3810 mm dl.</t>
  </si>
  <si>
    <t>1113135841</t>
  </si>
  <si>
    <t>Trubní vedení</t>
  </si>
  <si>
    <t>R871315231</t>
  </si>
  <si>
    <t>Chránička z tvrdého PVC v otevřeném výkopu ve sklonu do 20 %, hladkého plnostěnného jednovrstvého, tuhost třídy SN 10 DN 160</t>
  </si>
  <si>
    <t>588250129</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</si>
  <si>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</si>
  <si>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Chránička pro dodatečné zřízení EOV</t>
  </si>
  <si>
    <t>Chránička DN 160+ záslepky</t>
  </si>
  <si>
    <t>2*20</t>
  </si>
  <si>
    <t>75</t>
  </si>
  <si>
    <t>R8655115</t>
  </si>
  <si>
    <t>manžeta chráničky vč. upínací pásky 110x160mm DN 100x150</t>
  </si>
  <si>
    <t>1426098860</t>
  </si>
  <si>
    <t>76</t>
  </si>
  <si>
    <t>R899623161</t>
  </si>
  <si>
    <t>Obetonování potrubí nebo zdiva stok betonem prostým v otevřeném výkopu, beton tř. C 20/25</t>
  </si>
  <si>
    <t>408772397</t>
  </si>
  <si>
    <t xml:space="preserve">Poznámka k souboru cen:_x000D_
1. Obetonování zdiva stok ve štole se oceňuje cenami souboru cen 359 31-02 Výplň za rubem cihelného zdiva stok části A 03 tohoto katalogu._x000D_
</t>
  </si>
  <si>
    <t>Zabetonování chrániček do výšky zemní pláně</t>
  </si>
  <si>
    <t>12*0,4*0,5</t>
  </si>
  <si>
    <t>Ostatní konstrukce a práce, bourání</t>
  </si>
  <si>
    <t>77</t>
  </si>
  <si>
    <t>R938906143</t>
  </si>
  <si>
    <t>Čištění usazenin pročištění drenážního potrubí DN 130 a 160</t>
  </si>
  <si>
    <t>28596371</t>
  </si>
  <si>
    <t xml:space="preserve">Poznámka k souboru cen:_x000D_
1. V cenách -6141 až -6144 jsou započteny náklady na rozebrání, pročištění, znovupoložení a zabortování drenážního potrubí._x000D_
2. V cenách -6241 až -6244 jsou započteny náklady na rozebrání, pročištění, znovuzřízení drenážní spojky._x000D_
3. V cenách -7141 a -7149 jsou započteny i náklady na svislé přemístění nánosu._x000D_
</t>
  </si>
  <si>
    <t>Pročištění stávající drenáže tlakovou vodou</t>
  </si>
  <si>
    <t xml:space="preserve">Št41 – Št45 </t>
  </si>
  <si>
    <t xml:space="preserve">Št46 – Št48 </t>
  </si>
  <si>
    <t xml:space="preserve">Št47 – Št44 </t>
  </si>
  <si>
    <t>99</t>
  </si>
  <si>
    <t>Přesun hmot a manipulace se sutí</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</si>
  <si>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</si>
  <si>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</si>
  <si>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-124211408</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</si>
  <si>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</si>
  <si>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"doprava kameniva KL a stezky"</t>
  </si>
  <si>
    <t>1341,48+40,95+1,92</t>
  </si>
  <si>
    <t>"doprava vyzískaného kameniva z KL pro zásyp"</t>
  </si>
  <si>
    <t>2,24*2,1</t>
  </si>
  <si>
    <t>"doprava odtěženého KL na mezideponii"</t>
  </si>
  <si>
    <t>0,85*410,9*2,1</t>
  </si>
  <si>
    <t>79</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</si>
  <si>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</si>
  <si>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</si>
  <si>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-1949205430</t>
  </si>
  <si>
    <t>Staré štěrkové lože - znečištěný štěrk</t>
  </si>
  <si>
    <t>0,15*410,9*2,1</t>
  </si>
  <si>
    <t>šrot drobné kolejivo</t>
  </si>
  <si>
    <t>7,5</t>
  </si>
  <si>
    <t>PE podložky</t>
  </si>
  <si>
    <t>0,05+0,05</t>
  </si>
  <si>
    <t>pryžové podložky</t>
  </si>
  <si>
    <t>0,1+0,1</t>
  </si>
  <si>
    <t>zemina</t>
  </si>
  <si>
    <t>12,73</t>
  </si>
  <si>
    <t>9902200300</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</si>
  <si>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</si>
  <si>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2064548414</t>
  </si>
  <si>
    <t>Odpady ze sneseného roštu:</t>
  </si>
  <si>
    <t>"šrot koleje"22,4</t>
  </si>
  <si>
    <t>"odpady dřevěné pražce"8,7</t>
  </si>
  <si>
    <t>"odpady betonové pražce"50,3</t>
  </si>
  <si>
    <t>"odpady beton"2,5</t>
  </si>
  <si>
    <t>Odpady ze snesených výhybek:</t>
  </si>
  <si>
    <t>"šrot koleje (znečištěný)"55,7</t>
  </si>
  <si>
    <t>"odpad dřevěné pražce"18,45</t>
  </si>
  <si>
    <t>81</t>
  </si>
  <si>
    <t>9902200600</t>
  </si>
  <si>
    <t>Doprava dodávek zhotovitele, dodávek objednatele nebo výzisku mechanizací přes 3,5 t objemnějšího kusového materiálu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</si>
  <si>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1409167739</t>
  </si>
  <si>
    <t>doprava výhybek</t>
  </si>
  <si>
    <t>44,449*2+46,904</t>
  </si>
  <si>
    <t>9902200800</t>
  </si>
  <si>
    <t>Doprava dodávek zhotovitele, dodávek objednatele nebo výzisku mechanizací přes 3,5 t objemnějšího kusového materiálu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</si>
  <si>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-508087564</t>
  </si>
  <si>
    <t>pražce</t>
  </si>
  <si>
    <t>74,52+7,896+6,912+4,4+3,744</t>
  </si>
  <si>
    <t>83</t>
  </si>
  <si>
    <t>9902200900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</si>
  <si>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</si>
  <si>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-1645896851</t>
  </si>
  <si>
    <t>kolejnice a upevňovadla</t>
  </si>
  <si>
    <t>21,697+0,639+0,158</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</si>
  <si>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</si>
  <si>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</si>
  <si>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706679434</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</si>
  <si>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</si>
  <si>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Staré štěrkové lože</t>
  </si>
  <si>
    <t>410,9*2,1</t>
  </si>
  <si>
    <t>85</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</si>
  <si>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</si>
  <si>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</si>
  <si>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1437718451</t>
  </si>
  <si>
    <t>"šrot koleje"55,7</t>
  </si>
  <si>
    <t>9903200200</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</si>
  <si>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</si>
  <si>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1937265881</t>
  </si>
  <si>
    <t>Poznámka k souboru cen:_x000D_
Ceny jsou určeny pro dopravu mechanizmů na místo prováděných prací po silnici i po kolejích.V ceně jsou započteny i náklady na zpáteční cestu dopravního prostředku. Měrnou jednotkou je kus přepravovaného stroje.</t>
  </si>
  <si>
    <t>podbíječka doprava</t>
  </si>
  <si>
    <t>87</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</si>
  <si>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</si>
  <si>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</si>
  <si>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441576025</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</si>
  <si>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</si>
  <si>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znečištěný štěrk z výhybek a stání lokomotiv (nebezpečný odpad)</t>
  </si>
  <si>
    <t>88</t>
  </si>
  <si>
    <t>9909000300</t>
  </si>
  <si>
    <t>Poplatek za likvidaci dřevěných kolejnicových podpor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</si>
  <si>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-2085076262</t>
  </si>
  <si>
    <t>odpad dřevěné pražce</t>
  </si>
  <si>
    <t>8,7+18,45</t>
  </si>
  <si>
    <t>89</t>
  </si>
  <si>
    <t>9909000500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</si>
  <si>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</si>
  <si>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1140120569</t>
  </si>
  <si>
    <t>odpady betonové pražce</t>
  </si>
  <si>
    <t>50,3</t>
  </si>
  <si>
    <t>R99701389</t>
  </si>
  <si>
    <t>Poplatek za uložení na skládce (skládkovné) stavebního odpadu kovového - výkup</t>
  </si>
  <si>
    <t>-769449192</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</si>
  <si>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</si>
  <si>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šrot koleje</t>
  </si>
  <si>
    <t>297*0,065+61*0,05</t>
  </si>
  <si>
    <t>91</t>
  </si>
  <si>
    <t>R99701390</t>
  </si>
  <si>
    <t>Poplatek za uložení na skládce (skládkovné) stavebního odpadu kovového (výhybky znečištěné mazadly)</t>
  </si>
  <si>
    <t>988089800</t>
  </si>
  <si>
    <t>31,5+12,1+12,1</t>
  </si>
  <si>
    <t>R171201211</t>
  </si>
  <si>
    <t>Poplatek za uložení stavebního odpadu na skládce (skládkovné) zeminy a kameniva zatříděného do Katalogu odpadů pod kódem 170 504</t>
  </si>
  <si>
    <t>944882317</t>
  </si>
  <si>
    <t xml:space="preserve">Poznámka k souboru cen:_x000D_
1. Ceny uvedené v souboru cen lze po dohodě upravit podle místních podmínek._x000D_
</t>
  </si>
  <si>
    <t>1,9*6,7</t>
  </si>
  <si>
    <t>93</t>
  </si>
  <si>
    <t>R997013801</t>
  </si>
  <si>
    <t>Poplatek za uložení stavebního odpadu na skládce (skládkovné) z prostého betonu zatříděného do Katalogu odpadů pod kódem 170 101</t>
  </si>
  <si>
    <t>-1900611883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</si>
  <si>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</si>
  <si>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OST</t>
  </si>
  <si>
    <t>Ostatní</t>
  </si>
  <si>
    <t>7594105338</t>
  </si>
  <si>
    <t>Montáž lanového propojení kolejnicového na betonové pražce do 7,0 m - příčné nebo podélné propojení kolejnic přímých kolejí a na výhybkách; usazení pražců mezi souběžnými kolejemi nebo podél koleje; připevnění lanového propojení na pražce nebo montážní trámky</t>
  </si>
  <si>
    <t>1407276519</t>
  </si>
  <si>
    <t>Propojky</t>
  </si>
  <si>
    <t>Jazykové propojky dvojité</t>
  </si>
  <si>
    <t>propojky dvojité</t>
  </si>
  <si>
    <t>95</t>
  </si>
  <si>
    <t>7594110915</t>
  </si>
  <si>
    <t>Lanové propojení s kolíkovým ukončením LLI 2xFe20/70 M16 norma 708549006 (HM0404223990716)</t>
  </si>
  <si>
    <t>1684371188</t>
  </si>
  <si>
    <t>LLI 20/70</t>
  </si>
  <si>
    <t xml:space="preserve">4 </t>
  </si>
  <si>
    <t>LL 20/70</t>
  </si>
  <si>
    <t>7594110795</t>
  </si>
  <si>
    <t>Lanové propojení s kolíkovým ukončením LJI 2xFe20/170 norma 708579009 (HM0404223990494)</t>
  </si>
  <si>
    <t>732006116</t>
  </si>
  <si>
    <t>LLI 14/170</t>
  </si>
  <si>
    <t>97</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</si>
  <si>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</si>
  <si>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</si>
  <si>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-675638647</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</si>
  <si>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</si>
  <si>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Měření APK před a po podbití</t>
  </si>
  <si>
    <t>2*5,246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</si>
  <si>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</si>
  <si>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</si>
  <si>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2016116611</t>
  </si>
  <si>
    <t>Poznámka k souboru cen:_x000D_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</si>
  <si>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Zřízení bezstykové koleje - v nové koleji</t>
  </si>
  <si>
    <t xml:space="preserve">179 </t>
  </si>
  <si>
    <t xml:space="preserve">213 </t>
  </si>
  <si>
    <t>MORAVIA CONSULT Olomouc a.s.</t>
  </si>
  <si>
    <t>022101001</t>
  </si>
  <si>
    <t>Geodetické práce Geodetické práce před opravou</t>
  </si>
  <si>
    <t>-2063776519</t>
  </si>
  <si>
    <t>022101011</t>
  </si>
  <si>
    <t>Geodetické práce Geodetické práce v průběhu opravy</t>
  </si>
  <si>
    <t>-179009534</t>
  </si>
  <si>
    <t>022101021</t>
  </si>
  <si>
    <t>-516621156</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</si>
  <si>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</si>
  <si>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</si>
  <si>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1580697912</t>
  </si>
  <si>
    <t>Poznámka k souboru cen:_x000D_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</si>
  <si>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Poznámka k položce:_x000D_
Základna pro výpočet - dotyčné práce</t>
  </si>
  <si>
    <t>Dle technické zprávy, výkresových příloh projektové dokumentace a dle TKP staveb státních drah. Dle výkazů materiálu projektu. Dle tabulky kubatur p</t>
  </si>
  <si>
    <t>PS skutečného provedení</t>
  </si>
  <si>
    <t>0,008</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</si>
  <si>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</si>
  <si>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</si>
  <si>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-627236630</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</si>
  <si>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</si>
  <si>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024101401</t>
  </si>
  <si>
    <t>Inženýrská činnost koordinační a kompletační činnost</t>
  </si>
  <si>
    <t>-148934162</t>
  </si>
  <si>
    <t>Poznámka k položce:_x000D_
Základna pro výpočet - ZRN</t>
  </si>
  <si>
    <t>koordinační a kompletační činnost</t>
  </si>
  <si>
    <t>0,003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</si>
  <si>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</si>
  <si>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</si>
  <si>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585884959</t>
  </si>
  <si>
    <t>zařízení staveniště</t>
  </si>
  <si>
    <t>0,005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</si>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</sst>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4">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8"/>
      <color rgb="FF003366"/>
      <name val="Arial CE"/>
    </font>
    <font>
      <sz val="10"/>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4"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8" fillId="0" borderId="0" xfId="0"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167" fontId="0" fillId="2" borderId="23" xfId="0" applyNumberFormat="1" applyFont="1" applyFill="1" applyBorder="1" applyAlignment="1" applyProtection="1">
      <alignment vertical="center"/>
      <protection locked="0"/>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0" fontId="8" fillId="0" borderId="21" xfId="0" applyFont="1" applyBorder="1" applyAlignment="1" applyProtection="1">
      <alignment vertical="center"/>
      <protection locked="0"/>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32" fillId="2" borderId="20" xfId="0" applyFont="1" applyFill="1" applyBorder="1" applyAlignment="1" applyProtection="1">
      <alignment horizontal="left" vertical="center"/>
      <protection locked="0"/>
    </xf>
    <xf numFmtId="0" fontId="32" fillId="0" borderId="21" xfId="0" applyFont="1" applyBorder="1" applyAlignment="1" applyProtection="1">
      <alignment horizontal="center"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4" fontId="16"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3"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8" fillId="0" borderId="0" xfId="0" applyNumberFormat="1" applyFont="1" applyAlignment="1" applyProtection="1">
      <alignment vertical="center"/>
    </xf>
    <xf numFmtId="0" fontId="8"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0" fillId="4" borderId="7" xfId="0" applyFont="1" applyFill="1" applyBorder="1" applyAlignment="1" applyProtection="1">
      <alignment horizontal="center" vertical="center"/>
    </xf>
    <xf numFmtId="0" fontId="24"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0" borderId="0" xfId="0" applyFont="1" applyAlignment="1">
      <alignment horizontal="left" vertical="center" wrapText="1"/>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8" fillId="0" borderId="1" xfId="0" applyFont="1" applyBorder="1" applyAlignment="1">
      <alignment horizontal="left" vertical="top"/>
    </xf>
    <xf numFmtId="0" fontId="38" fillId="0" borderId="1" xfId="0" applyFont="1" applyBorder="1" applyAlignment="1">
      <alignment horizontal="left" vertical="center"/>
    </xf>
    <xf numFmtId="0" fontId="37" fillId="0" borderId="29" xfId="0" applyFont="1" applyBorder="1" applyAlignment="1">
      <alignment horizontal="left"/>
    </xf>
    <xf numFmtId="0" fontId="36" fillId="0" borderId="1" xfId="0" applyFont="1" applyBorder="1" applyAlignment="1">
      <alignment horizontal="center" vertical="center" wrapText="1"/>
    </xf>
    <xf numFmtId="0" fontId="38" fillId="0" borderId="1" xfId="0" applyFont="1" applyBorder="1" applyAlignment="1">
      <alignment horizontal="left" vertical="center" wrapText="1"/>
    </xf>
    <xf numFmtId="0" fontId="36" fillId="0" borderId="1" xfId="0" applyFont="1" applyBorder="1" applyAlignment="1">
      <alignment horizontal="center" vertical="center"/>
    </xf>
    <xf numFmtId="0" fontId="37" fillId="0" borderId="29" xfId="0" applyFont="1" applyBorder="1" applyAlignment="1">
      <alignment horizontal="left" wrapText="1"/>
    </xf>
    <xf numFmtId="49" fontId="38"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abSelected="1" workbookViewId="0">
      <selection activeCell="AN8" sqref="AN8"/>
    </sheetView>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339"/>
      <c r="AS2" s="339"/>
      <c r="AT2" s="339"/>
      <c r="AU2" s="339"/>
      <c r="AV2" s="339"/>
      <c r="AW2" s="339"/>
      <c r="AX2" s="339"/>
      <c r="AY2" s="339"/>
      <c r="AZ2" s="339"/>
      <c r="BA2" s="339"/>
      <c r="BB2" s="339"/>
      <c r="BC2" s="339"/>
      <c r="BD2" s="339"/>
      <c r="BE2" s="33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ht="12" customHeight="1">
      <c r="B5" s="21"/>
      <c r="C5" s="22"/>
      <c r="D5" s="26" t="s">
        <v>13</v>
      </c>
      <c r="E5" s="22"/>
      <c r="F5" s="22"/>
      <c r="G5" s="22"/>
      <c r="H5" s="22"/>
      <c r="I5" s="22"/>
      <c r="J5" s="22"/>
      <c r="K5" s="351" t="s">
        <v>14</v>
      </c>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22"/>
      <c r="AQ5" s="22"/>
      <c r="AR5" s="20"/>
      <c r="BE5" s="331" t="s">
        <v>15</v>
      </c>
      <c r="BS5" s="17" t="s">
        <v>6</v>
      </c>
    </row>
    <row r="6" spans="1:74" ht="36.950000000000003" customHeight="1">
      <c r="B6" s="21"/>
      <c r="C6" s="22"/>
      <c r="D6" s="28" t="s">
        <v>16</v>
      </c>
      <c r="E6" s="22"/>
      <c r="F6" s="22"/>
      <c r="G6" s="22"/>
      <c r="H6" s="22"/>
      <c r="I6" s="22"/>
      <c r="J6" s="22"/>
      <c r="K6" s="353" t="s">
        <v>17</v>
      </c>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22"/>
      <c r="AQ6" s="22"/>
      <c r="AR6" s="20"/>
      <c r="BE6" s="332"/>
      <c r="BS6" s="17" t="s">
        <v>6</v>
      </c>
    </row>
    <row r="7" spans="1:74"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32"/>
      <c r="BS7" s="17" t="s">
        <v>6</v>
      </c>
    </row>
    <row r="8" spans="1:74"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c r="AO8" s="22"/>
      <c r="AP8" s="22"/>
      <c r="AQ8" s="22"/>
      <c r="AR8" s="20"/>
      <c r="BE8" s="332"/>
      <c r="BS8" s="17" t="s">
        <v>6</v>
      </c>
    </row>
    <row r="9" spans="1:74" ht="29.25" customHeight="1">
      <c r="B9" s="21"/>
      <c r="C9" s="22"/>
      <c r="D9" s="26" t="s">
        <v>25</v>
      </c>
      <c r="E9" s="22"/>
      <c r="F9" s="22"/>
      <c r="G9" s="22"/>
      <c r="H9" s="22"/>
      <c r="I9" s="22"/>
      <c r="J9" s="22"/>
      <c r="K9" s="31" t="s">
        <v>26</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27</v>
      </c>
      <c r="AL9" s="22"/>
      <c r="AM9" s="22"/>
      <c r="AN9" s="31" t="s">
        <v>28</v>
      </c>
      <c r="AO9" s="22"/>
      <c r="AP9" s="22"/>
      <c r="AQ9" s="22"/>
      <c r="AR9" s="20"/>
      <c r="BE9" s="332"/>
      <c r="BS9" s="17" t="s">
        <v>6</v>
      </c>
    </row>
    <row r="10" spans="1:74" ht="12" customHeight="1">
      <c r="B10" s="21"/>
      <c r="C10" s="22"/>
      <c r="D10" s="29"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30</v>
      </c>
      <c r="AL10" s="22"/>
      <c r="AM10" s="22"/>
      <c r="AN10" s="27" t="s">
        <v>31</v>
      </c>
      <c r="AO10" s="22"/>
      <c r="AP10" s="22"/>
      <c r="AQ10" s="22"/>
      <c r="AR10" s="20"/>
      <c r="BE10" s="332"/>
      <c r="BS10" s="17" t="s">
        <v>6</v>
      </c>
    </row>
    <row r="11" spans="1:74" ht="18.399999999999999" customHeight="1">
      <c r="B11" s="21"/>
      <c r="C11" s="22"/>
      <c r="D11" s="22"/>
      <c r="E11" s="27" t="s">
        <v>32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33</v>
      </c>
      <c r="AL11" s="22"/>
      <c r="AM11" s="22"/>
      <c r="AN11" s="27" t="s">
        <v>34</v>
      </c>
      <c r="AO11" s="22"/>
      <c r="AP11" s="22"/>
      <c r="AQ11" s="22"/>
      <c r="AR11" s="20"/>
      <c r="BE11" s="332"/>
      <c r="BS11" s="17" t="s">
        <v>6</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32"/>
      <c r="BS12" s="17" t="s">
        <v>6</v>
      </c>
    </row>
    <row r="13" spans="1:74" ht="12" customHeight="1">
      <c r="B13" s="21"/>
      <c r="C13" s="22"/>
      <c r="D13" s="29"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30</v>
      </c>
      <c r="AL13" s="22"/>
      <c r="AM13" s="22"/>
      <c r="AN13" s="32" t="s">
        <v>36</v>
      </c>
      <c r="AO13" s="22"/>
      <c r="AP13" s="22"/>
      <c r="AQ13" s="22"/>
      <c r="AR13" s="20"/>
      <c r="BE13" s="332"/>
      <c r="BS13" s="17" t="s">
        <v>6</v>
      </c>
    </row>
    <row r="14" spans="1:74" ht="11.25">
      <c r="B14" s="21"/>
      <c r="C14" s="22"/>
      <c r="D14" s="22"/>
      <c r="E14" s="354" t="s">
        <v>36</v>
      </c>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29" t="s">
        <v>33</v>
      </c>
      <c r="AL14" s="22"/>
      <c r="AM14" s="22"/>
      <c r="AN14" s="32" t="s">
        <v>36</v>
      </c>
      <c r="AO14" s="22"/>
      <c r="AP14" s="22"/>
      <c r="AQ14" s="22"/>
      <c r="AR14" s="20"/>
      <c r="BE14" s="332"/>
      <c r="BS14" s="17" t="s">
        <v>6</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32"/>
      <c r="BS15" s="17" t="s">
        <v>4</v>
      </c>
    </row>
    <row r="16" spans="1:74" ht="12" customHeight="1">
      <c r="B16" s="21"/>
      <c r="C16" s="22"/>
      <c r="D16" s="29"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30</v>
      </c>
      <c r="AL16" s="22"/>
      <c r="AM16" s="22"/>
      <c r="AN16" s="27" t="s">
        <v>38</v>
      </c>
      <c r="AO16" s="22"/>
      <c r="AP16" s="22"/>
      <c r="AQ16" s="22"/>
      <c r="AR16" s="20"/>
      <c r="BE16" s="332"/>
      <c r="BS16" s="17" t="s">
        <v>4</v>
      </c>
    </row>
    <row r="17" spans="2:71" ht="18.399999999999999" customHeight="1">
      <c r="B17" s="21"/>
      <c r="C17" s="22"/>
      <c r="D17" s="22"/>
      <c r="E17" s="27"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33</v>
      </c>
      <c r="AL17" s="22"/>
      <c r="AM17" s="22"/>
      <c r="AN17" s="27" t="s">
        <v>40</v>
      </c>
      <c r="AO17" s="22"/>
      <c r="AP17" s="22"/>
      <c r="AQ17" s="22"/>
      <c r="AR17" s="20"/>
      <c r="BE17" s="332"/>
      <c r="BS17" s="17" t="s">
        <v>41</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32"/>
      <c r="BS18" s="17" t="s">
        <v>6</v>
      </c>
    </row>
    <row r="19" spans="2:71" ht="12" customHeight="1">
      <c r="B19" s="21"/>
      <c r="C19" s="22"/>
      <c r="D19" s="29" t="s">
        <v>42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30</v>
      </c>
      <c r="AL19" s="22"/>
      <c r="AM19" s="22"/>
      <c r="AN19" s="27" t="s">
        <v>43</v>
      </c>
      <c r="AO19" s="22"/>
      <c r="AP19" s="22"/>
      <c r="AQ19" s="22"/>
      <c r="AR19" s="20"/>
      <c r="BE19" s="332"/>
      <c r="BS19" s="17" t="s">
        <v>6</v>
      </c>
    </row>
    <row r="20" spans="2:71" ht="18.399999999999999" customHeight="1">
      <c r="B20" s="21"/>
      <c r="C20" s="22"/>
      <c r="D20" s="22"/>
      <c r="E20" s="27" t="s">
        <v>44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33</v>
      </c>
      <c r="AL20" s="22"/>
      <c r="AM20" s="22"/>
      <c r="AN20" s="27" t="s">
        <v>43</v>
      </c>
      <c r="AO20" s="22"/>
      <c r="AP20" s="22"/>
      <c r="AQ20" s="22"/>
      <c r="AR20" s="20"/>
      <c r="BE20" s="332"/>
      <c r="BS20" s="17" t="s">
        <v>4</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32"/>
    </row>
    <row r="22" spans="2:71" ht="12" customHeight="1">
      <c r="B22" s="21"/>
      <c r="C22" s="22"/>
      <c r="D22" s="29" t="s">
        <v>45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32"/>
    </row>
    <row r="23" spans="2:71" ht="45" customHeight="1">
      <c r="B23" s="21"/>
      <c r="C23" s="22"/>
      <c r="D23" s="22"/>
      <c r="E23" s="356" t="s">
        <v>46</v>
      </c>
      <c r="F23" s="356"/>
      <c r="G23" s="356"/>
      <c r="H23" s="356"/>
      <c r="I23" s="356"/>
      <c r="J23" s="356"/>
      <c r="K23" s="356"/>
      <c r="L23" s="356"/>
      <c r="M23" s="356"/>
      <c r="N23" s="356"/>
      <c r="O23" s="356"/>
      <c r="P23" s="356"/>
      <c r="Q23" s="356"/>
      <c r="R23" s="356"/>
      <c r="S23" s="356"/>
      <c r="T23" s="356"/>
      <c r="U23" s="356"/>
      <c r="V23" s="356"/>
      <c r="W23" s="356"/>
      <c r="X23" s="356"/>
      <c r="Y23" s="356"/>
      <c r="Z23" s="356"/>
      <c r="AA23" s="356"/>
      <c r="AB23" s="356"/>
      <c r="AC23" s="356"/>
      <c r="AD23" s="356"/>
      <c r="AE23" s="356"/>
      <c r="AF23" s="356"/>
      <c r="AG23" s="356"/>
      <c r="AH23" s="356"/>
      <c r="AI23" s="356"/>
      <c r="AJ23" s="356"/>
      <c r="AK23" s="356"/>
      <c r="AL23" s="356"/>
      <c r="AM23" s="356"/>
      <c r="AN23" s="356"/>
      <c r="AO23" s="22"/>
      <c r="AP23" s="22"/>
      <c r="AQ23" s="22"/>
      <c r="AR23" s="20"/>
      <c r="BE23" s="332"/>
    </row>
    <row r="24" spans="2: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32"/>
    </row>
    <row r="25" spans="2:7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332"/>
    </row>
    <row r="26" spans="2:71" s="1" customFormat="1" ht="25.9" customHeight="1">
      <c r="B26" s="35"/>
      <c r="C26" s="36"/>
      <c r="D26" s="37" t="s">
        <v>47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33">
        <f>ROUND(AG54,2)</f>
        <v>0</v>
      </c>
      <c r="AL26" s="334"/>
      <c r="AM26" s="334"/>
      <c r="AN26" s="334"/>
      <c r="AO26" s="334"/>
      <c r="AP26" s="36"/>
      <c r="AQ26" s="36"/>
      <c r="AR26" s="39"/>
      <c r="BE26" s="332"/>
    </row>
    <row r="27" spans="2:71" s="1" customFormat="1" ht="6.95"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32"/>
    </row>
    <row r="28" spans="2:71" s="1" customFormat="1" ht="11.25">
      <c r="B28" s="35"/>
      <c r="C28" s="36"/>
      <c r="D28" s="36"/>
      <c r="E28" s="36"/>
      <c r="F28" s="36"/>
      <c r="G28" s="36"/>
      <c r="H28" s="36"/>
      <c r="I28" s="36"/>
      <c r="J28" s="36"/>
      <c r="K28" s="36"/>
      <c r="L28" s="357" t="s">
        <v>48</v>
      </c>
      <c r="M28" s="357"/>
      <c r="N28" s="357"/>
      <c r="O28" s="357"/>
      <c r="P28" s="357"/>
      <c r="Q28" s="36"/>
      <c r="R28" s="36"/>
      <c r="S28" s="36"/>
      <c r="T28" s="36"/>
      <c r="U28" s="36"/>
      <c r="V28" s="36"/>
      <c r="W28" s="357" t="s">
        <v>49</v>
      </c>
      <c r="X28" s="357"/>
      <c r="Y28" s="357"/>
      <c r="Z28" s="357"/>
      <c r="AA28" s="357"/>
      <c r="AB28" s="357"/>
      <c r="AC28" s="357"/>
      <c r="AD28" s="357"/>
      <c r="AE28" s="357"/>
      <c r="AF28" s="36"/>
      <c r="AG28" s="36"/>
      <c r="AH28" s="36"/>
      <c r="AI28" s="36"/>
      <c r="AJ28" s="36"/>
      <c r="AK28" s="357" t="s">
        <v>50</v>
      </c>
      <c r="AL28" s="357"/>
      <c r="AM28" s="357"/>
      <c r="AN28" s="357"/>
      <c r="AO28" s="357"/>
      <c r="AP28" s="36"/>
      <c r="AQ28" s="36"/>
      <c r="AR28" s="39"/>
      <c r="BE28" s="332"/>
    </row>
    <row r="29" spans="2:71" s="2" customFormat="1" ht="14.45" customHeight="1">
      <c r="B29" s="40"/>
      <c r="C29" s="41"/>
      <c r="D29" s="29" t="s">
        <v>51</v>
      </c>
      <c r="E29" s="41"/>
      <c r="F29" s="29" t="s">
        <v>52</v>
      </c>
      <c r="G29" s="41"/>
      <c r="H29" s="41"/>
      <c r="I29" s="41"/>
      <c r="J29" s="41"/>
      <c r="K29" s="41"/>
      <c r="L29" s="358">
        <v>0.21</v>
      </c>
      <c r="M29" s="330"/>
      <c r="N29" s="330"/>
      <c r="O29" s="330"/>
      <c r="P29" s="330"/>
      <c r="Q29" s="41"/>
      <c r="R29" s="41"/>
      <c r="S29" s="41"/>
      <c r="T29" s="41"/>
      <c r="U29" s="41"/>
      <c r="V29" s="41"/>
      <c r="W29" s="329">
        <f>ROUND(AZ54, 2)</f>
        <v>0</v>
      </c>
      <c r="X29" s="330"/>
      <c r="Y29" s="330"/>
      <c r="Z29" s="330"/>
      <c r="AA29" s="330"/>
      <c r="AB29" s="330"/>
      <c r="AC29" s="330"/>
      <c r="AD29" s="330"/>
      <c r="AE29" s="330"/>
      <c r="AF29" s="41"/>
      <c r="AG29" s="41"/>
      <c r="AH29" s="41"/>
      <c r="AI29" s="41"/>
      <c r="AJ29" s="41"/>
      <c r="AK29" s="329">
        <f>ROUND(AV54, 2)</f>
        <v>0</v>
      </c>
      <c r="AL29" s="330"/>
      <c r="AM29" s="330"/>
      <c r="AN29" s="330"/>
      <c r="AO29" s="330"/>
      <c r="AP29" s="41"/>
      <c r="AQ29" s="41"/>
      <c r="AR29" s="42"/>
      <c r="BE29" s="332"/>
    </row>
    <row r="30" spans="2:71" s="2" customFormat="1" ht="14.45" customHeight="1">
      <c r="B30" s="40"/>
      <c r="C30" s="41"/>
      <c r="D30" s="41"/>
      <c r="E30" s="41"/>
      <c r="F30" s="29" t="s">
        <v>53</v>
      </c>
      <c r="G30" s="41"/>
      <c r="H30" s="41"/>
      <c r="I30" s="41"/>
      <c r="J30" s="41"/>
      <c r="K30" s="41"/>
      <c r="L30" s="358">
        <v>0.15</v>
      </c>
      <c r="M30" s="330"/>
      <c r="N30" s="330"/>
      <c r="O30" s="330"/>
      <c r="P30" s="330"/>
      <c r="Q30" s="41"/>
      <c r="R30" s="41"/>
      <c r="S30" s="41"/>
      <c r="T30" s="41"/>
      <c r="U30" s="41"/>
      <c r="V30" s="41"/>
      <c r="W30" s="329">
        <f>ROUND(BA54, 2)</f>
        <v>0</v>
      </c>
      <c r="X30" s="330"/>
      <c r="Y30" s="330"/>
      <c r="Z30" s="330"/>
      <c r="AA30" s="330"/>
      <c r="AB30" s="330"/>
      <c r="AC30" s="330"/>
      <c r="AD30" s="330"/>
      <c r="AE30" s="330"/>
      <c r="AF30" s="41"/>
      <c r="AG30" s="41"/>
      <c r="AH30" s="41"/>
      <c r="AI30" s="41"/>
      <c r="AJ30" s="41"/>
      <c r="AK30" s="329">
        <f>ROUND(AW54, 2)</f>
        <v>0</v>
      </c>
      <c r="AL30" s="330"/>
      <c r="AM30" s="330"/>
      <c r="AN30" s="330"/>
      <c r="AO30" s="330"/>
      <c r="AP30" s="41"/>
      <c r="AQ30" s="41"/>
      <c r="AR30" s="42"/>
      <c r="BE30" s="332"/>
    </row>
    <row r="31" spans="2:71" s="2" customFormat="1" ht="14.45" hidden="1" customHeight="1">
      <c r="B31" s="40"/>
      <c r="C31" s="41"/>
      <c r="D31" s="41"/>
      <c r="E31" s="41"/>
      <c r="F31" s="29" t="s">
        <v>54</v>
      </c>
      <c r="G31" s="41"/>
      <c r="H31" s="41"/>
      <c r="I31" s="41"/>
      <c r="J31" s="41"/>
      <c r="K31" s="41"/>
      <c r="L31" s="358">
        <v>0.21</v>
      </c>
      <c r="M31" s="330"/>
      <c r="N31" s="330"/>
      <c r="O31" s="330"/>
      <c r="P31" s="330"/>
      <c r="Q31" s="41"/>
      <c r="R31" s="41"/>
      <c r="S31" s="41"/>
      <c r="T31" s="41"/>
      <c r="U31" s="41"/>
      <c r="V31" s="41"/>
      <c r="W31" s="329">
        <f>ROUND(BB54, 2)</f>
        <v>0</v>
      </c>
      <c r="X31" s="330"/>
      <c r="Y31" s="330"/>
      <c r="Z31" s="330"/>
      <c r="AA31" s="330"/>
      <c r="AB31" s="330"/>
      <c r="AC31" s="330"/>
      <c r="AD31" s="330"/>
      <c r="AE31" s="330"/>
      <c r="AF31" s="41"/>
      <c r="AG31" s="41"/>
      <c r="AH31" s="41"/>
      <c r="AI31" s="41"/>
      <c r="AJ31" s="41"/>
      <c r="AK31" s="329">
        <v>0</v>
      </c>
      <c r="AL31" s="330"/>
      <c r="AM31" s="330"/>
      <c r="AN31" s="330"/>
      <c r="AO31" s="330"/>
      <c r="AP31" s="41"/>
      <c r="AQ31" s="41"/>
      <c r="AR31" s="42"/>
      <c r="BE31" s="332"/>
    </row>
    <row r="32" spans="2:71" s="2" customFormat="1" ht="14.45" hidden="1" customHeight="1">
      <c r="B32" s="40"/>
      <c r="C32" s="41"/>
      <c r="D32" s="41"/>
      <c r="E32" s="41"/>
      <c r="F32" s="29" t="s">
        <v>55</v>
      </c>
      <c r="G32" s="41"/>
      <c r="H32" s="41"/>
      <c r="I32" s="41"/>
      <c r="J32" s="41"/>
      <c r="K32" s="41"/>
      <c r="L32" s="358">
        <v>0.15</v>
      </c>
      <c r="M32" s="330"/>
      <c r="N32" s="330"/>
      <c r="O32" s="330"/>
      <c r="P32" s="330"/>
      <c r="Q32" s="41"/>
      <c r="R32" s="41"/>
      <c r="S32" s="41"/>
      <c r="T32" s="41"/>
      <c r="U32" s="41"/>
      <c r="V32" s="41"/>
      <c r="W32" s="329">
        <f>ROUND(BC54, 2)</f>
        <v>0</v>
      </c>
      <c r="X32" s="330"/>
      <c r="Y32" s="330"/>
      <c r="Z32" s="330"/>
      <c r="AA32" s="330"/>
      <c r="AB32" s="330"/>
      <c r="AC32" s="330"/>
      <c r="AD32" s="330"/>
      <c r="AE32" s="330"/>
      <c r="AF32" s="41"/>
      <c r="AG32" s="41"/>
      <c r="AH32" s="41"/>
      <c r="AI32" s="41"/>
      <c r="AJ32" s="41"/>
      <c r="AK32" s="329">
        <v>0</v>
      </c>
      <c r="AL32" s="330"/>
      <c r="AM32" s="330"/>
      <c r="AN32" s="330"/>
      <c r="AO32" s="330"/>
      <c r="AP32" s="41"/>
      <c r="AQ32" s="41"/>
      <c r="AR32" s="42"/>
      <c r="BE32" s="332"/>
    </row>
    <row r="33" spans="2:44" s="2" customFormat="1" ht="14.45" hidden="1" customHeight="1">
      <c r="B33" s="40"/>
      <c r="C33" s="41"/>
      <c r="D33" s="41"/>
      <c r="E33" s="41"/>
      <c r="F33" s="29" t="s">
        <v>56</v>
      </c>
      <c r="G33" s="41"/>
      <c r="H33" s="41"/>
      <c r="I33" s="41"/>
      <c r="J33" s="41"/>
      <c r="K33" s="41"/>
      <c r="L33" s="358">
        <v>0</v>
      </c>
      <c r="M33" s="330"/>
      <c r="N33" s="330"/>
      <c r="O33" s="330"/>
      <c r="P33" s="330"/>
      <c r="Q33" s="41"/>
      <c r="R33" s="41"/>
      <c r="S33" s="41"/>
      <c r="T33" s="41"/>
      <c r="U33" s="41"/>
      <c r="V33" s="41"/>
      <c r="W33" s="329">
        <f>ROUND(BD54, 2)</f>
        <v>0</v>
      </c>
      <c r="X33" s="330"/>
      <c r="Y33" s="330"/>
      <c r="Z33" s="330"/>
      <c r="AA33" s="330"/>
      <c r="AB33" s="330"/>
      <c r="AC33" s="330"/>
      <c r="AD33" s="330"/>
      <c r="AE33" s="330"/>
      <c r="AF33" s="41"/>
      <c r="AG33" s="41"/>
      <c r="AH33" s="41"/>
      <c r="AI33" s="41"/>
      <c r="AJ33" s="41"/>
      <c r="AK33" s="329">
        <v>0</v>
      </c>
      <c r="AL33" s="330"/>
      <c r="AM33" s="330"/>
      <c r="AN33" s="330"/>
      <c r="AO33" s="330"/>
      <c r="AP33" s="41"/>
      <c r="AQ33" s="41"/>
      <c r="AR33" s="42"/>
    </row>
    <row r="34" spans="2:44" s="1" customFormat="1" ht="6.95"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row>
    <row r="35" spans="2:44" s="1" customFormat="1" ht="25.9" customHeight="1">
      <c r="B35" s="35"/>
      <c r="C35" s="43"/>
      <c r="D35" s="44" t="s">
        <v>57</v>
      </c>
      <c r="E35" s="45"/>
      <c r="F35" s="45"/>
      <c r="G35" s="45"/>
      <c r="H35" s="45"/>
      <c r="I35" s="45"/>
      <c r="J35" s="45"/>
      <c r="K35" s="45"/>
      <c r="L35" s="45"/>
      <c r="M35" s="45"/>
      <c r="N35" s="45"/>
      <c r="O35" s="45"/>
      <c r="P35" s="45"/>
      <c r="Q35" s="45"/>
      <c r="R35" s="45"/>
      <c r="S35" s="45"/>
      <c r="T35" s="46" t="s">
        <v>58</v>
      </c>
      <c r="U35" s="45"/>
      <c r="V35" s="45"/>
      <c r="W35" s="45"/>
      <c r="X35" s="335" t="s">
        <v>59</v>
      </c>
      <c r="Y35" s="336"/>
      <c r="Z35" s="336"/>
      <c r="AA35" s="336"/>
      <c r="AB35" s="336"/>
      <c r="AC35" s="45"/>
      <c r="AD35" s="45"/>
      <c r="AE35" s="45"/>
      <c r="AF35" s="45"/>
      <c r="AG35" s="45"/>
      <c r="AH35" s="45"/>
      <c r="AI35" s="45"/>
      <c r="AJ35" s="45"/>
      <c r="AK35" s="337">
        <f>SUM(AK26:AK33)</f>
        <v>0</v>
      </c>
      <c r="AL35" s="336"/>
      <c r="AM35" s="336"/>
      <c r="AN35" s="336"/>
      <c r="AO35" s="338"/>
      <c r="AP35" s="43"/>
      <c r="AQ35" s="43"/>
      <c r="AR35" s="39"/>
    </row>
    <row r="36" spans="2:44" s="1" customFormat="1" ht="6.95"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row>
    <row r="37" spans="2:44" s="1" customFormat="1" ht="6.95" customHeight="1">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row>
    <row r="41" spans="2:44" s="1" customFormat="1" ht="6.95" customHeight="1">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row>
    <row r="42" spans="2:44" s="1" customFormat="1" ht="24.95" customHeight="1">
      <c r="B42" s="35"/>
      <c r="C42" s="23" t="s">
        <v>60</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row>
    <row r="43" spans="2:44" s="1" customFormat="1" ht="6.95" customHeight="1">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row>
    <row r="44" spans="2:44" s="1" customFormat="1" ht="12" customHeight="1">
      <c r="B44" s="35"/>
      <c r="C44" s="29" t="s">
        <v>13</v>
      </c>
      <c r="D44" s="36"/>
      <c r="E44" s="36"/>
      <c r="F44" s="36"/>
      <c r="G44" s="36"/>
      <c r="H44" s="36"/>
      <c r="I44" s="36"/>
      <c r="J44" s="36"/>
      <c r="K44" s="36"/>
      <c r="L44" s="36" t="str">
        <f>K5</f>
        <v>19-016-231-SR</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9"/>
    </row>
    <row r="45" spans="2:44" s="3" customFormat="1" ht="36.950000000000003" customHeight="1">
      <c r="B45" s="51"/>
      <c r="C45" s="52" t="s">
        <v>16</v>
      </c>
      <c r="D45" s="53"/>
      <c r="E45" s="53"/>
      <c r="F45" s="53"/>
      <c r="G45" s="53"/>
      <c r="H45" s="53"/>
      <c r="I45" s="53"/>
      <c r="J45" s="53"/>
      <c r="K45" s="53"/>
      <c r="L45" s="348" t="str">
        <f>K6</f>
        <v>Oprava výhybek v žst. Olomouc hl.n. a žst. Zábřeh na Moravě</v>
      </c>
      <c r="M45" s="349"/>
      <c r="N45" s="349"/>
      <c r="O45" s="349"/>
      <c r="P45" s="349"/>
      <c r="Q45" s="349"/>
      <c r="R45" s="349"/>
      <c r="S45" s="349"/>
      <c r="T45" s="349"/>
      <c r="U45" s="349"/>
      <c r="V45" s="349"/>
      <c r="W45" s="349"/>
      <c r="X45" s="349"/>
      <c r="Y45" s="349"/>
      <c r="Z45" s="349"/>
      <c r="AA45" s="349"/>
      <c r="AB45" s="349"/>
      <c r="AC45" s="349"/>
      <c r="AD45" s="349"/>
      <c r="AE45" s="349"/>
      <c r="AF45" s="349"/>
      <c r="AG45" s="349"/>
      <c r="AH45" s="349"/>
      <c r="AI45" s="349"/>
      <c r="AJ45" s="349"/>
      <c r="AK45" s="349"/>
      <c r="AL45" s="349"/>
      <c r="AM45" s="349"/>
      <c r="AN45" s="349"/>
      <c r="AO45" s="349"/>
      <c r="AP45" s="53"/>
      <c r="AQ45" s="53"/>
      <c r="AR45" s="54"/>
    </row>
    <row r="46" spans="2:44" s="1" customFormat="1" ht="6.95" customHeight="1">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row>
    <row r="47" spans="2:44" s="1" customFormat="1" ht="12" customHeight="1">
      <c r="B47" s="35"/>
      <c r="C47" s="29" t="s">
        <v>22</v>
      </c>
      <c r="D47" s="36"/>
      <c r="E47" s="36"/>
      <c r="F47" s="36"/>
      <c r="G47" s="36"/>
      <c r="H47" s="36"/>
      <c r="I47" s="36"/>
      <c r="J47" s="36"/>
      <c r="K47" s="36"/>
      <c r="L47" s="55" t="str">
        <f>IF(K8="","",K8)</f>
        <v>Zábřeh na Moravě</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50" t="str">
        <f>IF(AN8= "","",AN8)</f>
        <v/>
      </c>
      <c r="AN47" s="350"/>
      <c r="AO47" s="36"/>
      <c r="AP47" s="36"/>
      <c r="AQ47" s="36"/>
      <c r="AR47" s="39"/>
    </row>
    <row r="48" spans="2:44" s="1" customFormat="1" ht="6.95" customHeight="1">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row>
    <row r="49" spans="1:91" s="1" customFormat="1" ht="24.95" customHeight="1">
      <c r="B49" s="35"/>
      <c r="C49" s="29" t="s">
        <v>29</v>
      </c>
      <c r="D49" s="36"/>
      <c r="E49" s="36"/>
      <c r="F49" s="36"/>
      <c r="G49" s="36"/>
      <c r="H49" s="36"/>
      <c r="I49" s="36"/>
      <c r="J49" s="36"/>
      <c r="K49" s="36"/>
      <c r="L49" s="36" t="str">
        <f>IF(E11= "","",E11)</f>
        <v>Správa železniční dopravní cesty s.o.</v>
      </c>
      <c r="M49" s="36"/>
      <c r="N49" s="36"/>
      <c r="O49" s="36"/>
      <c r="P49" s="36"/>
      <c r="Q49" s="36"/>
      <c r="R49" s="36"/>
      <c r="S49" s="36"/>
      <c r="T49" s="36"/>
      <c r="U49" s="36"/>
      <c r="V49" s="36"/>
      <c r="W49" s="36"/>
      <c r="X49" s="36"/>
      <c r="Y49" s="36"/>
      <c r="Z49" s="36"/>
      <c r="AA49" s="36"/>
      <c r="AB49" s="36"/>
      <c r="AC49" s="36"/>
      <c r="AD49" s="36"/>
      <c r="AE49" s="36"/>
      <c r="AF49" s="36"/>
      <c r="AG49" s="36"/>
      <c r="AH49" s="36"/>
      <c r="AI49" s="29" t="s">
        <v>37</v>
      </c>
      <c r="AJ49" s="36"/>
      <c r="AK49" s="36"/>
      <c r="AL49" s="36"/>
      <c r="AM49" s="346" t="str">
        <f>IF(E17="","",E17)</f>
        <v>MORAVIA CONSULT OLOMOUC a.s.</v>
      </c>
      <c r="AN49" s="347"/>
      <c r="AO49" s="347"/>
      <c r="AP49" s="347"/>
      <c r="AQ49" s="36"/>
      <c r="AR49" s="39"/>
      <c r="AS49" s="340" t="s">
        <v>61</v>
      </c>
      <c r="AT49" s="341"/>
      <c r="AU49" s="57"/>
      <c r="AV49" s="57"/>
      <c r="AW49" s="57"/>
      <c r="AX49" s="57"/>
      <c r="AY49" s="57"/>
      <c r="AZ49" s="57"/>
      <c r="BA49" s="57"/>
      <c r="BB49" s="57"/>
      <c r="BC49" s="57"/>
      <c r="BD49" s="58"/>
    </row>
    <row r="50" spans="1:91" s="1" customFormat="1" ht="13.7" customHeight="1">
      <c r="B50" s="35"/>
      <c r="C50" s="29" t="s">
        <v>35</v>
      </c>
      <c r="D50" s="36"/>
      <c r="E50" s="36"/>
      <c r="F50" s="36"/>
      <c r="G50" s="36"/>
      <c r="H50" s="36"/>
      <c r="I50" s="36"/>
      <c r="J50" s="36"/>
      <c r="K50" s="36"/>
      <c r="L50" s="36"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42</v>
      </c>
      <c r="AJ50" s="36"/>
      <c r="AK50" s="36"/>
      <c r="AL50" s="36"/>
      <c r="AM50" s="346" t="str">
        <f>IF(E20="","",E20)</f>
        <v>Ing. Petr Přehnal</v>
      </c>
      <c r="AN50" s="347"/>
      <c r="AO50" s="347"/>
      <c r="AP50" s="347"/>
      <c r="AQ50" s="36"/>
      <c r="AR50" s="39"/>
      <c r="AS50" s="342"/>
      <c r="AT50" s="343"/>
      <c r="AU50" s="59"/>
      <c r="AV50" s="59"/>
      <c r="AW50" s="59"/>
      <c r="AX50" s="59"/>
      <c r="AY50" s="59"/>
      <c r="AZ50" s="59"/>
      <c r="BA50" s="59"/>
      <c r="BB50" s="59"/>
      <c r="BC50" s="59"/>
      <c r="BD50" s="60"/>
    </row>
    <row r="51" spans="1:91" s="1" customFormat="1" ht="10.9" customHeight="1">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44"/>
      <c r="AT51" s="345"/>
      <c r="AU51" s="61"/>
      <c r="AV51" s="61"/>
      <c r="AW51" s="61"/>
      <c r="AX51" s="61"/>
      <c r="AY51" s="61"/>
      <c r="AZ51" s="61"/>
      <c r="BA51" s="61"/>
      <c r="BB51" s="61"/>
      <c r="BC51" s="61"/>
      <c r="BD51" s="62"/>
    </row>
    <row r="52" spans="1:91" s="1" customFormat="1" ht="29.25" customHeight="1">
      <c r="B52" s="35"/>
      <c r="C52" s="369" t="s">
        <v>62</v>
      </c>
      <c r="D52" s="360"/>
      <c r="E52" s="360"/>
      <c r="F52" s="360"/>
      <c r="G52" s="360"/>
      <c r="H52" s="63"/>
      <c r="I52" s="359" t="s">
        <v>63</v>
      </c>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1" t="s">
        <v>64</v>
      </c>
      <c r="AH52" s="360"/>
      <c r="AI52" s="360"/>
      <c r="AJ52" s="360"/>
      <c r="AK52" s="360"/>
      <c r="AL52" s="360"/>
      <c r="AM52" s="360"/>
      <c r="AN52" s="359" t="s">
        <v>65</v>
      </c>
      <c r="AO52" s="360"/>
      <c r="AP52" s="360"/>
      <c r="AQ52" s="64" t="s">
        <v>66</v>
      </c>
      <c r="AR52" s="39"/>
      <c r="AS52" s="65" t="s">
        <v>67</v>
      </c>
      <c r="AT52" s="66" t="s">
        <v>68</v>
      </c>
      <c r="AU52" s="66" t="s">
        <v>69</v>
      </c>
      <c r="AV52" s="66" t="s">
        <v>70</v>
      </c>
      <c r="AW52" s="66" t="s">
        <v>71</v>
      </c>
      <c r="AX52" s="66" t="s">
        <v>72</v>
      </c>
      <c r="AY52" s="66" t="s">
        <v>73</v>
      </c>
      <c r="AZ52" s="66" t="s">
        <v>74</v>
      </c>
      <c r="BA52" s="66" t="s">
        <v>75</v>
      </c>
      <c r="BB52" s="66" t="s">
        <v>76</v>
      </c>
      <c r="BC52" s="66" t="s">
        <v>77</v>
      </c>
      <c r="BD52" s="67" t="s">
        <v>78</v>
      </c>
    </row>
    <row r="53" spans="1:91" s="1" customFormat="1" ht="10.9" customHeight="1">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68"/>
      <c r="AT53" s="69"/>
      <c r="AU53" s="69"/>
      <c r="AV53" s="69"/>
      <c r="AW53" s="69"/>
      <c r="AX53" s="69"/>
      <c r="AY53" s="69"/>
      <c r="AZ53" s="69"/>
      <c r="BA53" s="69"/>
      <c r="BB53" s="69"/>
      <c r="BC53" s="69"/>
      <c r="BD53" s="70"/>
    </row>
    <row r="54" spans="1:91" s="4" customFormat="1" ht="32.450000000000003" customHeight="1">
      <c r="B54" s="71"/>
      <c r="C54" s="72" t="s">
        <v>79</v>
      </c>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367">
        <f>ROUND(AG55,2)</f>
        <v>0</v>
      </c>
      <c r="AH54" s="367"/>
      <c r="AI54" s="367"/>
      <c r="AJ54" s="367"/>
      <c r="AK54" s="367"/>
      <c r="AL54" s="367"/>
      <c r="AM54" s="367"/>
      <c r="AN54" s="368">
        <f t="shared" ref="AN54:AN60" si="0">SUM(AG54,AT54)</f>
        <v>0</v>
      </c>
      <c r="AO54" s="368"/>
      <c r="AP54" s="368"/>
      <c r="AQ54" s="75" t="s">
        <v>43</v>
      </c>
      <c r="AR54" s="76"/>
      <c r="AS54" s="77">
        <f>ROUND(AS55,2)</f>
        <v>0</v>
      </c>
      <c r="AT54" s="78">
        <f t="shared" ref="AT54:AT60" si="1">ROUND(SUM(AV54:AW54),2)</f>
        <v>0</v>
      </c>
      <c r="AU54" s="79">
        <f>ROUND(AU55,5)</f>
        <v>0</v>
      </c>
      <c r="AV54" s="78">
        <f>ROUND(AZ54*L29,2)</f>
        <v>0</v>
      </c>
      <c r="AW54" s="78">
        <f>ROUND(BA54*L30,2)</f>
        <v>0</v>
      </c>
      <c r="AX54" s="78">
        <f>ROUND(BB54*L29,2)</f>
        <v>0</v>
      </c>
      <c r="AY54" s="78">
        <f>ROUND(BC54*L30,2)</f>
        <v>0</v>
      </c>
      <c r="AZ54" s="78">
        <f>ROUND(AZ55,2)</f>
        <v>0</v>
      </c>
      <c r="BA54" s="78">
        <f>ROUND(BA55,2)</f>
        <v>0</v>
      </c>
      <c r="BB54" s="78">
        <f>ROUND(BB55,2)</f>
        <v>0</v>
      </c>
      <c r="BC54" s="78">
        <f>ROUND(BC55,2)</f>
        <v>0</v>
      </c>
      <c r="BD54" s="80">
        <f>ROUND(BD55,2)</f>
        <v>0</v>
      </c>
      <c r="BS54" s="81" t="s">
        <v>80</v>
      </c>
      <c r="BT54" s="81" t="s">
        <v>81</v>
      </c>
      <c r="BU54" s="82" t="s">
        <v>82</v>
      </c>
      <c r="BV54" s="81" t="s">
        <v>83</v>
      </c>
      <c r="BW54" s="81" t="s">
        <v>5</v>
      </c>
      <c r="BX54" s="81" t="s">
        <v>84</v>
      </c>
      <c r="CL54" s="81" t="s">
        <v>19</v>
      </c>
    </row>
    <row r="55" spans="1:91" s="5" customFormat="1" ht="27" customHeight="1">
      <c r="B55" s="83"/>
      <c r="C55" s="84"/>
      <c r="D55" s="370" t="s">
        <v>14</v>
      </c>
      <c r="E55" s="370"/>
      <c r="F55" s="370"/>
      <c r="G55" s="370"/>
      <c r="H55" s="370"/>
      <c r="I55" s="85"/>
      <c r="J55" s="370" t="s">
        <v>85</v>
      </c>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64">
        <f>ROUND(SUM(AG56:AG60),2)</f>
        <v>0</v>
      </c>
      <c r="AH55" s="363"/>
      <c r="AI55" s="363"/>
      <c r="AJ55" s="363"/>
      <c r="AK55" s="363"/>
      <c r="AL55" s="363"/>
      <c r="AM55" s="363"/>
      <c r="AN55" s="362">
        <f t="shared" si="0"/>
        <v>0</v>
      </c>
      <c r="AO55" s="363"/>
      <c r="AP55" s="363"/>
      <c r="AQ55" s="86" t="s">
        <v>86</v>
      </c>
      <c r="AR55" s="87"/>
      <c r="AS55" s="88">
        <f>ROUND(SUM(AS56:AS60),2)</f>
        <v>0</v>
      </c>
      <c r="AT55" s="89">
        <f t="shared" si="1"/>
        <v>0</v>
      </c>
      <c r="AU55" s="90">
        <f>ROUND(SUM(AU56:AU60),5)</f>
        <v>0</v>
      </c>
      <c r="AV55" s="89">
        <f>ROUND(AZ55*L29,2)</f>
        <v>0</v>
      </c>
      <c r="AW55" s="89">
        <f>ROUND(BA55*L30,2)</f>
        <v>0</v>
      </c>
      <c r="AX55" s="89">
        <f>ROUND(BB55*L29,2)</f>
        <v>0</v>
      </c>
      <c r="AY55" s="89">
        <f>ROUND(BC55*L30,2)</f>
        <v>0</v>
      </c>
      <c r="AZ55" s="89">
        <f>ROUND(SUM(AZ56:AZ60),2)</f>
        <v>0</v>
      </c>
      <c r="BA55" s="89">
        <f>ROUND(SUM(BA56:BA60),2)</f>
        <v>0</v>
      </c>
      <c r="BB55" s="89">
        <f>ROUND(SUM(BB56:BB60),2)</f>
        <v>0</v>
      </c>
      <c r="BC55" s="89">
        <f>ROUND(SUM(BC56:BC60),2)</f>
        <v>0</v>
      </c>
      <c r="BD55" s="91">
        <f>ROUND(SUM(BD56:BD60),2)</f>
        <v>0</v>
      </c>
      <c r="BS55" s="92" t="s">
        <v>80</v>
      </c>
      <c r="BT55" s="92" t="s">
        <v>87</v>
      </c>
      <c r="BU55" s="92" t="s">
        <v>82</v>
      </c>
      <c r="BV55" s="92" t="s">
        <v>83</v>
      </c>
      <c r="BW55" s="92" t="s">
        <v>88</v>
      </c>
      <c r="BX55" s="92" t="s">
        <v>5</v>
      </c>
      <c r="CL55" s="92" t="s">
        <v>89</v>
      </c>
      <c r="CM55" s="92" t="s">
        <v>90</v>
      </c>
    </row>
    <row r="56" spans="1:91" s="6" customFormat="1" ht="25.5" customHeight="1">
      <c r="A56" s="93" t="s">
        <v>91</v>
      </c>
      <c r="B56" s="94"/>
      <c r="C56" s="95"/>
      <c r="D56" s="95"/>
      <c r="E56" s="371" t="s">
        <v>92</v>
      </c>
      <c r="F56" s="371"/>
      <c r="G56" s="371"/>
      <c r="H56" s="371"/>
      <c r="I56" s="371"/>
      <c r="J56" s="95"/>
      <c r="K56" s="371" t="s">
        <v>93</v>
      </c>
      <c r="L56" s="371"/>
      <c r="M56" s="371"/>
      <c r="N56" s="371"/>
      <c r="O56" s="371"/>
      <c r="P56" s="371"/>
      <c r="Q56" s="371"/>
      <c r="R56" s="371"/>
      <c r="S56" s="371"/>
      <c r="T56" s="371"/>
      <c r="U56" s="371"/>
      <c r="V56" s="371"/>
      <c r="W56" s="371"/>
      <c r="X56" s="371"/>
      <c r="Y56" s="371"/>
      <c r="Z56" s="371"/>
      <c r="AA56" s="371"/>
      <c r="AB56" s="371"/>
      <c r="AC56" s="371"/>
      <c r="AD56" s="371"/>
      <c r="AE56" s="371"/>
      <c r="AF56" s="371"/>
      <c r="AG56" s="365">
        <f>'PS 41-28-01 - Žst. Zábřeh...'!J32</f>
        <v>0</v>
      </c>
      <c r="AH56" s="366"/>
      <c r="AI56" s="366"/>
      <c r="AJ56" s="366"/>
      <c r="AK56" s="366"/>
      <c r="AL56" s="366"/>
      <c r="AM56" s="366"/>
      <c r="AN56" s="365">
        <f t="shared" si="0"/>
        <v>0</v>
      </c>
      <c r="AO56" s="366"/>
      <c r="AP56" s="366"/>
      <c r="AQ56" s="96" t="s">
        <v>94</v>
      </c>
      <c r="AR56" s="97"/>
      <c r="AS56" s="98">
        <v>0</v>
      </c>
      <c r="AT56" s="99">
        <f t="shared" si="1"/>
        <v>0</v>
      </c>
      <c r="AU56" s="100">
        <f>'PS 41-28-01 - Žst. Zábřeh...'!P92</f>
        <v>0</v>
      </c>
      <c r="AV56" s="99">
        <f>'PS 41-28-01 - Žst. Zábřeh...'!J35</f>
        <v>0</v>
      </c>
      <c r="AW56" s="99">
        <f>'PS 41-28-01 - Žst. Zábřeh...'!J36</f>
        <v>0</v>
      </c>
      <c r="AX56" s="99">
        <f>'PS 41-28-01 - Žst. Zábřeh...'!J37</f>
        <v>0</v>
      </c>
      <c r="AY56" s="99">
        <f>'PS 41-28-01 - Žst. Zábřeh...'!J38</f>
        <v>0</v>
      </c>
      <c r="AZ56" s="99">
        <f>'PS 41-28-01 - Žst. Zábřeh...'!F35</f>
        <v>0</v>
      </c>
      <c r="BA56" s="99">
        <f>'PS 41-28-01 - Žst. Zábřeh...'!F36</f>
        <v>0</v>
      </c>
      <c r="BB56" s="99">
        <f>'PS 41-28-01 - Žst. Zábřeh...'!F37</f>
        <v>0</v>
      </c>
      <c r="BC56" s="99">
        <f>'PS 41-28-01 - Žst. Zábřeh...'!F38</f>
        <v>0</v>
      </c>
      <c r="BD56" s="101">
        <f>'PS 41-28-01 - Žst. Zábřeh...'!F39</f>
        <v>0</v>
      </c>
      <c r="BT56" s="102" t="s">
        <v>90</v>
      </c>
      <c r="BV56" s="102" t="s">
        <v>83</v>
      </c>
      <c r="BW56" s="102" t="s">
        <v>95</v>
      </c>
      <c r="BX56" s="102" t="s">
        <v>88</v>
      </c>
      <c r="CL56" s="102" t="s">
        <v>43</v>
      </c>
    </row>
    <row r="57" spans="1:91" s="6" customFormat="1" ht="25.5" customHeight="1">
      <c r="A57" s="93" t="s">
        <v>91</v>
      </c>
      <c r="B57" s="94"/>
      <c r="C57" s="95"/>
      <c r="D57" s="95"/>
      <c r="E57" s="371" t="s">
        <v>96</v>
      </c>
      <c r="F57" s="371"/>
      <c r="G57" s="371"/>
      <c r="H57" s="371"/>
      <c r="I57" s="371"/>
      <c r="J57" s="95"/>
      <c r="K57" s="371" t="s">
        <v>97</v>
      </c>
      <c r="L57" s="371"/>
      <c r="M57" s="371"/>
      <c r="N57" s="371"/>
      <c r="O57" s="371"/>
      <c r="P57" s="371"/>
      <c r="Q57" s="371"/>
      <c r="R57" s="371"/>
      <c r="S57" s="371"/>
      <c r="T57" s="371"/>
      <c r="U57" s="371"/>
      <c r="V57" s="371"/>
      <c r="W57" s="371"/>
      <c r="X57" s="371"/>
      <c r="Y57" s="371"/>
      <c r="Z57" s="371"/>
      <c r="AA57" s="371"/>
      <c r="AB57" s="371"/>
      <c r="AC57" s="371"/>
      <c r="AD57" s="371"/>
      <c r="AE57" s="371"/>
      <c r="AF57" s="371"/>
      <c r="AG57" s="365">
        <f>'SO 41-01-01 - žst. Zábřeh...'!J32</f>
        <v>0</v>
      </c>
      <c r="AH57" s="366"/>
      <c r="AI57" s="366"/>
      <c r="AJ57" s="366"/>
      <c r="AK57" s="366"/>
      <c r="AL57" s="366"/>
      <c r="AM57" s="366"/>
      <c r="AN57" s="365">
        <f t="shared" si="0"/>
        <v>0</v>
      </c>
      <c r="AO57" s="366"/>
      <c r="AP57" s="366"/>
      <c r="AQ57" s="96" t="s">
        <v>94</v>
      </c>
      <c r="AR57" s="97"/>
      <c r="AS57" s="98">
        <v>0</v>
      </c>
      <c r="AT57" s="99">
        <f t="shared" si="1"/>
        <v>0</v>
      </c>
      <c r="AU57" s="100">
        <f>'SO 41-01-01 - žst. Zábřeh...'!P89</f>
        <v>0</v>
      </c>
      <c r="AV57" s="99">
        <f>'SO 41-01-01 - žst. Zábřeh...'!J35</f>
        <v>0</v>
      </c>
      <c r="AW57" s="99">
        <f>'SO 41-01-01 - žst. Zábřeh...'!J36</f>
        <v>0</v>
      </c>
      <c r="AX57" s="99">
        <f>'SO 41-01-01 - žst. Zábřeh...'!J37</f>
        <v>0</v>
      </c>
      <c r="AY57" s="99">
        <f>'SO 41-01-01 - žst. Zábřeh...'!J38</f>
        <v>0</v>
      </c>
      <c r="AZ57" s="99">
        <f>'SO 41-01-01 - žst. Zábřeh...'!F35</f>
        <v>0</v>
      </c>
      <c r="BA57" s="99">
        <f>'SO 41-01-01 - žst. Zábřeh...'!F36</f>
        <v>0</v>
      </c>
      <c r="BB57" s="99">
        <f>'SO 41-01-01 - žst. Zábřeh...'!F37</f>
        <v>0</v>
      </c>
      <c r="BC57" s="99">
        <f>'SO 41-01-01 - žst. Zábřeh...'!F38</f>
        <v>0</v>
      </c>
      <c r="BD57" s="101">
        <f>'SO 41-01-01 - žst. Zábřeh...'!F39</f>
        <v>0</v>
      </c>
      <c r="BT57" s="102" t="s">
        <v>90</v>
      </c>
      <c r="BV57" s="102" t="s">
        <v>83</v>
      </c>
      <c r="BW57" s="102" t="s">
        <v>98</v>
      </c>
      <c r="BX57" s="102" t="s">
        <v>88</v>
      </c>
      <c r="CL57" s="102" t="s">
        <v>99</v>
      </c>
    </row>
    <row r="58" spans="1:91" s="6" customFormat="1" ht="25.5" customHeight="1">
      <c r="A58" s="93" t="s">
        <v>91</v>
      </c>
      <c r="B58" s="94"/>
      <c r="C58" s="95"/>
      <c r="D58" s="95"/>
      <c r="E58" s="371" t="s">
        <v>100</v>
      </c>
      <c r="F58" s="371"/>
      <c r="G58" s="371"/>
      <c r="H58" s="371"/>
      <c r="I58" s="371"/>
      <c r="J58" s="95"/>
      <c r="K58" s="371" t="s">
        <v>101</v>
      </c>
      <c r="L58" s="371"/>
      <c r="M58" s="371"/>
      <c r="N58" s="371"/>
      <c r="O58" s="371"/>
      <c r="P58" s="371"/>
      <c r="Q58" s="371"/>
      <c r="R58" s="371"/>
      <c r="S58" s="371"/>
      <c r="T58" s="371"/>
      <c r="U58" s="371"/>
      <c r="V58" s="371"/>
      <c r="W58" s="371"/>
      <c r="X58" s="371"/>
      <c r="Y58" s="371"/>
      <c r="Z58" s="371"/>
      <c r="AA58" s="371"/>
      <c r="AB58" s="371"/>
      <c r="AC58" s="371"/>
      <c r="AD58" s="371"/>
      <c r="AE58" s="371"/>
      <c r="AF58" s="371"/>
      <c r="AG58" s="365">
        <f>'SO 41-06-01 - Žst. Zábřeh...'!J32</f>
        <v>0</v>
      </c>
      <c r="AH58" s="366"/>
      <c r="AI58" s="366"/>
      <c r="AJ58" s="366"/>
      <c r="AK58" s="366"/>
      <c r="AL58" s="366"/>
      <c r="AM58" s="366"/>
      <c r="AN58" s="365">
        <f t="shared" si="0"/>
        <v>0</v>
      </c>
      <c r="AO58" s="366"/>
      <c r="AP58" s="366"/>
      <c r="AQ58" s="96" t="s">
        <v>94</v>
      </c>
      <c r="AR58" s="97"/>
      <c r="AS58" s="98">
        <v>0</v>
      </c>
      <c r="AT58" s="99">
        <f t="shared" si="1"/>
        <v>0</v>
      </c>
      <c r="AU58" s="100">
        <f>'SO 41-06-01 - Žst. Zábřeh...'!P87</f>
        <v>0</v>
      </c>
      <c r="AV58" s="99">
        <f>'SO 41-06-01 - Žst. Zábřeh...'!J35</f>
        <v>0</v>
      </c>
      <c r="AW58" s="99">
        <f>'SO 41-06-01 - Žst. Zábřeh...'!J36</f>
        <v>0</v>
      </c>
      <c r="AX58" s="99">
        <f>'SO 41-06-01 - Žst. Zábřeh...'!J37</f>
        <v>0</v>
      </c>
      <c r="AY58" s="99">
        <f>'SO 41-06-01 - Žst. Zábřeh...'!J38</f>
        <v>0</v>
      </c>
      <c r="AZ58" s="99">
        <f>'SO 41-06-01 - Žst. Zábřeh...'!F35</f>
        <v>0</v>
      </c>
      <c r="BA58" s="99">
        <f>'SO 41-06-01 - Žst. Zábřeh...'!F36</f>
        <v>0</v>
      </c>
      <c r="BB58" s="99">
        <f>'SO 41-06-01 - Žst. Zábřeh...'!F37</f>
        <v>0</v>
      </c>
      <c r="BC58" s="99">
        <f>'SO 41-06-01 - Žst. Zábřeh...'!F38</f>
        <v>0</v>
      </c>
      <c r="BD58" s="101">
        <f>'SO 41-06-01 - Žst. Zábřeh...'!F39</f>
        <v>0</v>
      </c>
      <c r="BT58" s="102" t="s">
        <v>90</v>
      </c>
      <c r="BV58" s="102" t="s">
        <v>83</v>
      </c>
      <c r="BW58" s="102" t="s">
        <v>102</v>
      </c>
      <c r="BX58" s="102" t="s">
        <v>88</v>
      </c>
      <c r="CL58" s="102" t="s">
        <v>43</v>
      </c>
    </row>
    <row r="59" spans="1:91" s="6" customFormat="1" ht="25.5" customHeight="1">
      <c r="A59" s="93" t="s">
        <v>91</v>
      </c>
      <c r="B59" s="94"/>
      <c r="C59" s="95"/>
      <c r="D59" s="95"/>
      <c r="E59" s="371" t="s">
        <v>103</v>
      </c>
      <c r="F59" s="371"/>
      <c r="G59" s="371"/>
      <c r="H59" s="371"/>
      <c r="I59" s="371"/>
      <c r="J59" s="95"/>
      <c r="K59" s="371" t="s">
        <v>104</v>
      </c>
      <c r="L59" s="371"/>
      <c r="M59" s="371"/>
      <c r="N59" s="371"/>
      <c r="O59" s="371"/>
      <c r="P59" s="371"/>
      <c r="Q59" s="371"/>
      <c r="R59" s="371"/>
      <c r="S59" s="371"/>
      <c r="T59" s="371"/>
      <c r="U59" s="371"/>
      <c r="V59" s="371"/>
      <c r="W59" s="371"/>
      <c r="X59" s="371"/>
      <c r="Y59" s="371"/>
      <c r="Z59" s="371"/>
      <c r="AA59" s="371"/>
      <c r="AB59" s="371"/>
      <c r="AC59" s="371"/>
      <c r="AD59" s="371"/>
      <c r="AE59" s="371"/>
      <c r="AF59" s="371"/>
      <c r="AG59" s="365">
        <f>'SO 41-17-01.1 - Žst. Zábř...'!J32</f>
        <v>0</v>
      </c>
      <c r="AH59" s="366"/>
      <c r="AI59" s="366"/>
      <c r="AJ59" s="366"/>
      <c r="AK59" s="366"/>
      <c r="AL59" s="366"/>
      <c r="AM59" s="366"/>
      <c r="AN59" s="365">
        <f t="shared" si="0"/>
        <v>0</v>
      </c>
      <c r="AO59" s="366"/>
      <c r="AP59" s="366"/>
      <c r="AQ59" s="96" t="s">
        <v>94</v>
      </c>
      <c r="AR59" s="97"/>
      <c r="AS59" s="98">
        <v>0</v>
      </c>
      <c r="AT59" s="99">
        <f t="shared" si="1"/>
        <v>0</v>
      </c>
      <c r="AU59" s="100">
        <f>'SO 41-17-01.1 - Žst. Zábř...'!P93</f>
        <v>0</v>
      </c>
      <c r="AV59" s="99">
        <f>'SO 41-17-01.1 - Žst. Zábř...'!J35</f>
        <v>0</v>
      </c>
      <c r="AW59" s="99">
        <f>'SO 41-17-01.1 - Žst. Zábř...'!J36</f>
        <v>0</v>
      </c>
      <c r="AX59" s="99">
        <f>'SO 41-17-01.1 - Žst. Zábř...'!J37</f>
        <v>0</v>
      </c>
      <c r="AY59" s="99">
        <f>'SO 41-17-01.1 - Žst. Zábř...'!J38</f>
        <v>0</v>
      </c>
      <c r="AZ59" s="99">
        <f>'SO 41-17-01.1 - Žst. Zábř...'!F35</f>
        <v>0</v>
      </c>
      <c r="BA59" s="99">
        <f>'SO 41-17-01.1 - Žst. Zábř...'!F36</f>
        <v>0</v>
      </c>
      <c r="BB59" s="99">
        <f>'SO 41-17-01.1 - Žst. Zábř...'!F37</f>
        <v>0</v>
      </c>
      <c r="BC59" s="99">
        <f>'SO 41-17-01.1 - Žst. Zábř...'!F38</f>
        <v>0</v>
      </c>
      <c r="BD59" s="101">
        <f>'SO 41-17-01.1 - Žst. Zábř...'!F39</f>
        <v>0</v>
      </c>
      <c r="BT59" s="102" t="s">
        <v>90</v>
      </c>
      <c r="BV59" s="102" t="s">
        <v>83</v>
      </c>
      <c r="BW59" s="102" t="s">
        <v>105</v>
      </c>
      <c r="BX59" s="102" t="s">
        <v>88</v>
      </c>
      <c r="CL59" s="102" t="s">
        <v>43</v>
      </c>
    </row>
    <row r="60" spans="1:91" s="6" customFormat="1" ht="16.5" customHeight="1">
      <c r="A60" s="93" t="s">
        <v>91</v>
      </c>
      <c r="B60" s="94"/>
      <c r="C60" s="95"/>
      <c r="D60" s="95"/>
      <c r="E60" s="371" t="s">
        <v>106</v>
      </c>
      <c r="F60" s="371"/>
      <c r="G60" s="371"/>
      <c r="H60" s="371"/>
      <c r="I60" s="371"/>
      <c r="J60" s="95"/>
      <c r="K60" s="371" t="s">
        <v>107</v>
      </c>
      <c r="L60" s="371"/>
      <c r="M60" s="371"/>
      <c r="N60" s="371"/>
      <c r="O60" s="371"/>
      <c r="P60" s="371"/>
      <c r="Q60" s="371"/>
      <c r="R60" s="371"/>
      <c r="S60" s="371"/>
      <c r="T60" s="371"/>
      <c r="U60" s="371"/>
      <c r="V60" s="371"/>
      <c r="W60" s="371"/>
      <c r="X60" s="371"/>
      <c r="Y60" s="371"/>
      <c r="Z60" s="371"/>
      <c r="AA60" s="371"/>
      <c r="AB60" s="371"/>
      <c r="AC60" s="371"/>
      <c r="AD60" s="371"/>
      <c r="AE60" s="371"/>
      <c r="AF60" s="371"/>
      <c r="AG60" s="365">
        <f>'VRN - Vedlejší rozpočtové...'!J32</f>
        <v>0</v>
      </c>
      <c r="AH60" s="366"/>
      <c r="AI60" s="366"/>
      <c r="AJ60" s="366"/>
      <c r="AK60" s="366"/>
      <c r="AL60" s="366"/>
      <c r="AM60" s="366"/>
      <c r="AN60" s="365">
        <f t="shared" si="0"/>
        <v>0</v>
      </c>
      <c r="AO60" s="366"/>
      <c r="AP60" s="366"/>
      <c r="AQ60" s="96" t="s">
        <v>94</v>
      </c>
      <c r="AR60" s="97"/>
      <c r="AS60" s="103">
        <v>0</v>
      </c>
      <c r="AT60" s="104">
        <f t="shared" si="1"/>
        <v>0</v>
      </c>
      <c r="AU60" s="105">
        <f>'VRN - Vedlejší rozpočtové...'!P86</f>
        <v>0</v>
      </c>
      <c r="AV60" s="104">
        <f>'VRN - Vedlejší rozpočtové...'!J35</f>
        <v>0</v>
      </c>
      <c r="AW60" s="104">
        <f>'VRN - Vedlejší rozpočtové...'!J36</f>
        <v>0</v>
      </c>
      <c r="AX60" s="104">
        <f>'VRN - Vedlejší rozpočtové...'!J37</f>
        <v>0</v>
      </c>
      <c r="AY60" s="104">
        <f>'VRN - Vedlejší rozpočtové...'!J38</f>
        <v>0</v>
      </c>
      <c r="AZ60" s="104">
        <f>'VRN - Vedlejší rozpočtové...'!F35</f>
        <v>0</v>
      </c>
      <c r="BA60" s="104">
        <f>'VRN - Vedlejší rozpočtové...'!F36</f>
        <v>0</v>
      </c>
      <c r="BB60" s="104">
        <f>'VRN - Vedlejší rozpočtové...'!F37</f>
        <v>0</v>
      </c>
      <c r="BC60" s="104">
        <f>'VRN - Vedlejší rozpočtové...'!F38</f>
        <v>0</v>
      </c>
      <c r="BD60" s="106">
        <f>'VRN - Vedlejší rozpočtové...'!F39</f>
        <v>0</v>
      </c>
      <c r="BT60" s="102" t="s">
        <v>90</v>
      </c>
      <c r="BV60" s="102" t="s">
        <v>83</v>
      </c>
      <c r="BW60" s="102" t="s">
        <v>108</v>
      </c>
      <c r="BX60" s="102" t="s">
        <v>88</v>
      </c>
      <c r="CL60" s="102" t="s">
        <v>43</v>
      </c>
    </row>
    <row r="61" spans="1:91" s="1" customFormat="1" ht="30" customHeight="1">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row>
    <row r="62" spans="1:91" s="1" customFormat="1" ht="6.95" customHeight="1">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row>
  </sheetData>
  <sheetProtection algorithmName="SHA-512" hashValue="n90sbNau7B+wB2CRAaRsaH3JEVQEjTIfgS2HnN9+Nt3GhNOfJogiQBf0mDDrMUL/lwLuKxxtDv0O4PQZfkl4oA==" saltValue="umvu4DkRVzKCUpBTr7gFs4f1cOjnvopVgZIewcvqBJVFcZCdBSRbdNerUt0d3dLefSSE+szRhMqgmfWbTJWppg==" spinCount="100000" sheet="1" objects="1" scenarios="1" formatColumns="0" formatRows="0"/>
  <mergeCells count="62">
    <mergeCell ref="E60:I60"/>
    <mergeCell ref="K60:AF60"/>
    <mergeCell ref="E57:I57"/>
    <mergeCell ref="K57:AF57"/>
    <mergeCell ref="E58:I58"/>
    <mergeCell ref="K58:AF58"/>
    <mergeCell ref="E59:I59"/>
    <mergeCell ref="K59:AF59"/>
    <mergeCell ref="C52:G52"/>
    <mergeCell ref="I52:AF52"/>
    <mergeCell ref="D55:H55"/>
    <mergeCell ref="J55:AF55"/>
    <mergeCell ref="E56:I56"/>
    <mergeCell ref="K56:AF56"/>
    <mergeCell ref="AN59:AP59"/>
    <mergeCell ref="AG59:AM59"/>
    <mergeCell ref="AN60:AP60"/>
    <mergeCell ref="AG60:AM60"/>
    <mergeCell ref="AG54:AM54"/>
    <mergeCell ref="AN54:AP54"/>
    <mergeCell ref="AN56:AP56"/>
    <mergeCell ref="AG56:AM56"/>
    <mergeCell ref="AN57:AP57"/>
    <mergeCell ref="AG57:AM57"/>
    <mergeCell ref="AN58:AP58"/>
    <mergeCell ref="AG58:AM58"/>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6" location="'PS 41-28-01 - Žst. Zábřeh...'!C2" display="/"/>
    <hyperlink ref="A57" location="'SO 41-01-01 - žst. Zábřeh...'!C2" display="/"/>
    <hyperlink ref="A58" location="'SO 41-06-01 - Žst. Zábřeh...'!C2" display="/"/>
    <hyperlink ref="A59" location="'SO 41-17-01.1 - Žst. Zábř...'!C2" display="/"/>
    <hyperlink ref="A60"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67"/>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39"/>
      <c r="M2" s="339"/>
      <c r="N2" s="339"/>
      <c r="O2" s="339"/>
      <c r="P2" s="339"/>
      <c r="Q2" s="339"/>
      <c r="R2" s="339"/>
      <c r="S2" s="339"/>
      <c r="T2" s="339"/>
      <c r="U2" s="339"/>
      <c r="V2" s="339"/>
      <c r="AT2" s="17" t="s">
        <v>95</v>
      </c>
    </row>
    <row r="3" spans="2:46" ht="6.95" customHeight="1">
      <c r="B3" s="108"/>
      <c r="C3" s="109"/>
      <c r="D3" s="109"/>
      <c r="E3" s="109"/>
      <c r="F3" s="109"/>
      <c r="G3" s="109"/>
      <c r="H3" s="109"/>
      <c r="I3" s="110"/>
      <c r="J3" s="109"/>
      <c r="K3" s="109"/>
      <c r="L3" s="20"/>
      <c r="AT3" s="17" t="s">
        <v>90</v>
      </c>
    </row>
    <row r="4" spans="2:46" ht="24.95" customHeight="1">
      <c r="B4" s="20"/>
      <c r="D4" s="111" t="s">
        <v>109</v>
      </c>
      <c r="L4" s="20"/>
      <c r="M4" s="24" t="s">
        <v>10</v>
      </c>
      <c r="AT4" s="17" t="s">
        <v>4</v>
      </c>
    </row>
    <row r="5" spans="2:46" ht="6.95" customHeight="1">
      <c r="B5" s="20"/>
      <c r="L5" s="20"/>
    </row>
    <row r="6" spans="2:46" ht="12" customHeight="1">
      <c r="B6" s="20"/>
      <c r="D6" s="112" t="s">
        <v>16</v>
      </c>
      <c r="L6" s="20"/>
    </row>
    <row r="7" spans="2:46" ht="16.5" customHeight="1">
      <c r="B7" s="20"/>
      <c r="E7" s="372" t="str">
        <f>'Rekapitulace stavby'!K6</f>
        <v>Oprava výhybek v žst. Olomouc hl.n. a žst. Zábřeh na Moravě</v>
      </c>
      <c r="F7" s="373"/>
      <c r="G7" s="373"/>
      <c r="H7" s="373"/>
      <c r="L7" s="20"/>
    </row>
    <row r="8" spans="2:46" ht="12" customHeight="1">
      <c r="B8" s="20"/>
      <c r="D8" s="112" t="s">
        <v>110</v>
      </c>
      <c r="L8" s="20"/>
    </row>
    <row r="9" spans="2:46" s="1" customFormat="1" ht="16.5" customHeight="1">
      <c r="B9" s="39"/>
      <c r="E9" s="372" t="s">
        <v>111</v>
      </c>
      <c r="F9" s="374"/>
      <c r="G9" s="374"/>
      <c r="H9" s="374"/>
      <c r="I9" s="113"/>
      <c r="L9" s="39"/>
    </row>
    <row r="10" spans="2:46" s="1" customFormat="1" ht="12" customHeight="1">
      <c r="B10" s="39"/>
      <c r="D10" s="112" t="s">
        <v>112</v>
      </c>
      <c r="I10" s="113"/>
      <c r="L10" s="39"/>
    </row>
    <row r="11" spans="2:46" s="1" customFormat="1" ht="36.950000000000003" customHeight="1">
      <c r="B11" s="39"/>
      <c r="E11" s="375" t="s">
        <v>113</v>
      </c>
      <c r="F11" s="374"/>
      <c r="G11" s="374"/>
      <c r="H11" s="374"/>
      <c r="I11" s="113"/>
      <c r="L11" s="39"/>
    </row>
    <row r="12" spans="2:46" s="1" customFormat="1" ht="11.25">
      <c r="B12" s="39"/>
      <c r="I12" s="113"/>
      <c r="L12" s="39"/>
    </row>
    <row r="13" spans="2:46" s="1" customFormat="1" ht="12" customHeight="1">
      <c r="B13" s="39"/>
      <c r="D13" s="112" t="s">
        <v>18</v>
      </c>
      <c r="F13" s="17" t="s">
        <v>43</v>
      </c>
      <c r="I13" s="114" t="s">
        <v>20</v>
      </c>
      <c r="J13" s="17" t="s">
        <v>43</v>
      </c>
      <c r="L13" s="39"/>
    </row>
    <row r="14" spans="2:46" s="1" customFormat="1" ht="12" customHeight="1">
      <c r="B14" s="39"/>
      <c r="D14" s="112" t="s">
        <v>22</v>
      </c>
      <c r="F14" s="17" t="s">
        <v>23</v>
      </c>
      <c r="I14" s="114" t="s">
        <v>24</v>
      </c>
      <c r="J14" s="115">
        <f>'Rekapitulace stavby'!AN8</f>
        <v>0</v>
      </c>
      <c r="L14" s="39"/>
    </row>
    <row r="15" spans="2:46" s="1" customFormat="1" ht="10.9" customHeight="1">
      <c r="B15" s="39"/>
      <c r="I15" s="113"/>
      <c r="L15" s="39"/>
    </row>
    <row r="16" spans="2:46" s="1" customFormat="1" ht="12" customHeight="1">
      <c r="B16" s="39"/>
      <c r="D16" s="112" t="s">
        <v>29</v>
      </c>
      <c r="I16" s="114" t="s">
        <v>30</v>
      </c>
      <c r="J16" s="17" t="s">
        <v>31</v>
      </c>
      <c r="L16" s="39"/>
    </row>
    <row r="17" spans="2:12" s="1" customFormat="1" ht="18" customHeight="1">
      <c r="B17" s="39"/>
      <c r="E17" s="17" t="s">
        <v>32</v>
      </c>
      <c r="I17" s="114" t="s">
        <v>33</v>
      </c>
      <c r="J17" s="17" t="s">
        <v>34</v>
      </c>
      <c r="L17" s="39"/>
    </row>
    <row r="18" spans="2:12" s="1" customFormat="1" ht="6.95" customHeight="1">
      <c r="B18" s="39"/>
      <c r="I18" s="113"/>
      <c r="L18" s="39"/>
    </row>
    <row r="19" spans="2:12" s="1" customFormat="1" ht="12" customHeight="1">
      <c r="B19" s="39"/>
      <c r="D19" s="112" t="s">
        <v>35</v>
      </c>
      <c r="I19" s="114" t="s">
        <v>30</v>
      </c>
      <c r="J19" s="30" t="str">
        <f>'Rekapitulace stavby'!AN13</f>
        <v>Vyplň údaj</v>
      </c>
      <c r="L19" s="39"/>
    </row>
    <row r="20" spans="2:12" s="1" customFormat="1" ht="18" customHeight="1">
      <c r="B20" s="39"/>
      <c r="E20" s="376" t="str">
        <f>'Rekapitulace stavby'!E14</f>
        <v>Vyplň údaj</v>
      </c>
      <c r="F20" s="377"/>
      <c r="G20" s="377"/>
      <c r="H20" s="377"/>
      <c r="I20" s="114" t="s">
        <v>33</v>
      </c>
      <c r="J20" s="30" t="str">
        <f>'Rekapitulace stavby'!AN14</f>
        <v>Vyplň údaj</v>
      </c>
      <c r="L20" s="39"/>
    </row>
    <row r="21" spans="2:12" s="1" customFormat="1" ht="6.95" customHeight="1">
      <c r="B21" s="39"/>
      <c r="I21" s="113"/>
      <c r="L21" s="39"/>
    </row>
    <row r="22" spans="2:12" s="1" customFormat="1" ht="12" customHeight="1">
      <c r="B22" s="39"/>
      <c r="D22" s="112" t="s">
        <v>37</v>
      </c>
      <c r="I22" s="114" t="s">
        <v>30</v>
      </c>
      <c r="J22" s="17" t="s">
        <v>38</v>
      </c>
      <c r="L22" s="39"/>
    </row>
    <row r="23" spans="2:12" s="1" customFormat="1" ht="18" customHeight="1">
      <c r="B23" s="39"/>
      <c r="E23" s="17" t="s">
        <v>39</v>
      </c>
      <c r="I23" s="114" t="s">
        <v>33</v>
      </c>
      <c r="J23" s="17" t="s">
        <v>40</v>
      </c>
      <c r="L23" s="39"/>
    </row>
    <row r="24" spans="2:12" s="1" customFormat="1" ht="6.95" customHeight="1">
      <c r="B24" s="39"/>
      <c r="I24" s="113"/>
      <c r="L24" s="39"/>
    </row>
    <row r="25" spans="2:12" s="1" customFormat="1" ht="12" customHeight="1">
      <c r="B25" s="39"/>
      <c r="D25" s="112" t="s">
        <v>42</v>
      </c>
      <c r="I25" s="114" t="s">
        <v>30</v>
      </c>
      <c r="J25" s="17" t="s">
        <v>43</v>
      </c>
      <c r="L25" s="39"/>
    </row>
    <row r="26" spans="2:12" s="1" customFormat="1" ht="18" customHeight="1">
      <c r="B26" s="39"/>
      <c r="E26" s="17" t="s">
        <v>114</v>
      </c>
      <c r="I26" s="114" t="s">
        <v>33</v>
      </c>
      <c r="J26" s="17" t="s">
        <v>43</v>
      </c>
      <c r="L26" s="39"/>
    </row>
    <row r="27" spans="2:12" s="1" customFormat="1" ht="6.95" customHeight="1">
      <c r="B27" s="39"/>
      <c r="I27" s="113"/>
      <c r="L27" s="39"/>
    </row>
    <row r="28" spans="2:12" s="1" customFormat="1" ht="12" customHeight="1">
      <c r="B28" s="39"/>
      <c r="D28" s="112" t="s">
        <v>45</v>
      </c>
      <c r="I28" s="113"/>
      <c r="L28" s="39"/>
    </row>
    <row r="29" spans="2:12" s="7" customFormat="1" ht="16.5" customHeight="1">
      <c r="B29" s="116"/>
      <c r="E29" s="378" t="s">
        <v>43</v>
      </c>
      <c r="F29" s="378"/>
      <c r="G29" s="378"/>
      <c r="H29" s="378"/>
      <c r="I29" s="117"/>
      <c r="L29" s="116"/>
    </row>
    <row r="30" spans="2:12" s="1" customFormat="1" ht="6.95" customHeight="1">
      <c r="B30" s="39"/>
      <c r="I30" s="113"/>
      <c r="L30" s="39"/>
    </row>
    <row r="31" spans="2:12" s="1" customFormat="1" ht="6.95" customHeight="1">
      <c r="B31" s="39"/>
      <c r="D31" s="57"/>
      <c r="E31" s="57"/>
      <c r="F31" s="57"/>
      <c r="G31" s="57"/>
      <c r="H31" s="57"/>
      <c r="I31" s="118"/>
      <c r="J31" s="57"/>
      <c r="K31" s="57"/>
      <c r="L31" s="39"/>
    </row>
    <row r="32" spans="2:12" s="1" customFormat="1" ht="25.35" customHeight="1">
      <c r="B32" s="39"/>
      <c r="D32" s="119" t="s">
        <v>47</v>
      </c>
      <c r="I32" s="113"/>
      <c r="J32" s="120">
        <f>ROUND(J92, 2)</f>
        <v>0</v>
      </c>
      <c r="L32" s="39"/>
    </row>
    <row r="33" spans="2:12" s="1" customFormat="1" ht="6.95" customHeight="1">
      <c r="B33" s="39"/>
      <c r="D33" s="57"/>
      <c r="E33" s="57"/>
      <c r="F33" s="57"/>
      <c r="G33" s="57"/>
      <c r="H33" s="57"/>
      <c r="I33" s="118"/>
      <c r="J33" s="57"/>
      <c r="K33" s="57"/>
      <c r="L33" s="39"/>
    </row>
    <row r="34" spans="2:12" s="1" customFormat="1" ht="14.45" customHeight="1">
      <c r="B34" s="39"/>
      <c r="F34" s="121" t="s">
        <v>49</v>
      </c>
      <c r="I34" s="122" t="s">
        <v>48</v>
      </c>
      <c r="J34" s="121" t="s">
        <v>50</v>
      </c>
      <c r="L34" s="39"/>
    </row>
    <row r="35" spans="2:12" s="1" customFormat="1" ht="14.45" customHeight="1">
      <c r="B35" s="39"/>
      <c r="D35" s="112" t="s">
        <v>51</v>
      </c>
      <c r="E35" s="112" t="s">
        <v>52</v>
      </c>
      <c r="F35" s="123">
        <f>ROUND((SUM(BE92:BE166)),  2)</f>
        <v>0</v>
      </c>
      <c r="I35" s="124">
        <v>0.21</v>
      </c>
      <c r="J35" s="123">
        <f>ROUND(((SUM(BE92:BE166))*I35),  2)</f>
        <v>0</v>
      </c>
      <c r="L35" s="39"/>
    </row>
    <row r="36" spans="2:12" s="1" customFormat="1" ht="14.45" customHeight="1">
      <c r="B36" s="39"/>
      <c r="E36" s="112" t="s">
        <v>53</v>
      </c>
      <c r="F36" s="123">
        <f>ROUND((SUM(BF92:BF166)),  2)</f>
        <v>0</v>
      </c>
      <c r="I36" s="124">
        <v>0.15</v>
      </c>
      <c r="J36" s="123">
        <f>ROUND(((SUM(BF92:BF166))*I36),  2)</f>
        <v>0</v>
      </c>
      <c r="L36" s="39"/>
    </row>
    <row r="37" spans="2:12" s="1" customFormat="1" ht="14.45" hidden="1" customHeight="1">
      <c r="B37" s="39"/>
      <c r="E37" s="112" t="s">
        <v>54</v>
      </c>
      <c r="F37" s="123">
        <f>ROUND((SUM(BG92:BG166)),  2)</f>
        <v>0</v>
      </c>
      <c r="I37" s="124">
        <v>0.21</v>
      </c>
      <c r="J37" s="123">
        <f>0</f>
        <v>0</v>
      </c>
      <c r="L37" s="39"/>
    </row>
    <row r="38" spans="2:12" s="1" customFormat="1" ht="14.45" hidden="1" customHeight="1">
      <c r="B38" s="39"/>
      <c r="E38" s="112" t="s">
        <v>55</v>
      </c>
      <c r="F38" s="123">
        <f>ROUND((SUM(BH92:BH166)),  2)</f>
        <v>0</v>
      </c>
      <c r="I38" s="124">
        <v>0.15</v>
      </c>
      <c r="J38" s="123">
        <f>0</f>
        <v>0</v>
      </c>
      <c r="L38" s="39"/>
    </row>
    <row r="39" spans="2:12" s="1" customFormat="1" ht="14.45" hidden="1" customHeight="1">
      <c r="B39" s="39"/>
      <c r="E39" s="112" t="s">
        <v>56</v>
      </c>
      <c r="F39" s="123">
        <f>ROUND((SUM(BI92:BI166)),  2)</f>
        <v>0</v>
      </c>
      <c r="I39" s="124">
        <v>0</v>
      </c>
      <c r="J39" s="123">
        <f>0</f>
        <v>0</v>
      </c>
      <c r="L39" s="39"/>
    </row>
    <row r="40" spans="2:12" s="1" customFormat="1" ht="6.95" customHeight="1">
      <c r="B40" s="39"/>
      <c r="I40" s="113"/>
      <c r="L40" s="39"/>
    </row>
    <row r="41" spans="2:12" s="1" customFormat="1" ht="25.35" customHeight="1">
      <c r="B41" s="39"/>
      <c r="C41" s="125"/>
      <c r="D41" s="126" t="s">
        <v>57</v>
      </c>
      <c r="E41" s="127"/>
      <c r="F41" s="127"/>
      <c r="G41" s="128" t="s">
        <v>58</v>
      </c>
      <c r="H41" s="129" t="s">
        <v>59</v>
      </c>
      <c r="I41" s="130"/>
      <c r="J41" s="131">
        <f>SUM(J32:J39)</f>
        <v>0</v>
      </c>
      <c r="K41" s="132"/>
      <c r="L41" s="39"/>
    </row>
    <row r="42" spans="2:12" s="1" customFormat="1" ht="14.45" customHeight="1">
      <c r="B42" s="133"/>
      <c r="C42" s="134"/>
      <c r="D42" s="134"/>
      <c r="E42" s="134"/>
      <c r="F42" s="134"/>
      <c r="G42" s="134"/>
      <c r="H42" s="134"/>
      <c r="I42" s="135"/>
      <c r="J42" s="134"/>
      <c r="K42" s="134"/>
      <c r="L42" s="39"/>
    </row>
    <row r="46" spans="2:12" s="1" customFormat="1" ht="6.95" customHeight="1">
      <c r="B46" s="136"/>
      <c r="C46" s="137"/>
      <c r="D46" s="137"/>
      <c r="E46" s="137"/>
      <c r="F46" s="137"/>
      <c r="G46" s="137"/>
      <c r="H46" s="137"/>
      <c r="I46" s="138"/>
      <c r="J46" s="137"/>
      <c r="K46" s="137"/>
      <c r="L46" s="39"/>
    </row>
    <row r="47" spans="2:12" s="1" customFormat="1" ht="24.95" customHeight="1">
      <c r="B47" s="35"/>
      <c r="C47" s="23" t="s">
        <v>115</v>
      </c>
      <c r="D47" s="36"/>
      <c r="E47" s="36"/>
      <c r="F47" s="36"/>
      <c r="G47" s="36"/>
      <c r="H47" s="36"/>
      <c r="I47" s="113"/>
      <c r="J47" s="36"/>
      <c r="K47" s="36"/>
      <c r="L47" s="39"/>
    </row>
    <row r="48" spans="2:12" s="1" customFormat="1" ht="6.95" customHeight="1">
      <c r="B48" s="35"/>
      <c r="C48" s="36"/>
      <c r="D48" s="36"/>
      <c r="E48" s="36"/>
      <c r="F48" s="36"/>
      <c r="G48" s="36"/>
      <c r="H48" s="36"/>
      <c r="I48" s="113"/>
      <c r="J48" s="36"/>
      <c r="K48" s="36"/>
      <c r="L48" s="39"/>
    </row>
    <row r="49" spans="2:47" s="1" customFormat="1" ht="12" customHeight="1">
      <c r="B49" s="35"/>
      <c r="C49" s="29" t="s">
        <v>16</v>
      </c>
      <c r="D49" s="36"/>
      <c r="E49" s="36"/>
      <c r="F49" s="36"/>
      <c r="G49" s="36"/>
      <c r="H49" s="36"/>
      <c r="I49" s="113"/>
      <c r="J49" s="36"/>
      <c r="K49" s="36"/>
      <c r="L49" s="39"/>
    </row>
    <row r="50" spans="2:47" s="1" customFormat="1" ht="16.5" customHeight="1">
      <c r="B50" s="35"/>
      <c r="C50" s="36"/>
      <c r="D50" s="36"/>
      <c r="E50" s="379" t="str">
        <f>E7</f>
        <v>Oprava výhybek v žst. Olomouc hl.n. a žst. Zábřeh na Moravě</v>
      </c>
      <c r="F50" s="380"/>
      <c r="G50" s="380"/>
      <c r="H50" s="380"/>
      <c r="I50" s="113"/>
      <c r="J50" s="36"/>
      <c r="K50" s="36"/>
      <c r="L50" s="39"/>
    </row>
    <row r="51" spans="2:47" ht="12" customHeight="1">
      <c r="B51" s="21"/>
      <c r="C51" s="29" t="s">
        <v>110</v>
      </c>
      <c r="D51" s="22"/>
      <c r="E51" s="22"/>
      <c r="F51" s="22"/>
      <c r="G51" s="22"/>
      <c r="H51" s="22"/>
      <c r="J51" s="22"/>
      <c r="K51" s="22"/>
      <c r="L51" s="20"/>
    </row>
    <row r="52" spans="2:47" s="1" customFormat="1" ht="16.5" customHeight="1">
      <c r="B52" s="35"/>
      <c r="C52" s="36"/>
      <c r="D52" s="36"/>
      <c r="E52" s="379" t="s">
        <v>111</v>
      </c>
      <c r="F52" s="347"/>
      <c r="G52" s="347"/>
      <c r="H52" s="347"/>
      <c r="I52" s="113"/>
      <c r="J52" s="36"/>
      <c r="K52" s="36"/>
      <c r="L52" s="39"/>
    </row>
    <row r="53" spans="2:47" s="1" customFormat="1" ht="12" customHeight="1">
      <c r="B53" s="35"/>
      <c r="C53" s="29" t="s">
        <v>112</v>
      </c>
      <c r="D53" s="36"/>
      <c r="E53" s="36"/>
      <c r="F53" s="36"/>
      <c r="G53" s="36"/>
      <c r="H53" s="36"/>
      <c r="I53" s="113"/>
      <c r="J53" s="36"/>
      <c r="K53" s="36"/>
      <c r="L53" s="39"/>
    </row>
    <row r="54" spans="2:47" s="1" customFormat="1" ht="16.5" customHeight="1">
      <c r="B54" s="35"/>
      <c r="C54" s="36"/>
      <c r="D54" s="36"/>
      <c r="E54" s="348" t="str">
        <f>E11</f>
        <v>PS 41-28-01 - Žst. Zábřeh na Moravě, úprava zabezpečovacího zařízení</v>
      </c>
      <c r="F54" s="347"/>
      <c r="G54" s="347"/>
      <c r="H54" s="347"/>
      <c r="I54" s="113"/>
      <c r="J54" s="36"/>
      <c r="K54" s="36"/>
      <c r="L54" s="39"/>
    </row>
    <row r="55" spans="2:47" s="1" customFormat="1" ht="6.95" customHeight="1">
      <c r="B55" s="35"/>
      <c r="C55" s="36"/>
      <c r="D55" s="36"/>
      <c r="E55" s="36"/>
      <c r="F55" s="36"/>
      <c r="G55" s="36"/>
      <c r="H55" s="36"/>
      <c r="I55" s="113"/>
      <c r="J55" s="36"/>
      <c r="K55" s="36"/>
      <c r="L55" s="39"/>
    </row>
    <row r="56" spans="2:47" s="1" customFormat="1" ht="12" customHeight="1">
      <c r="B56" s="35"/>
      <c r="C56" s="29" t="s">
        <v>22</v>
      </c>
      <c r="D56" s="36"/>
      <c r="E56" s="36"/>
      <c r="F56" s="27" t="str">
        <f>F14</f>
        <v>Zábřeh na Moravě</v>
      </c>
      <c r="G56" s="36"/>
      <c r="H56" s="36"/>
      <c r="I56" s="114" t="s">
        <v>24</v>
      </c>
      <c r="J56" s="56">
        <f>IF(J14="","",J14)</f>
        <v>0</v>
      </c>
      <c r="K56" s="36"/>
      <c r="L56" s="39"/>
    </row>
    <row r="57" spans="2:47" s="1" customFormat="1" ht="6.95" customHeight="1">
      <c r="B57" s="35"/>
      <c r="C57" s="36"/>
      <c r="D57" s="36"/>
      <c r="E57" s="36"/>
      <c r="F57" s="36"/>
      <c r="G57" s="36"/>
      <c r="H57" s="36"/>
      <c r="I57" s="113"/>
      <c r="J57" s="36"/>
      <c r="K57" s="36"/>
      <c r="L57" s="39"/>
    </row>
    <row r="58" spans="2:47" s="1" customFormat="1" ht="24.95" customHeight="1">
      <c r="B58" s="35"/>
      <c r="C58" s="29" t="s">
        <v>29</v>
      </c>
      <c r="D58" s="36"/>
      <c r="E58" s="36"/>
      <c r="F58" s="27" t="str">
        <f>E17</f>
        <v>Správa železniční dopravní cesty s.o.</v>
      </c>
      <c r="G58" s="36"/>
      <c r="H58" s="36"/>
      <c r="I58" s="114" t="s">
        <v>37</v>
      </c>
      <c r="J58" s="33" t="str">
        <f>E23</f>
        <v>MORAVIA CONSULT OLOMOUC a.s.</v>
      </c>
      <c r="K58" s="36"/>
      <c r="L58" s="39"/>
    </row>
    <row r="59" spans="2:47" s="1" customFormat="1" ht="13.7" customHeight="1">
      <c r="B59" s="35"/>
      <c r="C59" s="29" t="s">
        <v>35</v>
      </c>
      <c r="D59" s="36"/>
      <c r="E59" s="36"/>
      <c r="F59" s="27" t="str">
        <f>IF(E20="","",E20)</f>
        <v>Vyplň údaj</v>
      </c>
      <c r="G59" s="36"/>
      <c r="H59" s="36"/>
      <c r="I59" s="114" t="s">
        <v>42</v>
      </c>
      <c r="J59" s="33" t="str">
        <f>E26</f>
        <v>Ing. Jakub Satoria</v>
      </c>
      <c r="K59" s="36"/>
      <c r="L59" s="39"/>
    </row>
    <row r="60" spans="2:47" s="1" customFormat="1" ht="10.35" customHeight="1">
      <c r="B60" s="35"/>
      <c r="C60" s="36"/>
      <c r="D60" s="36"/>
      <c r="E60" s="36"/>
      <c r="F60" s="36"/>
      <c r="G60" s="36"/>
      <c r="H60" s="36"/>
      <c r="I60" s="113"/>
      <c r="J60" s="36"/>
      <c r="K60" s="36"/>
      <c r="L60" s="39"/>
    </row>
    <row r="61" spans="2:47" s="1" customFormat="1" ht="29.25" customHeight="1">
      <c r="B61" s="35"/>
      <c r="C61" s="139" t="s">
        <v>116</v>
      </c>
      <c r="D61" s="140"/>
      <c r="E61" s="140"/>
      <c r="F61" s="140"/>
      <c r="G61" s="140"/>
      <c r="H61" s="140"/>
      <c r="I61" s="141"/>
      <c r="J61" s="142" t="s">
        <v>117</v>
      </c>
      <c r="K61" s="140"/>
      <c r="L61" s="39"/>
    </row>
    <row r="62" spans="2:47" s="1" customFormat="1" ht="10.35" customHeight="1">
      <c r="B62" s="35"/>
      <c r="C62" s="36"/>
      <c r="D62" s="36"/>
      <c r="E62" s="36"/>
      <c r="F62" s="36"/>
      <c r="G62" s="36"/>
      <c r="H62" s="36"/>
      <c r="I62" s="113"/>
      <c r="J62" s="36"/>
      <c r="K62" s="36"/>
      <c r="L62" s="39"/>
    </row>
    <row r="63" spans="2:47" s="1" customFormat="1" ht="22.9" customHeight="1">
      <c r="B63" s="35"/>
      <c r="C63" s="143" t="s">
        <v>79</v>
      </c>
      <c r="D63" s="36"/>
      <c r="E63" s="36"/>
      <c r="F63" s="36"/>
      <c r="G63" s="36"/>
      <c r="H63" s="36"/>
      <c r="I63" s="113"/>
      <c r="J63" s="74">
        <f>J92</f>
        <v>0</v>
      </c>
      <c r="K63" s="36"/>
      <c r="L63" s="39"/>
      <c r="AU63" s="17" t="s">
        <v>118</v>
      </c>
    </row>
    <row r="64" spans="2:47" s="8" customFormat="1" ht="24.95" customHeight="1">
      <c r="B64" s="144"/>
      <c r="C64" s="145"/>
      <c r="D64" s="146" t="s">
        <v>119</v>
      </c>
      <c r="E64" s="147"/>
      <c r="F64" s="147"/>
      <c r="G64" s="147"/>
      <c r="H64" s="147"/>
      <c r="I64" s="148"/>
      <c r="J64" s="149">
        <f>J93</f>
        <v>0</v>
      </c>
      <c r="K64" s="145"/>
      <c r="L64" s="150"/>
    </row>
    <row r="65" spans="2:12" s="8" customFormat="1" ht="24.95" customHeight="1">
      <c r="B65" s="144"/>
      <c r="C65" s="145"/>
      <c r="D65" s="146" t="s">
        <v>120</v>
      </c>
      <c r="E65" s="147"/>
      <c r="F65" s="147"/>
      <c r="G65" s="147"/>
      <c r="H65" s="147"/>
      <c r="I65" s="148"/>
      <c r="J65" s="149">
        <f>J125</f>
        <v>0</v>
      </c>
      <c r="K65" s="145"/>
      <c r="L65" s="150"/>
    </row>
    <row r="66" spans="2:12" s="8" customFormat="1" ht="24.95" customHeight="1">
      <c r="B66" s="144"/>
      <c r="C66" s="145"/>
      <c r="D66" s="146" t="s">
        <v>121</v>
      </c>
      <c r="E66" s="147"/>
      <c r="F66" s="147"/>
      <c r="G66" s="147"/>
      <c r="H66" s="147"/>
      <c r="I66" s="148"/>
      <c r="J66" s="149">
        <f>J133</f>
        <v>0</v>
      </c>
      <c r="K66" s="145"/>
      <c r="L66" s="150"/>
    </row>
    <row r="67" spans="2:12" s="8" customFormat="1" ht="24.95" customHeight="1">
      <c r="B67" s="144"/>
      <c r="C67" s="145"/>
      <c r="D67" s="146" t="s">
        <v>122</v>
      </c>
      <c r="E67" s="147"/>
      <c r="F67" s="147"/>
      <c r="G67" s="147"/>
      <c r="H67" s="147"/>
      <c r="I67" s="148"/>
      <c r="J67" s="149">
        <f>J142</f>
        <v>0</v>
      </c>
      <c r="K67" s="145"/>
      <c r="L67" s="150"/>
    </row>
    <row r="68" spans="2:12" s="8" customFormat="1" ht="24.95" customHeight="1">
      <c r="B68" s="144"/>
      <c r="C68" s="145"/>
      <c r="D68" s="146" t="s">
        <v>123</v>
      </c>
      <c r="E68" s="147"/>
      <c r="F68" s="147"/>
      <c r="G68" s="147"/>
      <c r="H68" s="147"/>
      <c r="I68" s="148"/>
      <c r="J68" s="149">
        <f>J152</f>
        <v>0</v>
      </c>
      <c r="K68" s="145"/>
      <c r="L68" s="150"/>
    </row>
    <row r="69" spans="2:12" s="8" customFormat="1" ht="24.95" customHeight="1">
      <c r="B69" s="144"/>
      <c r="C69" s="145"/>
      <c r="D69" s="146" t="s">
        <v>124</v>
      </c>
      <c r="E69" s="147"/>
      <c r="F69" s="147"/>
      <c r="G69" s="147"/>
      <c r="H69" s="147"/>
      <c r="I69" s="148"/>
      <c r="J69" s="149">
        <f>J156</f>
        <v>0</v>
      </c>
      <c r="K69" s="145"/>
      <c r="L69" s="150"/>
    </row>
    <row r="70" spans="2:12" s="8" customFormat="1" ht="24.95" customHeight="1">
      <c r="B70" s="144"/>
      <c r="C70" s="145"/>
      <c r="D70" s="146" t="s">
        <v>125</v>
      </c>
      <c r="E70" s="147"/>
      <c r="F70" s="147"/>
      <c r="G70" s="147"/>
      <c r="H70" s="147"/>
      <c r="I70" s="148"/>
      <c r="J70" s="149">
        <f>J162</f>
        <v>0</v>
      </c>
      <c r="K70" s="145"/>
      <c r="L70" s="150"/>
    </row>
    <row r="71" spans="2:12" s="1" customFormat="1" ht="21.75" customHeight="1">
      <c r="B71" s="35"/>
      <c r="C71" s="36"/>
      <c r="D71" s="36"/>
      <c r="E71" s="36"/>
      <c r="F71" s="36"/>
      <c r="G71" s="36"/>
      <c r="H71" s="36"/>
      <c r="I71" s="113"/>
      <c r="J71" s="36"/>
      <c r="K71" s="36"/>
      <c r="L71" s="39"/>
    </row>
    <row r="72" spans="2:12" s="1" customFormat="1" ht="6.95" customHeight="1">
      <c r="B72" s="47"/>
      <c r="C72" s="48"/>
      <c r="D72" s="48"/>
      <c r="E72" s="48"/>
      <c r="F72" s="48"/>
      <c r="G72" s="48"/>
      <c r="H72" s="48"/>
      <c r="I72" s="135"/>
      <c r="J72" s="48"/>
      <c r="K72" s="48"/>
      <c r="L72" s="39"/>
    </row>
    <row r="76" spans="2:12" s="1" customFormat="1" ht="6.95" customHeight="1">
      <c r="B76" s="49"/>
      <c r="C76" s="50"/>
      <c r="D76" s="50"/>
      <c r="E76" s="50"/>
      <c r="F76" s="50"/>
      <c r="G76" s="50"/>
      <c r="H76" s="50"/>
      <c r="I76" s="138"/>
      <c r="J76" s="50"/>
      <c r="K76" s="50"/>
      <c r="L76" s="39"/>
    </row>
    <row r="77" spans="2:12" s="1" customFormat="1" ht="24.95" customHeight="1">
      <c r="B77" s="35"/>
      <c r="C77" s="23" t="s">
        <v>126</v>
      </c>
      <c r="D77" s="36"/>
      <c r="E77" s="36"/>
      <c r="F77" s="36"/>
      <c r="G77" s="36"/>
      <c r="H77" s="36"/>
      <c r="I77" s="113"/>
      <c r="J77" s="36"/>
      <c r="K77" s="36"/>
      <c r="L77" s="39"/>
    </row>
    <row r="78" spans="2:12" s="1" customFormat="1" ht="6.95" customHeight="1">
      <c r="B78" s="35"/>
      <c r="C78" s="36"/>
      <c r="D78" s="36"/>
      <c r="E78" s="36"/>
      <c r="F78" s="36"/>
      <c r="G78" s="36"/>
      <c r="H78" s="36"/>
      <c r="I78" s="113"/>
      <c r="J78" s="36"/>
      <c r="K78" s="36"/>
      <c r="L78" s="39"/>
    </row>
    <row r="79" spans="2:12" s="1" customFormat="1" ht="12" customHeight="1">
      <c r="B79" s="35"/>
      <c r="C79" s="29" t="s">
        <v>16</v>
      </c>
      <c r="D79" s="36"/>
      <c r="E79" s="36"/>
      <c r="F79" s="36"/>
      <c r="G79" s="36"/>
      <c r="H79" s="36"/>
      <c r="I79" s="113"/>
      <c r="J79" s="36"/>
      <c r="K79" s="36"/>
      <c r="L79" s="39"/>
    </row>
    <row r="80" spans="2:12" s="1" customFormat="1" ht="16.5" customHeight="1">
      <c r="B80" s="35"/>
      <c r="C80" s="36"/>
      <c r="D80" s="36"/>
      <c r="E80" s="379" t="str">
        <f>E7</f>
        <v>Oprava výhybek v žst. Olomouc hl.n. a žst. Zábřeh na Moravě</v>
      </c>
      <c r="F80" s="380"/>
      <c r="G80" s="380"/>
      <c r="H80" s="380"/>
      <c r="I80" s="113"/>
      <c r="J80" s="36"/>
      <c r="K80" s="36"/>
      <c r="L80" s="39"/>
    </row>
    <row r="81" spans="2:65" ht="12" customHeight="1">
      <c r="B81" s="21"/>
      <c r="C81" s="29" t="s">
        <v>110</v>
      </c>
      <c r="D81" s="22"/>
      <c r="E81" s="22"/>
      <c r="F81" s="22"/>
      <c r="G81" s="22"/>
      <c r="H81" s="22"/>
      <c r="J81" s="22"/>
      <c r="K81" s="22"/>
      <c r="L81" s="20"/>
    </row>
    <row r="82" spans="2:65" s="1" customFormat="1" ht="16.5" customHeight="1">
      <c r="B82" s="35"/>
      <c r="C82" s="36"/>
      <c r="D82" s="36"/>
      <c r="E82" s="379" t="s">
        <v>111</v>
      </c>
      <c r="F82" s="347"/>
      <c r="G82" s="347"/>
      <c r="H82" s="347"/>
      <c r="I82" s="113"/>
      <c r="J82" s="36"/>
      <c r="K82" s="36"/>
      <c r="L82" s="39"/>
    </row>
    <row r="83" spans="2:65" s="1" customFormat="1" ht="12" customHeight="1">
      <c r="B83" s="35"/>
      <c r="C83" s="29" t="s">
        <v>112</v>
      </c>
      <c r="D83" s="36"/>
      <c r="E83" s="36"/>
      <c r="F83" s="36"/>
      <c r="G83" s="36"/>
      <c r="H83" s="36"/>
      <c r="I83" s="113"/>
      <c r="J83" s="36"/>
      <c r="K83" s="36"/>
      <c r="L83" s="39"/>
    </row>
    <row r="84" spans="2:65" s="1" customFormat="1" ht="16.5" customHeight="1">
      <c r="B84" s="35"/>
      <c r="C84" s="36"/>
      <c r="D84" s="36"/>
      <c r="E84" s="348" t="str">
        <f>E11</f>
        <v>PS 41-28-01 - Žst. Zábřeh na Moravě, úprava zabezpečovacího zařízení</v>
      </c>
      <c r="F84" s="347"/>
      <c r="G84" s="347"/>
      <c r="H84" s="347"/>
      <c r="I84" s="113"/>
      <c r="J84" s="36"/>
      <c r="K84" s="36"/>
      <c r="L84" s="39"/>
    </row>
    <row r="85" spans="2:65" s="1" customFormat="1" ht="6.95" customHeight="1">
      <c r="B85" s="35"/>
      <c r="C85" s="36"/>
      <c r="D85" s="36"/>
      <c r="E85" s="36"/>
      <c r="F85" s="36"/>
      <c r="G85" s="36"/>
      <c r="H85" s="36"/>
      <c r="I85" s="113"/>
      <c r="J85" s="36"/>
      <c r="K85" s="36"/>
      <c r="L85" s="39"/>
    </row>
    <row r="86" spans="2:65" s="1" customFormat="1" ht="12" customHeight="1">
      <c r="B86" s="35"/>
      <c r="C86" s="29" t="s">
        <v>22</v>
      </c>
      <c r="D86" s="36"/>
      <c r="E86" s="36"/>
      <c r="F86" s="27" t="str">
        <f>F14</f>
        <v>Zábřeh na Moravě</v>
      </c>
      <c r="G86" s="36"/>
      <c r="H86" s="36"/>
      <c r="I86" s="114" t="s">
        <v>24</v>
      </c>
      <c r="J86" s="56">
        <f>IF(J14="","",J14)</f>
        <v>0</v>
      </c>
      <c r="K86" s="36"/>
      <c r="L86" s="39"/>
    </row>
    <row r="87" spans="2:65" s="1" customFormat="1" ht="6.95" customHeight="1">
      <c r="B87" s="35"/>
      <c r="C87" s="36"/>
      <c r="D87" s="36"/>
      <c r="E87" s="36"/>
      <c r="F87" s="36"/>
      <c r="G87" s="36"/>
      <c r="H87" s="36"/>
      <c r="I87" s="113"/>
      <c r="J87" s="36"/>
      <c r="K87" s="36"/>
      <c r="L87" s="39"/>
    </row>
    <row r="88" spans="2:65" s="1" customFormat="1" ht="24.95" customHeight="1">
      <c r="B88" s="35"/>
      <c r="C88" s="29" t="s">
        <v>29</v>
      </c>
      <c r="D88" s="36"/>
      <c r="E88" s="36"/>
      <c r="F88" s="27" t="str">
        <f>E17</f>
        <v>Správa železniční dopravní cesty s.o.</v>
      </c>
      <c r="G88" s="36"/>
      <c r="H88" s="36"/>
      <c r="I88" s="114" t="s">
        <v>37</v>
      </c>
      <c r="J88" s="33" t="str">
        <f>E23</f>
        <v>MORAVIA CONSULT OLOMOUC a.s.</v>
      </c>
      <c r="K88" s="36"/>
      <c r="L88" s="39"/>
    </row>
    <row r="89" spans="2:65" s="1" customFormat="1" ht="13.7" customHeight="1">
      <c r="B89" s="35"/>
      <c r="C89" s="29" t="s">
        <v>35</v>
      </c>
      <c r="D89" s="36"/>
      <c r="E89" s="36"/>
      <c r="F89" s="27" t="str">
        <f>IF(E20="","",E20)</f>
        <v>Vyplň údaj</v>
      </c>
      <c r="G89" s="36"/>
      <c r="H89" s="36"/>
      <c r="I89" s="114" t="s">
        <v>42</v>
      </c>
      <c r="J89" s="33" t="str">
        <f>E26</f>
        <v>Ing. Jakub Satoria</v>
      </c>
      <c r="K89" s="36"/>
      <c r="L89" s="39"/>
    </row>
    <row r="90" spans="2:65" s="1" customFormat="1" ht="10.35" customHeight="1">
      <c r="B90" s="35"/>
      <c r="C90" s="36"/>
      <c r="D90" s="36"/>
      <c r="E90" s="36"/>
      <c r="F90" s="36"/>
      <c r="G90" s="36"/>
      <c r="H90" s="36"/>
      <c r="I90" s="113"/>
      <c r="J90" s="36"/>
      <c r="K90" s="36"/>
      <c r="L90" s="39"/>
    </row>
    <row r="91" spans="2:65" s="9" customFormat="1" ht="29.25" customHeight="1">
      <c r="B91" s="151"/>
      <c r="C91" s="152" t="s">
        <v>127</v>
      </c>
      <c r="D91" s="153" t="s">
        <v>66</v>
      </c>
      <c r="E91" s="153" t="s">
        <v>62</v>
      </c>
      <c r="F91" s="153" t="s">
        <v>63</v>
      </c>
      <c r="G91" s="153" t="s">
        <v>128</v>
      </c>
      <c r="H91" s="153" t="s">
        <v>129</v>
      </c>
      <c r="I91" s="154" t="s">
        <v>130</v>
      </c>
      <c r="J91" s="153" t="s">
        <v>117</v>
      </c>
      <c r="K91" s="155" t="s">
        <v>131</v>
      </c>
      <c r="L91" s="156"/>
      <c r="M91" s="65" t="s">
        <v>43</v>
      </c>
      <c r="N91" s="66" t="s">
        <v>51</v>
      </c>
      <c r="O91" s="66" t="s">
        <v>132</v>
      </c>
      <c r="P91" s="66" t="s">
        <v>133</v>
      </c>
      <c r="Q91" s="66" t="s">
        <v>134</v>
      </c>
      <c r="R91" s="66" t="s">
        <v>135</v>
      </c>
      <c r="S91" s="66" t="s">
        <v>136</v>
      </c>
      <c r="T91" s="67" t="s">
        <v>137</v>
      </c>
    </row>
    <row r="92" spans="2:65" s="1" customFormat="1" ht="22.9" customHeight="1">
      <c r="B92" s="35"/>
      <c r="C92" s="72" t="s">
        <v>138</v>
      </c>
      <c r="D92" s="36"/>
      <c r="E92" s="36"/>
      <c r="F92" s="36"/>
      <c r="G92" s="36"/>
      <c r="H92" s="36"/>
      <c r="I92" s="113"/>
      <c r="J92" s="157">
        <f>BK92</f>
        <v>0</v>
      </c>
      <c r="K92" s="36"/>
      <c r="L92" s="39"/>
      <c r="M92" s="68"/>
      <c r="N92" s="69"/>
      <c r="O92" s="69"/>
      <c r="P92" s="158">
        <f>P93+P125+P133+P142+P152+P156+P162</f>
        <v>0</v>
      </c>
      <c r="Q92" s="69"/>
      <c r="R92" s="158">
        <f>R93+R125+R133+R142+R152+R156+R162</f>
        <v>0</v>
      </c>
      <c r="S92" s="69"/>
      <c r="T92" s="159">
        <f>T93+T125+T133+T142+T152+T156+T162</f>
        <v>0</v>
      </c>
      <c r="AT92" s="17" t="s">
        <v>80</v>
      </c>
      <c r="AU92" s="17" t="s">
        <v>118</v>
      </c>
      <c r="BK92" s="160">
        <f>BK93+BK125+BK133+BK142+BK152+BK156+BK162</f>
        <v>0</v>
      </c>
    </row>
    <row r="93" spans="2:65" s="10" customFormat="1" ht="25.9" customHeight="1">
      <c r="B93" s="161"/>
      <c r="C93" s="162"/>
      <c r="D93" s="163" t="s">
        <v>80</v>
      </c>
      <c r="E93" s="164" t="s">
        <v>139</v>
      </c>
      <c r="F93" s="164" t="s">
        <v>140</v>
      </c>
      <c r="G93" s="162"/>
      <c r="H93" s="162"/>
      <c r="I93" s="165"/>
      <c r="J93" s="166">
        <f>BK93</f>
        <v>0</v>
      </c>
      <c r="K93" s="162"/>
      <c r="L93" s="167"/>
      <c r="M93" s="168"/>
      <c r="N93" s="169"/>
      <c r="O93" s="169"/>
      <c r="P93" s="170">
        <f>SUM(P94:P124)</f>
        <v>0</v>
      </c>
      <c r="Q93" s="169"/>
      <c r="R93" s="170">
        <f>SUM(R94:R124)</f>
        <v>0</v>
      </c>
      <c r="S93" s="169"/>
      <c r="T93" s="171">
        <f>SUM(T94:T124)</f>
        <v>0</v>
      </c>
      <c r="AR93" s="172" t="s">
        <v>87</v>
      </c>
      <c r="AT93" s="173" t="s">
        <v>80</v>
      </c>
      <c r="AU93" s="173" t="s">
        <v>81</v>
      </c>
      <c r="AY93" s="172" t="s">
        <v>141</v>
      </c>
      <c r="BK93" s="174">
        <f>SUM(BK94:BK124)</f>
        <v>0</v>
      </c>
    </row>
    <row r="94" spans="2:65" s="1" customFormat="1" ht="16.5" customHeight="1">
      <c r="B94" s="35"/>
      <c r="C94" s="175" t="s">
        <v>87</v>
      </c>
      <c r="D94" s="175" t="s">
        <v>142</v>
      </c>
      <c r="E94" s="176" t="s">
        <v>143</v>
      </c>
      <c r="F94" s="177" t="s">
        <v>144</v>
      </c>
      <c r="G94" s="178" t="s">
        <v>145</v>
      </c>
      <c r="H94" s="179">
        <v>6</v>
      </c>
      <c r="I94" s="180"/>
      <c r="J94" s="181">
        <f t="shared" ref="J94:J124" si="0">ROUND(I94*H94,2)</f>
        <v>0</v>
      </c>
      <c r="K94" s="177" t="s">
        <v>146</v>
      </c>
      <c r="L94" s="39"/>
      <c r="M94" s="182" t="s">
        <v>43</v>
      </c>
      <c r="N94" s="183" t="s">
        <v>52</v>
      </c>
      <c r="O94" s="61"/>
      <c r="P94" s="184">
        <f t="shared" ref="P94:P124" si="1">O94*H94</f>
        <v>0</v>
      </c>
      <c r="Q94" s="184">
        <v>0</v>
      </c>
      <c r="R94" s="184">
        <f t="shared" ref="R94:R124" si="2">Q94*H94</f>
        <v>0</v>
      </c>
      <c r="S94" s="184">
        <v>0</v>
      </c>
      <c r="T94" s="185">
        <f t="shared" ref="T94:T124" si="3">S94*H94</f>
        <v>0</v>
      </c>
      <c r="AR94" s="17" t="s">
        <v>147</v>
      </c>
      <c r="AT94" s="17" t="s">
        <v>142</v>
      </c>
      <c r="AU94" s="17" t="s">
        <v>87</v>
      </c>
      <c r="AY94" s="17" t="s">
        <v>141</v>
      </c>
      <c r="BE94" s="186">
        <f t="shared" ref="BE94:BE124" si="4">IF(N94="základní",J94,0)</f>
        <v>0</v>
      </c>
      <c r="BF94" s="186">
        <f t="shared" ref="BF94:BF124" si="5">IF(N94="snížená",J94,0)</f>
        <v>0</v>
      </c>
      <c r="BG94" s="186">
        <f t="shared" ref="BG94:BG124" si="6">IF(N94="zákl. přenesená",J94,0)</f>
        <v>0</v>
      </c>
      <c r="BH94" s="186">
        <f t="shared" ref="BH94:BH124" si="7">IF(N94="sníž. přenesená",J94,0)</f>
        <v>0</v>
      </c>
      <c r="BI94" s="186">
        <f t="shared" ref="BI94:BI124" si="8">IF(N94="nulová",J94,0)</f>
        <v>0</v>
      </c>
      <c r="BJ94" s="17" t="s">
        <v>87</v>
      </c>
      <c r="BK94" s="186">
        <f t="shared" ref="BK94:BK124" si="9">ROUND(I94*H94,2)</f>
        <v>0</v>
      </c>
      <c r="BL94" s="17" t="s">
        <v>147</v>
      </c>
      <c r="BM94" s="17" t="s">
        <v>90</v>
      </c>
    </row>
    <row r="95" spans="2:65" s="1" customFormat="1" ht="16.5" customHeight="1">
      <c r="B95" s="35"/>
      <c r="C95" s="175" t="s">
        <v>90</v>
      </c>
      <c r="D95" s="175" t="s">
        <v>142</v>
      </c>
      <c r="E95" s="176" t="s">
        <v>148</v>
      </c>
      <c r="F95" s="177" t="s">
        <v>149</v>
      </c>
      <c r="G95" s="178" t="s">
        <v>145</v>
      </c>
      <c r="H95" s="179">
        <v>6</v>
      </c>
      <c r="I95" s="180"/>
      <c r="J95" s="181">
        <f t="shared" si="0"/>
        <v>0</v>
      </c>
      <c r="K95" s="177" t="s">
        <v>146</v>
      </c>
      <c r="L95" s="39"/>
      <c r="M95" s="182" t="s">
        <v>43</v>
      </c>
      <c r="N95" s="183" t="s">
        <v>52</v>
      </c>
      <c r="O95" s="61"/>
      <c r="P95" s="184">
        <f t="shared" si="1"/>
        <v>0</v>
      </c>
      <c r="Q95" s="184">
        <v>0</v>
      </c>
      <c r="R95" s="184">
        <f t="shared" si="2"/>
        <v>0</v>
      </c>
      <c r="S95" s="184">
        <v>0</v>
      </c>
      <c r="T95" s="185">
        <f t="shared" si="3"/>
        <v>0</v>
      </c>
      <c r="AR95" s="17" t="s">
        <v>147</v>
      </c>
      <c r="AT95" s="17" t="s">
        <v>142</v>
      </c>
      <c r="AU95" s="17" t="s">
        <v>87</v>
      </c>
      <c r="AY95" s="17" t="s">
        <v>141</v>
      </c>
      <c r="BE95" s="186">
        <f t="shared" si="4"/>
        <v>0</v>
      </c>
      <c r="BF95" s="186">
        <f t="shared" si="5"/>
        <v>0</v>
      </c>
      <c r="BG95" s="186">
        <f t="shared" si="6"/>
        <v>0</v>
      </c>
      <c r="BH95" s="186">
        <f t="shared" si="7"/>
        <v>0</v>
      </c>
      <c r="BI95" s="186">
        <f t="shared" si="8"/>
        <v>0</v>
      </c>
      <c r="BJ95" s="17" t="s">
        <v>87</v>
      </c>
      <c r="BK95" s="186">
        <f t="shared" si="9"/>
        <v>0</v>
      </c>
      <c r="BL95" s="17" t="s">
        <v>147</v>
      </c>
      <c r="BM95" s="17" t="s">
        <v>147</v>
      </c>
    </row>
    <row r="96" spans="2:65" s="1" customFormat="1" ht="16.5" customHeight="1">
      <c r="B96" s="35"/>
      <c r="C96" s="175" t="s">
        <v>150</v>
      </c>
      <c r="D96" s="175" t="s">
        <v>142</v>
      </c>
      <c r="E96" s="176" t="s">
        <v>151</v>
      </c>
      <c r="F96" s="177" t="s">
        <v>152</v>
      </c>
      <c r="G96" s="178" t="s">
        <v>145</v>
      </c>
      <c r="H96" s="179">
        <v>6</v>
      </c>
      <c r="I96" s="180"/>
      <c r="J96" s="181">
        <f t="shared" si="0"/>
        <v>0</v>
      </c>
      <c r="K96" s="177" t="s">
        <v>146</v>
      </c>
      <c r="L96" s="39"/>
      <c r="M96" s="182" t="s">
        <v>43</v>
      </c>
      <c r="N96" s="183" t="s">
        <v>52</v>
      </c>
      <c r="O96" s="61"/>
      <c r="P96" s="184">
        <f t="shared" si="1"/>
        <v>0</v>
      </c>
      <c r="Q96" s="184">
        <v>0</v>
      </c>
      <c r="R96" s="184">
        <f t="shared" si="2"/>
        <v>0</v>
      </c>
      <c r="S96" s="184">
        <v>0</v>
      </c>
      <c r="T96" s="185">
        <f t="shared" si="3"/>
        <v>0</v>
      </c>
      <c r="AR96" s="17" t="s">
        <v>147</v>
      </c>
      <c r="AT96" s="17" t="s">
        <v>142</v>
      </c>
      <c r="AU96" s="17" t="s">
        <v>87</v>
      </c>
      <c r="AY96" s="17" t="s">
        <v>141</v>
      </c>
      <c r="BE96" s="186">
        <f t="shared" si="4"/>
        <v>0</v>
      </c>
      <c r="BF96" s="186">
        <f t="shared" si="5"/>
        <v>0</v>
      </c>
      <c r="BG96" s="186">
        <f t="shared" si="6"/>
        <v>0</v>
      </c>
      <c r="BH96" s="186">
        <f t="shared" si="7"/>
        <v>0</v>
      </c>
      <c r="BI96" s="186">
        <f t="shared" si="8"/>
        <v>0</v>
      </c>
      <c r="BJ96" s="17" t="s">
        <v>87</v>
      </c>
      <c r="BK96" s="186">
        <f t="shared" si="9"/>
        <v>0</v>
      </c>
      <c r="BL96" s="17" t="s">
        <v>147</v>
      </c>
      <c r="BM96" s="17" t="s">
        <v>153</v>
      </c>
    </row>
    <row r="97" spans="2:65" s="1" customFormat="1" ht="16.5" customHeight="1">
      <c r="B97" s="35"/>
      <c r="C97" s="175" t="s">
        <v>147</v>
      </c>
      <c r="D97" s="175" t="s">
        <v>142</v>
      </c>
      <c r="E97" s="176" t="s">
        <v>154</v>
      </c>
      <c r="F97" s="177" t="s">
        <v>155</v>
      </c>
      <c r="G97" s="178" t="s">
        <v>145</v>
      </c>
      <c r="H97" s="179">
        <v>6</v>
      </c>
      <c r="I97" s="180"/>
      <c r="J97" s="181">
        <f t="shared" si="0"/>
        <v>0</v>
      </c>
      <c r="K97" s="177" t="s">
        <v>146</v>
      </c>
      <c r="L97" s="39"/>
      <c r="M97" s="182" t="s">
        <v>43</v>
      </c>
      <c r="N97" s="183" t="s">
        <v>52</v>
      </c>
      <c r="O97" s="61"/>
      <c r="P97" s="184">
        <f t="shared" si="1"/>
        <v>0</v>
      </c>
      <c r="Q97" s="184">
        <v>0</v>
      </c>
      <c r="R97" s="184">
        <f t="shared" si="2"/>
        <v>0</v>
      </c>
      <c r="S97" s="184">
        <v>0</v>
      </c>
      <c r="T97" s="185">
        <f t="shared" si="3"/>
        <v>0</v>
      </c>
      <c r="AR97" s="17" t="s">
        <v>147</v>
      </c>
      <c r="AT97" s="17" t="s">
        <v>142</v>
      </c>
      <c r="AU97" s="17" t="s">
        <v>87</v>
      </c>
      <c r="AY97" s="17" t="s">
        <v>141</v>
      </c>
      <c r="BE97" s="186">
        <f t="shared" si="4"/>
        <v>0</v>
      </c>
      <c r="BF97" s="186">
        <f t="shared" si="5"/>
        <v>0</v>
      </c>
      <c r="BG97" s="186">
        <f t="shared" si="6"/>
        <v>0</v>
      </c>
      <c r="BH97" s="186">
        <f t="shared" si="7"/>
        <v>0</v>
      </c>
      <c r="BI97" s="186">
        <f t="shared" si="8"/>
        <v>0</v>
      </c>
      <c r="BJ97" s="17" t="s">
        <v>87</v>
      </c>
      <c r="BK97" s="186">
        <f t="shared" si="9"/>
        <v>0</v>
      </c>
      <c r="BL97" s="17" t="s">
        <v>147</v>
      </c>
      <c r="BM97" s="17" t="s">
        <v>156</v>
      </c>
    </row>
    <row r="98" spans="2:65" s="1" customFormat="1" ht="16.5" customHeight="1">
      <c r="B98" s="35"/>
      <c r="C98" s="175" t="s">
        <v>157</v>
      </c>
      <c r="D98" s="175" t="s">
        <v>142</v>
      </c>
      <c r="E98" s="176" t="s">
        <v>158</v>
      </c>
      <c r="F98" s="177" t="s">
        <v>159</v>
      </c>
      <c r="G98" s="178" t="s">
        <v>145</v>
      </c>
      <c r="H98" s="179">
        <v>6</v>
      </c>
      <c r="I98" s="180"/>
      <c r="J98" s="181">
        <f t="shared" si="0"/>
        <v>0</v>
      </c>
      <c r="K98" s="177" t="s">
        <v>146</v>
      </c>
      <c r="L98" s="39"/>
      <c r="M98" s="182" t="s">
        <v>43</v>
      </c>
      <c r="N98" s="183" t="s">
        <v>52</v>
      </c>
      <c r="O98" s="61"/>
      <c r="P98" s="184">
        <f t="shared" si="1"/>
        <v>0</v>
      </c>
      <c r="Q98" s="184">
        <v>0</v>
      </c>
      <c r="R98" s="184">
        <f t="shared" si="2"/>
        <v>0</v>
      </c>
      <c r="S98" s="184">
        <v>0</v>
      </c>
      <c r="T98" s="185">
        <f t="shared" si="3"/>
        <v>0</v>
      </c>
      <c r="AR98" s="17" t="s">
        <v>147</v>
      </c>
      <c r="AT98" s="17" t="s">
        <v>142</v>
      </c>
      <c r="AU98" s="17" t="s">
        <v>87</v>
      </c>
      <c r="AY98" s="17" t="s">
        <v>141</v>
      </c>
      <c r="BE98" s="186">
        <f t="shared" si="4"/>
        <v>0</v>
      </c>
      <c r="BF98" s="186">
        <f t="shared" si="5"/>
        <v>0</v>
      </c>
      <c r="BG98" s="186">
        <f t="shared" si="6"/>
        <v>0</v>
      </c>
      <c r="BH98" s="186">
        <f t="shared" si="7"/>
        <v>0</v>
      </c>
      <c r="BI98" s="186">
        <f t="shared" si="8"/>
        <v>0</v>
      </c>
      <c r="BJ98" s="17" t="s">
        <v>87</v>
      </c>
      <c r="BK98" s="186">
        <f t="shared" si="9"/>
        <v>0</v>
      </c>
      <c r="BL98" s="17" t="s">
        <v>147</v>
      </c>
      <c r="BM98" s="17" t="s">
        <v>160</v>
      </c>
    </row>
    <row r="99" spans="2:65" s="1" customFormat="1" ht="16.5" customHeight="1">
      <c r="B99" s="35"/>
      <c r="C99" s="187" t="s">
        <v>153</v>
      </c>
      <c r="D99" s="187" t="s">
        <v>161</v>
      </c>
      <c r="E99" s="188" t="s">
        <v>162</v>
      </c>
      <c r="F99" s="189" t="s">
        <v>163</v>
      </c>
      <c r="G99" s="190" t="s">
        <v>145</v>
      </c>
      <c r="H99" s="191">
        <v>6</v>
      </c>
      <c r="I99" s="192"/>
      <c r="J99" s="193">
        <f t="shared" si="0"/>
        <v>0</v>
      </c>
      <c r="K99" s="189" t="s">
        <v>146</v>
      </c>
      <c r="L99" s="194"/>
      <c r="M99" s="195" t="s">
        <v>43</v>
      </c>
      <c r="N99" s="196" t="s">
        <v>52</v>
      </c>
      <c r="O99" s="61"/>
      <c r="P99" s="184">
        <f t="shared" si="1"/>
        <v>0</v>
      </c>
      <c r="Q99" s="184">
        <v>0</v>
      </c>
      <c r="R99" s="184">
        <f t="shared" si="2"/>
        <v>0</v>
      </c>
      <c r="S99" s="184">
        <v>0</v>
      </c>
      <c r="T99" s="185">
        <f t="shared" si="3"/>
        <v>0</v>
      </c>
      <c r="AR99" s="17" t="s">
        <v>156</v>
      </c>
      <c r="AT99" s="17" t="s">
        <v>161</v>
      </c>
      <c r="AU99" s="17" t="s">
        <v>87</v>
      </c>
      <c r="AY99" s="17" t="s">
        <v>141</v>
      </c>
      <c r="BE99" s="186">
        <f t="shared" si="4"/>
        <v>0</v>
      </c>
      <c r="BF99" s="186">
        <f t="shared" si="5"/>
        <v>0</v>
      </c>
      <c r="BG99" s="186">
        <f t="shared" si="6"/>
        <v>0</v>
      </c>
      <c r="BH99" s="186">
        <f t="shared" si="7"/>
        <v>0</v>
      </c>
      <c r="BI99" s="186">
        <f t="shared" si="8"/>
        <v>0</v>
      </c>
      <c r="BJ99" s="17" t="s">
        <v>87</v>
      </c>
      <c r="BK99" s="186">
        <f t="shared" si="9"/>
        <v>0</v>
      </c>
      <c r="BL99" s="17" t="s">
        <v>147</v>
      </c>
      <c r="BM99" s="17" t="s">
        <v>164</v>
      </c>
    </row>
    <row r="100" spans="2:65" s="1" customFormat="1" ht="16.5" customHeight="1">
      <c r="B100" s="35"/>
      <c r="C100" s="187" t="s">
        <v>165</v>
      </c>
      <c r="D100" s="187" t="s">
        <v>161</v>
      </c>
      <c r="E100" s="188" t="s">
        <v>166</v>
      </c>
      <c r="F100" s="189" t="s">
        <v>167</v>
      </c>
      <c r="G100" s="190" t="s">
        <v>145</v>
      </c>
      <c r="H100" s="191">
        <v>6</v>
      </c>
      <c r="I100" s="192"/>
      <c r="J100" s="193">
        <f t="shared" si="0"/>
        <v>0</v>
      </c>
      <c r="K100" s="189" t="s">
        <v>146</v>
      </c>
      <c r="L100" s="194"/>
      <c r="M100" s="195" t="s">
        <v>43</v>
      </c>
      <c r="N100" s="196" t="s">
        <v>52</v>
      </c>
      <c r="O100" s="61"/>
      <c r="P100" s="184">
        <f t="shared" si="1"/>
        <v>0</v>
      </c>
      <c r="Q100" s="184">
        <v>0</v>
      </c>
      <c r="R100" s="184">
        <f t="shared" si="2"/>
        <v>0</v>
      </c>
      <c r="S100" s="184">
        <v>0</v>
      </c>
      <c r="T100" s="185">
        <f t="shared" si="3"/>
        <v>0</v>
      </c>
      <c r="AR100" s="17" t="s">
        <v>156</v>
      </c>
      <c r="AT100" s="17" t="s">
        <v>161</v>
      </c>
      <c r="AU100" s="17" t="s">
        <v>87</v>
      </c>
      <c r="AY100" s="17" t="s">
        <v>141</v>
      </c>
      <c r="BE100" s="186">
        <f t="shared" si="4"/>
        <v>0</v>
      </c>
      <c r="BF100" s="186">
        <f t="shared" si="5"/>
        <v>0</v>
      </c>
      <c r="BG100" s="186">
        <f t="shared" si="6"/>
        <v>0</v>
      </c>
      <c r="BH100" s="186">
        <f t="shared" si="7"/>
        <v>0</v>
      </c>
      <c r="BI100" s="186">
        <f t="shared" si="8"/>
        <v>0</v>
      </c>
      <c r="BJ100" s="17" t="s">
        <v>87</v>
      </c>
      <c r="BK100" s="186">
        <f t="shared" si="9"/>
        <v>0</v>
      </c>
      <c r="BL100" s="17" t="s">
        <v>147</v>
      </c>
      <c r="BM100" s="17" t="s">
        <v>168</v>
      </c>
    </row>
    <row r="101" spans="2:65" s="1" customFormat="1" ht="16.5" customHeight="1">
      <c r="B101" s="35"/>
      <c r="C101" s="187" t="s">
        <v>156</v>
      </c>
      <c r="D101" s="187" t="s">
        <v>161</v>
      </c>
      <c r="E101" s="188" t="s">
        <v>169</v>
      </c>
      <c r="F101" s="189" t="s">
        <v>170</v>
      </c>
      <c r="G101" s="190" t="s">
        <v>145</v>
      </c>
      <c r="H101" s="191">
        <v>6</v>
      </c>
      <c r="I101" s="192"/>
      <c r="J101" s="193">
        <f t="shared" si="0"/>
        <v>0</v>
      </c>
      <c r="K101" s="189" t="s">
        <v>146</v>
      </c>
      <c r="L101" s="194"/>
      <c r="M101" s="195" t="s">
        <v>43</v>
      </c>
      <c r="N101" s="196" t="s">
        <v>52</v>
      </c>
      <c r="O101" s="61"/>
      <c r="P101" s="184">
        <f t="shared" si="1"/>
        <v>0</v>
      </c>
      <c r="Q101" s="184">
        <v>0</v>
      </c>
      <c r="R101" s="184">
        <f t="shared" si="2"/>
        <v>0</v>
      </c>
      <c r="S101" s="184">
        <v>0</v>
      </c>
      <c r="T101" s="185">
        <f t="shared" si="3"/>
        <v>0</v>
      </c>
      <c r="AR101" s="17" t="s">
        <v>156</v>
      </c>
      <c r="AT101" s="17" t="s">
        <v>161</v>
      </c>
      <c r="AU101" s="17" t="s">
        <v>87</v>
      </c>
      <c r="AY101" s="17" t="s">
        <v>141</v>
      </c>
      <c r="BE101" s="186">
        <f t="shared" si="4"/>
        <v>0</v>
      </c>
      <c r="BF101" s="186">
        <f t="shared" si="5"/>
        <v>0</v>
      </c>
      <c r="BG101" s="186">
        <f t="shared" si="6"/>
        <v>0</v>
      </c>
      <c r="BH101" s="186">
        <f t="shared" si="7"/>
        <v>0</v>
      </c>
      <c r="BI101" s="186">
        <f t="shared" si="8"/>
        <v>0</v>
      </c>
      <c r="BJ101" s="17" t="s">
        <v>87</v>
      </c>
      <c r="BK101" s="186">
        <f t="shared" si="9"/>
        <v>0</v>
      </c>
      <c r="BL101" s="17" t="s">
        <v>147</v>
      </c>
      <c r="BM101" s="17" t="s">
        <v>171</v>
      </c>
    </row>
    <row r="102" spans="2:65" s="1" customFormat="1" ht="16.5" customHeight="1">
      <c r="B102" s="35"/>
      <c r="C102" s="187" t="s">
        <v>172</v>
      </c>
      <c r="D102" s="187" t="s">
        <v>161</v>
      </c>
      <c r="E102" s="188" t="s">
        <v>173</v>
      </c>
      <c r="F102" s="189" t="s">
        <v>174</v>
      </c>
      <c r="G102" s="190" t="s">
        <v>145</v>
      </c>
      <c r="H102" s="191">
        <v>6</v>
      </c>
      <c r="I102" s="192"/>
      <c r="J102" s="193">
        <f t="shared" si="0"/>
        <v>0</v>
      </c>
      <c r="K102" s="189" t="s">
        <v>146</v>
      </c>
      <c r="L102" s="194"/>
      <c r="M102" s="195" t="s">
        <v>43</v>
      </c>
      <c r="N102" s="196" t="s">
        <v>52</v>
      </c>
      <c r="O102" s="61"/>
      <c r="P102" s="184">
        <f t="shared" si="1"/>
        <v>0</v>
      </c>
      <c r="Q102" s="184">
        <v>0</v>
      </c>
      <c r="R102" s="184">
        <f t="shared" si="2"/>
        <v>0</v>
      </c>
      <c r="S102" s="184">
        <v>0</v>
      </c>
      <c r="T102" s="185">
        <f t="shared" si="3"/>
        <v>0</v>
      </c>
      <c r="AR102" s="17" t="s">
        <v>156</v>
      </c>
      <c r="AT102" s="17" t="s">
        <v>161</v>
      </c>
      <c r="AU102" s="17" t="s">
        <v>87</v>
      </c>
      <c r="AY102" s="17" t="s">
        <v>141</v>
      </c>
      <c r="BE102" s="186">
        <f t="shared" si="4"/>
        <v>0</v>
      </c>
      <c r="BF102" s="186">
        <f t="shared" si="5"/>
        <v>0</v>
      </c>
      <c r="BG102" s="186">
        <f t="shared" si="6"/>
        <v>0</v>
      </c>
      <c r="BH102" s="186">
        <f t="shared" si="7"/>
        <v>0</v>
      </c>
      <c r="BI102" s="186">
        <f t="shared" si="8"/>
        <v>0</v>
      </c>
      <c r="BJ102" s="17" t="s">
        <v>87</v>
      </c>
      <c r="BK102" s="186">
        <f t="shared" si="9"/>
        <v>0</v>
      </c>
      <c r="BL102" s="17" t="s">
        <v>147</v>
      </c>
      <c r="BM102" s="17" t="s">
        <v>175</v>
      </c>
    </row>
    <row r="103" spans="2:65" s="1" customFormat="1" ht="16.5" customHeight="1">
      <c r="B103" s="35"/>
      <c r="C103" s="187" t="s">
        <v>160</v>
      </c>
      <c r="D103" s="187" t="s">
        <v>161</v>
      </c>
      <c r="E103" s="188" t="s">
        <v>176</v>
      </c>
      <c r="F103" s="189" t="s">
        <v>177</v>
      </c>
      <c r="G103" s="190" t="s">
        <v>145</v>
      </c>
      <c r="H103" s="191">
        <v>6</v>
      </c>
      <c r="I103" s="192"/>
      <c r="J103" s="193">
        <f t="shared" si="0"/>
        <v>0</v>
      </c>
      <c r="K103" s="189" t="s">
        <v>146</v>
      </c>
      <c r="L103" s="194"/>
      <c r="M103" s="195" t="s">
        <v>43</v>
      </c>
      <c r="N103" s="196" t="s">
        <v>52</v>
      </c>
      <c r="O103" s="61"/>
      <c r="P103" s="184">
        <f t="shared" si="1"/>
        <v>0</v>
      </c>
      <c r="Q103" s="184">
        <v>0</v>
      </c>
      <c r="R103" s="184">
        <f t="shared" si="2"/>
        <v>0</v>
      </c>
      <c r="S103" s="184">
        <v>0</v>
      </c>
      <c r="T103" s="185">
        <f t="shared" si="3"/>
        <v>0</v>
      </c>
      <c r="AR103" s="17" t="s">
        <v>156</v>
      </c>
      <c r="AT103" s="17" t="s">
        <v>161</v>
      </c>
      <c r="AU103" s="17" t="s">
        <v>87</v>
      </c>
      <c r="AY103" s="17" t="s">
        <v>141</v>
      </c>
      <c r="BE103" s="186">
        <f t="shared" si="4"/>
        <v>0</v>
      </c>
      <c r="BF103" s="186">
        <f t="shared" si="5"/>
        <v>0</v>
      </c>
      <c r="BG103" s="186">
        <f t="shared" si="6"/>
        <v>0</v>
      </c>
      <c r="BH103" s="186">
        <f t="shared" si="7"/>
        <v>0</v>
      </c>
      <c r="BI103" s="186">
        <f t="shared" si="8"/>
        <v>0</v>
      </c>
      <c r="BJ103" s="17" t="s">
        <v>87</v>
      </c>
      <c r="BK103" s="186">
        <f t="shared" si="9"/>
        <v>0</v>
      </c>
      <c r="BL103" s="17" t="s">
        <v>147</v>
      </c>
      <c r="BM103" s="17" t="s">
        <v>178</v>
      </c>
    </row>
    <row r="104" spans="2:65" s="1" customFormat="1" ht="16.5" customHeight="1">
      <c r="B104" s="35"/>
      <c r="C104" s="187" t="s">
        <v>179</v>
      </c>
      <c r="D104" s="187" t="s">
        <v>161</v>
      </c>
      <c r="E104" s="188" t="s">
        <v>180</v>
      </c>
      <c r="F104" s="189" t="s">
        <v>181</v>
      </c>
      <c r="G104" s="190" t="s">
        <v>145</v>
      </c>
      <c r="H104" s="191">
        <v>6</v>
      </c>
      <c r="I104" s="192"/>
      <c r="J104" s="193">
        <f t="shared" si="0"/>
        <v>0</v>
      </c>
      <c r="K104" s="189" t="s">
        <v>146</v>
      </c>
      <c r="L104" s="194"/>
      <c r="M104" s="195" t="s">
        <v>43</v>
      </c>
      <c r="N104" s="196" t="s">
        <v>52</v>
      </c>
      <c r="O104" s="61"/>
      <c r="P104" s="184">
        <f t="shared" si="1"/>
        <v>0</v>
      </c>
      <c r="Q104" s="184">
        <v>0</v>
      </c>
      <c r="R104" s="184">
        <f t="shared" si="2"/>
        <v>0</v>
      </c>
      <c r="S104" s="184">
        <v>0</v>
      </c>
      <c r="T104" s="185">
        <f t="shared" si="3"/>
        <v>0</v>
      </c>
      <c r="AR104" s="17" t="s">
        <v>156</v>
      </c>
      <c r="AT104" s="17" t="s">
        <v>161</v>
      </c>
      <c r="AU104" s="17" t="s">
        <v>87</v>
      </c>
      <c r="AY104" s="17" t="s">
        <v>141</v>
      </c>
      <c r="BE104" s="186">
        <f t="shared" si="4"/>
        <v>0</v>
      </c>
      <c r="BF104" s="186">
        <f t="shared" si="5"/>
        <v>0</v>
      </c>
      <c r="BG104" s="186">
        <f t="shared" si="6"/>
        <v>0</v>
      </c>
      <c r="BH104" s="186">
        <f t="shared" si="7"/>
        <v>0</v>
      </c>
      <c r="BI104" s="186">
        <f t="shared" si="8"/>
        <v>0</v>
      </c>
      <c r="BJ104" s="17" t="s">
        <v>87</v>
      </c>
      <c r="BK104" s="186">
        <f t="shared" si="9"/>
        <v>0</v>
      </c>
      <c r="BL104" s="17" t="s">
        <v>147</v>
      </c>
      <c r="BM104" s="17" t="s">
        <v>182</v>
      </c>
    </row>
    <row r="105" spans="2:65" s="1" customFormat="1" ht="16.5" customHeight="1">
      <c r="B105" s="35"/>
      <c r="C105" s="187" t="s">
        <v>164</v>
      </c>
      <c r="D105" s="187" t="s">
        <v>161</v>
      </c>
      <c r="E105" s="188" t="s">
        <v>183</v>
      </c>
      <c r="F105" s="189" t="s">
        <v>184</v>
      </c>
      <c r="G105" s="190" t="s">
        <v>145</v>
      </c>
      <c r="H105" s="191">
        <v>6</v>
      </c>
      <c r="I105" s="192"/>
      <c r="J105" s="193">
        <f t="shared" si="0"/>
        <v>0</v>
      </c>
      <c r="K105" s="189" t="s">
        <v>146</v>
      </c>
      <c r="L105" s="194"/>
      <c r="M105" s="195" t="s">
        <v>43</v>
      </c>
      <c r="N105" s="196" t="s">
        <v>52</v>
      </c>
      <c r="O105" s="61"/>
      <c r="P105" s="184">
        <f t="shared" si="1"/>
        <v>0</v>
      </c>
      <c r="Q105" s="184">
        <v>0</v>
      </c>
      <c r="R105" s="184">
        <f t="shared" si="2"/>
        <v>0</v>
      </c>
      <c r="S105" s="184">
        <v>0</v>
      </c>
      <c r="T105" s="185">
        <f t="shared" si="3"/>
        <v>0</v>
      </c>
      <c r="AR105" s="17" t="s">
        <v>156</v>
      </c>
      <c r="AT105" s="17" t="s">
        <v>161</v>
      </c>
      <c r="AU105" s="17" t="s">
        <v>87</v>
      </c>
      <c r="AY105" s="17" t="s">
        <v>141</v>
      </c>
      <c r="BE105" s="186">
        <f t="shared" si="4"/>
        <v>0</v>
      </c>
      <c r="BF105" s="186">
        <f t="shared" si="5"/>
        <v>0</v>
      </c>
      <c r="BG105" s="186">
        <f t="shared" si="6"/>
        <v>0</v>
      </c>
      <c r="BH105" s="186">
        <f t="shared" si="7"/>
        <v>0</v>
      </c>
      <c r="BI105" s="186">
        <f t="shared" si="8"/>
        <v>0</v>
      </c>
      <c r="BJ105" s="17" t="s">
        <v>87</v>
      </c>
      <c r="BK105" s="186">
        <f t="shared" si="9"/>
        <v>0</v>
      </c>
      <c r="BL105" s="17" t="s">
        <v>147</v>
      </c>
      <c r="BM105" s="17" t="s">
        <v>185</v>
      </c>
    </row>
    <row r="106" spans="2:65" s="1" customFormat="1" ht="33.75" customHeight="1">
      <c r="B106" s="35"/>
      <c r="C106" s="175" t="s">
        <v>186</v>
      </c>
      <c r="D106" s="175" t="s">
        <v>142</v>
      </c>
      <c r="E106" s="176" t="s">
        <v>187</v>
      </c>
      <c r="F106" s="177" t="s">
        <v>188</v>
      </c>
      <c r="G106" s="178" t="s">
        <v>145</v>
      </c>
      <c r="H106" s="179">
        <v>6</v>
      </c>
      <c r="I106" s="180"/>
      <c r="J106" s="181">
        <f t="shared" si="0"/>
        <v>0</v>
      </c>
      <c r="K106" s="177" t="s">
        <v>146</v>
      </c>
      <c r="L106" s="39"/>
      <c r="M106" s="182" t="s">
        <v>43</v>
      </c>
      <c r="N106" s="183" t="s">
        <v>52</v>
      </c>
      <c r="O106" s="61"/>
      <c r="P106" s="184">
        <f t="shared" si="1"/>
        <v>0</v>
      </c>
      <c r="Q106" s="184">
        <v>0</v>
      </c>
      <c r="R106" s="184">
        <f t="shared" si="2"/>
        <v>0</v>
      </c>
      <c r="S106" s="184">
        <v>0</v>
      </c>
      <c r="T106" s="185">
        <f t="shared" si="3"/>
        <v>0</v>
      </c>
      <c r="AR106" s="17" t="s">
        <v>147</v>
      </c>
      <c r="AT106" s="17" t="s">
        <v>142</v>
      </c>
      <c r="AU106" s="17" t="s">
        <v>87</v>
      </c>
      <c r="AY106" s="17" t="s">
        <v>141</v>
      </c>
      <c r="BE106" s="186">
        <f t="shared" si="4"/>
        <v>0</v>
      </c>
      <c r="BF106" s="186">
        <f t="shared" si="5"/>
        <v>0</v>
      </c>
      <c r="BG106" s="186">
        <f t="shared" si="6"/>
        <v>0</v>
      </c>
      <c r="BH106" s="186">
        <f t="shared" si="7"/>
        <v>0</v>
      </c>
      <c r="BI106" s="186">
        <f t="shared" si="8"/>
        <v>0</v>
      </c>
      <c r="BJ106" s="17" t="s">
        <v>87</v>
      </c>
      <c r="BK106" s="186">
        <f t="shared" si="9"/>
        <v>0</v>
      </c>
      <c r="BL106" s="17" t="s">
        <v>147</v>
      </c>
      <c r="BM106" s="17" t="s">
        <v>189</v>
      </c>
    </row>
    <row r="107" spans="2:65" s="1" customFormat="1" ht="16.5" customHeight="1">
      <c r="B107" s="35"/>
      <c r="C107" s="175" t="s">
        <v>168</v>
      </c>
      <c r="D107" s="175" t="s">
        <v>142</v>
      </c>
      <c r="E107" s="176" t="s">
        <v>190</v>
      </c>
      <c r="F107" s="177" t="s">
        <v>191</v>
      </c>
      <c r="G107" s="178" t="s">
        <v>145</v>
      </c>
      <c r="H107" s="179">
        <v>6</v>
      </c>
      <c r="I107" s="180"/>
      <c r="J107" s="181">
        <f t="shared" si="0"/>
        <v>0</v>
      </c>
      <c r="K107" s="177" t="s">
        <v>146</v>
      </c>
      <c r="L107" s="39"/>
      <c r="M107" s="182" t="s">
        <v>43</v>
      </c>
      <c r="N107" s="183" t="s">
        <v>52</v>
      </c>
      <c r="O107" s="61"/>
      <c r="P107" s="184">
        <f t="shared" si="1"/>
        <v>0</v>
      </c>
      <c r="Q107" s="184">
        <v>0</v>
      </c>
      <c r="R107" s="184">
        <f t="shared" si="2"/>
        <v>0</v>
      </c>
      <c r="S107" s="184">
        <v>0</v>
      </c>
      <c r="T107" s="185">
        <f t="shared" si="3"/>
        <v>0</v>
      </c>
      <c r="AR107" s="17" t="s">
        <v>147</v>
      </c>
      <c r="AT107" s="17" t="s">
        <v>142</v>
      </c>
      <c r="AU107" s="17" t="s">
        <v>87</v>
      </c>
      <c r="AY107" s="17" t="s">
        <v>141</v>
      </c>
      <c r="BE107" s="186">
        <f t="shared" si="4"/>
        <v>0</v>
      </c>
      <c r="BF107" s="186">
        <f t="shared" si="5"/>
        <v>0</v>
      </c>
      <c r="BG107" s="186">
        <f t="shared" si="6"/>
        <v>0</v>
      </c>
      <c r="BH107" s="186">
        <f t="shared" si="7"/>
        <v>0</v>
      </c>
      <c r="BI107" s="186">
        <f t="shared" si="8"/>
        <v>0</v>
      </c>
      <c r="BJ107" s="17" t="s">
        <v>87</v>
      </c>
      <c r="BK107" s="186">
        <f t="shared" si="9"/>
        <v>0</v>
      </c>
      <c r="BL107" s="17" t="s">
        <v>147</v>
      </c>
      <c r="BM107" s="17" t="s">
        <v>192</v>
      </c>
    </row>
    <row r="108" spans="2:65" s="1" customFormat="1" ht="16.5" customHeight="1">
      <c r="B108" s="35"/>
      <c r="C108" s="175" t="s">
        <v>8</v>
      </c>
      <c r="D108" s="175" t="s">
        <v>142</v>
      </c>
      <c r="E108" s="176" t="s">
        <v>193</v>
      </c>
      <c r="F108" s="177" t="s">
        <v>194</v>
      </c>
      <c r="G108" s="178" t="s">
        <v>145</v>
      </c>
      <c r="H108" s="179">
        <v>6</v>
      </c>
      <c r="I108" s="180"/>
      <c r="J108" s="181">
        <f t="shared" si="0"/>
        <v>0</v>
      </c>
      <c r="K108" s="177" t="s">
        <v>146</v>
      </c>
      <c r="L108" s="39"/>
      <c r="M108" s="182" t="s">
        <v>43</v>
      </c>
      <c r="N108" s="183" t="s">
        <v>52</v>
      </c>
      <c r="O108" s="61"/>
      <c r="P108" s="184">
        <f t="shared" si="1"/>
        <v>0</v>
      </c>
      <c r="Q108" s="184">
        <v>0</v>
      </c>
      <c r="R108" s="184">
        <f t="shared" si="2"/>
        <v>0</v>
      </c>
      <c r="S108" s="184">
        <v>0</v>
      </c>
      <c r="T108" s="185">
        <f t="shared" si="3"/>
        <v>0</v>
      </c>
      <c r="AR108" s="17" t="s">
        <v>147</v>
      </c>
      <c r="AT108" s="17" t="s">
        <v>142</v>
      </c>
      <c r="AU108" s="17" t="s">
        <v>87</v>
      </c>
      <c r="AY108" s="17" t="s">
        <v>141</v>
      </c>
      <c r="BE108" s="186">
        <f t="shared" si="4"/>
        <v>0</v>
      </c>
      <c r="BF108" s="186">
        <f t="shared" si="5"/>
        <v>0</v>
      </c>
      <c r="BG108" s="186">
        <f t="shared" si="6"/>
        <v>0</v>
      </c>
      <c r="BH108" s="186">
        <f t="shared" si="7"/>
        <v>0</v>
      </c>
      <c r="BI108" s="186">
        <f t="shared" si="8"/>
        <v>0</v>
      </c>
      <c r="BJ108" s="17" t="s">
        <v>87</v>
      </c>
      <c r="BK108" s="186">
        <f t="shared" si="9"/>
        <v>0</v>
      </c>
      <c r="BL108" s="17" t="s">
        <v>147</v>
      </c>
      <c r="BM108" s="17" t="s">
        <v>195</v>
      </c>
    </row>
    <row r="109" spans="2:65" s="1" customFormat="1" ht="22.5" customHeight="1">
      <c r="B109" s="35"/>
      <c r="C109" s="175" t="s">
        <v>171</v>
      </c>
      <c r="D109" s="175" t="s">
        <v>142</v>
      </c>
      <c r="E109" s="176" t="s">
        <v>196</v>
      </c>
      <c r="F109" s="177" t="s">
        <v>197</v>
      </c>
      <c r="G109" s="178" t="s">
        <v>145</v>
      </c>
      <c r="H109" s="179">
        <v>6</v>
      </c>
      <c r="I109" s="180"/>
      <c r="J109" s="181">
        <f t="shared" si="0"/>
        <v>0</v>
      </c>
      <c r="K109" s="177" t="s">
        <v>146</v>
      </c>
      <c r="L109" s="39"/>
      <c r="M109" s="182" t="s">
        <v>43</v>
      </c>
      <c r="N109" s="183" t="s">
        <v>52</v>
      </c>
      <c r="O109" s="61"/>
      <c r="P109" s="184">
        <f t="shared" si="1"/>
        <v>0</v>
      </c>
      <c r="Q109" s="184">
        <v>0</v>
      </c>
      <c r="R109" s="184">
        <f t="shared" si="2"/>
        <v>0</v>
      </c>
      <c r="S109" s="184">
        <v>0</v>
      </c>
      <c r="T109" s="185">
        <f t="shared" si="3"/>
        <v>0</v>
      </c>
      <c r="AR109" s="17" t="s">
        <v>198</v>
      </c>
      <c r="AT109" s="17" t="s">
        <v>142</v>
      </c>
      <c r="AU109" s="17" t="s">
        <v>87</v>
      </c>
      <c r="AY109" s="17" t="s">
        <v>141</v>
      </c>
      <c r="BE109" s="186">
        <f t="shared" si="4"/>
        <v>0</v>
      </c>
      <c r="BF109" s="186">
        <f t="shared" si="5"/>
        <v>0</v>
      </c>
      <c r="BG109" s="186">
        <f t="shared" si="6"/>
        <v>0</v>
      </c>
      <c r="BH109" s="186">
        <f t="shared" si="7"/>
        <v>0</v>
      </c>
      <c r="BI109" s="186">
        <f t="shared" si="8"/>
        <v>0</v>
      </c>
      <c r="BJ109" s="17" t="s">
        <v>87</v>
      </c>
      <c r="BK109" s="186">
        <f t="shared" si="9"/>
        <v>0</v>
      </c>
      <c r="BL109" s="17" t="s">
        <v>198</v>
      </c>
      <c r="BM109" s="17" t="s">
        <v>199</v>
      </c>
    </row>
    <row r="110" spans="2:65" s="1" customFormat="1" ht="22.5" customHeight="1">
      <c r="B110" s="35"/>
      <c r="C110" s="175" t="s">
        <v>200</v>
      </c>
      <c r="D110" s="175" t="s">
        <v>142</v>
      </c>
      <c r="E110" s="176" t="s">
        <v>201</v>
      </c>
      <c r="F110" s="177" t="s">
        <v>202</v>
      </c>
      <c r="G110" s="178" t="s">
        <v>145</v>
      </c>
      <c r="H110" s="179">
        <v>12</v>
      </c>
      <c r="I110" s="180"/>
      <c r="J110" s="181">
        <f t="shared" si="0"/>
        <v>0</v>
      </c>
      <c r="K110" s="177" t="s">
        <v>146</v>
      </c>
      <c r="L110" s="39"/>
      <c r="M110" s="182" t="s">
        <v>43</v>
      </c>
      <c r="N110" s="183" t="s">
        <v>52</v>
      </c>
      <c r="O110" s="61"/>
      <c r="P110" s="184">
        <f t="shared" si="1"/>
        <v>0</v>
      </c>
      <c r="Q110" s="184">
        <v>0</v>
      </c>
      <c r="R110" s="184">
        <f t="shared" si="2"/>
        <v>0</v>
      </c>
      <c r="S110" s="184">
        <v>0</v>
      </c>
      <c r="T110" s="185">
        <f t="shared" si="3"/>
        <v>0</v>
      </c>
      <c r="AR110" s="17" t="s">
        <v>147</v>
      </c>
      <c r="AT110" s="17" t="s">
        <v>142</v>
      </c>
      <c r="AU110" s="17" t="s">
        <v>87</v>
      </c>
      <c r="AY110" s="17" t="s">
        <v>141</v>
      </c>
      <c r="BE110" s="186">
        <f t="shared" si="4"/>
        <v>0</v>
      </c>
      <c r="BF110" s="186">
        <f t="shared" si="5"/>
        <v>0</v>
      </c>
      <c r="BG110" s="186">
        <f t="shared" si="6"/>
        <v>0</v>
      </c>
      <c r="BH110" s="186">
        <f t="shared" si="7"/>
        <v>0</v>
      </c>
      <c r="BI110" s="186">
        <f t="shared" si="8"/>
        <v>0</v>
      </c>
      <c r="BJ110" s="17" t="s">
        <v>87</v>
      </c>
      <c r="BK110" s="186">
        <f t="shared" si="9"/>
        <v>0</v>
      </c>
      <c r="BL110" s="17" t="s">
        <v>147</v>
      </c>
      <c r="BM110" s="17" t="s">
        <v>203</v>
      </c>
    </row>
    <row r="111" spans="2:65" s="1" customFormat="1" ht="16.5" customHeight="1">
      <c r="B111" s="35"/>
      <c r="C111" s="175" t="s">
        <v>175</v>
      </c>
      <c r="D111" s="175" t="s">
        <v>142</v>
      </c>
      <c r="E111" s="176" t="s">
        <v>204</v>
      </c>
      <c r="F111" s="177" t="s">
        <v>205</v>
      </c>
      <c r="G111" s="178" t="s">
        <v>145</v>
      </c>
      <c r="H111" s="179">
        <v>6</v>
      </c>
      <c r="I111" s="180"/>
      <c r="J111" s="181">
        <f t="shared" si="0"/>
        <v>0</v>
      </c>
      <c r="K111" s="177" t="s">
        <v>146</v>
      </c>
      <c r="L111" s="39"/>
      <c r="M111" s="182" t="s">
        <v>43</v>
      </c>
      <c r="N111" s="183" t="s">
        <v>52</v>
      </c>
      <c r="O111" s="61"/>
      <c r="P111" s="184">
        <f t="shared" si="1"/>
        <v>0</v>
      </c>
      <c r="Q111" s="184">
        <v>0</v>
      </c>
      <c r="R111" s="184">
        <f t="shared" si="2"/>
        <v>0</v>
      </c>
      <c r="S111" s="184">
        <v>0</v>
      </c>
      <c r="T111" s="185">
        <f t="shared" si="3"/>
        <v>0</v>
      </c>
      <c r="AR111" s="17" t="s">
        <v>147</v>
      </c>
      <c r="AT111" s="17" t="s">
        <v>142</v>
      </c>
      <c r="AU111" s="17" t="s">
        <v>87</v>
      </c>
      <c r="AY111" s="17" t="s">
        <v>141</v>
      </c>
      <c r="BE111" s="186">
        <f t="shared" si="4"/>
        <v>0</v>
      </c>
      <c r="BF111" s="186">
        <f t="shared" si="5"/>
        <v>0</v>
      </c>
      <c r="BG111" s="186">
        <f t="shared" si="6"/>
        <v>0</v>
      </c>
      <c r="BH111" s="186">
        <f t="shared" si="7"/>
        <v>0</v>
      </c>
      <c r="BI111" s="186">
        <f t="shared" si="8"/>
        <v>0</v>
      </c>
      <c r="BJ111" s="17" t="s">
        <v>87</v>
      </c>
      <c r="BK111" s="186">
        <f t="shared" si="9"/>
        <v>0</v>
      </c>
      <c r="BL111" s="17" t="s">
        <v>147</v>
      </c>
      <c r="BM111" s="17" t="s">
        <v>206</v>
      </c>
    </row>
    <row r="112" spans="2:65" s="1" customFormat="1" ht="33.75" customHeight="1">
      <c r="B112" s="35"/>
      <c r="C112" s="175" t="s">
        <v>207</v>
      </c>
      <c r="D112" s="175" t="s">
        <v>142</v>
      </c>
      <c r="E112" s="176" t="s">
        <v>208</v>
      </c>
      <c r="F112" s="177" t="s">
        <v>209</v>
      </c>
      <c r="G112" s="178" t="s">
        <v>145</v>
      </c>
      <c r="H112" s="179">
        <v>6</v>
      </c>
      <c r="I112" s="180"/>
      <c r="J112" s="181">
        <f t="shared" si="0"/>
        <v>0</v>
      </c>
      <c r="K112" s="177" t="s">
        <v>146</v>
      </c>
      <c r="L112" s="39"/>
      <c r="M112" s="182" t="s">
        <v>43</v>
      </c>
      <c r="N112" s="183" t="s">
        <v>52</v>
      </c>
      <c r="O112" s="61"/>
      <c r="P112" s="184">
        <f t="shared" si="1"/>
        <v>0</v>
      </c>
      <c r="Q112" s="184">
        <v>0</v>
      </c>
      <c r="R112" s="184">
        <f t="shared" si="2"/>
        <v>0</v>
      </c>
      <c r="S112" s="184">
        <v>0</v>
      </c>
      <c r="T112" s="185">
        <f t="shared" si="3"/>
        <v>0</v>
      </c>
      <c r="AR112" s="17" t="s">
        <v>147</v>
      </c>
      <c r="AT112" s="17" t="s">
        <v>142</v>
      </c>
      <c r="AU112" s="17" t="s">
        <v>87</v>
      </c>
      <c r="AY112" s="17" t="s">
        <v>141</v>
      </c>
      <c r="BE112" s="186">
        <f t="shared" si="4"/>
        <v>0</v>
      </c>
      <c r="BF112" s="186">
        <f t="shared" si="5"/>
        <v>0</v>
      </c>
      <c r="BG112" s="186">
        <f t="shared" si="6"/>
        <v>0</v>
      </c>
      <c r="BH112" s="186">
        <f t="shared" si="7"/>
        <v>0</v>
      </c>
      <c r="BI112" s="186">
        <f t="shared" si="8"/>
        <v>0</v>
      </c>
      <c r="BJ112" s="17" t="s">
        <v>87</v>
      </c>
      <c r="BK112" s="186">
        <f t="shared" si="9"/>
        <v>0</v>
      </c>
      <c r="BL112" s="17" t="s">
        <v>147</v>
      </c>
      <c r="BM112" s="17" t="s">
        <v>210</v>
      </c>
    </row>
    <row r="113" spans="2:65" s="1" customFormat="1" ht="16.5" customHeight="1">
      <c r="B113" s="35"/>
      <c r="C113" s="187" t="s">
        <v>178</v>
      </c>
      <c r="D113" s="187" t="s">
        <v>161</v>
      </c>
      <c r="E113" s="188" t="s">
        <v>211</v>
      </c>
      <c r="F113" s="189" t="s">
        <v>212</v>
      </c>
      <c r="G113" s="190" t="s">
        <v>145</v>
      </c>
      <c r="H113" s="191">
        <v>6</v>
      </c>
      <c r="I113" s="192"/>
      <c r="J113" s="193">
        <f t="shared" si="0"/>
        <v>0</v>
      </c>
      <c r="K113" s="189" t="s">
        <v>146</v>
      </c>
      <c r="L113" s="194"/>
      <c r="M113" s="195" t="s">
        <v>43</v>
      </c>
      <c r="N113" s="196" t="s">
        <v>52</v>
      </c>
      <c r="O113" s="61"/>
      <c r="P113" s="184">
        <f t="shared" si="1"/>
        <v>0</v>
      </c>
      <c r="Q113" s="184">
        <v>0</v>
      </c>
      <c r="R113" s="184">
        <f t="shared" si="2"/>
        <v>0</v>
      </c>
      <c r="S113" s="184">
        <v>0</v>
      </c>
      <c r="T113" s="185">
        <f t="shared" si="3"/>
        <v>0</v>
      </c>
      <c r="AR113" s="17" t="s">
        <v>156</v>
      </c>
      <c r="AT113" s="17" t="s">
        <v>161</v>
      </c>
      <c r="AU113" s="17" t="s">
        <v>87</v>
      </c>
      <c r="AY113" s="17" t="s">
        <v>141</v>
      </c>
      <c r="BE113" s="186">
        <f t="shared" si="4"/>
        <v>0</v>
      </c>
      <c r="BF113" s="186">
        <f t="shared" si="5"/>
        <v>0</v>
      </c>
      <c r="BG113" s="186">
        <f t="shared" si="6"/>
        <v>0</v>
      </c>
      <c r="BH113" s="186">
        <f t="shared" si="7"/>
        <v>0</v>
      </c>
      <c r="BI113" s="186">
        <f t="shared" si="8"/>
        <v>0</v>
      </c>
      <c r="BJ113" s="17" t="s">
        <v>87</v>
      </c>
      <c r="BK113" s="186">
        <f t="shared" si="9"/>
        <v>0</v>
      </c>
      <c r="BL113" s="17" t="s">
        <v>147</v>
      </c>
      <c r="BM113" s="17" t="s">
        <v>213</v>
      </c>
    </row>
    <row r="114" spans="2:65" s="1" customFormat="1" ht="16.5" customHeight="1">
      <c r="B114" s="35"/>
      <c r="C114" s="187" t="s">
        <v>7</v>
      </c>
      <c r="D114" s="187" t="s">
        <v>161</v>
      </c>
      <c r="E114" s="188" t="s">
        <v>214</v>
      </c>
      <c r="F114" s="189" t="s">
        <v>215</v>
      </c>
      <c r="G114" s="190" t="s">
        <v>145</v>
      </c>
      <c r="H114" s="191">
        <v>6</v>
      </c>
      <c r="I114" s="192"/>
      <c r="J114" s="193">
        <f t="shared" si="0"/>
        <v>0</v>
      </c>
      <c r="K114" s="189" t="s">
        <v>146</v>
      </c>
      <c r="L114" s="194"/>
      <c r="M114" s="195" t="s">
        <v>43</v>
      </c>
      <c r="N114" s="196" t="s">
        <v>52</v>
      </c>
      <c r="O114" s="61"/>
      <c r="P114" s="184">
        <f t="shared" si="1"/>
        <v>0</v>
      </c>
      <c r="Q114" s="184">
        <v>0</v>
      </c>
      <c r="R114" s="184">
        <f t="shared" si="2"/>
        <v>0</v>
      </c>
      <c r="S114" s="184">
        <v>0</v>
      </c>
      <c r="T114" s="185">
        <f t="shared" si="3"/>
        <v>0</v>
      </c>
      <c r="AR114" s="17" t="s">
        <v>156</v>
      </c>
      <c r="AT114" s="17" t="s">
        <v>161</v>
      </c>
      <c r="AU114" s="17" t="s">
        <v>87</v>
      </c>
      <c r="AY114" s="17" t="s">
        <v>141</v>
      </c>
      <c r="BE114" s="186">
        <f t="shared" si="4"/>
        <v>0</v>
      </c>
      <c r="BF114" s="186">
        <f t="shared" si="5"/>
        <v>0</v>
      </c>
      <c r="BG114" s="186">
        <f t="shared" si="6"/>
        <v>0</v>
      </c>
      <c r="BH114" s="186">
        <f t="shared" si="7"/>
        <v>0</v>
      </c>
      <c r="BI114" s="186">
        <f t="shared" si="8"/>
        <v>0</v>
      </c>
      <c r="BJ114" s="17" t="s">
        <v>87</v>
      </c>
      <c r="BK114" s="186">
        <f t="shared" si="9"/>
        <v>0</v>
      </c>
      <c r="BL114" s="17" t="s">
        <v>147</v>
      </c>
      <c r="BM114" s="17" t="s">
        <v>216</v>
      </c>
    </row>
    <row r="115" spans="2:65" s="1" customFormat="1" ht="16.5" customHeight="1">
      <c r="B115" s="35"/>
      <c r="C115" s="187" t="s">
        <v>182</v>
      </c>
      <c r="D115" s="187" t="s">
        <v>161</v>
      </c>
      <c r="E115" s="188" t="s">
        <v>217</v>
      </c>
      <c r="F115" s="189" t="s">
        <v>218</v>
      </c>
      <c r="G115" s="190" t="s">
        <v>145</v>
      </c>
      <c r="H115" s="191">
        <v>6</v>
      </c>
      <c r="I115" s="192"/>
      <c r="J115" s="193">
        <f t="shared" si="0"/>
        <v>0</v>
      </c>
      <c r="K115" s="189" t="s">
        <v>146</v>
      </c>
      <c r="L115" s="194"/>
      <c r="M115" s="195" t="s">
        <v>43</v>
      </c>
      <c r="N115" s="196" t="s">
        <v>52</v>
      </c>
      <c r="O115" s="61"/>
      <c r="P115" s="184">
        <f t="shared" si="1"/>
        <v>0</v>
      </c>
      <c r="Q115" s="184">
        <v>0</v>
      </c>
      <c r="R115" s="184">
        <f t="shared" si="2"/>
        <v>0</v>
      </c>
      <c r="S115" s="184">
        <v>0</v>
      </c>
      <c r="T115" s="185">
        <f t="shared" si="3"/>
        <v>0</v>
      </c>
      <c r="AR115" s="17" t="s">
        <v>156</v>
      </c>
      <c r="AT115" s="17" t="s">
        <v>161</v>
      </c>
      <c r="AU115" s="17" t="s">
        <v>87</v>
      </c>
      <c r="AY115" s="17" t="s">
        <v>141</v>
      </c>
      <c r="BE115" s="186">
        <f t="shared" si="4"/>
        <v>0</v>
      </c>
      <c r="BF115" s="186">
        <f t="shared" si="5"/>
        <v>0</v>
      </c>
      <c r="BG115" s="186">
        <f t="shared" si="6"/>
        <v>0</v>
      </c>
      <c r="BH115" s="186">
        <f t="shared" si="7"/>
        <v>0</v>
      </c>
      <c r="BI115" s="186">
        <f t="shared" si="8"/>
        <v>0</v>
      </c>
      <c r="BJ115" s="17" t="s">
        <v>87</v>
      </c>
      <c r="BK115" s="186">
        <f t="shared" si="9"/>
        <v>0</v>
      </c>
      <c r="BL115" s="17" t="s">
        <v>147</v>
      </c>
      <c r="BM115" s="17" t="s">
        <v>219</v>
      </c>
    </row>
    <row r="116" spans="2:65" s="1" customFormat="1" ht="16.5" customHeight="1">
      <c r="B116" s="35"/>
      <c r="C116" s="187" t="s">
        <v>220</v>
      </c>
      <c r="D116" s="187" t="s">
        <v>161</v>
      </c>
      <c r="E116" s="188" t="s">
        <v>221</v>
      </c>
      <c r="F116" s="189" t="s">
        <v>222</v>
      </c>
      <c r="G116" s="190" t="s">
        <v>145</v>
      </c>
      <c r="H116" s="191">
        <v>6</v>
      </c>
      <c r="I116" s="192"/>
      <c r="J116" s="193">
        <f t="shared" si="0"/>
        <v>0</v>
      </c>
      <c r="K116" s="189" t="s">
        <v>146</v>
      </c>
      <c r="L116" s="194"/>
      <c r="M116" s="195" t="s">
        <v>43</v>
      </c>
      <c r="N116" s="196" t="s">
        <v>52</v>
      </c>
      <c r="O116" s="61"/>
      <c r="P116" s="184">
        <f t="shared" si="1"/>
        <v>0</v>
      </c>
      <c r="Q116" s="184">
        <v>0</v>
      </c>
      <c r="R116" s="184">
        <f t="shared" si="2"/>
        <v>0</v>
      </c>
      <c r="S116" s="184">
        <v>0</v>
      </c>
      <c r="T116" s="185">
        <f t="shared" si="3"/>
        <v>0</v>
      </c>
      <c r="AR116" s="17" t="s">
        <v>156</v>
      </c>
      <c r="AT116" s="17" t="s">
        <v>161</v>
      </c>
      <c r="AU116" s="17" t="s">
        <v>87</v>
      </c>
      <c r="AY116" s="17" t="s">
        <v>141</v>
      </c>
      <c r="BE116" s="186">
        <f t="shared" si="4"/>
        <v>0</v>
      </c>
      <c r="BF116" s="186">
        <f t="shared" si="5"/>
        <v>0</v>
      </c>
      <c r="BG116" s="186">
        <f t="shared" si="6"/>
        <v>0</v>
      </c>
      <c r="BH116" s="186">
        <f t="shared" si="7"/>
        <v>0</v>
      </c>
      <c r="BI116" s="186">
        <f t="shared" si="8"/>
        <v>0</v>
      </c>
      <c r="BJ116" s="17" t="s">
        <v>87</v>
      </c>
      <c r="BK116" s="186">
        <f t="shared" si="9"/>
        <v>0</v>
      </c>
      <c r="BL116" s="17" t="s">
        <v>147</v>
      </c>
      <c r="BM116" s="17" t="s">
        <v>223</v>
      </c>
    </row>
    <row r="117" spans="2:65" s="1" customFormat="1" ht="16.5" customHeight="1">
      <c r="B117" s="35"/>
      <c r="C117" s="187" t="s">
        <v>185</v>
      </c>
      <c r="D117" s="187" t="s">
        <v>161</v>
      </c>
      <c r="E117" s="188" t="s">
        <v>224</v>
      </c>
      <c r="F117" s="189" t="s">
        <v>225</v>
      </c>
      <c r="G117" s="190" t="s">
        <v>145</v>
      </c>
      <c r="H117" s="191">
        <v>6</v>
      </c>
      <c r="I117" s="192"/>
      <c r="J117" s="193">
        <f t="shared" si="0"/>
        <v>0</v>
      </c>
      <c r="K117" s="189" t="s">
        <v>146</v>
      </c>
      <c r="L117" s="194"/>
      <c r="M117" s="195" t="s">
        <v>43</v>
      </c>
      <c r="N117" s="196" t="s">
        <v>52</v>
      </c>
      <c r="O117" s="61"/>
      <c r="P117" s="184">
        <f t="shared" si="1"/>
        <v>0</v>
      </c>
      <c r="Q117" s="184">
        <v>0</v>
      </c>
      <c r="R117" s="184">
        <f t="shared" si="2"/>
        <v>0</v>
      </c>
      <c r="S117" s="184">
        <v>0</v>
      </c>
      <c r="T117" s="185">
        <f t="shared" si="3"/>
        <v>0</v>
      </c>
      <c r="AR117" s="17" t="s">
        <v>156</v>
      </c>
      <c r="AT117" s="17" t="s">
        <v>161</v>
      </c>
      <c r="AU117" s="17" t="s">
        <v>87</v>
      </c>
      <c r="AY117" s="17" t="s">
        <v>141</v>
      </c>
      <c r="BE117" s="186">
        <f t="shared" si="4"/>
        <v>0</v>
      </c>
      <c r="BF117" s="186">
        <f t="shared" si="5"/>
        <v>0</v>
      </c>
      <c r="BG117" s="186">
        <f t="shared" si="6"/>
        <v>0</v>
      </c>
      <c r="BH117" s="186">
        <f t="shared" si="7"/>
        <v>0</v>
      </c>
      <c r="BI117" s="186">
        <f t="shared" si="8"/>
        <v>0</v>
      </c>
      <c r="BJ117" s="17" t="s">
        <v>87</v>
      </c>
      <c r="BK117" s="186">
        <f t="shared" si="9"/>
        <v>0</v>
      </c>
      <c r="BL117" s="17" t="s">
        <v>147</v>
      </c>
      <c r="BM117" s="17" t="s">
        <v>226</v>
      </c>
    </row>
    <row r="118" spans="2:65" s="1" customFormat="1" ht="16.5" customHeight="1">
      <c r="B118" s="35"/>
      <c r="C118" s="187" t="s">
        <v>227</v>
      </c>
      <c r="D118" s="187" t="s">
        <v>161</v>
      </c>
      <c r="E118" s="188" t="s">
        <v>228</v>
      </c>
      <c r="F118" s="189" t="s">
        <v>229</v>
      </c>
      <c r="G118" s="190" t="s">
        <v>145</v>
      </c>
      <c r="H118" s="191">
        <v>6</v>
      </c>
      <c r="I118" s="192"/>
      <c r="J118" s="193">
        <f t="shared" si="0"/>
        <v>0</v>
      </c>
      <c r="K118" s="189" t="s">
        <v>146</v>
      </c>
      <c r="L118" s="194"/>
      <c r="M118" s="195" t="s">
        <v>43</v>
      </c>
      <c r="N118" s="196" t="s">
        <v>52</v>
      </c>
      <c r="O118" s="61"/>
      <c r="P118" s="184">
        <f t="shared" si="1"/>
        <v>0</v>
      </c>
      <c r="Q118" s="184">
        <v>0</v>
      </c>
      <c r="R118" s="184">
        <f t="shared" si="2"/>
        <v>0</v>
      </c>
      <c r="S118" s="184">
        <v>0</v>
      </c>
      <c r="T118" s="185">
        <f t="shared" si="3"/>
        <v>0</v>
      </c>
      <c r="AR118" s="17" t="s">
        <v>156</v>
      </c>
      <c r="AT118" s="17" t="s">
        <v>161</v>
      </c>
      <c r="AU118" s="17" t="s">
        <v>87</v>
      </c>
      <c r="AY118" s="17" t="s">
        <v>141</v>
      </c>
      <c r="BE118" s="186">
        <f t="shared" si="4"/>
        <v>0</v>
      </c>
      <c r="BF118" s="186">
        <f t="shared" si="5"/>
        <v>0</v>
      </c>
      <c r="BG118" s="186">
        <f t="shared" si="6"/>
        <v>0</v>
      </c>
      <c r="BH118" s="186">
        <f t="shared" si="7"/>
        <v>0</v>
      </c>
      <c r="BI118" s="186">
        <f t="shared" si="8"/>
        <v>0</v>
      </c>
      <c r="BJ118" s="17" t="s">
        <v>87</v>
      </c>
      <c r="BK118" s="186">
        <f t="shared" si="9"/>
        <v>0</v>
      </c>
      <c r="BL118" s="17" t="s">
        <v>147</v>
      </c>
      <c r="BM118" s="17" t="s">
        <v>230</v>
      </c>
    </row>
    <row r="119" spans="2:65" s="1" customFormat="1" ht="33.75" customHeight="1">
      <c r="B119" s="35"/>
      <c r="C119" s="175" t="s">
        <v>189</v>
      </c>
      <c r="D119" s="175" t="s">
        <v>142</v>
      </c>
      <c r="E119" s="176" t="s">
        <v>231</v>
      </c>
      <c r="F119" s="177" t="s">
        <v>232</v>
      </c>
      <c r="G119" s="178" t="s">
        <v>145</v>
      </c>
      <c r="H119" s="179">
        <v>6</v>
      </c>
      <c r="I119" s="180"/>
      <c r="J119" s="181">
        <f t="shared" si="0"/>
        <v>0</v>
      </c>
      <c r="K119" s="177" t="s">
        <v>146</v>
      </c>
      <c r="L119" s="39"/>
      <c r="M119" s="182" t="s">
        <v>43</v>
      </c>
      <c r="N119" s="183" t="s">
        <v>52</v>
      </c>
      <c r="O119" s="61"/>
      <c r="P119" s="184">
        <f t="shared" si="1"/>
        <v>0</v>
      </c>
      <c r="Q119" s="184">
        <v>0</v>
      </c>
      <c r="R119" s="184">
        <f t="shared" si="2"/>
        <v>0</v>
      </c>
      <c r="S119" s="184">
        <v>0</v>
      </c>
      <c r="T119" s="185">
        <f t="shared" si="3"/>
        <v>0</v>
      </c>
      <c r="AR119" s="17" t="s">
        <v>147</v>
      </c>
      <c r="AT119" s="17" t="s">
        <v>142</v>
      </c>
      <c r="AU119" s="17" t="s">
        <v>87</v>
      </c>
      <c r="AY119" s="17" t="s">
        <v>141</v>
      </c>
      <c r="BE119" s="186">
        <f t="shared" si="4"/>
        <v>0</v>
      </c>
      <c r="BF119" s="186">
        <f t="shared" si="5"/>
        <v>0</v>
      </c>
      <c r="BG119" s="186">
        <f t="shared" si="6"/>
        <v>0</v>
      </c>
      <c r="BH119" s="186">
        <f t="shared" si="7"/>
        <v>0</v>
      </c>
      <c r="BI119" s="186">
        <f t="shared" si="8"/>
        <v>0</v>
      </c>
      <c r="BJ119" s="17" t="s">
        <v>87</v>
      </c>
      <c r="BK119" s="186">
        <f t="shared" si="9"/>
        <v>0</v>
      </c>
      <c r="BL119" s="17" t="s">
        <v>147</v>
      </c>
      <c r="BM119" s="17" t="s">
        <v>233</v>
      </c>
    </row>
    <row r="120" spans="2:65" s="1" customFormat="1" ht="22.5" customHeight="1">
      <c r="B120" s="35"/>
      <c r="C120" s="175" t="s">
        <v>234</v>
      </c>
      <c r="D120" s="175" t="s">
        <v>142</v>
      </c>
      <c r="E120" s="176" t="s">
        <v>235</v>
      </c>
      <c r="F120" s="177" t="s">
        <v>236</v>
      </c>
      <c r="G120" s="178" t="s">
        <v>145</v>
      </c>
      <c r="H120" s="179">
        <v>6</v>
      </c>
      <c r="I120" s="180"/>
      <c r="J120" s="181">
        <f t="shared" si="0"/>
        <v>0</v>
      </c>
      <c r="K120" s="177" t="s">
        <v>146</v>
      </c>
      <c r="L120" s="39"/>
      <c r="M120" s="182" t="s">
        <v>43</v>
      </c>
      <c r="N120" s="183" t="s">
        <v>52</v>
      </c>
      <c r="O120" s="61"/>
      <c r="P120" s="184">
        <f t="shared" si="1"/>
        <v>0</v>
      </c>
      <c r="Q120" s="184">
        <v>0</v>
      </c>
      <c r="R120" s="184">
        <f t="shared" si="2"/>
        <v>0</v>
      </c>
      <c r="S120" s="184">
        <v>0</v>
      </c>
      <c r="T120" s="185">
        <f t="shared" si="3"/>
        <v>0</v>
      </c>
      <c r="AR120" s="17" t="s">
        <v>147</v>
      </c>
      <c r="AT120" s="17" t="s">
        <v>142</v>
      </c>
      <c r="AU120" s="17" t="s">
        <v>87</v>
      </c>
      <c r="AY120" s="17" t="s">
        <v>141</v>
      </c>
      <c r="BE120" s="186">
        <f t="shared" si="4"/>
        <v>0</v>
      </c>
      <c r="BF120" s="186">
        <f t="shared" si="5"/>
        <v>0</v>
      </c>
      <c r="BG120" s="186">
        <f t="shared" si="6"/>
        <v>0</v>
      </c>
      <c r="BH120" s="186">
        <f t="shared" si="7"/>
        <v>0</v>
      </c>
      <c r="BI120" s="186">
        <f t="shared" si="8"/>
        <v>0</v>
      </c>
      <c r="BJ120" s="17" t="s">
        <v>87</v>
      </c>
      <c r="BK120" s="186">
        <f t="shared" si="9"/>
        <v>0</v>
      </c>
      <c r="BL120" s="17" t="s">
        <v>147</v>
      </c>
      <c r="BM120" s="17" t="s">
        <v>237</v>
      </c>
    </row>
    <row r="121" spans="2:65" s="1" customFormat="1" ht="16.5" customHeight="1">
      <c r="B121" s="35"/>
      <c r="C121" s="175" t="s">
        <v>192</v>
      </c>
      <c r="D121" s="175" t="s">
        <v>142</v>
      </c>
      <c r="E121" s="176" t="s">
        <v>238</v>
      </c>
      <c r="F121" s="177" t="s">
        <v>239</v>
      </c>
      <c r="G121" s="178" t="s">
        <v>145</v>
      </c>
      <c r="H121" s="179">
        <v>3</v>
      </c>
      <c r="I121" s="180"/>
      <c r="J121" s="181">
        <f t="shared" si="0"/>
        <v>0</v>
      </c>
      <c r="K121" s="177" t="s">
        <v>146</v>
      </c>
      <c r="L121" s="39"/>
      <c r="M121" s="182" t="s">
        <v>43</v>
      </c>
      <c r="N121" s="183" t="s">
        <v>52</v>
      </c>
      <c r="O121" s="61"/>
      <c r="P121" s="184">
        <f t="shared" si="1"/>
        <v>0</v>
      </c>
      <c r="Q121" s="184">
        <v>0</v>
      </c>
      <c r="R121" s="184">
        <f t="shared" si="2"/>
        <v>0</v>
      </c>
      <c r="S121" s="184">
        <v>0</v>
      </c>
      <c r="T121" s="185">
        <f t="shared" si="3"/>
        <v>0</v>
      </c>
      <c r="AR121" s="17" t="s">
        <v>147</v>
      </c>
      <c r="AT121" s="17" t="s">
        <v>142</v>
      </c>
      <c r="AU121" s="17" t="s">
        <v>87</v>
      </c>
      <c r="AY121" s="17" t="s">
        <v>141</v>
      </c>
      <c r="BE121" s="186">
        <f t="shared" si="4"/>
        <v>0</v>
      </c>
      <c r="BF121" s="186">
        <f t="shared" si="5"/>
        <v>0</v>
      </c>
      <c r="BG121" s="186">
        <f t="shared" si="6"/>
        <v>0</v>
      </c>
      <c r="BH121" s="186">
        <f t="shared" si="7"/>
        <v>0</v>
      </c>
      <c r="BI121" s="186">
        <f t="shared" si="8"/>
        <v>0</v>
      </c>
      <c r="BJ121" s="17" t="s">
        <v>87</v>
      </c>
      <c r="BK121" s="186">
        <f t="shared" si="9"/>
        <v>0</v>
      </c>
      <c r="BL121" s="17" t="s">
        <v>147</v>
      </c>
      <c r="BM121" s="17" t="s">
        <v>240</v>
      </c>
    </row>
    <row r="122" spans="2:65" s="1" customFormat="1" ht="33.75" customHeight="1">
      <c r="B122" s="35"/>
      <c r="C122" s="175" t="s">
        <v>241</v>
      </c>
      <c r="D122" s="175" t="s">
        <v>142</v>
      </c>
      <c r="E122" s="176" t="s">
        <v>242</v>
      </c>
      <c r="F122" s="177" t="s">
        <v>243</v>
      </c>
      <c r="G122" s="178" t="s">
        <v>145</v>
      </c>
      <c r="H122" s="179">
        <v>3</v>
      </c>
      <c r="I122" s="180"/>
      <c r="J122" s="181">
        <f t="shared" si="0"/>
        <v>0</v>
      </c>
      <c r="K122" s="177" t="s">
        <v>146</v>
      </c>
      <c r="L122" s="39"/>
      <c r="M122" s="182" t="s">
        <v>43</v>
      </c>
      <c r="N122" s="183" t="s">
        <v>52</v>
      </c>
      <c r="O122" s="61"/>
      <c r="P122" s="184">
        <f t="shared" si="1"/>
        <v>0</v>
      </c>
      <c r="Q122" s="184">
        <v>0</v>
      </c>
      <c r="R122" s="184">
        <f t="shared" si="2"/>
        <v>0</v>
      </c>
      <c r="S122" s="184">
        <v>0</v>
      </c>
      <c r="T122" s="185">
        <f t="shared" si="3"/>
        <v>0</v>
      </c>
      <c r="AR122" s="17" t="s">
        <v>147</v>
      </c>
      <c r="AT122" s="17" t="s">
        <v>142</v>
      </c>
      <c r="AU122" s="17" t="s">
        <v>87</v>
      </c>
      <c r="AY122" s="17" t="s">
        <v>141</v>
      </c>
      <c r="BE122" s="186">
        <f t="shared" si="4"/>
        <v>0</v>
      </c>
      <c r="BF122" s="186">
        <f t="shared" si="5"/>
        <v>0</v>
      </c>
      <c r="BG122" s="186">
        <f t="shared" si="6"/>
        <v>0</v>
      </c>
      <c r="BH122" s="186">
        <f t="shared" si="7"/>
        <v>0</v>
      </c>
      <c r="BI122" s="186">
        <f t="shared" si="8"/>
        <v>0</v>
      </c>
      <c r="BJ122" s="17" t="s">
        <v>87</v>
      </c>
      <c r="BK122" s="186">
        <f t="shared" si="9"/>
        <v>0</v>
      </c>
      <c r="BL122" s="17" t="s">
        <v>147</v>
      </c>
      <c r="BM122" s="17" t="s">
        <v>244</v>
      </c>
    </row>
    <row r="123" spans="2:65" s="1" customFormat="1" ht="16.5" customHeight="1">
      <c r="B123" s="35"/>
      <c r="C123" s="175" t="s">
        <v>195</v>
      </c>
      <c r="D123" s="175" t="s">
        <v>142</v>
      </c>
      <c r="E123" s="176" t="s">
        <v>245</v>
      </c>
      <c r="F123" s="177" t="s">
        <v>246</v>
      </c>
      <c r="G123" s="178" t="s">
        <v>145</v>
      </c>
      <c r="H123" s="179">
        <v>2</v>
      </c>
      <c r="I123" s="180"/>
      <c r="J123" s="181">
        <f t="shared" si="0"/>
        <v>0</v>
      </c>
      <c r="K123" s="177" t="s">
        <v>146</v>
      </c>
      <c r="L123" s="39"/>
      <c r="M123" s="182" t="s">
        <v>43</v>
      </c>
      <c r="N123" s="183" t="s">
        <v>52</v>
      </c>
      <c r="O123" s="61"/>
      <c r="P123" s="184">
        <f t="shared" si="1"/>
        <v>0</v>
      </c>
      <c r="Q123" s="184">
        <v>0</v>
      </c>
      <c r="R123" s="184">
        <f t="shared" si="2"/>
        <v>0</v>
      </c>
      <c r="S123" s="184">
        <v>0</v>
      </c>
      <c r="T123" s="185">
        <f t="shared" si="3"/>
        <v>0</v>
      </c>
      <c r="AR123" s="17" t="s">
        <v>147</v>
      </c>
      <c r="AT123" s="17" t="s">
        <v>142</v>
      </c>
      <c r="AU123" s="17" t="s">
        <v>87</v>
      </c>
      <c r="AY123" s="17" t="s">
        <v>141</v>
      </c>
      <c r="BE123" s="186">
        <f t="shared" si="4"/>
        <v>0</v>
      </c>
      <c r="BF123" s="186">
        <f t="shared" si="5"/>
        <v>0</v>
      </c>
      <c r="BG123" s="186">
        <f t="shared" si="6"/>
        <v>0</v>
      </c>
      <c r="BH123" s="186">
        <f t="shared" si="7"/>
        <v>0</v>
      </c>
      <c r="BI123" s="186">
        <f t="shared" si="8"/>
        <v>0</v>
      </c>
      <c r="BJ123" s="17" t="s">
        <v>87</v>
      </c>
      <c r="BK123" s="186">
        <f t="shared" si="9"/>
        <v>0</v>
      </c>
      <c r="BL123" s="17" t="s">
        <v>147</v>
      </c>
      <c r="BM123" s="17" t="s">
        <v>247</v>
      </c>
    </row>
    <row r="124" spans="2:65" s="1" customFormat="1" ht="33.75" customHeight="1">
      <c r="B124" s="35"/>
      <c r="C124" s="175" t="s">
        <v>248</v>
      </c>
      <c r="D124" s="175" t="s">
        <v>142</v>
      </c>
      <c r="E124" s="176" t="s">
        <v>249</v>
      </c>
      <c r="F124" s="177" t="s">
        <v>250</v>
      </c>
      <c r="G124" s="178" t="s">
        <v>145</v>
      </c>
      <c r="H124" s="179">
        <v>2</v>
      </c>
      <c r="I124" s="180"/>
      <c r="J124" s="181">
        <f t="shared" si="0"/>
        <v>0</v>
      </c>
      <c r="K124" s="177" t="s">
        <v>146</v>
      </c>
      <c r="L124" s="39"/>
      <c r="M124" s="182" t="s">
        <v>43</v>
      </c>
      <c r="N124" s="183" t="s">
        <v>52</v>
      </c>
      <c r="O124" s="61"/>
      <c r="P124" s="184">
        <f t="shared" si="1"/>
        <v>0</v>
      </c>
      <c r="Q124" s="184">
        <v>0</v>
      </c>
      <c r="R124" s="184">
        <f t="shared" si="2"/>
        <v>0</v>
      </c>
      <c r="S124" s="184">
        <v>0</v>
      </c>
      <c r="T124" s="185">
        <f t="shared" si="3"/>
        <v>0</v>
      </c>
      <c r="AR124" s="17" t="s">
        <v>198</v>
      </c>
      <c r="AT124" s="17" t="s">
        <v>142</v>
      </c>
      <c r="AU124" s="17" t="s">
        <v>87</v>
      </c>
      <c r="AY124" s="17" t="s">
        <v>141</v>
      </c>
      <c r="BE124" s="186">
        <f t="shared" si="4"/>
        <v>0</v>
      </c>
      <c r="BF124" s="186">
        <f t="shared" si="5"/>
        <v>0</v>
      </c>
      <c r="BG124" s="186">
        <f t="shared" si="6"/>
        <v>0</v>
      </c>
      <c r="BH124" s="186">
        <f t="shared" si="7"/>
        <v>0</v>
      </c>
      <c r="BI124" s="186">
        <f t="shared" si="8"/>
        <v>0</v>
      </c>
      <c r="BJ124" s="17" t="s">
        <v>87</v>
      </c>
      <c r="BK124" s="186">
        <f t="shared" si="9"/>
        <v>0</v>
      </c>
      <c r="BL124" s="17" t="s">
        <v>198</v>
      </c>
      <c r="BM124" s="17" t="s">
        <v>251</v>
      </c>
    </row>
    <row r="125" spans="2:65" s="10" customFormat="1" ht="25.9" customHeight="1">
      <c r="B125" s="161"/>
      <c r="C125" s="162"/>
      <c r="D125" s="163" t="s">
        <v>80</v>
      </c>
      <c r="E125" s="164" t="s">
        <v>252</v>
      </c>
      <c r="F125" s="164" t="s">
        <v>253</v>
      </c>
      <c r="G125" s="162"/>
      <c r="H125" s="162"/>
      <c r="I125" s="165"/>
      <c r="J125" s="166">
        <f>BK125</f>
        <v>0</v>
      </c>
      <c r="K125" s="162"/>
      <c r="L125" s="167"/>
      <c r="M125" s="168"/>
      <c r="N125" s="169"/>
      <c r="O125" s="169"/>
      <c r="P125" s="170">
        <f>SUM(P126:P132)</f>
        <v>0</v>
      </c>
      <c r="Q125" s="169"/>
      <c r="R125" s="170">
        <f>SUM(R126:R132)</f>
        <v>0</v>
      </c>
      <c r="S125" s="169"/>
      <c r="T125" s="171">
        <f>SUM(T126:T132)</f>
        <v>0</v>
      </c>
      <c r="AR125" s="172" t="s">
        <v>87</v>
      </c>
      <c r="AT125" s="173" t="s">
        <v>80</v>
      </c>
      <c r="AU125" s="173" t="s">
        <v>81</v>
      </c>
      <c r="AY125" s="172" t="s">
        <v>141</v>
      </c>
      <c r="BK125" s="174">
        <f>SUM(BK126:BK132)</f>
        <v>0</v>
      </c>
    </row>
    <row r="126" spans="2:65" s="1" customFormat="1" ht="33.75" customHeight="1">
      <c r="B126" s="35"/>
      <c r="C126" s="175" t="s">
        <v>254</v>
      </c>
      <c r="D126" s="175" t="s">
        <v>142</v>
      </c>
      <c r="E126" s="176" t="s">
        <v>255</v>
      </c>
      <c r="F126" s="177" t="s">
        <v>256</v>
      </c>
      <c r="G126" s="178" t="s">
        <v>145</v>
      </c>
      <c r="H126" s="179">
        <v>4</v>
      </c>
      <c r="I126" s="180"/>
      <c r="J126" s="181">
        <f t="shared" ref="J126:J132" si="10">ROUND(I126*H126,2)</f>
        <v>0</v>
      </c>
      <c r="K126" s="177" t="s">
        <v>146</v>
      </c>
      <c r="L126" s="39"/>
      <c r="M126" s="182" t="s">
        <v>43</v>
      </c>
      <c r="N126" s="183" t="s">
        <v>52</v>
      </c>
      <c r="O126" s="61"/>
      <c r="P126" s="184">
        <f t="shared" ref="P126:P132" si="11">O126*H126</f>
        <v>0</v>
      </c>
      <c r="Q126" s="184">
        <v>0</v>
      </c>
      <c r="R126" s="184">
        <f t="shared" ref="R126:R132" si="12">Q126*H126</f>
        <v>0</v>
      </c>
      <c r="S126" s="184">
        <v>0</v>
      </c>
      <c r="T126" s="185">
        <f t="shared" ref="T126:T132" si="13">S126*H126</f>
        <v>0</v>
      </c>
      <c r="AR126" s="17" t="s">
        <v>147</v>
      </c>
      <c r="AT126" s="17" t="s">
        <v>142</v>
      </c>
      <c r="AU126" s="17" t="s">
        <v>87</v>
      </c>
      <c r="AY126" s="17" t="s">
        <v>141</v>
      </c>
      <c r="BE126" s="186">
        <f t="shared" ref="BE126:BE132" si="14">IF(N126="základní",J126,0)</f>
        <v>0</v>
      </c>
      <c r="BF126" s="186">
        <f t="shared" ref="BF126:BF132" si="15">IF(N126="snížená",J126,0)</f>
        <v>0</v>
      </c>
      <c r="BG126" s="186">
        <f t="shared" ref="BG126:BG132" si="16">IF(N126="zákl. přenesená",J126,0)</f>
        <v>0</v>
      </c>
      <c r="BH126" s="186">
        <f t="shared" ref="BH126:BH132" si="17">IF(N126="sníž. přenesená",J126,0)</f>
        <v>0</v>
      </c>
      <c r="BI126" s="186">
        <f t="shared" ref="BI126:BI132" si="18">IF(N126="nulová",J126,0)</f>
        <v>0</v>
      </c>
      <c r="BJ126" s="17" t="s">
        <v>87</v>
      </c>
      <c r="BK126" s="186">
        <f t="shared" ref="BK126:BK132" si="19">ROUND(I126*H126,2)</f>
        <v>0</v>
      </c>
      <c r="BL126" s="17" t="s">
        <v>147</v>
      </c>
      <c r="BM126" s="17" t="s">
        <v>257</v>
      </c>
    </row>
    <row r="127" spans="2:65" s="1" customFormat="1" ht="33.75" customHeight="1">
      <c r="B127" s="35"/>
      <c r="C127" s="175" t="s">
        <v>258</v>
      </c>
      <c r="D127" s="175" t="s">
        <v>142</v>
      </c>
      <c r="E127" s="176" t="s">
        <v>259</v>
      </c>
      <c r="F127" s="177" t="s">
        <v>260</v>
      </c>
      <c r="G127" s="178" t="s">
        <v>145</v>
      </c>
      <c r="H127" s="179">
        <v>4</v>
      </c>
      <c r="I127" s="180"/>
      <c r="J127" s="181">
        <f t="shared" si="10"/>
        <v>0</v>
      </c>
      <c r="K127" s="177" t="s">
        <v>146</v>
      </c>
      <c r="L127" s="39"/>
      <c r="M127" s="182" t="s">
        <v>43</v>
      </c>
      <c r="N127" s="183" t="s">
        <v>52</v>
      </c>
      <c r="O127" s="61"/>
      <c r="P127" s="184">
        <f t="shared" si="11"/>
        <v>0</v>
      </c>
      <c r="Q127" s="184">
        <v>0</v>
      </c>
      <c r="R127" s="184">
        <f t="shared" si="12"/>
        <v>0</v>
      </c>
      <c r="S127" s="184">
        <v>0</v>
      </c>
      <c r="T127" s="185">
        <f t="shared" si="13"/>
        <v>0</v>
      </c>
      <c r="AR127" s="17" t="s">
        <v>147</v>
      </c>
      <c r="AT127" s="17" t="s">
        <v>142</v>
      </c>
      <c r="AU127" s="17" t="s">
        <v>87</v>
      </c>
      <c r="AY127" s="17" t="s">
        <v>141</v>
      </c>
      <c r="BE127" s="186">
        <f t="shared" si="14"/>
        <v>0</v>
      </c>
      <c r="BF127" s="186">
        <f t="shared" si="15"/>
        <v>0</v>
      </c>
      <c r="BG127" s="186">
        <f t="shared" si="16"/>
        <v>0</v>
      </c>
      <c r="BH127" s="186">
        <f t="shared" si="17"/>
        <v>0</v>
      </c>
      <c r="BI127" s="186">
        <f t="shared" si="18"/>
        <v>0</v>
      </c>
      <c r="BJ127" s="17" t="s">
        <v>87</v>
      </c>
      <c r="BK127" s="186">
        <f t="shared" si="19"/>
        <v>0</v>
      </c>
      <c r="BL127" s="17" t="s">
        <v>147</v>
      </c>
      <c r="BM127" s="17" t="s">
        <v>261</v>
      </c>
    </row>
    <row r="128" spans="2:65" s="1" customFormat="1" ht="16.5" customHeight="1">
      <c r="B128" s="35"/>
      <c r="C128" s="175" t="s">
        <v>203</v>
      </c>
      <c r="D128" s="175" t="s">
        <v>142</v>
      </c>
      <c r="E128" s="176" t="s">
        <v>262</v>
      </c>
      <c r="F128" s="177" t="s">
        <v>263</v>
      </c>
      <c r="G128" s="178" t="s">
        <v>145</v>
      </c>
      <c r="H128" s="179">
        <v>8</v>
      </c>
      <c r="I128" s="180"/>
      <c r="J128" s="181">
        <f t="shared" si="10"/>
        <v>0</v>
      </c>
      <c r="K128" s="177" t="s">
        <v>146</v>
      </c>
      <c r="L128" s="39"/>
      <c r="M128" s="182" t="s">
        <v>43</v>
      </c>
      <c r="N128" s="183" t="s">
        <v>52</v>
      </c>
      <c r="O128" s="61"/>
      <c r="P128" s="184">
        <f t="shared" si="11"/>
        <v>0</v>
      </c>
      <c r="Q128" s="184">
        <v>0</v>
      </c>
      <c r="R128" s="184">
        <f t="shared" si="12"/>
        <v>0</v>
      </c>
      <c r="S128" s="184">
        <v>0</v>
      </c>
      <c r="T128" s="185">
        <f t="shared" si="13"/>
        <v>0</v>
      </c>
      <c r="AR128" s="17" t="s">
        <v>147</v>
      </c>
      <c r="AT128" s="17" t="s">
        <v>142</v>
      </c>
      <c r="AU128" s="17" t="s">
        <v>87</v>
      </c>
      <c r="AY128" s="17" t="s">
        <v>141</v>
      </c>
      <c r="BE128" s="186">
        <f t="shared" si="14"/>
        <v>0</v>
      </c>
      <c r="BF128" s="186">
        <f t="shared" si="15"/>
        <v>0</v>
      </c>
      <c r="BG128" s="186">
        <f t="shared" si="16"/>
        <v>0</v>
      </c>
      <c r="BH128" s="186">
        <f t="shared" si="17"/>
        <v>0</v>
      </c>
      <c r="BI128" s="186">
        <f t="shared" si="18"/>
        <v>0</v>
      </c>
      <c r="BJ128" s="17" t="s">
        <v>87</v>
      </c>
      <c r="BK128" s="186">
        <f t="shared" si="19"/>
        <v>0</v>
      </c>
      <c r="BL128" s="17" t="s">
        <v>147</v>
      </c>
      <c r="BM128" s="17" t="s">
        <v>264</v>
      </c>
    </row>
    <row r="129" spans="2:65" s="1" customFormat="1" ht="16.5" customHeight="1">
      <c r="B129" s="35"/>
      <c r="C129" s="175" t="s">
        <v>265</v>
      </c>
      <c r="D129" s="175" t="s">
        <v>142</v>
      </c>
      <c r="E129" s="176" t="s">
        <v>266</v>
      </c>
      <c r="F129" s="177" t="s">
        <v>267</v>
      </c>
      <c r="G129" s="178" t="s">
        <v>145</v>
      </c>
      <c r="H129" s="179">
        <v>4</v>
      </c>
      <c r="I129" s="180"/>
      <c r="J129" s="181">
        <f t="shared" si="10"/>
        <v>0</v>
      </c>
      <c r="K129" s="177" t="s">
        <v>146</v>
      </c>
      <c r="L129" s="39"/>
      <c r="M129" s="182" t="s">
        <v>43</v>
      </c>
      <c r="N129" s="183" t="s">
        <v>52</v>
      </c>
      <c r="O129" s="61"/>
      <c r="P129" s="184">
        <f t="shared" si="11"/>
        <v>0</v>
      </c>
      <c r="Q129" s="184">
        <v>0</v>
      </c>
      <c r="R129" s="184">
        <f t="shared" si="12"/>
        <v>0</v>
      </c>
      <c r="S129" s="184">
        <v>0</v>
      </c>
      <c r="T129" s="185">
        <f t="shared" si="13"/>
        <v>0</v>
      </c>
      <c r="AR129" s="17" t="s">
        <v>147</v>
      </c>
      <c r="AT129" s="17" t="s">
        <v>142</v>
      </c>
      <c r="AU129" s="17" t="s">
        <v>87</v>
      </c>
      <c r="AY129" s="17" t="s">
        <v>141</v>
      </c>
      <c r="BE129" s="186">
        <f t="shared" si="14"/>
        <v>0</v>
      </c>
      <c r="BF129" s="186">
        <f t="shared" si="15"/>
        <v>0</v>
      </c>
      <c r="BG129" s="186">
        <f t="shared" si="16"/>
        <v>0</v>
      </c>
      <c r="BH129" s="186">
        <f t="shared" si="17"/>
        <v>0</v>
      </c>
      <c r="BI129" s="186">
        <f t="shared" si="18"/>
        <v>0</v>
      </c>
      <c r="BJ129" s="17" t="s">
        <v>87</v>
      </c>
      <c r="BK129" s="186">
        <f t="shared" si="19"/>
        <v>0</v>
      </c>
      <c r="BL129" s="17" t="s">
        <v>147</v>
      </c>
      <c r="BM129" s="17" t="s">
        <v>268</v>
      </c>
    </row>
    <row r="130" spans="2:65" s="1" customFormat="1" ht="16.5" customHeight="1">
      <c r="B130" s="35"/>
      <c r="C130" s="175" t="s">
        <v>206</v>
      </c>
      <c r="D130" s="175" t="s">
        <v>142</v>
      </c>
      <c r="E130" s="176" t="s">
        <v>269</v>
      </c>
      <c r="F130" s="177" t="s">
        <v>270</v>
      </c>
      <c r="G130" s="178" t="s">
        <v>145</v>
      </c>
      <c r="H130" s="179">
        <v>4</v>
      </c>
      <c r="I130" s="180"/>
      <c r="J130" s="181">
        <f t="shared" si="10"/>
        <v>0</v>
      </c>
      <c r="K130" s="177" t="s">
        <v>146</v>
      </c>
      <c r="L130" s="39"/>
      <c r="M130" s="182" t="s">
        <v>43</v>
      </c>
      <c r="N130" s="183" t="s">
        <v>52</v>
      </c>
      <c r="O130" s="61"/>
      <c r="P130" s="184">
        <f t="shared" si="11"/>
        <v>0</v>
      </c>
      <c r="Q130" s="184">
        <v>0</v>
      </c>
      <c r="R130" s="184">
        <f t="shared" si="12"/>
        <v>0</v>
      </c>
      <c r="S130" s="184">
        <v>0</v>
      </c>
      <c r="T130" s="185">
        <f t="shared" si="13"/>
        <v>0</v>
      </c>
      <c r="AR130" s="17" t="s">
        <v>147</v>
      </c>
      <c r="AT130" s="17" t="s">
        <v>142</v>
      </c>
      <c r="AU130" s="17" t="s">
        <v>87</v>
      </c>
      <c r="AY130" s="17" t="s">
        <v>141</v>
      </c>
      <c r="BE130" s="186">
        <f t="shared" si="14"/>
        <v>0</v>
      </c>
      <c r="BF130" s="186">
        <f t="shared" si="15"/>
        <v>0</v>
      </c>
      <c r="BG130" s="186">
        <f t="shared" si="16"/>
        <v>0</v>
      </c>
      <c r="BH130" s="186">
        <f t="shared" si="17"/>
        <v>0</v>
      </c>
      <c r="BI130" s="186">
        <f t="shared" si="18"/>
        <v>0</v>
      </c>
      <c r="BJ130" s="17" t="s">
        <v>87</v>
      </c>
      <c r="BK130" s="186">
        <f t="shared" si="19"/>
        <v>0</v>
      </c>
      <c r="BL130" s="17" t="s">
        <v>147</v>
      </c>
      <c r="BM130" s="17" t="s">
        <v>271</v>
      </c>
    </row>
    <row r="131" spans="2:65" s="1" customFormat="1" ht="16.5" customHeight="1">
      <c r="B131" s="35"/>
      <c r="C131" s="187" t="s">
        <v>272</v>
      </c>
      <c r="D131" s="187" t="s">
        <v>161</v>
      </c>
      <c r="E131" s="188" t="s">
        <v>273</v>
      </c>
      <c r="F131" s="189" t="s">
        <v>274</v>
      </c>
      <c r="G131" s="190" t="s">
        <v>145</v>
      </c>
      <c r="H131" s="191">
        <v>4</v>
      </c>
      <c r="I131" s="192"/>
      <c r="J131" s="193">
        <f t="shared" si="10"/>
        <v>0</v>
      </c>
      <c r="K131" s="189" t="s">
        <v>146</v>
      </c>
      <c r="L131" s="194"/>
      <c r="M131" s="195" t="s">
        <v>43</v>
      </c>
      <c r="N131" s="196" t="s">
        <v>52</v>
      </c>
      <c r="O131" s="61"/>
      <c r="P131" s="184">
        <f t="shared" si="11"/>
        <v>0</v>
      </c>
      <c r="Q131" s="184">
        <v>0</v>
      </c>
      <c r="R131" s="184">
        <f t="shared" si="12"/>
        <v>0</v>
      </c>
      <c r="S131" s="184">
        <v>0</v>
      </c>
      <c r="T131" s="185">
        <f t="shared" si="13"/>
        <v>0</v>
      </c>
      <c r="AR131" s="17" t="s">
        <v>156</v>
      </c>
      <c r="AT131" s="17" t="s">
        <v>161</v>
      </c>
      <c r="AU131" s="17" t="s">
        <v>87</v>
      </c>
      <c r="AY131" s="17" t="s">
        <v>141</v>
      </c>
      <c r="BE131" s="186">
        <f t="shared" si="14"/>
        <v>0</v>
      </c>
      <c r="BF131" s="186">
        <f t="shared" si="15"/>
        <v>0</v>
      </c>
      <c r="BG131" s="186">
        <f t="shared" si="16"/>
        <v>0</v>
      </c>
      <c r="BH131" s="186">
        <f t="shared" si="17"/>
        <v>0</v>
      </c>
      <c r="BI131" s="186">
        <f t="shared" si="18"/>
        <v>0</v>
      </c>
      <c r="BJ131" s="17" t="s">
        <v>87</v>
      </c>
      <c r="BK131" s="186">
        <f t="shared" si="19"/>
        <v>0</v>
      </c>
      <c r="BL131" s="17" t="s">
        <v>147</v>
      </c>
      <c r="BM131" s="17" t="s">
        <v>275</v>
      </c>
    </row>
    <row r="132" spans="2:65" s="1" customFormat="1" ht="16.5" customHeight="1">
      <c r="B132" s="35"/>
      <c r="C132" s="187" t="s">
        <v>210</v>
      </c>
      <c r="D132" s="187" t="s">
        <v>161</v>
      </c>
      <c r="E132" s="188" t="s">
        <v>276</v>
      </c>
      <c r="F132" s="189" t="s">
        <v>277</v>
      </c>
      <c r="G132" s="190" t="s">
        <v>145</v>
      </c>
      <c r="H132" s="191">
        <v>4</v>
      </c>
      <c r="I132" s="192"/>
      <c r="J132" s="193">
        <f t="shared" si="10"/>
        <v>0</v>
      </c>
      <c r="K132" s="189" t="s">
        <v>146</v>
      </c>
      <c r="L132" s="194"/>
      <c r="M132" s="195" t="s">
        <v>43</v>
      </c>
      <c r="N132" s="196" t="s">
        <v>52</v>
      </c>
      <c r="O132" s="61"/>
      <c r="P132" s="184">
        <f t="shared" si="11"/>
        <v>0</v>
      </c>
      <c r="Q132" s="184">
        <v>0</v>
      </c>
      <c r="R132" s="184">
        <f t="shared" si="12"/>
        <v>0</v>
      </c>
      <c r="S132" s="184">
        <v>0</v>
      </c>
      <c r="T132" s="185">
        <f t="shared" si="13"/>
        <v>0</v>
      </c>
      <c r="AR132" s="17" t="s">
        <v>278</v>
      </c>
      <c r="AT132" s="17" t="s">
        <v>161</v>
      </c>
      <c r="AU132" s="17" t="s">
        <v>87</v>
      </c>
      <c r="AY132" s="17" t="s">
        <v>141</v>
      </c>
      <c r="BE132" s="186">
        <f t="shared" si="14"/>
        <v>0</v>
      </c>
      <c r="BF132" s="186">
        <f t="shared" si="15"/>
        <v>0</v>
      </c>
      <c r="BG132" s="186">
        <f t="shared" si="16"/>
        <v>0</v>
      </c>
      <c r="BH132" s="186">
        <f t="shared" si="17"/>
        <v>0</v>
      </c>
      <c r="BI132" s="186">
        <f t="shared" si="18"/>
        <v>0</v>
      </c>
      <c r="BJ132" s="17" t="s">
        <v>87</v>
      </c>
      <c r="BK132" s="186">
        <f t="shared" si="19"/>
        <v>0</v>
      </c>
      <c r="BL132" s="17" t="s">
        <v>278</v>
      </c>
      <c r="BM132" s="17" t="s">
        <v>279</v>
      </c>
    </row>
    <row r="133" spans="2:65" s="10" customFormat="1" ht="25.9" customHeight="1">
      <c r="B133" s="161"/>
      <c r="C133" s="162"/>
      <c r="D133" s="163" t="s">
        <v>80</v>
      </c>
      <c r="E133" s="164" t="s">
        <v>280</v>
      </c>
      <c r="F133" s="164" t="s">
        <v>281</v>
      </c>
      <c r="G133" s="162"/>
      <c r="H133" s="162"/>
      <c r="I133" s="165"/>
      <c r="J133" s="166">
        <f>BK133</f>
        <v>0</v>
      </c>
      <c r="K133" s="162"/>
      <c r="L133" s="167"/>
      <c r="M133" s="168"/>
      <c r="N133" s="169"/>
      <c r="O133" s="169"/>
      <c r="P133" s="170">
        <f>SUM(P134:P141)</f>
        <v>0</v>
      </c>
      <c r="Q133" s="169"/>
      <c r="R133" s="170">
        <f>SUM(R134:R141)</f>
        <v>0</v>
      </c>
      <c r="S133" s="169"/>
      <c r="T133" s="171">
        <f>SUM(T134:T141)</f>
        <v>0</v>
      </c>
      <c r="AR133" s="172" t="s">
        <v>87</v>
      </c>
      <c r="AT133" s="173" t="s">
        <v>80</v>
      </c>
      <c r="AU133" s="173" t="s">
        <v>81</v>
      </c>
      <c r="AY133" s="172" t="s">
        <v>141</v>
      </c>
      <c r="BK133" s="174">
        <f>SUM(BK134:BK141)</f>
        <v>0</v>
      </c>
    </row>
    <row r="134" spans="2:65" s="1" customFormat="1" ht="16.5" customHeight="1">
      <c r="B134" s="35"/>
      <c r="C134" s="175" t="s">
        <v>282</v>
      </c>
      <c r="D134" s="175" t="s">
        <v>142</v>
      </c>
      <c r="E134" s="176" t="s">
        <v>283</v>
      </c>
      <c r="F134" s="177" t="s">
        <v>284</v>
      </c>
      <c r="G134" s="178" t="s">
        <v>145</v>
      </c>
      <c r="H134" s="179">
        <v>19</v>
      </c>
      <c r="I134" s="180"/>
      <c r="J134" s="181">
        <f t="shared" ref="J134:J141" si="20">ROUND(I134*H134,2)</f>
        <v>0</v>
      </c>
      <c r="K134" s="177" t="s">
        <v>146</v>
      </c>
      <c r="L134" s="39"/>
      <c r="M134" s="182" t="s">
        <v>43</v>
      </c>
      <c r="N134" s="183" t="s">
        <v>52</v>
      </c>
      <c r="O134" s="61"/>
      <c r="P134" s="184">
        <f t="shared" ref="P134:P141" si="21">O134*H134</f>
        <v>0</v>
      </c>
      <c r="Q134" s="184">
        <v>0</v>
      </c>
      <c r="R134" s="184">
        <f t="shared" ref="R134:R141" si="22">Q134*H134</f>
        <v>0</v>
      </c>
      <c r="S134" s="184">
        <v>0</v>
      </c>
      <c r="T134" s="185">
        <f t="shared" ref="T134:T141" si="23">S134*H134</f>
        <v>0</v>
      </c>
      <c r="AR134" s="17" t="s">
        <v>147</v>
      </c>
      <c r="AT134" s="17" t="s">
        <v>142</v>
      </c>
      <c r="AU134" s="17" t="s">
        <v>87</v>
      </c>
      <c r="AY134" s="17" t="s">
        <v>141</v>
      </c>
      <c r="BE134" s="186">
        <f t="shared" ref="BE134:BE141" si="24">IF(N134="základní",J134,0)</f>
        <v>0</v>
      </c>
      <c r="BF134" s="186">
        <f t="shared" ref="BF134:BF141" si="25">IF(N134="snížená",J134,0)</f>
        <v>0</v>
      </c>
      <c r="BG134" s="186">
        <f t="shared" ref="BG134:BG141" si="26">IF(N134="zákl. přenesená",J134,0)</f>
        <v>0</v>
      </c>
      <c r="BH134" s="186">
        <f t="shared" ref="BH134:BH141" si="27">IF(N134="sníž. přenesená",J134,0)</f>
        <v>0</v>
      </c>
      <c r="BI134" s="186">
        <f t="shared" ref="BI134:BI141" si="28">IF(N134="nulová",J134,0)</f>
        <v>0</v>
      </c>
      <c r="BJ134" s="17" t="s">
        <v>87</v>
      </c>
      <c r="BK134" s="186">
        <f t="shared" ref="BK134:BK141" si="29">ROUND(I134*H134,2)</f>
        <v>0</v>
      </c>
      <c r="BL134" s="17" t="s">
        <v>147</v>
      </c>
      <c r="BM134" s="17" t="s">
        <v>285</v>
      </c>
    </row>
    <row r="135" spans="2:65" s="1" customFormat="1" ht="16.5" customHeight="1">
      <c r="B135" s="35"/>
      <c r="C135" s="175" t="s">
        <v>213</v>
      </c>
      <c r="D135" s="175" t="s">
        <v>142</v>
      </c>
      <c r="E135" s="176" t="s">
        <v>286</v>
      </c>
      <c r="F135" s="177" t="s">
        <v>287</v>
      </c>
      <c r="G135" s="178" t="s">
        <v>145</v>
      </c>
      <c r="H135" s="179">
        <v>19</v>
      </c>
      <c r="I135" s="180"/>
      <c r="J135" s="181">
        <f t="shared" si="20"/>
        <v>0</v>
      </c>
      <c r="K135" s="177" t="s">
        <v>146</v>
      </c>
      <c r="L135" s="39"/>
      <c r="M135" s="182" t="s">
        <v>43</v>
      </c>
      <c r="N135" s="183" t="s">
        <v>52</v>
      </c>
      <c r="O135" s="61"/>
      <c r="P135" s="184">
        <f t="shared" si="21"/>
        <v>0</v>
      </c>
      <c r="Q135" s="184">
        <v>0</v>
      </c>
      <c r="R135" s="184">
        <f t="shared" si="22"/>
        <v>0</v>
      </c>
      <c r="S135" s="184">
        <v>0</v>
      </c>
      <c r="T135" s="185">
        <f t="shared" si="23"/>
        <v>0</v>
      </c>
      <c r="AR135" s="17" t="s">
        <v>147</v>
      </c>
      <c r="AT135" s="17" t="s">
        <v>142</v>
      </c>
      <c r="AU135" s="17" t="s">
        <v>87</v>
      </c>
      <c r="AY135" s="17" t="s">
        <v>141</v>
      </c>
      <c r="BE135" s="186">
        <f t="shared" si="24"/>
        <v>0</v>
      </c>
      <c r="BF135" s="186">
        <f t="shared" si="25"/>
        <v>0</v>
      </c>
      <c r="BG135" s="186">
        <f t="shared" si="26"/>
        <v>0</v>
      </c>
      <c r="BH135" s="186">
        <f t="shared" si="27"/>
        <v>0</v>
      </c>
      <c r="BI135" s="186">
        <f t="shared" si="28"/>
        <v>0</v>
      </c>
      <c r="BJ135" s="17" t="s">
        <v>87</v>
      </c>
      <c r="BK135" s="186">
        <f t="shared" si="29"/>
        <v>0</v>
      </c>
      <c r="BL135" s="17" t="s">
        <v>147</v>
      </c>
      <c r="BM135" s="17" t="s">
        <v>288</v>
      </c>
    </row>
    <row r="136" spans="2:65" s="1" customFormat="1" ht="16.5" customHeight="1">
      <c r="B136" s="35"/>
      <c r="C136" s="187" t="s">
        <v>289</v>
      </c>
      <c r="D136" s="187" t="s">
        <v>161</v>
      </c>
      <c r="E136" s="188" t="s">
        <v>290</v>
      </c>
      <c r="F136" s="189" t="s">
        <v>291</v>
      </c>
      <c r="G136" s="190" t="s">
        <v>145</v>
      </c>
      <c r="H136" s="191">
        <v>4</v>
      </c>
      <c r="I136" s="192"/>
      <c r="J136" s="193">
        <f t="shared" si="20"/>
        <v>0</v>
      </c>
      <c r="K136" s="189" t="s">
        <v>146</v>
      </c>
      <c r="L136" s="194"/>
      <c r="M136" s="195" t="s">
        <v>43</v>
      </c>
      <c r="N136" s="196" t="s">
        <v>52</v>
      </c>
      <c r="O136" s="61"/>
      <c r="P136" s="184">
        <f t="shared" si="21"/>
        <v>0</v>
      </c>
      <c r="Q136" s="184">
        <v>0</v>
      </c>
      <c r="R136" s="184">
        <f t="shared" si="22"/>
        <v>0</v>
      </c>
      <c r="S136" s="184">
        <v>0</v>
      </c>
      <c r="T136" s="185">
        <f t="shared" si="23"/>
        <v>0</v>
      </c>
      <c r="AR136" s="17" t="s">
        <v>156</v>
      </c>
      <c r="AT136" s="17" t="s">
        <v>161</v>
      </c>
      <c r="AU136" s="17" t="s">
        <v>87</v>
      </c>
      <c r="AY136" s="17" t="s">
        <v>141</v>
      </c>
      <c r="BE136" s="186">
        <f t="shared" si="24"/>
        <v>0</v>
      </c>
      <c r="BF136" s="186">
        <f t="shared" si="25"/>
        <v>0</v>
      </c>
      <c r="BG136" s="186">
        <f t="shared" si="26"/>
        <v>0</v>
      </c>
      <c r="BH136" s="186">
        <f t="shared" si="27"/>
        <v>0</v>
      </c>
      <c r="BI136" s="186">
        <f t="shared" si="28"/>
        <v>0</v>
      </c>
      <c r="BJ136" s="17" t="s">
        <v>87</v>
      </c>
      <c r="BK136" s="186">
        <f t="shared" si="29"/>
        <v>0</v>
      </c>
      <c r="BL136" s="17" t="s">
        <v>147</v>
      </c>
      <c r="BM136" s="17" t="s">
        <v>292</v>
      </c>
    </row>
    <row r="137" spans="2:65" s="1" customFormat="1" ht="16.5" customHeight="1">
      <c r="B137" s="35"/>
      <c r="C137" s="187" t="s">
        <v>216</v>
      </c>
      <c r="D137" s="187" t="s">
        <v>161</v>
      </c>
      <c r="E137" s="188" t="s">
        <v>293</v>
      </c>
      <c r="F137" s="189" t="s">
        <v>294</v>
      </c>
      <c r="G137" s="190" t="s">
        <v>145</v>
      </c>
      <c r="H137" s="191">
        <v>19</v>
      </c>
      <c r="I137" s="192"/>
      <c r="J137" s="193">
        <f t="shared" si="20"/>
        <v>0</v>
      </c>
      <c r="K137" s="189" t="s">
        <v>146</v>
      </c>
      <c r="L137" s="194"/>
      <c r="M137" s="195" t="s">
        <v>43</v>
      </c>
      <c r="N137" s="196" t="s">
        <v>52</v>
      </c>
      <c r="O137" s="61"/>
      <c r="P137" s="184">
        <f t="shared" si="21"/>
        <v>0</v>
      </c>
      <c r="Q137" s="184">
        <v>0</v>
      </c>
      <c r="R137" s="184">
        <f t="shared" si="22"/>
        <v>0</v>
      </c>
      <c r="S137" s="184">
        <v>0</v>
      </c>
      <c r="T137" s="185">
        <f t="shared" si="23"/>
        <v>0</v>
      </c>
      <c r="AR137" s="17" t="s">
        <v>156</v>
      </c>
      <c r="AT137" s="17" t="s">
        <v>161</v>
      </c>
      <c r="AU137" s="17" t="s">
        <v>87</v>
      </c>
      <c r="AY137" s="17" t="s">
        <v>141</v>
      </c>
      <c r="BE137" s="186">
        <f t="shared" si="24"/>
        <v>0</v>
      </c>
      <c r="BF137" s="186">
        <f t="shared" si="25"/>
        <v>0</v>
      </c>
      <c r="BG137" s="186">
        <f t="shared" si="26"/>
        <v>0</v>
      </c>
      <c r="BH137" s="186">
        <f t="shared" si="27"/>
        <v>0</v>
      </c>
      <c r="BI137" s="186">
        <f t="shared" si="28"/>
        <v>0</v>
      </c>
      <c r="BJ137" s="17" t="s">
        <v>87</v>
      </c>
      <c r="BK137" s="186">
        <f t="shared" si="29"/>
        <v>0</v>
      </c>
      <c r="BL137" s="17" t="s">
        <v>147</v>
      </c>
      <c r="BM137" s="17" t="s">
        <v>295</v>
      </c>
    </row>
    <row r="138" spans="2:65" s="1" customFormat="1" ht="45" customHeight="1">
      <c r="B138" s="35"/>
      <c r="C138" s="175" t="s">
        <v>296</v>
      </c>
      <c r="D138" s="175" t="s">
        <v>142</v>
      </c>
      <c r="E138" s="176" t="s">
        <v>297</v>
      </c>
      <c r="F138" s="177" t="s">
        <v>298</v>
      </c>
      <c r="G138" s="178" t="s">
        <v>145</v>
      </c>
      <c r="H138" s="179">
        <v>19</v>
      </c>
      <c r="I138" s="180"/>
      <c r="J138" s="181">
        <f t="shared" si="20"/>
        <v>0</v>
      </c>
      <c r="K138" s="177" t="s">
        <v>146</v>
      </c>
      <c r="L138" s="39"/>
      <c r="M138" s="182" t="s">
        <v>43</v>
      </c>
      <c r="N138" s="183" t="s">
        <v>52</v>
      </c>
      <c r="O138" s="61"/>
      <c r="P138" s="184">
        <f t="shared" si="21"/>
        <v>0</v>
      </c>
      <c r="Q138" s="184">
        <v>0</v>
      </c>
      <c r="R138" s="184">
        <f t="shared" si="22"/>
        <v>0</v>
      </c>
      <c r="S138" s="184">
        <v>0</v>
      </c>
      <c r="T138" s="185">
        <f t="shared" si="23"/>
        <v>0</v>
      </c>
      <c r="AR138" s="17" t="s">
        <v>147</v>
      </c>
      <c r="AT138" s="17" t="s">
        <v>142</v>
      </c>
      <c r="AU138" s="17" t="s">
        <v>87</v>
      </c>
      <c r="AY138" s="17" t="s">
        <v>141</v>
      </c>
      <c r="BE138" s="186">
        <f t="shared" si="24"/>
        <v>0</v>
      </c>
      <c r="BF138" s="186">
        <f t="shared" si="25"/>
        <v>0</v>
      </c>
      <c r="BG138" s="186">
        <f t="shared" si="26"/>
        <v>0</v>
      </c>
      <c r="BH138" s="186">
        <f t="shared" si="27"/>
        <v>0</v>
      </c>
      <c r="BI138" s="186">
        <f t="shared" si="28"/>
        <v>0</v>
      </c>
      <c r="BJ138" s="17" t="s">
        <v>87</v>
      </c>
      <c r="BK138" s="186">
        <f t="shared" si="29"/>
        <v>0</v>
      </c>
      <c r="BL138" s="17" t="s">
        <v>147</v>
      </c>
      <c r="BM138" s="17" t="s">
        <v>299</v>
      </c>
    </row>
    <row r="139" spans="2:65" s="1" customFormat="1" ht="22.5" customHeight="1">
      <c r="B139" s="35"/>
      <c r="C139" s="175" t="s">
        <v>219</v>
      </c>
      <c r="D139" s="175" t="s">
        <v>142</v>
      </c>
      <c r="E139" s="176" t="s">
        <v>300</v>
      </c>
      <c r="F139" s="177" t="s">
        <v>301</v>
      </c>
      <c r="G139" s="178" t="s">
        <v>145</v>
      </c>
      <c r="H139" s="179">
        <v>19</v>
      </c>
      <c r="I139" s="180"/>
      <c r="J139" s="181">
        <f t="shared" si="20"/>
        <v>0</v>
      </c>
      <c r="K139" s="177" t="s">
        <v>146</v>
      </c>
      <c r="L139" s="39"/>
      <c r="M139" s="182" t="s">
        <v>43</v>
      </c>
      <c r="N139" s="183" t="s">
        <v>52</v>
      </c>
      <c r="O139" s="61"/>
      <c r="P139" s="184">
        <f t="shared" si="21"/>
        <v>0</v>
      </c>
      <c r="Q139" s="184">
        <v>0</v>
      </c>
      <c r="R139" s="184">
        <f t="shared" si="22"/>
        <v>0</v>
      </c>
      <c r="S139" s="184">
        <v>0</v>
      </c>
      <c r="T139" s="185">
        <f t="shared" si="23"/>
        <v>0</v>
      </c>
      <c r="AR139" s="17" t="s">
        <v>198</v>
      </c>
      <c r="AT139" s="17" t="s">
        <v>142</v>
      </c>
      <c r="AU139" s="17" t="s">
        <v>87</v>
      </c>
      <c r="AY139" s="17" t="s">
        <v>141</v>
      </c>
      <c r="BE139" s="186">
        <f t="shared" si="24"/>
        <v>0</v>
      </c>
      <c r="BF139" s="186">
        <f t="shared" si="25"/>
        <v>0</v>
      </c>
      <c r="BG139" s="186">
        <f t="shared" si="26"/>
        <v>0</v>
      </c>
      <c r="BH139" s="186">
        <f t="shared" si="27"/>
        <v>0</v>
      </c>
      <c r="BI139" s="186">
        <f t="shared" si="28"/>
        <v>0</v>
      </c>
      <c r="BJ139" s="17" t="s">
        <v>87</v>
      </c>
      <c r="BK139" s="186">
        <f t="shared" si="29"/>
        <v>0</v>
      </c>
      <c r="BL139" s="17" t="s">
        <v>198</v>
      </c>
      <c r="BM139" s="17" t="s">
        <v>302</v>
      </c>
    </row>
    <row r="140" spans="2:65" s="1" customFormat="1" ht="33.75" customHeight="1">
      <c r="B140" s="35"/>
      <c r="C140" s="175" t="s">
        <v>303</v>
      </c>
      <c r="D140" s="175" t="s">
        <v>142</v>
      </c>
      <c r="E140" s="176" t="s">
        <v>231</v>
      </c>
      <c r="F140" s="177" t="s">
        <v>232</v>
      </c>
      <c r="G140" s="178" t="s">
        <v>145</v>
      </c>
      <c r="H140" s="179">
        <v>19</v>
      </c>
      <c r="I140" s="180"/>
      <c r="J140" s="181">
        <f t="shared" si="20"/>
        <v>0</v>
      </c>
      <c r="K140" s="177" t="s">
        <v>146</v>
      </c>
      <c r="L140" s="39"/>
      <c r="M140" s="182" t="s">
        <v>43</v>
      </c>
      <c r="N140" s="183" t="s">
        <v>52</v>
      </c>
      <c r="O140" s="61"/>
      <c r="P140" s="184">
        <f t="shared" si="21"/>
        <v>0</v>
      </c>
      <c r="Q140" s="184">
        <v>0</v>
      </c>
      <c r="R140" s="184">
        <f t="shared" si="22"/>
        <v>0</v>
      </c>
      <c r="S140" s="184">
        <v>0</v>
      </c>
      <c r="T140" s="185">
        <f t="shared" si="23"/>
        <v>0</v>
      </c>
      <c r="AR140" s="17" t="s">
        <v>147</v>
      </c>
      <c r="AT140" s="17" t="s">
        <v>142</v>
      </c>
      <c r="AU140" s="17" t="s">
        <v>87</v>
      </c>
      <c r="AY140" s="17" t="s">
        <v>141</v>
      </c>
      <c r="BE140" s="186">
        <f t="shared" si="24"/>
        <v>0</v>
      </c>
      <c r="BF140" s="186">
        <f t="shared" si="25"/>
        <v>0</v>
      </c>
      <c r="BG140" s="186">
        <f t="shared" si="26"/>
        <v>0</v>
      </c>
      <c r="BH140" s="186">
        <f t="shared" si="27"/>
        <v>0</v>
      </c>
      <c r="BI140" s="186">
        <f t="shared" si="28"/>
        <v>0</v>
      </c>
      <c r="BJ140" s="17" t="s">
        <v>87</v>
      </c>
      <c r="BK140" s="186">
        <f t="shared" si="29"/>
        <v>0</v>
      </c>
      <c r="BL140" s="17" t="s">
        <v>147</v>
      </c>
      <c r="BM140" s="17" t="s">
        <v>304</v>
      </c>
    </row>
    <row r="141" spans="2:65" s="1" customFormat="1" ht="22.5" customHeight="1">
      <c r="B141" s="35"/>
      <c r="C141" s="175" t="s">
        <v>223</v>
      </c>
      <c r="D141" s="175" t="s">
        <v>142</v>
      </c>
      <c r="E141" s="176" t="s">
        <v>305</v>
      </c>
      <c r="F141" s="177" t="s">
        <v>306</v>
      </c>
      <c r="G141" s="178" t="s">
        <v>145</v>
      </c>
      <c r="H141" s="179">
        <v>10</v>
      </c>
      <c r="I141" s="180"/>
      <c r="J141" s="181">
        <f t="shared" si="20"/>
        <v>0</v>
      </c>
      <c r="K141" s="177" t="s">
        <v>146</v>
      </c>
      <c r="L141" s="39"/>
      <c r="M141" s="182" t="s">
        <v>43</v>
      </c>
      <c r="N141" s="183" t="s">
        <v>52</v>
      </c>
      <c r="O141" s="61"/>
      <c r="P141" s="184">
        <f t="shared" si="21"/>
        <v>0</v>
      </c>
      <c r="Q141" s="184">
        <v>0</v>
      </c>
      <c r="R141" s="184">
        <f t="shared" si="22"/>
        <v>0</v>
      </c>
      <c r="S141" s="184">
        <v>0</v>
      </c>
      <c r="T141" s="185">
        <f t="shared" si="23"/>
        <v>0</v>
      </c>
      <c r="AR141" s="17" t="s">
        <v>147</v>
      </c>
      <c r="AT141" s="17" t="s">
        <v>142</v>
      </c>
      <c r="AU141" s="17" t="s">
        <v>87</v>
      </c>
      <c r="AY141" s="17" t="s">
        <v>141</v>
      </c>
      <c r="BE141" s="186">
        <f t="shared" si="24"/>
        <v>0</v>
      </c>
      <c r="BF141" s="186">
        <f t="shared" si="25"/>
        <v>0</v>
      </c>
      <c r="BG141" s="186">
        <f t="shared" si="26"/>
        <v>0</v>
      </c>
      <c r="BH141" s="186">
        <f t="shared" si="27"/>
        <v>0</v>
      </c>
      <c r="BI141" s="186">
        <f t="shared" si="28"/>
        <v>0</v>
      </c>
      <c r="BJ141" s="17" t="s">
        <v>87</v>
      </c>
      <c r="BK141" s="186">
        <f t="shared" si="29"/>
        <v>0</v>
      </c>
      <c r="BL141" s="17" t="s">
        <v>147</v>
      </c>
      <c r="BM141" s="17" t="s">
        <v>307</v>
      </c>
    </row>
    <row r="142" spans="2:65" s="10" customFormat="1" ht="25.9" customHeight="1">
      <c r="B142" s="161"/>
      <c r="C142" s="162"/>
      <c r="D142" s="163" t="s">
        <v>80</v>
      </c>
      <c r="E142" s="164" t="s">
        <v>308</v>
      </c>
      <c r="F142" s="164" t="s">
        <v>309</v>
      </c>
      <c r="G142" s="162"/>
      <c r="H142" s="162"/>
      <c r="I142" s="165"/>
      <c r="J142" s="166">
        <f>BK142</f>
        <v>0</v>
      </c>
      <c r="K142" s="162"/>
      <c r="L142" s="167"/>
      <c r="M142" s="168"/>
      <c r="N142" s="169"/>
      <c r="O142" s="169"/>
      <c r="P142" s="170">
        <f>SUM(P143:P151)</f>
        <v>0</v>
      </c>
      <c r="Q142" s="169"/>
      <c r="R142" s="170">
        <f>SUM(R143:R151)</f>
        <v>0</v>
      </c>
      <c r="S142" s="169"/>
      <c r="T142" s="171">
        <f>SUM(T143:T151)</f>
        <v>0</v>
      </c>
      <c r="AR142" s="172" t="s">
        <v>87</v>
      </c>
      <c r="AT142" s="173" t="s">
        <v>80</v>
      </c>
      <c r="AU142" s="173" t="s">
        <v>81</v>
      </c>
      <c r="AY142" s="172" t="s">
        <v>141</v>
      </c>
      <c r="BK142" s="174">
        <f>SUM(BK143:BK151)</f>
        <v>0</v>
      </c>
    </row>
    <row r="143" spans="2:65" s="1" customFormat="1" ht="16.5" customHeight="1">
      <c r="B143" s="35"/>
      <c r="C143" s="175" t="s">
        <v>310</v>
      </c>
      <c r="D143" s="175" t="s">
        <v>142</v>
      </c>
      <c r="E143" s="176" t="s">
        <v>311</v>
      </c>
      <c r="F143" s="177" t="s">
        <v>312</v>
      </c>
      <c r="G143" s="178" t="s">
        <v>145</v>
      </c>
      <c r="H143" s="179">
        <v>36</v>
      </c>
      <c r="I143" s="180"/>
      <c r="J143" s="181">
        <f t="shared" ref="J143:J151" si="30">ROUND(I143*H143,2)</f>
        <v>0</v>
      </c>
      <c r="K143" s="177" t="s">
        <v>146</v>
      </c>
      <c r="L143" s="39"/>
      <c r="M143" s="182" t="s">
        <v>43</v>
      </c>
      <c r="N143" s="183" t="s">
        <v>52</v>
      </c>
      <c r="O143" s="61"/>
      <c r="P143" s="184">
        <f t="shared" ref="P143:P151" si="31">O143*H143</f>
        <v>0</v>
      </c>
      <c r="Q143" s="184">
        <v>0</v>
      </c>
      <c r="R143" s="184">
        <f t="shared" ref="R143:R151" si="32">Q143*H143</f>
        <v>0</v>
      </c>
      <c r="S143" s="184">
        <v>0</v>
      </c>
      <c r="T143" s="185">
        <f t="shared" ref="T143:T151" si="33">S143*H143</f>
        <v>0</v>
      </c>
      <c r="AR143" s="17" t="s">
        <v>147</v>
      </c>
      <c r="AT143" s="17" t="s">
        <v>142</v>
      </c>
      <c r="AU143" s="17" t="s">
        <v>87</v>
      </c>
      <c r="AY143" s="17" t="s">
        <v>141</v>
      </c>
      <c r="BE143" s="186">
        <f t="shared" ref="BE143:BE151" si="34">IF(N143="základní",J143,0)</f>
        <v>0</v>
      </c>
      <c r="BF143" s="186">
        <f t="shared" ref="BF143:BF151" si="35">IF(N143="snížená",J143,0)</f>
        <v>0</v>
      </c>
      <c r="BG143" s="186">
        <f t="shared" ref="BG143:BG151" si="36">IF(N143="zákl. přenesená",J143,0)</f>
        <v>0</v>
      </c>
      <c r="BH143" s="186">
        <f t="shared" ref="BH143:BH151" si="37">IF(N143="sníž. přenesená",J143,0)</f>
        <v>0</v>
      </c>
      <c r="BI143" s="186">
        <f t="shared" ref="BI143:BI151" si="38">IF(N143="nulová",J143,0)</f>
        <v>0</v>
      </c>
      <c r="BJ143" s="17" t="s">
        <v>87</v>
      </c>
      <c r="BK143" s="186">
        <f t="shared" ref="BK143:BK151" si="39">ROUND(I143*H143,2)</f>
        <v>0</v>
      </c>
      <c r="BL143" s="17" t="s">
        <v>147</v>
      </c>
      <c r="BM143" s="17" t="s">
        <v>313</v>
      </c>
    </row>
    <row r="144" spans="2:65" s="1" customFormat="1" ht="16.5" customHeight="1">
      <c r="B144" s="35"/>
      <c r="C144" s="175" t="s">
        <v>226</v>
      </c>
      <c r="D144" s="175" t="s">
        <v>142</v>
      </c>
      <c r="E144" s="176" t="s">
        <v>314</v>
      </c>
      <c r="F144" s="177" t="s">
        <v>315</v>
      </c>
      <c r="G144" s="178" t="s">
        <v>145</v>
      </c>
      <c r="H144" s="179">
        <v>4</v>
      </c>
      <c r="I144" s="180"/>
      <c r="J144" s="181">
        <f t="shared" si="30"/>
        <v>0</v>
      </c>
      <c r="K144" s="177" t="s">
        <v>146</v>
      </c>
      <c r="L144" s="39"/>
      <c r="M144" s="182" t="s">
        <v>43</v>
      </c>
      <c r="N144" s="183" t="s">
        <v>52</v>
      </c>
      <c r="O144" s="61"/>
      <c r="P144" s="184">
        <f t="shared" si="31"/>
        <v>0</v>
      </c>
      <c r="Q144" s="184">
        <v>0</v>
      </c>
      <c r="R144" s="184">
        <f t="shared" si="32"/>
        <v>0</v>
      </c>
      <c r="S144" s="184">
        <v>0</v>
      </c>
      <c r="T144" s="185">
        <f t="shared" si="33"/>
        <v>0</v>
      </c>
      <c r="AR144" s="17" t="s">
        <v>147</v>
      </c>
      <c r="AT144" s="17" t="s">
        <v>142</v>
      </c>
      <c r="AU144" s="17" t="s">
        <v>87</v>
      </c>
      <c r="AY144" s="17" t="s">
        <v>141</v>
      </c>
      <c r="BE144" s="186">
        <f t="shared" si="34"/>
        <v>0</v>
      </c>
      <c r="BF144" s="186">
        <f t="shared" si="35"/>
        <v>0</v>
      </c>
      <c r="BG144" s="186">
        <f t="shared" si="36"/>
        <v>0</v>
      </c>
      <c r="BH144" s="186">
        <f t="shared" si="37"/>
        <v>0</v>
      </c>
      <c r="BI144" s="186">
        <f t="shared" si="38"/>
        <v>0</v>
      </c>
      <c r="BJ144" s="17" t="s">
        <v>87</v>
      </c>
      <c r="BK144" s="186">
        <f t="shared" si="39"/>
        <v>0</v>
      </c>
      <c r="BL144" s="17" t="s">
        <v>147</v>
      </c>
      <c r="BM144" s="17" t="s">
        <v>316</v>
      </c>
    </row>
    <row r="145" spans="2:65" s="1" customFormat="1" ht="16.5" customHeight="1">
      <c r="B145" s="35"/>
      <c r="C145" s="187" t="s">
        <v>317</v>
      </c>
      <c r="D145" s="187" t="s">
        <v>161</v>
      </c>
      <c r="E145" s="188" t="s">
        <v>318</v>
      </c>
      <c r="F145" s="189" t="s">
        <v>319</v>
      </c>
      <c r="G145" s="190" t="s">
        <v>145</v>
      </c>
      <c r="H145" s="191">
        <v>19</v>
      </c>
      <c r="I145" s="192"/>
      <c r="J145" s="193">
        <f t="shared" si="30"/>
        <v>0</v>
      </c>
      <c r="K145" s="189" t="s">
        <v>146</v>
      </c>
      <c r="L145" s="194"/>
      <c r="M145" s="195" t="s">
        <v>43</v>
      </c>
      <c r="N145" s="196" t="s">
        <v>52</v>
      </c>
      <c r="O145" s="61"/>
      <c r="P145" s="184">
        <f t="shared" si="31"/>
        <v>0</v>
      </c>
      <c r="Q145" s="184">
        <v>0</v>
      </c>
      <c r="R145" s="184">
        <f t="shared" si="32"/>
        <v>0</v>
      </c>
      <c r="S145" s="184">
        <v>0</v>
      </c>
      <c r="T145" s="185">
        <f t="shared" si="33"/>
        <v>0</v>
      </c>
      <c r="AR145" s="17" t="s">
        <v>156</v>
      </c>
      <c r="AT145" s="17" t="s">
        <v>161</v>
      </c>
      <c r="AU145" s="17" t="s">
        <v>87</v>
      </c>
      <c r="AY145" s="17" t="s">
        <v>141</v>
      </c>
      <c r="BE145" s="186">
        <f t="shared" si="34"/>
        <v>0</v>
      </c>
      <c r="BF145" s="186">
        <f t="shared" si="35"/>
        <v>0</v>
      </c>
      <c r="BG145" s="186">
        <f t="shared" si="36"/>
        <v>0</v>
      </c>
      <c r="BH145" s="186">
        <f t="shared" si="37"/>
        <v>0</v>
      </c>
      <c r="BI145" s="186">
        <f t="shared" si="38"/>
        <v>0</v>
      </c>
      <c r="BJ145" s="17" t="s">
        <v>87</v>
      </c>
      <c r="BK145" s="186">
        <f t="shared" si="39"/>
        <v>0</v>
      </c>
      <c r="BL145" s="17" t="s">
        <v>147</v>
      </c>
      <c r="BM145" s="17" t="s">
        <v>320</v>
      </c>
    </row>
    <row r="146" spans="2:65" s="1" customFormat="1" ht="16.5" customHeight="1">
      <c r="B146" s="35"/>
      <c r="C146" s="187" t="s">
        <v>230</v>
      </c>
      <c r="D146" s="187" t="s">
        <v>161</v>
      </c>
      <c r="E146" s="188" t="s">
        <v>321</v>
      </c>
      <c r="F146" s="189" t="s">
        <v>322</v>
      </c>
      <c r="G146" s="190" t="s">
        <v>145</v>
      </c>
      <c r="H146" s="191">
        <v>19</v>
      </c>
      <c r="I146" s="192"/>
      <c r="J146" s="193">
        <f t="shared" si="30"/>
        <v>0</v>
      </c>
      <c r="K146" s="189" t="s">
        <v>146</v>
      </c>
      <c r="L146" s="194"/>
      <c r="M146" s="195" t="s">
        <v>43</v>
      </c>
      <c r="N146" s="196" t="s">
        <v>52</v>
      </c>
      <c r="O146" s="61"/>
      <c r="P146" s="184">
        <f t="shared" si="31"/>
        <v>0</v>
      </c>
      <c r="Q146" s="184">
        <v>0</v>
      </c>
      <c r="R146" s="184">
        <f t="shared" si="32"/>
        <v>0</v>
      </c>
      <c r="S146" s="184">
        <v>0</v>
      </c>
      <c r="T146" s="185">
        <f t="shared" si="33"/>
        <v>0</v>
      </c>
      <c r="AR146" s="17" t="s">
        <v>156</v>
      </c>
      <c r="AT146" s="17" t="s">
        <v>161</v>
      </c>
      <c r="AU146" s="17" t="s">
        <v>87</v>
      </c>
      <c r="AY146" s="17" t="s">
        <v>141</v>
      </c>
      <c r="BE146" s="186">
        <f t="shared" si="34"/>
        <v>0</v>
      </c>
      <c r="BF146" s="186">
        <f t="shared" si="35"/>
        <v>0</v>
      </c>
      <c r="BG146" s="186">
        <f t="shared" si="36"/>
        <v>0</v>
      </c>
      <c r="BH146" s="186">
        <f t="shared" si="37"/>
        <v>0</v>
      </c>
      <c r="BI146" s="186">
        <f t="shared" si="38"/>
        <v>0</v>
      </c>
      <c r="BJ146" s="17" t="s">
        <v>87</v>
      </c>
      <c r="BK146" s="186">
        <f t="shared" si="39"/>
        <v>0</v>
      </c>
      <c r="BL146" s="17" t="s">
        <v>147</v>
      </c>
      <c r="BM146" s="17" t="s">
        <v>323</v>
      </c>
    </row>
    <row r="147" spans="2:65" s="1" customFormat="1" ht="16.5" customHeight="1">
      <c r="B147" s="35"/>
      <c r="C147" s="187" t="s">
        <v>324</v>
      </c>
      <c r="D147" s="187" t="s">
        <v>161</v>
      </c>
      <c r="E147" s="188" t="s">
        <v>325</v>
      </c>
      <c r="F147" s="189" t="s">
        <v>326</v>
      </c>
      <c r="G147" s="190" t="s">
        <v>145</v>
      </c>
      <c r="H147" s="191">
        <v>2</v>
      </c>
      <c r="I147" s="192"/>
      <c r="J147" s="193">
        <f t="shared" si="30"/>
        <v>0</v>
      </c>
      <c r="K147" s="189" t="s">
        <v>146</v>
      </c>
      <c r="L147" s="194"/>
      <c r="M147" s="195" t="s">
        <v>43</v>
      </c>
      <c r="N147" s="196" t="s">
        <v>52</v>
      </c>
      <c r="O147" s="61"/>
      <c r="P147" s="184">
        <f t="shared" si="31"/>
        <v>0</v>
      </c>
      <c r="Q147" s="184">
        <v>0</v>
      </c>
      <c r="R147" s="184">
        <f t="shared" si="32"/>
        <v>0</v>
      </c>
      <c r="S147" s="184">
        <v>0</v>
      </c>
      <c r="T147" s="185">
        <f t="shared" si="33"/>
        <v>0</v>
      </c>
      <c r="AR147" s="17" t="s">
        <v>156</v>
      </c>
      <c r="AT147" s="17" t="s">
        <v>161</v>
      </c>
      <c r="AU147" s="17" t="s">
        <v>87</v>
      </c>
      <c r="AY147" s="17" t="s">
        <v>141</v>
      </c>
      <c r="BE147" s="186">
        <f t="shared" si="34"/>
        <v>0</v>
      </c>
      <c r="BF147" s="186">
        <f t="shared" si="35"/>
        <v>0</v>
      </c>
      <c r="BG147" s="186">
        <f t="shared" si="36"/>
        <v>0</v>
      </c>
      <c r="BH147" s="186">
        <f t="shared" si="37"/>
        <v>0</v>
      </c>
      <c r="BI147" s="186">
        <f t="shared" si="38"/>
        <v>0</v>
      </c>
      <c r="BJ147" s="17" t="s">
        <v>87</v>
      </c>
      <c r="BK147" s="186">
        <f t="shared" si="39"/>
        <v>0</v>
      </c>
      <c r="BL147" s="17" t="s">
        <v>147</v>
      </c>
      <c r="BM147" s="17" t="s">
        <v>327</v>
      </c>
    </row>
    <row r="148" spans="2:65" s="1" customFormat="1" ht="33.75" customHeight="1">
      <c r="B148" s="35"/>
      <c r="C148" s="175" t="s">
        <v>233</v>
      </c>
      <c r="D148" s="175" t="s">
        <v>142</v>
      </c>
      <c r="E148" s="176" t="s">
        <v>328</v>
      </c>
      <c r="F148" s="177" t="s">
        <v>329</v>
      </c>
      <c r="G148" s="178" t="s">
        <v>145</v>
      </c>
      <c r="H148" s="179">
        <v>36</v>
      </c>
      <c r="I148" s="180"/>
      <c r="J148" s="181">
        <f t="shared" si="30"/>
        <v>0</v>
      </c>
      <c r="K148" s="177" t="s">
        <v>146</v>
      </c>
      <c r="L148" s="39"/>
      <c r="M148" s="182" t="s">
        <v>43</v>
      </c>
      <c r="N148" s="183" t="s">
        <v>52</v>
      </c>
      <c r="O148" s="61"/>
      <c r="P148" s="184">
        <f t="shared" si="31"/>
        <v>0</v>
      </c>
      <c r="Q148" s="184">
        <v>0</v>
      </c>
      <c r="R148" s="184">
        <f t="shared" si="32"/>
        <v>0</v>
      </c>
      <c r="S148" s="184">
        <v>0</v>
      </c>
      <c r="T148" s="185">
        <f t="shared" si="33"/>
        <v>0</v>
      </c>
      <c r="AR148" s="17" t="s">
        <v>147</v>
      </c>
      <c r="AT148" s="17" t="s">
        <v>142</v>
      </c>
      <c r="AU148" s="17" t="s">
        <v>87</v>
      </c>
      <c r="AY148" s="17" t="s">
        <v>141</v>
      </c>
      <c r="BE148" s="186">
        <f t="shared" si="34"/>
        <v>0</v>
      </c>
      <c r="BF148" s="186">
        <f t="shared" si="35"/>
        <v>0</v>
      </c>
      <c r="BG148" s="186">
        <f t="shared" si="36"/>
        <v>0</v>
      </c>
      <c r="BH148" s="186">
        <f t="shared" si="37"/>
        <v>0</v>
      </c>
      <c r="BI148" s="186">
        <f t="shared" si="38"/>
        <v>0</v>
      </c>
      <c r="BJ148" s="17" t="s">
        <v>87</v>
      </c>
      <c r="BK148" s="186">
        <f t="shared" si="39"/>
        <v>0</v>
      </c>
      <c r="BL148" s="17" t="s">
        <v>147</v>
      </c>
      <c r="BM148" s="17" t="s">
        <v>330</v>
      </c>
    </row>
    <row r="149" spans="2:65" s="1" customFormat="1" ht="33.75" customHeight="1">
      <c r="B149" s="35"/>
      <c r="C149" s="175" t="s">
        <v>331</v>
      </c>
      <c r="D149" s="175" t="s">
        <v>142</v>
      </c>
      <c r="E149" s="176" t="s">
        <v>332</v>
      </c>
      <c r="F149" s="177" t="s">
        <v>333</v>
      </c>
      <c r="G149" s="178" t="s">
        <v>145</v>
      </c>
      <c r="H149" s="179">
        <v>4</v>
      </c>
      <c r="I149" s="180"/>
      <c r="J149" s="181">
        <f t="shared" si="30"/>
        <v>0</v>
      </c>
      <c r="K149" s="177" t="s">
        <v>146</v>
      </c>
      <c r="L149" s="39"/>
      <c r="M149" s="182" t="s">
        <v>43</v>
      </c>
      <c r="N149" s="183" t="s">
        <v>52</v>
      </c>
      <c r="O149" s="61"/>
      <c r="P149" s="184">
        <f t="shared" si="31"/>
        <v>0</v>
      </c>
      <c r="Q149" s="184">
        <v>0</v>
      </c>
      <c r="R149" s="184">
        <f t="shared" si="32"/>
        <v>0</v>
      </c>
      <c r="S149" s="184">
        <v>0</v>
      </c>
      <c r="T149" s="185">
        <f t="shared" si="33"/>
        <v>0</v>
      </c>
      <c r="AR149" s="17" t="s">
        <v>147</v>
      </c>
      <c r="AT149" s="17" t="s">
        <v>142</v>
      </c>
      <c r="AU149" s="17" t="s">
        <v>87</v>
      </c>
      <c r="AY149" s="17" t="s">
        <v>141</v>
      </c>
      <c r="BE149" s="186">
        <f t="shared" si="34"/>
        <v>0</v>
      </c>
      <c r="BF149" s="186">
        <f t="shared" si="35"/>
        <v>0</v>
      </c>
      <c r="BG149" s="186">
        <f t="shared" si="36"/>
        <v>0</v>
      </c>
      <c r="BH149" s="186">
        <f t="shared" si="37"/>
        <v>0</v>
      </c>
      <c r="BI149" s="186">
        <f t="shared" si="38"/>
        <v>0</v>
      </c>
      <c r="BJ149" s="17" t="s">
        <v>87</v>
      </c>
      <c r="BK149" s="186">
        <f t="shared" si="39"/>
        <v>0</v>
      </c>
      <c r="BL149" s="17" t="s">
        <v>147</v>
      </c>
      <c r="BM149" s="17" t="s">
        <v>334</v>
      </c>
    </row>
    <row r="150" spans="2:65" s="1" customFormat="1" ht="16.5" customHeight="1">
      <c r="B150" s="35"/>
      <c r="C150" s="187" t="s">
        <v>335</v>
      </c>
      <c r="D150" s="187" t="s">
        <v>161</v>
      </c>
      <c r="E150" s="188" t="s">
        <v>336</v>
      </c>
      <c r="F150" s="189" t="s">
        <v>337</v>
      </c>
      <c r="G150" s="190" t="s">
        <v>145</v>
      </c>
      <c r="H150" s="191">
        <v>19</v>
      </c>
      <c r="I150" s="192"/>
      <c r="J150" s="193">
        <f t="shared" si="30"/>
        <v>0</v>
      </c>
      <c r="K150" s="189" t="s">
        <v>146</v>
      </c>
      <c r="L150" s="194"/>
      <c r="M150" s="195" t="s">
        <v>43</v>
      </c>
      <c r="N150" s="196" t="s">
        <v>52</v>
      </c>
      <c r="O150" s="61"/>
      <c r="P150" s="184">
        <f t="shared" si="31"/>
        <v>0</v>
      </c>
      <c r="Q150" s="184">
        <v>0</v>
      </c>
      <c r="R150" s="184">
        <f t="shared" si="32"/>
        <v>0</v>
      </c>
      <c r="S150" s="184">
        <v>0</v>
      </c>
      <c r="T150" s="185">
        <f t="shared" si="33"/>
        <v>0</v>
      </c>
      <c r="AR150" s="17" t="s">
        <v>156</v>
      </c>
      <c r="AT150" s="17" t="s">
        <v>161</v>
      </c>
      <c r="AU150" s="17" t="s">
        <v>87</v>
      </c>
      <c r="AY150" s="17" t="s">
        <v>141</v>
      </c>
      <c r="BE150" s="186">
        <f t="shared" si="34"/>
        <v>0</v>
      </c>
      <c r="BF150" s="186">
        <f t="shared" si="35"/>
        <v>0</v>
      </c>
      <c r="BG150" s="186">
        <f t="shared" si="36"/>
        <v>0</v>
      </c>
      <c r="BH150" s="186">
        <f t="shared" si="37"/>
        <v>0</v>
      </c>
      <c r="BI150" s="186">
        <f t="shared" si="38"/>
        <v>0</v>
      </c>
      <c r="BJ150" s="17" t="s">
        <v>87</v>
      </c>
      <c r="BK150" s="186">
        <f t="shared" si="39"/>
        <v>0</v>
      </c>
      <c r="BL150" s="17" t="s">
        <v>147</v>
      </c>
      <c r="BM150" s="17" t="s">
        <v>338</v>
      </c>
    </row>
    <row r="151" spans="2:65" s="1" customFormat="1" ht="16.5" customHeight="1">
      <c r="B151" s="35"/>
      <c r="C151" s="187" t="s">
        <v>339</v>
      </c>
      <c r="D151" s="187" t="s">
        <v>161</v>
      </c>
      <c r="E151" s="188" t="s">
        <v>340</v>
      </c>
      <c r="F151" s="189" t="s">
        <v>341</v>
      </c>
      <c r="G151" s="190" t="s">
        <v>145</v>
      </c>
      <c r="H151" s="191">
        <v>11</v>
      </c>
      <c r="I151" s="192"/>
      <c r="J151" s="193">
        <f t="shared" si="30"/>
        <v>0</v>
      </c>
      <c r="K151" s="189" t="s">
        <v>146</v>
      </c>
      <c r="L151" s="194"/>
      <c r="M151" s="195" t="s">
        <v>43</v>
      </c>
      <c r="N151" s="196" t="s">
        <v>52</v>
      </c>
      <c r="O151" s="61"/>
      <c r="P151" s="184">
        <f t="shared" si="31"/>
        <v>0</v>
      </c>
      <c r="Q151" s="184">
        <v>0</v>
      </c>
      <c r="R151" s="184">
        <f t="shared" si="32"/>
        <v>0</v>
      </c>
      <c r="S151" s="184">
        <v>0</v>
      </c>
      <c r="T151" s="185">
        <f t="shared" si="33"/>
        <v>0</v>
      </c>
      <c r="AR151" s="17" t="s">
        <v>156</v>
      </c>
      <c r="AT151" s="17" t="s">
        <v>161</v>
      </c>
      <c r="AU151" s="17" t="s">
        <v>87</v>
      </c>
      <c r="AY151" s="17" t="s">
        <v>141</v>
      </c>
      <c r="BE151" s="186">
        <f t="shared" si="34"/>
        <v>0</v>
      </c>
      <c r="BF151" s="186">
        <f t="shared" si="35"/>
        <v>0</v>
      </c>
      <c r="BG151" s="186">
        <f t="shared" si="36"/>
        <v>0</v>
      </c>
      <c r="BH151" s="186">
        <f t="shared" si="37"/>
        <v>0</v>
      </c>
      <c r="BI151" s="186">
        <f t="shared" si="38"/>
        <v>0</v>
      </c>
      <c r="BJ151" s="17" t="s">
        <v>87</v>
      </c>
      <c r="BK151" s="186">
        <f t="shared" si="39"/>
        <v>0</v>
      </c>
      <c r="BL151" s="17" t="s">
        <v>147</v>
      </c>
      <c r="BM151" s="17" t="s">
        <v>342</v>
      </c>
    </row>
    <row r="152" spans="2:65" s="10" customFormat="1" ht="25.9" customHeight="1">
      <c r="B152" s="161"/>
      <c r="C152" s="162"/>
      <c r="D152" s="163" t="s">
        <v>80</v>
      </c>
      <c r="E152" s="164" t="s">
        <v>343</v>
      </c>
      <c r="F152" s="164" t="s">
        <v>344</v>
      </c>
      <c r="G152" s="162"/>
      <c r="H152" s="162"/>
      <c r="I152" s="165"/>
      <c r="J152" s="166">
        <f>BK152</f>
        <v>0</v>
      </c>
      <c r="K152" s="162"/>
      <c r="L152" s="167"/>
      <c r="M152" s="168"/>
      <c r="N152" s="169"/>
      <c r="O152" s="169"/>
      <c r="P152" s="170">
        <f>SUM(P153:P155)</f>
        <v>0</v>
      </c>
      <c r="Q152" s="169"/>
      <c r="R152" s="170">
        <f>SUM(R153:R155)</f>
        <v>0</v>
      </c>
      <c r="S152" s="169"/>
      <c r="T152" s="171">
        <f>SUM(T153:T155)</f>
        <v>0</v>
      </c>
      <c r="AR152" s="172" t="s">
        <v>87</v>
      </c>
      <c r="AT152" s="173" t="s">
        <v>80</v>
      </c>
      <c r="AU152" s="173" t="s">
        <v>81</v>
      </c>
      <c r="AY152" s="172" t="s">
        <v>141</v>
      </c>
      <c r="BK152" s="174">
        <f>SUM(BK153:BK155)</f>
        <v>0</v>
      </c>
    </row>
    <row r="153" spans="2:65" s="1" customFormat="1" ht="16.5" customHeight="1">
      <c r="B153" s="35"/>
      <c r="C153" s="175" t="s">
        <v>240</v>
      </c>
      <c r="D153" s="175" t="s">
        <v>142</v>
      </c>
      <c r="E153" s="176" t="s">
        <v>345</v>
      </c>
      <c r="F153" s="177" t="s">
        <v>346</v>
      </c>
      <c r="G153" s="178" t="s">
        <v>145</v>
      </c>
      <c r="H153" s="179">
        <v>10</v>
      </c>
      <c r="I153" s="180"/>
      <c r="J153" s="181">
        <f>ROUND(I153*H153,2)</f>
        <v>0</v>
      </c>
      <c r="K153" s="177" t="s">
        <v>146</v>
      </c>
      <c r="L153" s="39"/>
      <c r="M153" s="182" t="s">
        <v>43</v>
      </c>
      <c r="N153" s="183" t="s">
        <v>52</v>
      </c>
      <c r="O153" s="61"/>
      <c r="P153" s="184">
        <f>O153*H153</f>
        <v>0</v>
      </c>
      <c r="Q153" s="184">
        <v>0</v>
      </c>
      <c r="R153" s="184">
        <f>Q153*H153</f>
        <v>0</v>
      </c>
      <c r="S153" s="184">
        <v>0</v>
      </c>
      <c r="T153" s="185">
        <f>S153*H153</f>
        <v>0</v>
      </c>
      <c r="AR153" s="17" t="s">
        <v>147</v>
      </c>
      <c r="AT153" s="17" t="s">
        <v>142</v>
      </c>
      <c r="AU153" s="17" t="s">
        <v>87</v>
      </c>
      <c r="AY153" s="17" t="s">
        <v>141</v>
      </c>
      <c r="BE153" s="186">
        <f>IF(N153="základní",J153,0)</f>
        <v>0</v>
      </c>
      <c r="BF153" s="186">
        <f>IF(N153="snížená",J153,0)</f>
        <v>0</v>
      </c>
      <c r="BG153" s="186">
        <f>IF(N153="zákl. přenesená",J153,0)</f>
        <v>0</v>
      </c>
      <c r="BH153" s="186">
        <f>IF(N153="sníž. přenesená",J153,0)</f>
        <v>0</v>
      </c>
      <c r="BI153" s="186">
        <f>IF(N153="nulová",J153,0)</f>
        <v>0</v>
      </c>
      <c r="BJ153" s="17" t="s">
        <v>87</v>
      </c>
      <c r="BK153" s="186">
        <f>ROUND(I153*H153,2)</f>
        <v>0</v>
      </c>
      <c r="BL153" s="17" t="s">
        <v>147</v>
      </c>
      <c r="BM153" s="17" t="s">
        <v>347</v>
      </c>
    </row>
    <row r="154" spans="2:65" s="1" customFormat="1" ht="22.5" customHeight="1">
      <c r="B154" s="35"/>
      <c r="C154" s="175" t="s">
        <v>348</v>
      </c>
      <c r="D154" s="175" t="s">
        <v>142</v>
      </c>
      <c r="E154" s="176" t="s">
        <v>349</v>
      </c>
      <c r="F154" s="177" t="s">
        <v>350</v>
      </c>
      <c r="G154" s="178" t="s">
        <v>145</v>
      </c>
      <c r="H154" s="179">
        <v>10</v>
      </c>
      <c r="I154" s="180"/>
      <c r="J154" s="181">
        <f>ROUND(I154*H154,2)</f>
        <v>0</v>
      </c>
      <c r="K154" s="177" t="s">
        <v>146</v>
      </c>
      <c r="L154" s="39"/>
      <c r="M154" s="182" t="s">
        <v>43</v>
      </c>
      <c r="N154" s="183" t="s">
        <v>52</v>
      </c>
      <c r="O154" s="61"/>
      <c r="P154" s="184">
        <f>O154*H154</f>
        <v>0</v>
      </c>
      <c r="Q154" s="184">
        <v>0</v>
      </c>
      <c r="R154" s="184">
        <f>Q154*H154</f>
        <v>0</v>
      </c>
      <c r="S154" s="184">
        <v>0</v>
      </c>
      <c r="T154" s="185">
        <f>S154*H154</f>
        <v>0</v>
      </c>
      <c r="AR154" s="17" t="s">
        <v>147</v>
      </c>
      <c r="AT154" s="17" t="s">
        <v>142</v>
      </c>
      <c r="AU154" s="17" t="s">
        <v>87</v>
      </c>
      <c r="AY154" s="17" t="s">
        <v>141</v>
      </c>
      <c r="BE154" s="186">
        <f>IF(N154="základní",J154,0)</f>
        <v>0</v>
      </c>
      <c r="BF154" s="186">
        <f>IF(N154="snížená",J154,0)</f>
        <v>0</v>
      </c>
      <c r="BG154" s="186">
        <f>IF(N154="zákl. přenesená",J154,0)</f>
        <v>0</v>
      </c>
      <c r="BH154" s="186">
        <f>IF(N154="sníž. přenesená",J154,0)</f>
        <v>0</v>
      </c>
      <c r="BI154" s="186">
        <f>IF(N154="nulová",J154,0)</f>
        <v>0</v>
      </c>
      <c r="BJ154" s="17" t="s">
        <v>87</v>
      </c>
      <c r="BK154" s="186">
        <f>ROUND(I154*H154,2)</f>
        <v>0</v>
      </c>
      <c r="BL154" s="17" t="s">
        <v>147</v>
      </c>
      <c r="BM154" s="17" t="s">
        <v>351</v>
      </c>
    </row>
    <row r="155" spans="2:65" s="1" customFormat="1" ht="22.5" customHeight="1">
      <c r="B155" s="35"/>
      <c r="C155" s="187" t="s">
        <v>244</v>
      </c>
      <c r="D155" s="187" t="s">
        <v>161</v>
      </c>
      <c r="E155" s="188" t="s">
        <v>352</v>
      </c>
      <c r="F155" s="189" t="s">
        <v>353</v>
      </c>
      <c r="G155" s="190" t="s">
        <v>145</v>
      </c>
      <c r="H155" s="191">
        <v>10</v>
      </c>
      <c r="I155" s="192"/>
      <c r="J155" s="193">
        <f>ROUND(I155*H155,2)</f>
        <v>0</v>
      </c>
      <c r="K155" s="189" t="s">
        <v>146</v>
      </c>
      <c r="L155" s="194"/>
      <c r="M155" s="195" t="s">
        <v>43</v>
      </c>
      <c r="N155" s="196" t="s">
        <v>52</v>
      </c>
      <c r="O155" s="61"/>
      <c r="P155" s="184">
        <f>O155*H155</f>
        <v>0</v>
      </c>
      <c r="Q155" s="184">
        <v>0</v>
      </c>
      <c r="R155" s="184">
        <f>Q155*H155</f>
        <v>0</v>
      </c>
      <c r="S155" s="184">
        <v>0</v>
      </c>
      <c r="T155" s="185">
        <f>S155*H155</f>
        <v>0</v>
      </c>
      <c r="AR155" s="17" t="s">
        <v>156</v>
      </c>
      <c r="AT155" s="17" t="s">
        <v>161</v>
      </c>
      <c r="AU155" s="17" t="s">
        <v>87</v>
      </c>
      <c r="AY155" s="17" t="s">
        <v>141</v>
      </c>
      <c r="BE155" s="186">
        <f>IF(N155="základní",J155,0)</f>
        <v>0</v>
      </c>
      <c r="BF155" s="186">
        <f>IF(N155="snížená",J155,0)</f>
        <v>0</v>
      </c>
      <c r="BG155" s="186">
        <f>IF(N155="zákl. přenesená",J155,0)</f>
        <v>0</v>
      </c>
      <c r="BH155" s="186">
        <f>IF(N155="sníž. přenesená",J155,0)</f>
        <v>0</v>
      </c>
      <c r="BI155" s="186">
        <f>IF(N155="nulová",J155,0)</f>
        <v>0</v>
      </c>
      <c r="BJ155" s="17" t="s">
        <v>87</v>
      </c>
      <c r="BK155" s="186">
        <f>ROUND(I155*H155,2)</f>
        <v>0</v>
      </c>
      <c r="BL155" s="17" t="s">
        <v>147</v>
      </c>
      <c r="BM155" s="17" t="s">
        <v>354</v>
      </c>
    </row>
    <row r="156" spans="2:65" s="10" customFormat="1" ht="25.9" customHeight="1">
      <c r="B156" s="161"/>
      <c r="C156" s="162"/>
      <c r="D156" s="163" t="s">
        <v>80</v>
      </c>
      <c r="E156" s="164" t="s">
        <v>355</v>
      </c>
      <c r="F156" s="164" t="s">
        <v>356</v>
      </c>
      <c r="G156" s="162"/>
      <c r="H156" s="162"/>
      <c r="I156" s="165"/>
      <c r="J156" s="166">
        <f>BK156</f>
        <v>0</v>
      </c>
      <c r="K156" s="162"/>
      <c r="L156" s="167"/>
      <c r="M156" s="168"/>
      <c r="N156" s="169"/>
      <c r="O156" s="169"/>
      <c r="P156" s="170">
        <f>SUM(P157:P161)</f>
        <v>0</v>
      </c>
      <c r="Q156" s="169"/>
      <c r="R156" s="170">
        <f>SUM(R157:R161)</f>
        <v>0</v>
      </c>
      <c r="S156" s="169"/>
      <c r="T156" s="171">
        <f>SUM(T157:T161)</f>
        <v>0</v>
      </c>
      <c r="AR156" s="172" t="s">
        <v>87</v>
      </c>
      <c r="AT156" s="173" t="s">
        <v>80</v>
      </c>
      <c r="AU156" s="173" t="s">
        <v>81</v>
      </c>
      <c r="AY156" s="172" t="s">
        <v>141</v>
      </c>
      <c r="BK156" s="174">
        <f>SUM(BK157:BK161)</f>
        <v>0</v>
      </c>
    </row>
    <row r="157" spans="2:65" s="1" customFormat="1" ht="22.5" customHeight="1">
      <c r="B157" s="35"/>
      <c r="C157" s="175" t="s">
        <v>357</v>
      </c>
      <c r="D157" s="175" t="s">
        <v>142</v>
      </c>
      <c r="E157" s="176" t="s">
        <v>235</v>
      </c>
      <c r="F157" s="177" t="s">
        <v>236</v>
      </c>
      <c r="G157" s="178" t="s">
        <v>145</v>
      </c>
      <c r="H157" s="179">
        <v>6</v>
      </c>
      <c r="I157" s="180"/>
      <c r="J157" s="181">
        <f>ROUND(I157*H157,2)</f>
        <v>0</v>
      </c>
      <c r="K157" s="177" t="s">
        <v>146</v>
      </c>
      <c r="L157" s="39"/>
      <c r="M157" s="182" t="s">
        <v>43</v>
      </c>
      <c r="N157" s="183" t="s">
        <v>52</v>
      </c>
      <c r="O157" s="61"/>
      <c r="P157" s="184">
        <f>O157*H157</f>
        <v>0</v>
      </c>
      <c r="Q157" s="184">
        <v>0</v>
      </c>
      <c r="R157" s="184">
        <f>Q157*H157</f>
        <v>0</v>
      </c>
      <c r="S157" s="184">
        <v>0</v>
      </c>
      <c r="T157" s="185">
        <f>S157*H157</f>
        <v>0</v>
      </c>
      <c r="AR157" s="17" t="s">
        <v>147</v>
      </c>
      <c r="AT157" s="17" t="s">
        <v>142</v>
      </c>
      <c r="AU157" s="17" t="s">
        <v>87</v>
      </c>
      <c r="AY157" s="17" t="s">
        <v>141</v>
      </c>
      <c r="BE157" s="186">
        <f>IF(N157="základní",J157,0)</f>
        <v>0</v>
      </c>
      <c r="BF157" s="186">
        <f>IF(N157="snížená",J157,0)</f>
        <v>0</v>
      </c>
      <c r="BG157" s="186">
        <f>IF(N157="zákl. přenesená",J157,0)</f>
        <v>0</v>
      </c>
      <c r="BH157" s="186">
        <f>IF(N157="sníž. přenesená",J157,0)</f>
        <v>0</v>
      </c>
      <c r="BI157" s="186">
        <f>IF(N157="nulová",J157,0)</f>
        <v>0</v>
      </c>
      <c r="BJ157" s="17" t="s">
        <v>87</v>
      </c>
      <c r="BK157" s="186">
        <f>ROUND(I157*H157,2)</f>
        <v>0</v>
      </c>
      <c r="BL157" s="17" t="s">
        <v>147</v>
      </c>
      <c r="BM157" s="17" t="s">
        <v>358</v>
      </c>
    </row>
    <row r="158" spans="2:65" s="1" customFormat="1" ht="16.5" customHeight="1">
      <c r="B158" s="35"/>
      <c r="C158" s="175" t="s">
        <v>247</v>
      </c>
      <c r="D158" s="175" t="s">
        <v>142</v>
      </c>
      <c r="E158" s="176" t="s">
        <v>359</v>
      </c>
      <c r="F158" s="177" t="s">
        <v>360</v>
      </c>
      <c r="G158" s="178" t="s">
        <v>145</v>
      </c>
      <c r="H158" s="179">
        <v>6</v>
      </c>
      <c r="I158" s="180"/>
      <c r="J158" s="181">
        <f>ROUND(I158*H158,2)</f>
        <v>0</v>
      </c>
      <c r="K158" s="177" t="s">
        <v>146</v>
      </c>
      <c r="L158" s="39"/>
      <c r="M158" s="182" t="s">
        <v>43</v>
      </c>
      <c r="N158" s="183" t="s">
        <v>52</v>
      </c>
      <c r="O158" s="61"/>
      <c r="P158" s="184">
        <f>O158*H158</f>
        <v>0</v>
      </c>
      <c r="Q158" s="184">
        <v>0</v>
      </c>
      <c r="R158" s="184">
        <f>Q158*H158</f>
        <v>0</v>
      </c>
      <c r="S158" s="184">
        <v>0</v>
      </c>
      <c r="T158" s="185">
        <f>S158*H158</f>
        <v>0</v>
      </c>
      <c r="AR158" s="17" t="s">
        <v>147</v>
      </c>
      <c r="AT158" s="17" t="s">
        <v>142</v>
      </c>
      <c r="AU158" s="17" t="s">
        <v>87</v>
      </c>
      <c r="AY158" s="17" t="s">
        <v>141</v>
      </c>
      <c r="BE158" s="186">
        <f>IF(N158="základní",J158,0)</f>
        <v>0</v>
      </c>
      <c r="BF158" s="186">
        <f>IF(N158="snížená",J158,0)</f>
        <v>0</v>
      </c>
      <c r="BG158" s="186">
        <f>IF(N158="zákl. přenesená",J158,0)</f>
        <v>0</v>
      </c>
      <c r="BH158" s="186">
        <f>IF(N158="sníž. přenesená",J158,0)</f>
        <v>0</v>
      </c>
      <c r="BI158" s="186">
        <f>IF(N158="nulová",J158,0)</f>
        <v>0</v>
      </c>
      <c r="BJ158" s="17" t="s">
        <v>87</v>
      </c>
      <c r="BK158" s="186">
        <f>ROUND(I158*H158,2)</f>
        <v>0</v>
      </c>
      <c r="BL158" s="17" t="s">
        <v>147</v>
      </c>
      <c r="BM158" s="17" t="s">
        <v>361</v>
      </c>
    </row>
    <row r="159" spans="2:65" s="1" customFormat="1" ht="22.5" customHeight="1">
      <c r="B159" s="35"/>
      <c r="C159" s="175" t="s">
        <v>362</v>
      </c>
      <c r="D159" s="175" t="s">
        <v>142</v>
      </c>
      <c r="E159" s="176" t="s">
        <v>363</v>
      </c>
      <c r="F159" s="177" t="s">
        <v>364</v>
      </c>
      <c r="G159" s="178" t="s">
        <v>145</v>
      </c>
      <c r="H159" s="179">
        <v>52</v>
      </c>
      <c r="I159" s="180"/>
      <c r="J159" s="181">
        <f>ROUND(I159*H159,2)</f>
        <v>0</v>
      </c>
      <c r="K159" s="177" t="s">
        <v>146</v>
      </c>
      <c r="L159" s="39"/>
      <c r="M159" s="182" t="s">
        <v>43</v>
      </c>
      <c r="N159" s="183" t="s">
        <v>52</v>
      </c>
      <c r="O159" s="61"/>
      <c r="P159" s="184">
        <f>O159*H159</f>
        <v>0</v>
      </c>
      <c r="Q159" s="184">
        <v>0</v>
      </c>
      <c r="R159" s="184">
        <f>Q159*H159</f>
        <v>0</v>
      </c>
      <c r="S159" s="184">
        <v>0</v>
      </c>
      <c r="T159" s="185">
        <f>S159*H159</f>
        <v>0</v>
      </c>
      <c r="AR159" s="17" t="s">
        <v>147</v>
      </c>
      <c r="AT159" s="17" t="s">
        <v>142</v>
      </c>
      <c r="AU159" s="17" t="s">
        <v>87</v>
      </c>
      <c r="AY159" s="17" t="s">
        <v>141</v>
      </c>
      <c r="BE159" s="186">
        <f>IF(N159="základní",J159,0)</f>
        <v>0</v>
      </c>
      <c r="BF159" s="186">
        <f>IF(N159="snížená",J159,0)</f>
        <v>0</v>
      </c>
      <c r="BG159" s="186">
        <f>IF(N159="zákl. přenesená",J159,0)</f>
        <v>0</v>
      </c>
      <c r="BH159" s="186">
        <f>IF(N159="sníž. přenesená",J159,0)</f>
        <v>0</v>
      </c>
      <c r="BI159" s="186">
        <f>IF(N159="nulová",J159,0)</f>
        <v>0</v>
      </c>
      <c r="BJ159" s="17" t="s">
        <v>87</v>
      </c>
      <c r="BK159" s="186">
        <f>ROUND(I159*H159,2)</f>
        <v>0</v>
      </c>
      <c r="BL159" s="17" t="s">
        <v>147</v>
      </c>
      <c r="BM159" s="17" t="s">
        <v>365</v>
      </c>
    </row>
    <row r="160" spans="2:65" s="1" customFormat="1" ht="16.5" customHeight="1">
      <c r="B160" s="35"/>
      <c r="C160" s="175" t="s">
        <v>366</v>
      </c>
      <c r="D160" s="175" t="s">
        <v>142</v>
      </c>
      <c r="E160" s="176" t="s">
        <v>367</v>
      </c>
      <c r="F160" s="177" t="s">
        <v>368</v>
      </c>
      <c r="G160" s="178" t="s">
        <v>145</v>
      </c>
      <c r="H160" s="179">
        <v>34</v>
      </c>
      <c r="I160" s="180"/>
      <c r="J160" s="181">
        <f>ROUND(I160*H160,2)</f>
        <v>0</v>
      </c>
      <c r="K160" s="177" t="s">
        <v>146</v>
      </c>
      <c r="L160" s="39"/>
      <c r="M160" s="182" t="s">
        <v>43</v>
      </c>
      <c r="N160" s="183" t="s">
        <v>52</v>
      </c>
      <c r="O160" s="61"/>
      <c r="P160" s="184">
        <f>O160*H160</f>
        <v>0</v>
      </c>
      <c r="Q160" s="184">
        <v>0</v>
      </c>
      <c r="R160" s="184">
        <f>Q160*H160</f>
        <v>0</v>
      </c>
      <c r="S160" s="184">
        <v>0</v>
      </c>
      <c r="T160" s="185">
        <f>S160*H160</f>
        <v>0</v>
      </c>
      <c r="AR160" s="17" t="s">
        <v>147</v>
      </c>
      <c r="AT160" s="17" t="s">
        <v>142</v>
      </c>
      <c r="AU160" s="17" t="s">
        <v>87</v>
      </c>
      <c r="AY160" s="17" t="s">
        <v>141</v>
      </c>
      <c r="BE160" s="186">
        <f>IF(N160="základní",J160,0)</f>
        <v>0</v>
      </c>
      <c r="BF160" s="186">
        <f>IF(N160="snížená",J160,0)</f>
        <v>0</v>
      </c>
      <c r="BG160" s="186">
        <f>IF(N160="zákl. přenesená",J160,0)</f>
        <v>0</v>
      </c>
      <c r="BH160" s="186">
        <f>IF(N160="sníž. přenesená",J160,0)</f>
        <v>0</v>
      </c>
      <c r="BI160" s="186">
        <f>IF(N160="nulová",J160,0)</f>
        <v>0</v>
      </c>
      <c r="BJ160" s="17" t="s">
        <v>87</v>
      </c>
      <c r="BK160" s="186">
        <f>ROUND(I160*H160,2)</f>
        <v>0</v>
      </c>
      <c r="BL160" s="17" t="s">
        <v>147</v>
      </c>
      <c r="BM160" s="17" t="s">
        <v>369</v>
      </c>
    </row>
    <row r="161" spans="2:65" s="1" customFormat="1" ht="16.5" customHeight="1">
      <c r="B161" s="35"/>
      <c r="C161" s="175" t="s">
        <v>370</v>
      </c>
      <c r="D161" s="175" t="s">
        <v>142</v>
      </c>
      <c r="E161" s="176" t="s">
        <v>371</v>
      </c>
      <c r="F161" s="177" t="s">
        <v>372</v>
      </c>
      <c r="G161" s="178" t="s">
        <v>145</v>
      </c>
      <c r="H161" s="179">
        <v>34</v>
      </c>
      <c r="I161" s="180"/>
      <c r="J161" s="181">
        <f>ROUND(I161*H161,2)</f>
        <v>0</v>
      </c>
      <c r="K161" s="177" t="s">
        <v>146</v>
      </c>
      <c r="L161" s="39"/>
      <c r="M161" s="182" t="s">
        <v>43</v>
      </c>
      <c r="N161" s="183" t="s">
        <v>52</v>
      </c>
      <c r="O161" s="61"/>
      <c r="P161" s="184">
        <f>O161*H161</f>
        <v>0</v>
      </c>
      <c r="Q161" s="184">
        <v>0</v>
      </c>
      <c r="R161" s="184">
        <f>Q161*H161</f>
        <v>0</v>
      </c>
      <c r="S161" s="184">
        <v>0</v>
      </c>
      <c r="T161" s="185">
        <f>S161*H161</f>
        <v>0</v>
      </c>
      <c r="AR161" s="17" t="s">
        <v>147</v>
      </c>
      <c r="AT161" s="17" t="s">
        <v>142</v>
      </c>
      <c r="AU161" s="17" t="s">
        <v>87</v>
      </c>
      <c r="AY161" s="17" t="s">
        <v>141</v>
      </c>
      <c r="BE161" s="186">
        <f>IF(N161="základní",J161,0)</f>
        <v>0</v>
      </c>
      <c r="BF161" s="186">
        <f>IF(N161="snížená",J161,0)</f>
        <v>0</v>
      </c>
      <c r="BG161" s="186">
        <f>IF(N161="zákl. přenesená",J161,0)</f>
        <v>0</v>
      </c>
      <c r="BH161" s="186">
        <f>IF(N161="sníž. přenesená",J161,0)</f>
        <v>0</v>
      </c>
      <c r="BI161" s="186">
        <f>IF(N161="nulová",J161,0)</f>
        <v>0</v>
      </c>
      <c r="BJ161" s="17" t="s">
        <v>87</v>
      </c>
      <c r="BK161" s="186">
        <f>ROUND(I161*H161,2)</f>
        <v>0</v>
      </c>
      <c r="BL161" s="17" t="s">
        <v>147</v>
      </c>
      <c r="BM161" s="17" t="s">
        <v>373</v>
      </c>
    </row>
    <row r="162" spans="2:65" s="10" customFormat="1" ht="25.9" customHeight="1">
      <c r="B162" s="161"/>
      <c r="C162" s="162"/>
      <c r="D162" s="163" t="s">
        <v>80</v>
      </c>
      <c r="E162" s="164" t="s">
        <v>374</v>
      </c>
      <c r="F162" s="164" t="s">
        <v>375</v>
      </c>
      <c r="G162" s="162"/>
      <c r="H162" s="162"/>
      <c r="I162" s="165"/>
      <c r="J162" s="166">
        <f>BK162</f>
        <v>0</v>
      </c>
      <c r="K162" s="162"/>
      <c r="L162" s="167"/>
      <c r="M162" s="168"/>
      <c r="N162" s="169"/>
      <c r="O162" s="169"/>
      <c r="P162" s="170">
        <f>SUM(P163:P166)</f>
        <v>0</v>
      </c>
      <c r="Q162" s="169"/>
      <c r="R162" s="170">
        <f>SUM(R163:R166)</f>
        <v>0</v>
      </c>
      <c r="S162" s="169"/>
      <c r="T162" s="171">
        <f>SUM(T163:T166)</f>
        <v>0</v>
      </c>
      <c r="AR162" s="172" t="s">
        <v>87</v>
      </c>
      <c r="AT162" s="173" t="s">
        <v>80</v>
      </c>
      <c r="AU162" s="173" t="s">
        <v>81</v>
      </c>
      <c r="AY162" s="172" t="s">
        <v>141</v>
      </c>
      <c r="BK162" s="174">
        <f>SUM(BK163:BK166)</f>
        <v>0</v>
      </c>
    </row>
    <row r="163" spans="2:65" s="1" customFormat="1" ht="16.5" customHeight="1">
      <c r="B163" s="35"/>
      <c r="C163" s="175" t="s">
        <v>257</v>
      </c>
      <c r="D163" s="175" t="s">
        <v>142</v>
      </c>
      <c r="E163" s="176" t="s">
        <v>376</v>
      </c>
      <c r="F163" s="177" t="s">
        <v>377</v>
      </c>
      <c r="G163" s="178" t="s">
        <v>378</v>
      </c>
      <c r="H163" s="179">
        <v>0.05</v>
      </c>
      <c r="I163" s="180"/>
      <c r="J163" s="181">
        <f>ROUND(I163*H163,2)</f>
        <v>0</v>
      </c>
      <c r="K163" s="177" t="s">
        <v>379</v>
      </c>
      <c r="L163" s="39"/>
      <c r="M163" s="182" t="s">
        <v>43</v>
      </c>
      <c r="N163" s="183" t="s">
        <v>52</v>
      </c>
      <c r="O163" s="61"/>
      <c r="P163" s="184">
        <f>O163*H163</f>
        <v>0</v>
      </c>
      <c r="Q163" s="184">
        <v>0</v>
      </c>
      <c r="R163" s="184">
        <f>Q163*H163</f>
        <v>0</v>
      </c>
      <c r="S163" s="184">
        <v>0</v>
      </c>
      <c r="T163" s="185">
        <f>S163*H163</f>
        <v>0</v>
      </c>
      <c r="AR163" s="17" t="s">
        <v>147</v>
      </c>
      <c r="AT163" s="17" t="s">
        <v>142</v>
      </c>
      <c r="AU163" s="17" t="s">
        <v>87</v>
      </c>
      <c r="AY163" s="17" t="s">
        <v>141</v>
      </c>
      <c r="BE163" s="186">
        <f>IF(N163="základní",J163,0)</f>
        <v>0</v>
      </c>
      <c r="BF163" s="186">
        <f>IF(N163="snížená",J163,0)</f>
        <v>0</v>
      </c>
      <c r="BG163" s="186">
        <f>IF(N163="zákl. přenesená",J163,0)</f>
        <v>0</v>
      </c>
      <c r="BH163" s="186">
        <f>IF(N163="sníž. přenesená",J163,0)</f>
        <v>0</v>
      </c>
      <c r="BI163" s="186">
        <f>IF(N163="nulová",J163,0)</f>
        <v>0</v>
      </c>
      <c r="BJ163" s="17" t="s">
        <v>87</v>
      </c>
      <c r="BK163" s="186">
        <f>ROUND(I163*H163,2)</f>
        <v>0</v>
      </c>
      <c r="BL163" s="17" t="s">
        <v>147</v>
      </c>
      <c r="BM163" s="17" t="s">
        <v>278</v>
      </c>
    </row>
    <row r="164" spans="2:65" s="1" customFormat="1" ht="16.5" customHeight="1">
      <c r="B164" s="35"/>
      <c r="C164" s="175" t="s">
        <v>380</v>
      </c>
      <c r="D164" s="175" t="s">
        <v>142</v>
      </c>
      <c r="E164" s="176" t="s">
        <v>381</v>
      </c>
      <c r="F164" s="177" t="s">
        <v>382</v>
      </c>
      <c r="G164" s="178" t="s">
        <v>378</v>
      </c>
      <c r="H164" s="179">
        <v>0.05</v>
      </c>
      <c r="I164" s="180"/>
      <c r="J164" s="181">
        <f>ROUND(I164*H164,2)</f>
        <v>0</v>
      </c>
      <c r="K164" s="177" t="s">
        <v>379</v>
      </c>
      <c r="L164" s="39"/>
      <c r="M164" s="182" t="s">
        <v>43</v>
      </c>
      <c r="N164" s="183" t="s">
        <v>52</v>
      </c>
      <c r="O164" s="61"/>
      <c r="P164" s="184">
        <f>O164*H164</f>
        <v>0</v>
      </c>
      <c r="Q164" s="184">
        <v>0</v>
      </c>
      <c r="R164" s="184">
        <f>Q164*H164</f>
        <v>0</v>
      </c>
      <c r="S164" s="184">
        <v>0</v>
      </c>
      <c r="T164" s="185">
        <f>S164*H164</f>
        <v>0</v>
      </c>
      <c r="AR164" s="17" t="s">
        <v>147</v>
      </c>
      <c r="AT164" s="17" t="s">
        <v>142</v>
      </c>
      <c r="AU164" s="17" t="s">
        <v>87</v>
      </c>
      <c r="AY164" s="17" t="s">
        <v>141</v>
      </c>
      <c r="BE164" s="186">
        <f>IF(N164="základní",J164,0)</f>
        <v>0</v>
      </c>
      <c r="BF164" s="186">
        <f>IF(N164="snížená",J164,0)</f>
        <v>0</v>
      </c>
      <c r="BG164" s="186">
        <f>IF(N164="zákl. přenesená",J164,0)</f>
        <v>0</v>
      </c>
      <c r="BH164" s="186">
        <f>IF(N164="sníž. přenesená",J164,0)</f>
        <v>0</v>
      </c>
      <c r="BI164" s="186">
        <f>IF(N164="nulová",J164,0)</f>
        <v>0</v>
      </c>
      <c r="BJ164" s="17" t="s">
        <v>87</v>
      </c>
      <c r="BK164" s="186">
        <f>ROUND(I164*H164,2)</f>
        <v>0</v>
      </c>
      <c r="BL164" s="17" t="s">
        <v>147</v>
      </c>
      <c r="BM164" s="17" t="s">
        <v>383</v>
      </c>
    </row>
    <row r="165" spans="2:65" s="1" customFormat="1" ht="16.5" customHeight="1">
      <c r="B165" s="35"/>
      <c r="C165" s="175" t="s">
        <v>261</v>
      </c>
      <c r="D165" s="175" t="s">
        <v>142</v>
      </c>
      <c r="E165" s="176" t="s">
        <v>384</v>
      </c>
      <c r="F165" s="177" t="s">
        <v>385</v>
      </c>
      <c r="G165" s="178" t="s">
        <v>378</v>
      </c>
      <c r="H165" s="179">
        <v>0.05</v>
      </c>
      <c r="I165" s="180"/>
      <c r="J165" s="181">
        <f>ROUND(I165*H165,2)</f>
        <v>0</v>
      </c>
      <c r="K165" s="177" t="s">
        <v>379</v>
      </c>
      <c r="L165" s="39"/>
      <c r="M165" s="182" t="s">
        <v>43</v>
      </c>
      <c r="N165" s="183" t="s">
        <v>52</v>
      </c>
      <c r="O165" s="61"/>
      <c r="P165" s="184">
        <f>O165*H165</f>
        <v>0</v>
      </c>
      <c r="Q165" s="184">
        <v>0</v>
      </c>
      <c r="R165" s="184">
        <f>Q165*H165</f>
        <v>0</v>
      </c>
      <c r="S165" s="184">
        <v>0</v>
      </c>
      <c r="T165" s="185">
        <f>S165*H165</f>
        <v>0</v>
      </c>
      <c r="AR165" s="17" t="s">
        <v>147</v>
      </c>
      <c r="AT165" s="17" t="s">
        <v>142</v>
      </c>
      <c r="AU165" s="17" t="s">
        <v>87</v>
      </c>
      <c r="AY165" s="17" t="s">
        <v>141</v>
      </c>
      <c r="BE165" s="186">
        <f>IF(N165="základní",J165,0)</f>
        <v>0</v>
      </c>
      <c r="BF165" s="186">
        <f>IF(N165="snížená",J165,0)</f>
        <v>0</v>
      </c>
      <c r="BG165" s="186">
        <f>IF(N165="zákl. přenesená",J165,0)</f>
        <v>0</v>
      </c>
      <c r="BH165" s="186">
        <f>IF(N165="sníž. přenesená",J165,0)</f>
        <v>0</v>
      </c>
      <c r="BI165" s="186">
        <f>IF(N165="nulová",J165,0)</f>
        <v>0</v>
      </c>
      <c r="BJ165" s="17" t="s">
        <v>87</v>
      </c>
      <c r="BK165" s="186">
        <f>ROUND(I165*H165,2)</f>
        <v>0</v>
      </c>
      <c r="BL165" s="17" t="s">
        <v>147</v>
      </c>
      <c r="BM165" s="17" t="s">
        <v>386</v>
      </c>
    </row>
    <row r="166" spans="2:65" s="1" customFormat="1" ht="16.5" customHeight="1">
      <c r="B166" s="35"/>
      <c r="C166" s="175" t="s">
        <v>387</v>
      </c>
      <c r="D166" s="175" t="s">
        <v>142</v>
      </c>
      <c r="E166" s="176" t="s">
        <v>388</v>
      </c>
      <c r="F166" s="177" t="s">
        <v>389</v>
      </c>
      <c r="G166" s="178" t="s">
        <v>378</v>
      </c>
      <c r="H166" s="179">
        <v>5</v>
      </c>
      <c r="I166" s="180"/>
      <c r="J166" s="181">
        <f>ROUND(I166*H166,2)</f>
        <v>0</v>
      </c>
      <c r="K166" s="177" t="s">
        <v>379</v>
      </c>
      <c r="L166" s="39"/>
      <c r="M166" s="197" t="s">
        <v>43</v>
      </c>
      <c r="N166" s="198" t="s">
        <v>52</v>
      </c>
      <c r="O166" s="199"/>
      <c r="P166" s="200">
        <f>O166*H166</f>
        <v>0</v>
      </c>
      <c r="Q166" s="200">
        <v>0</v>
      </c>
      <c r="R166" s="200">
        <f>Q166*H166</f>
        <v>0</v>
      </c>
      <c r="S166" s="200">
        <v>0</v>
      </c>
      <c r="T166" s="201">
        <f>S166*H166</f>
        <v>0</v>
      </c>
      <c r="AR166" s="17" t="s">
        <v>147</v>
      </c>
      <c r="AT166" s="17" t="s">
        <v>142</v>
      </c>
      <c r="AU166" s="17" t="s">
        <v>87</v>
      </c>
      <c r="AY166" s="17" t="s">
        <v>141</v>
      </c>
      <c r="BE166" s="186">
        <f>IF(N166="základní",J166,0)</f>
        <v>0</v>
      </c>
      <c r="BF166" s="186">
        <f>IF(N166="snížená",J166,0)</f>
        <v>0</v>
      </c>
      <c r="BG166" s="186">
        <f>IF(N166="zákl. přenesená",J166,0)</f>
        <v>0</v>
      </c>
      <c r="BH166" s="186">
        <f>IF(N166="sníž. přenesená",J166,0)</f>
        <v>0</v>
      </c>
      <c r="BI166" s="186">
        <f>IF(N166="nulová",J166,0)</f>
        <v>0</v>
      </c>
      <c r="BJ166" s="17" t="s">
        <v>87</v>
      </c>
      <c r="BK166" s="186">
        <f>ROUND(I166*H166,2)</f>
        <v>0</v>
      </c>
      <c r="BL166" s="17" t="s">
        <v>147</v>
      </c>
      <c r="BM166" s="17" t="s">
        <v>390</v>
      </c>
    </row>
    <row r="167" spans="2:65" s="1" customFormat="1" ht="6.95" customHeight="1">
      <c r="B167" s="47"/>
      <c r="C167" s="48"/>
      <c r="D167" s="48"/>
      <c r="E167" s="48"/>
      <c r="F167" s="48"/>
      <c r="G167" s="48"/>
      <c r="H167" s="48"/>
      <c r="I167" s="135"/>
      <c r="J167" s="48"/>
      <c r="K167" s="48"/>
      <c r="L167" s="39"/>
    </row>
  </sheetData>
  <sheetProtection algorithmName="SHA-512" hashValue="WUBhU8cBQNE82hEYn5EzAd0qzj1TFV2SpuIOjuS/1b+AOe5eyQsv/GNkPCWgtDn/FPMqLDMHDmwEPZbhUrEquw==" saltValue="vqp1RL0bKIolFpJ4SY5FDnToBGg2vEHUi2ErY4A/dCtHn91ktiUWhIsjawaco9w0MxpAo/Nmaideo+StMbQrnw==" spinCount="100000" sheet="1" objects="1" scenarios="1" formatColumns="0" formatRows="0" autoFilter="0"/>
  <autoFilter ref="C91:K166"/>
  <mergeCells count="12">
    <mergeCell ref="E84:H84"/>
    <mergeCell ref="L2:V2"/>
    <mergeCell ref="E50:H50"/>
    <mergeCell ref="E52:H52"/>
    <mergeCell ref="E54:H54"/>
    <mergeCell ref="E80:H80"/>
    <mergeCell ref="E82:H8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6"/>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39"/>
      <c r="M2" s="339"/>
      <c r="N2" s="339"/>
      <c r="O2" s="339"/>
      <c r="P2" s="339"/>
      <c r="Q2" s="339"/>
      <c r="R2" s="339"/>
      <c r="S2" s="339"/>
      <c r="T2" s="339"/>
      <c r="U2" s="339"/>
      <c r="V2" s="339"/>
      <c r="AT2" s="17" t="s">
        <v>98</v>
      </c>
    </row>
    <row r="3" spans="2:46" ht="6.95" customHeight="1">
      <c r="B3" s="108"/>
      <c r="C3" s="109"/>
      <c r="D3" s="109"/>
      <c r="E3" s="109"/>
      <c r="F3" s="109"/>
      <c r="G3" s="109"/>
      <c r="H3" s="109"/>
      <c r="I3" s="110"/>
      <c r="J3" s="109"/>
      <c r="K3" s="109"/>
      <c r="L3" s="20"/>
      <c r="AT3" s="17" t="s">
        <v>90</v>
      </c>
    </row>
    <row r="4" spans="2:46" ht="24.95" customHeight="1">
      <c r="B4" s="20"/>
      <c r="D4" s="111" t="s">
        <v>109</v>
      </c>
      <c r="L4" s="20"/>
      <c r="M4" s="24" t="s">
        <v>10</v>
      </c>
      <c r="AT4" s="17" t="s">
        <v>4</v>
      </c>
    </row>
    <row r="5" spans="2:46" ht="6.95" customHeight="1">
      <c r="B5" s="20"/>
      <c r="L5" s="20"/>
    </row>
    <row r="6" spans="2:46" ht="12" customHeight="1">
      <c r="B6" s="20"/>
      <c r="D6" s="112" t="s">
        <v>16</v>
      </c>
      <c r="L6" s="20"/>
    </row>
    <row r="7" spans="2:46" ht="16.5" customHeight="1">
      <c r="B7" s="20"/>
      <c r="E7" s="372" t="str">
        <f>'Rekapitulace stavby'!K6</f>
        <v>Oprava výhybek v žst. Olomouc hl.n. a žst. Zábřeh na Moravě</v>
      </c>
      <c r="F7" s="373"/>
      <c r="G7" s="373"/>
      <c r="H7" s="373"/>
      <c r="L7" s="20"/>
    </row>
    <row r="8" spans="2:46" ht="12" customHeight="1">
      <c r="B8" s="20"/>
      <c r="D8" s="112" t="s">
        <v>110</v>
      </c>
      <c r="L8" s="20"/>
    </row>
    <row r="9" spans="2:46" s="1" customFormat="1" ht="16.5" customHeight="1">
      <c r="B9" s="39"/>
      <c r="E9" s="372" t="s">
        <v>111</v>
      </c>
      <c r="F9" s="374"/>
      <c r="G9" s="374"/>
      <c r="H9" s="374"/>
      <c r="I9" s="113"/>
      <c r="L9" s="39"/>
    </row>
    <row r="10" spans="2:46" s="1" customFormat="1" ht="12" customHeight="1">
      <c r="B10" s="39"/>
      <c r="D10" s="112" t="s">
        <v>112</v>
      </c>
      <c r="I10" s="113"/>
      <c r="L10" s="39"/>
    </row>
    <row r="11" spans="2:46" s="1" customFormat="1" ht="36.950000000000003" customHeight="1">
      <c r="B11" s="39"/>
      <c r="E11" s="375" t="s">
        <v>391</v>
      </c>
      <c r="F11" s="374"/>
      <c r="G11" s="374"/>
      <c r="H11" s="374"/>
      <c r="I11" s="113"/>
      <c r="L11" s="39"/>
    </row>
    <row r="12" spans="2:46" s="1" customFormat="1" ht="11.25">
      <c r="B12" s="39"/>
      <c r="I12" s="113"/>
      <c r="L12" s="39"/>
    </row>
    <row r="13" spans="2:46" s="1" customFormat="1" ht="12" customHeight="1">
      <c r="B13" s="39"/>
      <c r="D13" s="112" t="s">
        <v>18</v>
      </c>
      <c r="F13" s="17" t="s">
        <v>99</v>
      </c>
      <c r="I13" s="114" t="s">
        <v>20</v>
      </c>
      <c r="J13" s="17" t="s">
        <v>43</v>
      </c>
      <c r="L13" s="39"/>
    </row>
    <row r="14" spans="2:46" s="1" customFormat="1" ht="12" customHeight="1">
      <c r="B14" s="39"/>
      <c r="D14" s="112" t="s">
        <v>22</v>
      </c>
      <c r="F14" s="17" t="s">
        <v>23</v>
      </c>
      <c r="I14" s="114" t="s">
        <v>24</v>
      </c>
      <c r="J14" s="115">
        <f>'Rekapitulace stavby'!AN8</f>
        <v>0</v>
      </c>
      <c r="L14" s="39"/>
    </row>
    <row r="15" spans="2:46" s="1" customFormat="1" ht="10.9" customHeight="1">
      <c r="B15" s="39"/>
      <c r="I15" s="113"/>
      <c r="L15" s="39"/>
    </row>
    <row r="16" spans="2:46" s="1" customFormat="1" ht="12" customHeight="1">
      <c r="B16" s="39"/>
      <c r="D16" s="112" t="s">
        <v>29</v>
      </c>
      <c r="I16" s="114" t="s">
        <v>30</v>
      </c>
      <c r="J16" s="17" t="s">
        <v>31</v>
      </c>
      <c r="L16" s="39"/>
    </row>
    <row r="17" spans="2:12" s="1" customFormat="1" ht="18" customHeight="1">
      <c r="B17" s="39"/>
      <c r="E17" s="17" t="s">
        <v>32</v>
      </c>
      <c r="I17" s="114" t="s">
        <v>33</v>
      </c>
      <c r="J17" s="17" t="s">
        <v>34</v>
      </c>
      <c r="L17" s="39"/>
    </row>
    <row r="18" spans="2:12" s="1" customFormat="1" ht="6.95" customHeight="1">
      <c r="B18" s="39"/>
      <c r="I18" s="113"/>
      <c r="L18" s="39"/>
    </row>
    <row r="19" spans="2:12" s="1" customFormat="1" ht="12" customHeight="1">
      <c r="B19" s="39"/>
      <c r="D19" s="112" t="s">
        <v>35</v>
      </c>
      <c r="I19" s="114" t="s">
        <v>30</v>
      </c>
      <c r="J19" s="30" t="str">
        <f>'Rekapitulace stavby'!AN13</f>
        <v>Vyplň údaj</v>
      </c>
      <c r="L19" s="39"/>
    </row>
    <row r="20" spans="2:12" s="1" customFormat="1" ht="18" customHeight="1">
      <c r="B20" s="39"/>
      <c r="E20" s="376" t="str">
        <f>'Rekapitulace stavby'!E14</f>
        <v>Vyplň údaj</v>
      </c>
      <c r="F20" s="377"/>
      <c r="G20" s="377"/>
      <c r="H20" s="377"/>
      <c r="I20" s="114" t="s">
        <v>33</v>
      </c>
      <c r="J20" s="30" t="str">
        <f>'Rekapitulace stavby'!AN14</f>
        <v>Vyplň údaj</v>
      </c>
      <c r="L20" s="39"/>
    </row>
    <row r="21" spans="2:12" s="1" customFormat="1" ht="6.95" customHeight="1">
      <c r="B21" s="39"/>
      <c r="I21" s="113"/>
      <c r="L21" s="39"/>
    </row>
    <row r="22" spans="2:12" s="1" customFormat="1" ht="12" customHeight="1">
      <c r="B22" s="39"/>
      <c r="D22" s="112" t="s">
        <v>37</v>
      </c>
      <c r="I22" s="114" t="s">
        <v>30</v>
      </c>
      <c r="J22" s="17" t="s">
        <v>43</v>
      </c>
      <c r="L22" s="39"/>
    </row>
    <row r="23" spans="2:12" s="1" customFormat="1" ht="18" customHeight="1">
      <c r="B23" s="39"/>
      <c r="E23" s="17" t="s">
        <v>392</v>
      </c>
      <c r="I23" s="114" t="s">
        <v>33</v>
      </c>
      <c r="J23" s="17" t="s">
        <v>43</v>
      </c>
      <c r="L23" s="39"/>
    </row>
    <row r="24" spans="2:12" s="1" customFormat="1" ht="6.95" customHeight="1">
      <c r="B24" s="39"/>
      <c r="I24" s="113"/>
      <c r="L24" s="39"/>
    </row>
    <row r="25" spans="2:12" s="1" customFormat="1" ht="12" customHeight="1">
      <c r="B25" s="39"/>
      <c r="D25" s="112" t="s">
        <v>42</v>
      </c>
      <c r="I25" s="114" t="s">
        <v>30</v>
      </c>
      <c r="J25" s="17" t="s">
        <v>43</v>
      </c>
      <c r="L25" s="39"/>
    </row>
    <row r="26" spans="2:12" s="1" customFormat="1" ht="18" customHeight="1">
      <c r="B26" s="39"/>
      <c r="E26" s="17" t="s">
        <v>393</v>
      </c>
      <c r="I26" s="114" t="s">
        <v>33</v>
      </c>
      <c r="J26" s="17" t="s">
        <v>43</v>
      </c>
      <c r="L26" s="39"/>
    </row>
    <row r="27" spans="2:12" s="1" customFormat="1" ht="6.95" customHeight="1">
      <c r="B27" s="39"/>
      <c r="I27" s="113"/>
      <c r="L27" s="39"/>
    </row>
    <row r="28" spans="2:12" s="1" customFormat="1" ht="12" customHeight="1">
      <c r="B28" s="39"/>
      <c r="D28" s="112" t="s">
        <v>45</v>
      </c>
      <c r="I28" s="113"/>
      <c r="L28" s="39"/>
    </row>
    <row r="29" spans="2:12" s="7" customFormat="1" ht="16.5" customHeight="1">
      <c r="B29" s="116"/>
      <c r="E29" s="378" t="s">
        <v>43</v>
      </c>
      <c r="F29" s="378"/>
      <c r="G29" s="378"/>
      <c r="H29" s="378"/>
      <c r="I29" s="117"/>
      <c r="L29" s="116"/>
    </row>
    <row r="30" spans="2:12" s="1" customFormat="1" ht="6.95" customHeight="1">
      <c r="B30" s="39"/>
      <c r="I30" s="113"/>
      <c r="L30" s="39"/>
    </row>
    <row r="31" spans="2:12" s="1" customFormat="1" ht="6.95" customHeight="1">
      <c r="B31" s="39"/>
      <c r="D31" s="57"/>
      <c r="E31" s="57"/>
      <c r="F31" s="57"/>
      <c r="G31" s="57"/>
      <c r="H31" s="57"/>
      <c r="I31" s="118"/>
      <c r="J31" s="57"/>
      <c r="K31" s="57"/>
      <c r="L31" s="39"/>
    </row>
    <row r="32" spans="2:12" s="1" customFormat="1" ht="25.35" customHeight="1">
      <c r="B32" s="39"/>
      <c r="D32" s="119" t="s">
        <v>47</v>
      </c>
      <c r="I32" s="113"/>
      <c r="J32" s="120">
        <f>ROUND(J89, 2)</f>
        <v>0</v>
      </c>
      <c r="L32" s="39"/>
    </row>
    <row r="33" spans="2:12" s="1" customFormat="1" ht="6.95" customHeight="1">
      <c r="B33" s="39"/>
      <c r="D33" s="57"/>
      <c r="E33" s="57"/>
      <c r="F33" s="57"/>
      <c r="G33" s="57"/>
      <c r="H33" s="57"/>
      <c r="I33" s="118"/>
      <c r="J33" s="57"/>
      <c r="K33" s="57"/>
      <c r="L33" s="39"/>
    </row>
    <row r="34" spans="2:12" s="1" customFormat="1" ht="14.45" customHeight="1">
      <c r="B34" s="39"/>
      <c r="F34" s="121" t="s">
        <v>49</v>
      </c>
      <c r="I34" s="122" t="s">
        <v>48</v>
      </c>
      <c r="J34" s="121" t="s">
        <v>50</v>
      </c>
      <c r="L34" s="39"/>
    </row>
    <row r="35" spans="2:12" s="1" customFormat="1" ht="14.45" customHeight="1">
      <c r="B35" s="39"/>
      <c r="D35" s="112" t="s">
        <v>51</v>
      </c>
      <c r="E35" s="112" t="s">
        <v>52</v>
      </c>
      <c r="F35" s="123">
        <f>ROUND((SUM(BE89:BE115)),  2)</f>
        <v>0</v>
      </c>
      <c r="I35" s="124">
        <v>0.21</v>
      </c>
      <c r="J35" s="123">
        <f>ROUND(((SUM(BE89:BE115))*I35),  2)</f>
        <v>0</v>
      </c>
      <c r="L35" s="39"/>
    </row>
    <row r="36" spans="2:12" s="1" customFormat="1" ht="14.45" customHeight="1">
      <c r="B36" s="39"/>
      <c r="E36" s="112" t="s">
        <v>53</v>
      </c>
      <c r="F36" s="123">
        <f>ROUND((SUM(BF89:BF115)),  2)</f>
        <v>0</v>
      </c>
      <c r="I36" s="124">
        <v>0.15</v>
      </c>
      <c r="J36" s="123">
        <f>ROUND(((SUM(BF89:BF115))*I36),  2)</f>
        <v>0</v>
      </c>
      <c r="L36" s="39"/>
    </row>
    <row r="37" spans="2:12" s="1" customFormat="1" ht="14.45" hidden="1" customHeight="1">
      <c r="B37" s="39"/>
      <c r="E37" s="112" t="s">
        <v>54</v>
      </c>
      <c r="F37" s="123">
        <f>ROUND((SUM(BG89:BG115)),  2)</f>
        <v>0</v>
      </c>
      <c r="I37" s="124">
        <v>0.21</v>
      </c>
      <c r="J37" s="123">
        <f>0</f>
        <v>0</v>
      </c>
      <c r="L37" s="39"/>
    </row>
    <row r="38" spans="2:12" s="1" customFormat="1" ht="14.45" hidden="1" customHeight="1">
      <c r="B38" s="39"/>
      <c r="E38" s="112" t="s">
        <v>55</v>
      </c>
      <c r="F38" s="123">
        <f>ROUND((SUM(BH89:BH115)),  2)</f>
        <v>0</v>
      </c>
      <c r="I38" s="124">
        <v>0.15</v>
      </c>
      <c r="J38" s="123">
        <f>0</f>
        <v>0</v>
      </c>
      <c r="L38" s="39"/>
    </row>
    <row r="39" spans="2:12" s="1" customFormat="1" ht="14.45" hidden="1" customHeight="1">
      <c r="B39" s="39"/>
      <c r="E39" s="112" t="s">
        <v>56</v>
      </c>
      <c r="F39" s="123">
        <f>ROUND((SUM(BI89:BI115)),  2)</f>
        <v>0</v>
      </c>
      <c r="I39" s="124">
        <v>0</v>
      </c>
      <c r="J39" s="123">
        <f>0</f>
        <v>0</v>
      </c>
      <c r="L39" s="39"/>
    </row>
    <row r="40" spans="2:12" s="1" customFormat="1" ht="6.95" customHeight="1">
      <c r="B40" s="39"/>
      <c r="I40" s="113"/>
      <c r="L40" s="39"/>
    </row>
    <row r="41" spans="2:12" s="1" customFormat="1" ht="25.35" customHeight="1">
      <c r="B41" s="39"/>
      <c r="C41" s="125"/>
      <c r="D41" s="126" t="s">
        <v>57</v>
      </c>
      <c r="E41" s="127"/>
      <c r="F41" s="127"/>
      <c r="G41" s="128" t="s">
        <v>58</v>
      </c>
      <c r="H41" s="129" t="s">
        <v>59</v>
      </c>
      <c r="I41" s="130"/>
      <c r="J41" s="131">
        <f>SUM(J32:J39)</f>
        <v>0</v>
      </c>
      <c r="K41" s="132"/>
      <c r="L41" s="39"/>
    </row>
    <row r="42" spans="2:12" s="1" customFormat="1" ht="14.45" customHeight="1">
      <c r="B42" s="133"/>
      <c r="C42" s="134"/>
      <c r="D42" s="134"/>
      <c r="E42" s="134"/>
      <c r="F42" s="134"/>
      <c r="G42" s="134"/>
      <c r="H42" s="134"/>
      <c r="I42" s="135"/>
      <c r="J42" s="134"/>
      <c r="K42" s="134"/>
      <c r="L42" s="39"/>
    </row>
    <row r="46" spans="2:12" s="1" customFormat="1" ht="6.95" customHeight="1">
      <c r="B46" s="136"/>
      <c r="C46" s="137"/>
      <c r="D46" s="137"/>
      <c r="E46" s="137"/>
      <c r="F46" s="137"/>
      <c r="G46" s="137"/>
      <c r="H46" s="137"/>
      <c r="I46" s="138"/>
      <c r="J46" s="137"/>
      <c r="K46" s="137"/>
      <c r="L46" s="39"/>
    </row>
    <row r="47" spans="2:12" s="1" customFormat="1" ht="24.95" customHeight="1">
      <c r="B47" s="35"/>
      <c r="C47" s="23" t="s">
        <v>115</v>
      </c>
      <c r="D47" s="36"/>
      <c r="E47" s="36"/>
      <c r="F47" s="36"/>
      <c r="G47" s="36"/>
      <c r="H47" s="36"/>
      <c r="I47" s="113"/>
      <c r="J47" s="36"/>
      <c r="K47" s="36"/>
      <c r="L47" s="39"/>
    </row>
    <row r="48" spans="2:12" s="1" customFormat="1" ht="6.95" customHeight="1">
      <c r="B48" s="35"/>
      <c r="C48" s="36"/>
      <c r="D48" s="36"/>
      <c r="E48" s="36"/>
      <c r="F48" s="36"/>
      <c r="G48" s="36"/>
      <c r="H48" s="36"/>
      <c r="I48" s="113"/>
      <c r="J48" s="36"/>
      <c r="K48" s="36"/>
      <c r="L48" s="39"/>
    </row>
    <row r="49" spans="2:47" s="1" customFormat="1" ht="12" customHeight="1">
      <c r="B49" s="35"/>
      <c r="C49" s="29" t="s">
        <v>16</v>
      </c>
      <c r="D49" s="36"/>
      <c r="E49" s="36"/>
      <c r="F49" s="36"/>
      <c r="G49" s="36"/>
      <c r="H49" s="36"/>
      <c r="I49" s="113"/>
      <c r="J49" s="36"/>
      <c r="K49" s="36"/>
      <c r="L49" s="39"/>
    </row>
    <row r="50" spans="2:47" s="1" customFormat="1" ht="16.5" customHeight="1">
      <c r="B50" s="35"/>
      <c r="C50" s="36"/>
      <c r="D50" s="36"/>
      <c r="E50" s="379" t="str">
        <f>E7</f>
        <v>Oprava výhybek v žst. Olomouc hl.n. a žst. Zábřeh na Moravě</v>
      </c>
      <c r="F50" s="380"/>
      <c r="G50" s="380"/>
      <c r="H50" s="380"/>
      <c r="I50" s="113"/>
      <c r="J50" s="36"/>
      <c r="K50" s="36"/>
      <c r="L50" s="39"/>
    </row>
    <row r="51" spans="2:47" ht="12" customHeight="1">
      <c r="B51" s="21"/>
      <c r="C51" s="29" t="s">
        <v>110</v>
      </c>
      <c r="D51" s="22"/>
      <c r="E51" s="22"/>
      <c r="F51" s="22"/>
      <c r="G51" s="22"/>
      <c r="H51" s="22"/>
      <c r="J51" s="22"/>
      <c r="K51" s="22"/>
      <c r="L51" s="20"/>
    </row>
    <row r="52" spans="2:47" s="1" customFormat="1" ht="16.5" customHeight="1">
      <c r="B52" s="35"/>
      <c r="C52" s="36"/>
      <c r="D52" s="36"/>
      <c r="E52" s="379" t="s">
        <v>111</v>
      </c>
      <c r="F52" s="347"/>
      <c r="G52" s="347"/>
      <c r="H52" s="347"/>
      <c r="I52" s="113"/>
      <c r="J52" s="36"/>
      <c r="K52" s="36"/>
      <c r="L52" s="39"/>
    </row>
    <row r="53" spans="2:47" s="1" customFormat="1" ht="12" customHeight="1">
      <c r="B53" s="35"/>
      <c r="C53" s="29" t="s">
        <v>112</v>
      </c>
      <c r="D53" s="36"/>
      <c r="E53" s="36"/>
      <c r="F53" s="36"/>
      <c r="G53" s="36"/>
      <c r="H53" s="36"/>
      <c r="I53" s="113"/>
      <c r="J53" s="36"/>
      <c r="K53" s="36"/>
      <c r="L53" s="39"/>
    </row>
    <row r="54" spans="2:47" s="1" customFormat="1" ht="16.5" customHeight="1">
      <c r="B54" s="35"/>
      <c r="C54" s="36"/>
      <c r="D54" s="36"/>
      <c r="E54" s="348" t="str">
        <f>E11</f>
        <v>SO 41-01-01 - žst. Zábřeh na Moravě, trakční vedení</v>
      </c>
      <c r="F54" s="347"/>
      <c r="G54" s="347"/>
      <c r="H54" s="347"/>
      <c r="I54" s="113"/>
      <c r="J54" s="36"/>
      <c r="K54" s="36"/>
      <c r="L54" s="39"/>
    </row>
    <row r="55" spans="2:47" s="1" customFormat="1" ht="6.95" customHeight="1">
      <c r="B55" s="35"/>
      <c r="C55" s="36"/>
      <c r="D55" s="36"/>
      <c r="E55" s="36"/>
      <c r="F55" s="36"/>
      <c r="G55" s="36"/>
      <c r="H55" s="36"/>
      <c r="I55" s="113"/>
      <c r="J55" s="36"/>
      <c r="K55" s="36"/>
      <c r="L55" s="39"/>
    </row>
    <row r="56" spans="2:47" s="1" customFormat="1" ht="12" customHeight="1">
      <c r="B56" s="35"/>
      <c r="C56" s="29" t="s">
        <v>22</v>
      </c>
      <c r="D56" s="36"/>
      <c r="E56" s="36"/>
      <c r="F56" s="27" t="str">
        <f>F14</f>
        <v>Zábřeh na Moravě</v>
      </c>
      <c r="G56" s="36"/>
      <c r="H56" s="36"/>
      <c r="I56" s="114" t="s">
        <v>24</v>
      </c>
      <c r="J56" s="56">
        <f>IF(J14="","",J14)</f>
        <v>0</v>
      </c>
      <c r="K56" s="36"/>
      <c r="L56" s="39"/>
    </row>
    <row r="57" spans="2:47" s="1" customFormat="1" ht="6.95" customHeight="1">
      <c r="B57" s="35"/>
      <c r="C57" s="36"/>
      <c r="D57" s="36"/>
      <c r="E57" s="36"/>
      <c r="F57" s="36"/>
      <c r="G57" s="36"/>
      <c r="H57" s="36"/>
      <c r="I57" s="113"/>
      <c r="J57" s="36"/>
      <c r="K57" s="36"/>
      <c r="L57" s="39"/>
    </row>
    <row r="58" spans="2:47" s="1" customFormat="1" ht="13.7" customHeight="1">
      <c r="B58" s="35"/>
      <c r="C58" s="29" t="s">
        <v>29</v>
      </c>
      <c r="D58" s="36"/>
      <c r="E58" s="36"/>
      <c r="F58" s="27" t="str">
        <f>E17</f>
        <v>Správa železniční dopravní cesty s.o.</v>
      </c>
      <c r="G58" s="36"/>
      <c r="H58" s="36"/>
      <c r="I58" s="114" t="s">
        <v>37</v>
      </c>
      <c r="J58" s="33" t="str">
        <f>E23</f>
        <v>Exprojekt</v>
      </c>
      <c r="K58" s="36"/>
      <c r="L58" s="39"/>
    </row>
    <row r="59" spans="2:47" s="1" customFormat="1" ht="13.7" customHeight="1">
      <c r="B59" s="35"/>
      <c r="C59" s="29" t="s">
        <v>35</v>
      </c>
      <c r="D59" s="36"/>
      <c r="E59" s="36"/>
      <c r="F59" s="27" t="str">
        <f>IF(E20="","",E20)</f>
        <v>Vyplň údaj</v>
      </c>
      <c r="G59" s="36"/>
      <c r="H59" s="36"/>
      <c r="I59" s="114" t="s">
        <v>42</v>
      </c>
      <c r="J59" s="33" t="str">
        <f>E26</f>
        <v>Ing. Pavel Odehnal</v>
      </c>
      <c r="K59" s="36"/>
      <c r="L59" s="39"/>
    </row>
    <row r="60" spans="2:47" s="1" customFormat="1" ht="10.35" customHeight="1">
      <c r="B60" s="35"/>
      <c r="C60" s="36"/>
      <c r="D60" s="36"/>
      <c r="E60" s="36"/>
      <c r="F60" s="36"/>
      <c r="G60" s="36"/>
      <c r="H60" s="36"/>
      <c r="I60" s="113"/>
      <c r="J60" s="36"/>
      <c r="K60" s="36"/>
      <c r="L60" s="39"/>
    </row>
    <row r="61" spans="2:47" s="1" customFormat="1" ht="29.25" customHeight="1">
      <c r="B61" s="35"/>
      <c r="C61" s="139" t="s">
        <v>116</v>
      </c>
      <c r="D61" s="140"/>
      <c r="E61" s="140"/>
      <c r="F61" s="140"/>
      <c r="G61" s="140"/>
      <c r="H61" s="140"/>
      <c r="I61" s="141"/>
      <c r="J61" s="142" t="s">
        <v>117</v>
      </c>
      <c r="K61" s="140"/>
      <c r="L61" s="39"/>
    </row>
    <row r="62" spans="2:47" s="1" customFormat="1" ht="10.35" customHeight="1">
      <c r="B62" s="35"/>
      <c r="C62" s="36"/>
      <c r="D62" s="36"/>
      <c r="E62" s="36"/>
      <c r="F62" s="36"/>
      <c r="G62" s="36"/>
      <c r="H62" s="36"/>
      <c r="I62" s="113"/>
      <c r="J62" s="36"/>
      <c r="K62" s="36"/>
      <c r="L62" s="39"/>
    </row>
    <row r="63" spans="2:47" s="1" customFormat="1" ht="22.9" customHeight="1">
      <c r="B63" s="35"/>
      <c r="C63" s="143" t="s">
        <v>79</v>
      </c>
      <c r="D63" s="36"/>
      <c r="E63" s="36"/>
      <c r="F63" s="36"/>
      <c r="G63" s="36"/>
      <c r="H63" s="36"/>
      <c r="I63" s="113"/>
      <c r="J63" s="74">
        <f>J89</f>
        <v>0</v>
      </c>
      <c r="K63" s="36"/>
      <c r="L63" s="39"/>
      <c r="AU63" s="17" t="s">
        <v>118</v>
      </c>
    </row>
    <row r="64" spans="2:47" s="8" customFormat="1" ht="24.95" customHeight="1">
      <c r="B64" s="144"/>
      <c r="C64" s="145"/>
      <c r="D64" s="146" t="s">
        <v>394</v>
      </c>
      <c r="E64" s="147"/>
      <c r="F64" s="147"/>
      <c r="G64" s="147"/>
      <c r="H64" s="147"/>
      <c r="I64" s="148"/>
      <c r="J64" s="149">
        <f>J90</f>
        <v>0</v>
      </c>
      <c r="K64" s="145"/>
      <c r="L64" s="150"/>
    </row>
    <row r="65" spans="2:12" s="8" customFormat="1" ht="24.95" customHeight="1">
      <c r="B65" s="144"/>
      <c r="C65" s="145"/>
      <c r="D65" s="146" t="s">
        <v>395</v>
      </c>
      <c r="E65" s="147"/>
      <c r="F65" s="147"/>
      <c r="G65" s="147"/>
      <c r="H65" s="147"/>
      <c r="I65" s="148"/>
      <c r="J65" s="149">
        <f>J105</f>
        <v>0</v>
      </c>
      <c r="K65" s="145"/>
      <c r="L65" s="150"/>
    </row>
    <row r="66" spans="2:12" s="8" customFormat="1" ht="24.95" customHeight="1">
      <c r="B66" s="144"/>
      <c r="C66" s="145"/>
      <c r="D66" s="146" t="s">
        <v>396</v>
      </c>
      <c r="E66" s="147"/>
      <c r="F66" s="147"/>
      <c r="G66" s="147"/>
      <c r="H66" s="147"/>
      <c r="I66" s="148"/>
      <c r="J66" s="149">
        <f>J108</f>
        <v>0</v>
      </c>
      <c r="K66" s="145"/>
      <c r="L66" s="150"/>
    </row>
    <row r="67" spans="2:12" s="8" customFormat="1" ht="24.95" customHeight="1">
      <c r="B67" s="144"/>
      <c r="C67" s="145"/>
      <c r="D67" s="146" t="s">
        <v>397</v>
      </c>
      <c r="E67" s="147"/>
      <c r="F67" s="147"/>
      <c r="G67" s="147"/>
      <c r="H67" s="147"/>
      <c r="I67" s="148"/>
      <c r="J67" s="149">
        <f>J113</f>
        <v>0</v>
      </c>
      <c r="K67" s="145"/>
      <c r="L67" s="150"/>
    </row>
    <row r="68" spans="2:12" s="1" customFormat="1" ht="21.75" customHeight="1">
      <c r="B68" s="35"/>
      <c r="C68" s="36"/>
      <c r="D68" s="36"/>
      <c r="E68" s="36"/>
      <c r="F68" s="36"/>
      <c r="G68" s="36"/>
      <c r="H68" s="36"/>
      <c r="I68" s="113"/>
      <c r="J68" s="36"/>
      <c r="K68" s="36"/>
      <c r="L68" s="39"/>
    </row>
    <row r="69" spans="2:12" s="1" customFormat="1" ht="6.95" customHeight="1">
      <c r="B69" s="47"/>
      <c r="C69" s="48"/>
      <c r="D69" s="48"/>
      <c r="E69" s="48"/>
      <c r="F69" s="48"/>
      <c r="G69" s="48"/>
      <c r="H69" s="48"/>
      <c r="I69" s="135"/>
      <c r="J69" s="48"/>
      <c r="K69" s="48"/>
      <c r="L69" s="39"/>
    </row>
    <row r="73" spans="2:12" s="1" customFormat="1" ht="6.95" customHeight="1">
      <c r="B73" s="49"/>
      <c r="C73" s="50"/>
      <c r="D73" s="50"/>
      <c r="E73" s="50"/>
      <c r="F73" s="50"/>
      <c r="G73" s="50"/>
      <c r="H73" s="50"/>
      <c r="I73" s="138"/>
      <c r="J73" s="50"/>
      <c r="K73" s="50"/>
      <c r="L73" s="39"/>
    </row>
    <row r="74" spans="2:12" s="1" customFormat="1" ht="24.95" customHeight="1">
      <c r="B74" s="35"/>
      <c r="C74" s="23" t="s">
        <v>126</v>
      </c>
      <c r="D74" s="36"/>
      <c r="E74" s="36"/>
      <c r="F74" s="36"/>
      <c r="G74" s="36"/>
      <c r="H74" s="36"/>
      <c r="I74" s="113"/>
      <c r="J74" s="36"/>
      <c r="K74" s="36"/>
      <c r="L74" s="39"/>
    </row>
    <row r="75" spans="2:12" s="1" customFormat="1" ht="6.95" customHeight="1">
      <c r="B75" s="35"/>
      <c r="C75" s="36"/>
      <c r="D75" s="36"/>
      <c r="E75" s="36"/>
      <c r="F75" s="36"/>
      <c r="G75" s="36"/>
      <c r="H75" s="36"/>
      <c r="I75" s="113"/>
      <c r="J75" s="36"/>
      <c r="K75" s="36"/>
      <c r="L75" s="39"/>
    </row>
    <row r="76" spans="2:12" s="1" customFormat="1" ht="12" customHeight="1">
      <c r="B76" s="35"/>
      <c r="C76" s="29" t="s">
        <v>16</v>
      </c>
      <c r="D76" s="36"/>
      <c r="E76" s="36"/>
      <c r="F76" s="36"/>
      <c r="G76" s="36"/>
      <c r="H76" s="36"/>
      <c r="I76" s="113"/>
      <c r="J76" s="36"/>
      <c r="K76" s="36"/>
      <c r="L76" s="39"/>
    </row>
    <row r="77" spans="2:12" s="1" customFormat="1" ht="16.5" customHeight="1">
      <c r="B77" s="35"/>
      <c r="C77" s="36"/>
      <c r="D77" s="36"/>
      <c r="E77" s="379" t="str">
        <f>E7</f>
        <v>Oprava výhybek v žst. Olomouc hl.n. a žst. Zábřeh na Moravě</v>
      </c>
      <c r="F77" s="380"/>
      <c r="G77" s="380"/>
      <c r="H77" s="380"/>
      <c r="I77" s="113"/>
      <c r="J77" s="36"/>
      <c r="K77" s="36"/>
      <c r="L77" s="39"/>
    </row>
    <row r="78" spans="2:12" ht="12" customHeight="1">
      <c r="B78" s="21"/>
      <c r="C78" s="29" t="s">
        <v>110</v>
      </c>
      <c r="D78" s="22"/>
      <c r="E78" s="22"/>
      <c r="F78" s="22"/>
      <c r="G78" s="22"/>
      <c r="H78" s="22"/>
      <c r="J78" s="22"/>
      <c r="K78" s="22"/>
      <c r="L78" s="20"/>
    </row>
    <row r="79" spans="2:12" s="1" customFormat="1" ht="16.5" customHeight="1">
      <c r="B79" s="35"/>
      <c r="C79" s="36"/>
      <c r="D79" s="36"/>
      <c r="E79" s="379" t="s">
        <v>111</v>
      </c>
      <c r="F79" s="347"/>
      <c r="G79" s="347"/>
      <c r="H79" s="347"/>
      <c r="I79" s="113"/>
      <c r="J79" s="36"/>
      <c r="K79" s="36"/>
      <c r="L79" s="39"/>
    </row>
    <row r="80" spans="2:12" s="1" customFormat="1" ht="12" customHeight="1">
      <c r="B80" s="35"/>
      <c r="C80" s="29" t="s">
        <v>112</v>
      </c>
      <c r="D80" s="36"/>
      <c r="E80" s="36"/>
      <c r="F80" s="36"/>
      <c r="G80" s="36"/>
      <c r="H80" s="36"/>
      <c r="I80" s="113"/>
      <c r="J80" s="36"/>
      <c r="K80" s="36"/>
      <c r="L80" s="39"/>
    </row>
    <row r="81" spans="2:65" s="1" customFormat="1" ht="16.5" customHeight="1">
      <c r="B81" s="35"/>
      <c r="C81" s="36"/>
      <c r="D81" s="36"/>
      <c r="E81" s="348" t="str">
        <f>E11</f>
        <v>SO 41-01-01 - žst. Zábřeh na Moravě, trakční vedení</v>
      </c>
      <c r="F81" s="347"/>
      <c r="G81" s="347"/>
      <c r="H81" s="347"/>
      <c r="I81" s="113"/>
      <c r="J81" s="36"/>
      <c r="K81" s="36"/>
      <c r="L81" s="39"/>
    </row>
    <row r="82" spans="2:65" s="1" customFormat="1" ht="6.95" customHeight="1">
      <c r="B82" s="35"/>
      <c r="C82" s="36"/>
      <c r="D82" s="36"/>
      <c r="E82" s="36"/>
      <c r="F82" s="36"/>
      <c r="G82" s="36"/>
      <c r="H82" s="36"/>
      <c r="I82" s="113"/>
      <c r="J82" s="36"/>
      <c r="K82" s="36"/>
      <c r="L82" s="39"/>
    </row>
    <row r="83" spans="2:65" s="1" customFormat="1" ht="12" customHeight="1">
      <c r="B83" s="35"/>
      <c r="C83" s="29" t="s">
        <v>22</v>
      </c>
      <c r="D83" s="36"/>
      <c r="E83" s="36"/>
      <c r="F83" s="27" t="str">
        <f>F14</f>
        <v>Zábřeh na Moravě</v>
      </c>
      <c r="G83" s="36"/>
      <c r="H83" s="36"/>
      <c r="I83" s="114" t="s">
        <v>24</v>
      </c>
      <c r="J83" s="56">
        <f>IF(J14="","",J14)</f>
        <v>0</v>
      </c>
      <c r="K83" s="36"/>
      <c r="L83" s="39"/>
    </row>
    <row r="84" spans="2:65" s="1" customFormat="1" ht="6.95" customHeight="1">
      <c r="B84" s="35"/>
      <c r="C84" s="36"/>
      <c r="D84" s="36"/>
      <c r="E84" s="36"/>
      <c r="F84" s="36"/>
      <c r="G84" s="36"/>
      <c r="H84" s="36"/>
      <c r="I84" s="113"/>
      <c r="J84" s="36"/>
      <c r="K84" s="36"/>
      <c r="L84" s="39"/>
    </row>
    <row r="85" spans="2:65" s="1" customFormat="1" ht="13.7" customHeight="1">
      <c r="B85" s="35"/>
      <c r="C85" s="29" t="s">
        <v>29</v>
      </c>
      <c r="D85" s="36"/>
      <c r="E85" s="36"/>
      <c r="F85" s="27" t="str">
        <f>E17</f>
        <v>Správa železniční dopravní cesty s.o.</v>
      </c>
      <c r="G85" s="36"/>
      <c r="H85" s="36"/>
      <c r="I85" s="114" t="s">
        <v>37</v>
      </c>
      <c r="J85" s="33" t="str">
        <f>E23</f>
        <v>Exprojekt</v>
      </c>
      <c r="K85" s="36"/>
      <c r="L85" s="39"/>
    </row>
    <row r="86" spans="2:65" s="1" customFormat="1" ht="13.7" customHeight="1">
      <c r="B86" s="35"/>
      <c r="C86" s="29" t="s">
        <v>35</v>
      </c>
      <c r="D86" s="36"/>
      <c r="E86" s="36"/>
      <c r="F86" s="27" t="str">
        <f>IF(E20="","",E20)</f>
        <v>Vyplň údaj</v>
      </c>
      <c r="G86" s="36"/>
      <c r="H86" s="36"/>
      <c r="I86" s="114" t="s">
        <v>42</v>
      </c>
      <c r="J86" s="33" t="str">
        <f>E26</f>
        <v>Ing. Pavel Odehnal</v>
      </c>
      <c r="K86" s="36"/>
      <c r="L86" s="39"/>
    </row>
    <row r="87" spans="2:65" s="1" customFormat="1" ht="10.35" customHeight="1">
      <c r="B87" s="35"/>
      <c r="C87" s="36"/>
      <c r="D87" s="36"/>
      <c r="E87" s="36"/>
      <c r="F87" s="36"/>
      <c r="G87" s="36"/>
      <c r="H87" s="36"/>
      <c r="I87" s="113"/>
      <c r="J87" s="36"/>
      <c r="K87" s="36"/>
      <c r="L87" s="39"/>
    </row>
    <row r="88" spans="2:65" s="9" customFormat="1" ht="29.25" customHeight="1">
      <c r="B88" s="151"/>
      <c r="C88" s="152" t="s">
        <v>127</v>
      </c>
      <c r="D88" s="153" t="s">
        <v>66</v>
      </c>
      <c r="E88" s="153" t="s">
        <v>62</v>
      </c>
      <c r="F88" s="153" t="s">
        <v>63</v>
      </c>
      <c r="G88" s="153" t="s">
        <v>128</v>
      </c>
      <c r="H88" s="153" t="s">
        <v>129</v>
      </c>
      <c r="I88" s="154" t="s">
        <v>130</v>
      </c>
      <c r="J88" s="153" t="s">
        <v>117</v>
      </c>
      <c r="K88" s="155" t="s">
        <v>131</v>
      </c>
      <c r="L88" s="156"/>
      <c r="M88" s="65" t="s">
        <v>43</v>
      </c>
      <c r="N88" s="66" t="s">
        <v>51</v>
      </c>
      <c r="O88" s="66" t="s">
        <v>132</v>
      </c>
      <c r="P88" s="66" t="s">
        <v>133</v>
      </c>
      <c r="Q88" s="66" t="s">
        <v>134</v>
      </c>
      <c r="R88" s="66" t="s">
        <v>135</v>
      </c>
      <c r="S88" s="66" t="s">
        <v>136</v>
      </c>
      <c r="T88" s="67" t="s">
        <v>137</v>
      </c>
    </row>
    <row r="89" spans="2:65" s="1" customFormat="1" ht="22.9" customHeight="1">
      <c r="B89" s="35"/>
      <c r="C89" s="72" t="s">
        <v>138</v>
      </c>
      <c r="D89" s="36"/>
      <c r="E89" s="36"/>
      <c r="F89" s="36"/>
      <c r="G89" s="36"/>
      <c r="H89" s="36"/>
      <c r="I89" s="113"/>
      <c r="J89" s="157">
        <f>BK89</f>
        <v>0</v>
      </c>
      <c r="K89" s="36"/>
      <c r="L89" s="39"/>
      <c r="M89" s="68"/>
      <c r="N89" s="69"/>
      <c r="O89" s="69"/>
      <c r="P89" s="158">
        <f>P90+P105+P108+P113</f>
        <v>0</v>
      </c>
      <c r="Q89" s="69"/>
      <c r="R89" s="158">
        <f>R90+R105+R108+R113</f>
        <v>0</v>
      </c>
      <c r="S89" s="69"/>
      <c r="T89" s="159">
        <f>T90+T105+T108+T113</f>
        <v>0</v>
      </c>
      <c r="AT89" s="17" t="s">
        <v>80</v>
      </c>
      <c r="AU89" s="17" t="s">
        <v>118</v>
      </c>
      <c r="BK89" s="160">
        <f>BK90+BK105+BK108+BK113</f>
        <v>0</v>
      </c>
    </row>
    <row r="90" spans="2:65" s="10" customFormat="1" ht="25.9" customHeight="1">
      <c r="B90" s="161"/>
      <c r="C90" s="162"/>
      <c r="D90" s="163" t="s">
        <v>80</v>
      </c>
      <c r="E90" s="164" t="s">
        <v>398</v>
      </c>
      <c r="F90" s="164" t="s">
        <v>399</v>
      </c>
      <c r="G90" s="162"/>
      <c r="H90" s="162"/>
      <c r="I90" s="165"/>
      <c r="J90" s="166">
        <f>BK90</f>
        <v>0</v>
      </c>
      <c r="K90" s="162"/>
      <c r="L90" s="167"/>
      <c r="M90" s="168"/>
      <c r="N90" s="169"/>
      <c r="O90" s="169"/>
      <c r="P90" s="170">
        <f>SUM(P91:P104)</f>
        <v>0</v>
      </c>
      <c r="Q90" s="169"/>
      <c r="R90" s="170">
        <f>SUM(R91:R104)</f>
        <v>0</v>
      </c>
      <c r="S90" s="169"/>
      <c r="T90" s="171">
        <f>SUM(T91:T104)</f>
        <v>0</v>
      </c>
      <c r="AR90" s="172" t="s">
        <v>147</v>
      </c>
      <c r="AT90" s="173" t="s">
        <v>80</v>
      </c>
      <c r="AU90" s="173" t="s">
        <v>81</v>
      </c>
      <c r="AY90" s="172" t="s">
        <v>141</v>
      </c>
      <c r="BK90" s="174">
        <f>SUM(BK91:BK104)</f>
        <v>0</v>
      </c>
    </row>
    <row r="91" spans="2:65" s="1" customFormat="1" ht="16.5" customHeight="1">
      <c r="B91" s="35"/>
      <c r="C91" s="175" t="s">
        <v>87</v>
      </c>
      <c r="D91" s="175" t="s">
        <v>142</v>
      </c>
      <c r="E91" s="176" t="s">
        <v>400</v>
      </c>
      <c r="F91" s="177" t="s">
        <v>401</v>
      </c>
      <c r="G91" s="178" t="s">
        <v>145</v>
      </c>
      <c r="H91" s="179">
        <v>53</v>
      </c>
      <c r="I91" s="180"/>
      <c r="J91" s="181">
        <f t="shared" ref="J91:J104" si="0">ROUND(I91*H91,2)</f>
        <v>0</v>
      </c>
      <c r="K91" s="177" t="s">
        <v>146</v>
      </c>
      <c r="L91" s="39"/>
      <c r="M91" s="182" t="s">
        <v>43</v>
      </c>
      <c r="N91" s="183" t="s">
        <v>52</v>
      </c>
      <c r="O91" s="61"/>
      <c r="P91" s="184">
        <f t="shared" ref="P91:P104" si="1">O91*H91</f>
        <v>0</v>
      </c>
      <c r="Q91" s="184">
        <v>0</v>
      </c>
      <c r="R91" s="184">
        <f t="shared" ref="R91:R104" si="2">Q91*H91</f>
        <v>0</v>
      </c>
      <c r="S91" s="184">
        <v>0</v>
      </c>
      <c r="T91" s="185">
        <f t="shared" ref="T91:T104" si="3">S91*H91</f>
        <v>0</v>
      </c>
      <c r="AR91" s="17" t="s">
        <v>257</v>
      </c>
      <c r="AT91" s="17" t="s">
        <v>142</v>
      </c>
      <c r="AU91" s="17" t="s">
        <v>87</v>
      </c>
      <c r="AY91" s="17" t="s">
        <v>141</v>
      </c>
      <c r="BE91" s="186">
        <f t="shared" ref="BE91:BE104" si="4">IF(N91="základní",J91,0)</f>
        <v>0</v>
      </c>
      <c r="BF91" s="186">
        <f t="shared" ref="BF91:BF104" si="5">IF(N91="snížená",J91,0)</f>
        <v>0</v>
      </c>
      <c r="BG91" s="186">
        <f t="shared" ref="BG91:BG104" si="6">IF(N91="zákl. přenesená",J91,0)</f>
        <v>0</v>
      </c>
      <c r="BH91" s="186">
        <f t="shared" ref="BH91:BH104" si="7">IF(N91="sníž. přenesená",J91,0)</f>
        <v>0</v>
      </c>
      <c r="BI91" s="186">
        <f t="shared" ref="BI91:BI104" si="8">IF(N91="nulová",J91,0)</f>
        <v>0</v>
      </c>
      <c r="BJ91" s="17" t="s">
        <v>87</v>
      </c>
      <c r="BK91" s="186">
        <f t="shared" ref="BK91:BK104" si="9">ROUND(I91*H91,2)</f>
        <v>0</v>
      </c>
      <c r="BL91" s="17" t="s">
        <v>257</v>
      </c>
      <c r="BM91" s="17" t="s">
        <v>402</v>
      </c>
    </row>
    <row r="92" spans="2:65" s="1" customFormat="1" ht="16.5" customHeight="1">
      <c r="B92" s="35"/>
      <c r="C92" s="175" t="s">
        <v>90</v>
      </c>
      <c r="D92" s="175" t="s">
        <v>142</v>
      </c>
      <c r="E92" s="176" t="s">
        <v>403</v>
      </c>
      <c r="F92" s="177" t="s">
        <v>404</v>
      </c>
      <c r="G92" s="178" t="s">
        <v>145</v>
      </c>
      <c r="H92" s="179">
        <v>9</v>
      </c>
      <c r="I92" s="180"/>
      <c r="J92" s="181">
        <f t="shared" si="0"/>
        <v>0</v>
      </c>
      <c r="K92" s="177" t="s">
        <v>146</v>
      </c>
      <c r="L92" s="39"/>
      <c r="M92" s="182" t="s">
        <v>43</v>
      </c>
      <c r="N92" s="183" t="s">
        <v>52</v>
      </c>
      <c r="O92" s="61"/>
      <c r="P92" s="184">
        <f t="shared" si="1"/>
        <v>0</v>
      </c>
      <c r="Q92" s="184">
        <v>0</v>
      </c>
      <c r="R92" s="184">
        <f t="shared" si="2"/>
        <v>0</v>
      </c>
      <c r="S92" s="184">
        <v>0</v>
      </c>
      <c r="T92" s="185">
        <f t="shared" si="3"/>
        <v>0</v>
      </c>
      <c r="AR92" s="17" t="s">
        <v>257</v>
      </c>
      <c r="AT92" s="17" t="s">
        <v>142</v>
      </c>
      <c r="AU92" s="17" t="s">
        <v>87</v>
      </c>
      <c r="AY92" s="17" t="s">
        <v>141</v>
      </c>
      <c r="BE92" s="186">
        <f t="shared" si="4"/>
        <v>0</v>
      </c>
      <c r="BF92" s="186">
        <f t="shared" si="5"/>
        <v>0</v>
      </c>
      <c r="BG92" s="186">
        <f t="shared" si="6"/>
        <v>0</v>
      </c>
      <c r="BH92" s="186">
        <f t="shared" si="7"/>
        <v>0</v>
      </c>
      <c r="BI92" s="186">
        <f t="shared" si="8"/>
        <v>0</v>
      </c>
      <c r="BJ92" s="17" t="s">
        <v>87</v>
      </c>
      <c r="BK92" s="186">
        <f t="shared" si="9"/>
        <v>0</v>
      </c>
      <c r="BL92" s="17" t="s">
        <v>257</v>
      </c>
      <c r="BM92" s="17" t="s">
        <v>405</v>
      </c>
    </row>
    <row r="93" spans="2:65" s="1" customFormat="1" ht="16.5" customHeight="1">
      <c r="B93" s="35"/>
      <c r="C93" s="187" t="s">
        <v>150</v>
      </c>
      <c r="D93" s="187" t="s">
        <v>161</v>
      </c>
      <c r="E93" s="188" t="s">
        <v>406</v>
      </c>
      <c r="F93" s="189" t="s">
        <v>407</v>
      </c>
      <c r="G93" s="190" t="s">
        <v>145</v>
      </c>
      <c r="H93" s="191">
        <v>9</v>
      </c>
      <c r="I93" s="192"/>
      <c r="J93" s="193">
        <f t="shared" si="0"/>
        <v>0</v>
      </c>
      <c r="K93" s="189" t="s">
        <v>146</v>
      </c>
      <c r="L93" s="194"/>
      <c r="M93" s="195" t="s">
        <v>43</v>
      </c>
      <c r="N93" s="196" t="s">
        <v>52</v>
      </c>
      <c r="O93" s="61"/>
      <c r="P93" s="184">
        <f t="shared" si="1"/>
        <v>0</v>
      </c>
      <c r="Q93" s="184">
        <v>0</v>
      </c>
      <c r="R93" s="184">
        <f t="shared" si="2"/>
        <v>0</v>
      </c>
      <c r="S93" s="184">
        <v>0</v>
      </c>
      <c r="T93" s="185">
        <f t="shared" si="3"/>
        <v>0</v>
      </c>
      <c r="AR93" s="17" t="s">
        <v>408</v>
      </c>
      <c r="AT93" s="17" t="s">
        <v>161</v>
      </c>
      <c r="AU93" s="17" t="s">
        <v>87</v>
      </c>
      <c r="AY93" s="17" t="s">
        <v>141</v>
      </c>
      <c r="BE93" s="186">
        <f t="shared" si="4"/>
        <v>0</v>
      </c>
      <c r="BF93" s="186">
        <f t="shared" si="5"/>
        <v>0</v>
      </c>
      <c r="BG93" s="186">
        <f t="shared" si="6"/>
        <v>0</v>
      </c>
      <c r="BH93" s="186">
        <f t="shared" si="7"/>
        <v>0</v>
      </c>
      <c r="BI93" s="186">
        <f t="shared" si="8"/>
        <v>0</v>
      </c>
      <c r="BJ93" s="17" t="s">
        <v>87</v>
      </c>
      <c r="BK93" s="186">
        <f t="shared" si="9"/>
        <v>0</v>
      </c>
      <c r="BL93" s="17" t="s">
        <v>257</v>
      </c>
      <c r="BM93" s="17" t="s">
        <v>409</v>
      </c>
    </row>
    <row r="94" spans="2:65" s="1" customFormat="1" ht="16.5" customHeight="1">
      <c r="B94" s="35"/>
      <c r="C94" s="175" t="s">
        <v>147</v>
      </c>
      <c r="D94" s="175" t="s">
        <v>142</v>
      </c>
      <c r="E94" s="176" t="s">
        <v>410</v>
      </c>
      <c r="F94" s="177" t="s">
        <v>411</v>
      </c>
      <c r="G94" s="178" t="s">
        <v>145</v>
      </c>
      <c r="H94" s="179">
        <v>400</v>
      </c>
      <c r="I94" s="180"/>
      <c r="J94" s="181">
        <f t="shared" si="0"/>
        <v>0</v>
      </c>
      <c r="K94" s="177" t="s">
        <v>146</v>
      </c>
      <c r="L94" s="39"/>
      <c r="M94" s="182" t="s">
        <v>43</v>
      </c>
      <c r="N94" s="183" t="s">
        <v>52</v>
      </c>
      <c r="O94" s="61"/>
      <c r="P94" s="184">
        <f t="shared" si="1"/>
        <v>0</v>
      </c>
      <c r="Q94" s="184">
        <v>0</v>
      </c>
      <c r="R94" s="184">
        <f t="shared" si="2"/>
        <v>0</v>
      </c>
      <c r="S94" s="184">
        <v>0</v>
      </c>
      <c r="T94" s="185">
        <f t="shared" si="3"/>
        <v>0</v>
      </c>
      <c r="AR94" s="17" t="s">
        <v>257</v>
      </c>
      <c r="AT94" s="17" t="s">
        <v>142</v>
      </c>
      <c r="AU94" s="17" t="s">
        <v>87</v>
      </c>
      <c r="AY94" s="17" t="s">
        <v>141</v>
      </c>
      <c r="BE94" s="186">
        <f t="shared" si="4"/>
        <v>0</v>
      </c>
      <c r="BF94" s="186">
        <f t="shared" si="5"/>
        <v>0</v>
      </c>
      <c r="BG94" s="186">
        <f t="shared" si="6"/>
        <v>0</v>
      </c>
      <c r="BH94" s="186">
        <f t="shared" si="7"/>
        <v>0</v>
      </c>
      <c r="BI94" s="186">
        <f t="shared" si="8"/>
        <v>0</v>
      </c>
      <c r="BJ94" s="17" t="s">
        <v>87</v>
      </c>
      <c r="BK94" s="186">
        <f t="shared" si="9"/>
        <v>0</v>
      </c>
      <c r="BL94" s="17" t="s">
        <v>257</v>
      </c>
      <c r="BM94" s="17" t="s">
        <v>412</v>
      </c>
    </row>
    <row r="95" spans="2:65" s="1" customFormat="1" ht="16.5" customHeight="1">
      <c r="B95" s="35"/>
      <c r="C95" s="187" t="s">
        <v>157</v>
      </c>
      <c r="D95" s="187" t="s">
        <v>161</v>
      </c>
      <c r="E95" s="188" t="s">
        <v>413</v>
      </c>
      <c r="F95" s="189" t="s">
        <v>414</v>
      </c>
      <c r="G95" s="190" t="s">
        <v>145</v>
      </c>
      <c r="H95" s="191">
        <v>400</v>
      </c>
      <c r="I95" s="192"/>
      <c r="J95" s="193">
        <f t="shared" si="0"/>
        <v>0</v>
      </c>
      <c r="K95" s="189" t="s">
        <v>146</v>
      </c>
      <c r="L95" s="194"/>
      <c r="M95" s="195" t="s">
        <v>43</v>
      </c>
      <c r="N95" s="196" t="s">
        <v>52</v>
      </c>
      <c r="O95" s="61"/>
      <c r="P95" s="184">
        <f t="shared" si="1"/>
        <v>0</v>
      </c>
      <c r="Q95" s="184">
        <v>0</v>
      </c>
      <c r="R95" s="184">
        <f t="shared" si="2"/>
        <v>0</v>
      </c>
      <c r="S95" s="184">
        <v>0</v>
      </c>
      <c r="T95" s="185">
        <f t="shared" si="3"/>
        <v>0</v>
      </c>
      <c r="AR95" s="17" t="s">
        <v>408</v>
      </c>
      <c r="AT95" s="17" t="s">
        <v>161</v>
      </c>
      <c r="AU95" s="17" t="s">
        <v>87</v>
      </c>
      <c r="AY95" s="17" t="s">
        <v>141</v>
      </c>
      <c r="BE95" s="186">
        <f t="shared" si="4"/>
        <v>0</v>
      </c>
      <c r="BF95" s="186">
        <f t="shared" si="5"/>
        <v>0</v>
      </c>
      <c r="BG95" s="186">
        <f t="shared" si="6"/>
        <v>0</v>
      </c>
      <c r="BH95" s="186">
        <f t="shared" si="7"/>
        <v>0</v>
      </c>
      <c r="BI95" s="186">
        <f t="shared" si="8"/>
        <v>0</v>
      </c>
      <c r="BJ95" s="17" t="s">
        <v>87</v>
      </c>
      <c r="BK95" s="186">
        <f t="shared" si="9"/>
        <v>0</v>
      </c>
      <c r="BL95" s="17" t="s">
        <v>257</v>
      </c>
      <c r="BM95" s="17" t="s">
        <v>415</v>
      </c>
    </row>
    <row r="96" spans="2:65" s="1" customFormat="1" ht="16.5" customHeight="1">
      <c r="B96" s="35"/>
      <c r="C96" s="175" t="s">
        <v>153</v>
      </c>
      <c r="D96" s="175" t="s">
        <v>142</v>
      </c>
      <c r="E96" s="176" t="s">
        <v>416</v>
      </c>
      <c r="F96" s="177" t="s">
        <v>417</v>
      </c>
      <c r="G96" s="178" t="s">
        <v>418</v>
      </c>
      <c r="H96" s="179">
        <v>3200</v>
      </c>
      <c r="I96" s="180"/>
      <c r="J96" s="181">
        <f t="shared" si="0"/>
        <v>0</v>
      </c>
      <c r="K96" s="177" t="s">
        <v>146</v>
      </c>
      <c r="L96" s="39"/>
      <c r="M96" s="182" t="s">
        <v>43</v>
      </c>
      <c r="N96" s="183" t="s">
        <v>52</v>
      </c>
      <c r="O96" s="61"/>
      <c r="P96" s="184">
        <f t="shared" si="1"/>
        <v>0</v>
      </c>
      <c r="Q96" s="184">
        <v>0</v>
      </c>
      <c r="R96" s="184">
        <f t="shared" si="2"/>
        <v>0</v>
      </c>
      <c r="S96" s="184">
        <v>0</v>
      </c>
      <c r="T96" s="185">
        <f t="shared" si="3"/>
        <v>0</v>
      </c>
      <c r="AR96" s="17" t="s">
        <v>257</v>
      </c>
      <c r="AT96" s="17" t="s">
        <v>142</v>
      </c>
      <c r="AU96" s="17" t="s">
        <v>87</v>
      </c>
      <c r="AY96" s="17" t="s">
        <v>141</v>
      </c>
      <c r="BE96" s="186">
        <f t="shared" si="4"/>
        <v>0</v>
      </c>
      <c r="BF96" s="186">
        <f t="shared" si="5"/>
        <v>0</v>
      </c>
      <c r="BG96" s="186">
        <f t="shared" si="6"/>
        <v>0</v>
      </c>
      <c r="BH96" s="186">
        <f t="shared" si="7"/>
        <v>0</v>
      </c>
      <c r="BI96" s="186">
        <f t="shared" si="8"/>
        <v>0</v>
      </c>
      <c r="BJ96" s="17" t="s">
        <v>87</v>
      </c>
      <c r="BK96" s="186">
        <f t="shared" si="9"/>
        <v>0</v>
      </c>
      <c r="BL96" s="17" t="s">
        <v>257</v>
      </c>
      <c r="BM96" s="17" t="s">
        <v>419</v>
      </c>
    </row>
    <row r="97" spans="2:65" s="1" customFormat="1" ht="16.5" customHeight="1">
      <c r="B97" s="35"/>
      <c r="C97" s="175" t="s">
        <v>165</v>
      </c>
      <c r="D97" s="175" t="s">
        <v>142</v>
      </c>
      <c r="E97" s="176" t="s">
        <v>420</v>
      </c>
      <c r="F97" s="177" t="s">
        <v>421</v>
      </c>
      <c r="G97" s="178" t="s">
        <v>145</v>
      </c>
      <c r="H97" s="179">
        <v>8</v>
      </c>
      <c r="I97" s="180"/>
      <c r="J97" s="181">
        <f t="shared" si="0"/>
        <v>0</v>
      </c>
      <c r="K97" s="177" t="s">
        <v>146</v>
      </c>
      <c r="L97" s="39"/>
      <c r="M97" s="182" t="s">
        <v>43</v>
      </c>
      <c r="N97" s="183" t="s">
        <v>52</v>
      </c>
      <c r="O97" s="61"/>
      <c r="P97" s="184">
        <f t="shared" si="1"/>
        <v>0</v>
      </c>
      <c r="Q97" s="184">
        <v>0</v>
      </c>
      <c r="R97" s="184">
        <f t="shared" si="2"/>
        <v>0</v>
      </c>
      <c r="S97" s="184">
        <v>0</v>
      </c>
      <c r="T97" s="185">
        <f t="shared" si="3"/>
        <v>0</v>
      </c>
      <c r="AR97" s="17" t="s">
        <v>257</v>
      </c>
      <c r="AT97" s="17" t="s">
        <v>142</v>
      </c>
      <c r="AU97" s="17" t="s">
        <v>87</v>
      </c>
      <c r="AY97" s="17" t="s">
        <v>141</v>
      </c>
      <c r="BE97" s="186">
        <f t="shared" si="4"/>
        <v>0</v>
      </c>
      <c r="BF97" s="186">
        <f t="shared" si="5"/>
        <v>0</v>
      </c>
      <c r="BG97" s="186">
        <f t="shared" si="6"/>
        <v>0</v>
      </c>
      <c r="BH97" s="186">
        <f t="shared" si="7"/>
        <v>0</v>
      </c>
      <c r="BI97" s="186">
        <f t="shared" si="8"/>
        <v>0</v>
      </c>
      <c r="BJ97" s="17" t="s">
        <v>87</v>
      </c>
      <c r="BK97" s="186">
        <f t="shared" si="9"/>
        <v>0</v>
      </c>
      <c r="BL97" s="17" t="s">
        <v>257</v>
      </c>
      <c r="BM97" s="17" t="s">
        <v>422</v>
      </c>
    </row>
    <row r="98" spans="2:65" s="1" customFormat="1" ht="16.5" customHeight="1">
      <c r="B98" s="35"/>
      <c r="C98" s="175" t="s">
        <v>156</v>
      </c>
      <c r="D98" s="175" t="s">
        <v>142</v>
      </c>
      <c r="E98" s="176" t="s">
        <v>423</v>
      </c>
      <c r="F98" s="177" t="s">
        <v>424</v>
      </c>
      <c r="G98" s="178" t="s">
        <v>145</v>
      </c>
      <c r="H98" s="179">
        <v>8</v>
      </c>
      <c r="I98" s="180"/>
      <c r="J98" s="181">
        <f t="shared" si="0"/>
        <v>0</v>
      </c>
      <c r="K98" s="177" t="s">
        <v>146</v>
      </c>
      <c r="L98" s="39"/>
      <c r="M98" s="182" t="s">
        <v>43</v>
      </c>
      <c r="N98" s="183" t="s">
        <v>52</v>
      </c>
      <c r="O98" s="61"/>
      <c r="P98" s="184">
        <f t="shared" si="1"/>
        <v>0</v>
      </c>
      <c r="Q98" s="184">
        <v>0</v>
      </c>
      <c r="R98" s="184">
        <f t="shared" si="2"/>
        <v>0</v>
      </c>
      <c r="S98" s="184">
        <v>0</v>
      </c>
      <c r="T98" s="185">
        <f t="shared" si="3"/>
        <v>0</v>
      </c>
      <c r="AR98" s="17" t="s">
        <v>257</v>
      </c>
      <c r="AT98" s="17" t="s">
        <v>142</v>
      </c>
      <c r="AU98" s="17" t="s">
        <v>87</v>
      </c>
      <c r="AY98" s="17" t="s">
        <v>141</v>
      </c>
      <c r="BE98" s="186">
        <f t="shared" si="4"/>
        <v>0</v>
      </c>
      <c r="BF98" s="186">
        <f t="shared" si="5"/>
        <v>0</v>
      </c>
      <c r="BG98" s="186">
        <f t="shared" si="6"/>
        <v>0</v>
      </c>
      <c r="BH98" s="186">
        <f t="shared" si="7"/>
        <v>0</v>
      </c>
      <c r="BI98" s="186">
        <f t="shared" si="8"/>
        <v>0</v>
      </c>
      <c r="BJ98" s="17" t="s">
        <v>87</v>
      </c>
      <c r="BK98" s="186">
        <f t="shared" si="9"/>
        <v>0</v>
      </c>
      <c r="BL98" s="17" t="s">
        <v>257</v>
      </c>
      <c r="BM98" s="17" t="s">
        <v>425</v>
      </c>
    </row>
    <row r="99" spans="2:65" s="1" customFormat="1" ht="16.5" customHeight="1">
      <c r="B99" s="35"/>
      <c r="C99" s="175" t="s">
        <v>172</v>
      </c>
      <c r="D99" s="175" t="s">
        <v>142</v>
      </c>
      <c r="E99" s="176" t="s">
        <v>426</v>
      </c>
      <c r="F99" s="177" t="s">
        <v>427</v>
      </c>
      <c r="G99" s="178" t="s">
        <v>145</v>
      </c>
      <c r="H99" s="179">
        <v>8</v>
      </c>
      <c r="I99" s="180"/>
      <c r="J99" s="181">
        <f t="shared" si="0"/>
        <v>0</v>
      </c>
      <c r="K99" s="177" t="s">
        <v>146</v>
      </c>
      <c r="L99" s="39"/>
      <c r="M99" s="182" t="s">
        <v>43</v>
      </c>
      <c r="N99" s="183" t="s">
        <v>52</v>
      </c>
      <c r="O99" s="61"/>
      <c r="P99" s="184">
        <f t="shared" si="1"/>
        <v>0</v>
      </c>
      <c r="Q99" s="184">
        <v>0</v>
      </c>
      <c r="R99" s="184">
        <f t="shared" si="2"/>
        <v>0</v>
      </c>
      <c r="S99" s="184">
        <v>0</v>
      </c>
      <c r="T99" s="185">
        <f t="shared" si="3"/>
        <v>0</v>
      </c>
      <c r="AR99" s="17" t="s">
        <v>257</v>
      </c>
      <c r="AT99" s="17" t="s">
        <v>142</v>
      </c>
      <c r="AU99" s="17" t="s">
        <v>87</v>
      </c>
      <c r="AY99" s="17" t="s">
        <v>141</v>
      </c>
      <c r="BE99" s="186">
        <f t="shared" si="4"/>
        <v>0</v>
      </c>
      <c r="BF99" s="186">
        <f t="shared" si="5"/>
        <v>0</v>
      </c>
      <c r="BG99" s="186">
        <f t="shared" si="6"/>
        <v>0</v>
      </c>
      <c r="BH99" s="186">
        <f t="shared" si="7"/>
        <v>0</v>
      </c>
      <c r="BI99" s="186">
        <f t="shared" si="8"/>
        <v>0</v>
      </c>
      <c r="BJ99" s="17" t="s">
        <v>87</v>
      </c>
      <c r="BK99" s="186">
        <f t="shared" si="9"/>
        <v>0</v>
      </c>
      <c r="BL99" s="17" t="s">
        <v>257</v>
      </c>
      <c r="BM99" s="17" t="s">
        <v>428</v>
      </c>
    </row>
    <row r="100" spans="2:65" s="1" customFormat="1" ht="16.5" customHeight="1">
      <c r="B100" s="35"/>
      <c r="C100" s="175" t="s">
        <v>160</v>
      </c>
      <c r="D100" s="175" t="s">
        <v>142</v>
      </c>
      <c r="E100" s="176" t="s">
        <v>429</v>
      </c>
      <c r="F100" s="177" t="s">
        <v>430</v>
      </c>
      <c r="G100" s="178" t="s">
        <v>145</v>
      </c>
      <c r="H100" s="179">
        <v>6</v>
      </c>
      <c r="I100" s="180"/>
      <c r="J100" s="181">
        <f t="shared" si="0"/>
        <v>0</v>
      </c>
      <c r="K100" s="177" t="s">
        <v>146</v>
      </c>
      <c r="L100" s="39"/>
      <c r="M100" s="182" t="s">
        <v>43</v>
      </c>
      <c r="N100" s="183" t="s">
        <v>52</v>
      </c>
      <c r="O100" s="61"/>
      <c r="P100" s="184">
        <f t="shared" si="1"/>
        <v>0</v>
      </c>
      <c r="Q100" s="184">
        <v>0</v>
      </c>
      <c r="R100" s="184">
        <f t="shared" si="2"/>
        <v>0</v>
      </c>
      <c r="S100" s="184">
        <v>0</v>
      </c>
      <c r="T100" s="185">
        <f t="shared" si="3"/>
        <v>0</v>
      </c>
      <c r="AR100" s="17" t="s">
        <v>257</v>
      </c>
      <c r="AT100" s="17" t="s">
        <v>142</v>
      </c>
      <c r="AU100" s="17" t="s">
        <v>87</v>
      </c>
      <c r="AY100" s="17" t="s">
        <v>141</v>
      </c>
      <c r="BE100" s="186">
        <f t="shared" si="4"/>
        <v>0</v>
      </c>
      <c r="BF100" s="186">
        <f t="shared" si="5"/>
        <v>0</v>
      </c>
      <c r="BG100" s="186">
        <f t="shared" si="6"/>
        <v>0</v>
      </c>
      <c r="BH100" s="186">
        <f t="shared" si="7"/>
        <v>0</v>
      </c>
      <c r="BI100" s="186">
        <f t="shared" si="8"/>
        <v>0</v>
      </c>
      <c r="BJ100" s="17" t="s">
        <v>87</v>
      </c>
      <c r="BK100" s="186">
        <f t="shared" si="9"/>
        <v>0</v>
      </c>
      <c r="BL100" s="17" t="s">
        <v>257</v>
      </c>
      <c r="BM100" s="17" t="s">
        <v>431</v>
      </c>
    </row>
    <row r="101" spans="2:65" s="1" customFormat="1" ht="16.5" customHeight="1">
      <c r="B101" s="35"/>
      <c r="C101" s="187" t="s">
        <v>179</v>
      </c>
      <c r="D101" s="187" t="s">
        <v>161</v>
      </c>
      <c r="E101" s="188" t="s">
        <v>432</v>
      </c>
      <c r="F101" s="189" t="s">
        <v>433</v>
      </c>
      <c r="G101" s="190" t="s">
        <v>145</v>
      </c>
      <c r="H101" s="191">
        <v>6</v>
      </c>
      <c r="I101" s="192"/>
      <c r="J101" s="193">
        <f t="shared" si="0"/>
        <v>0</v>
      </c>
      <c r="K101" s="189" t="s">
        <v>146</v>
      </c>
      <c r="L101" s="194"/>
      <c r="M101" s="195" t="s">
        <v>43</v>
      </c>
      <c r="N101" s="196" t="s">
        <v>52</v>
      </c>
      <c r="O101" s="61"/>
      <c r="P101" s="184">
        <f t="shared" si="1"/>
        <v>0</v>
      </c>
      <c r="Q101" s="184">
        <v>0</v>
      </c>
      <c r="R101" s="184">
        <f t="shared" si="2"/>
        <v>0</v>
      </c>
      <c r="S101" s="184">
        <v>0</v>
      </c>
      <c r="T101" s="185">
        <f t="shared" si="3"/>
        <v>0</v>
      </c>
      <c r="AR101" s="17" t="s">
        <v>408</v>
      </c>
      <c r="AT101" s="17" t="s">
        <v>161</v>
      </c>
      <c r="AU101" s="17" t="s">
        <v>87</v>
      </c>
      <c r="AY101" s="17" t="s">
        <v>141</v>
      </c>
      <c r="BE101" s="186">
        <f t="shared" si="4"/>
        <v>0</v>
      </c>
      <c r="BF101" s="186">
        <f t="shared" si="5"/>
        <v>0</v>
      </c>
      <c r="BG101" s="186">
        <f t="shared" si="6"/>
        <v>0</v>
      </c>
      <c r="BH101" s="186">
        <f t="shared" si="7"/>
        <v>0</v>
      </c>
      <c r="BI101" s="186">
        <f t="shared" si="8"/>
        <v>0</v>
      </c>
      <c r="BJ101" s="17" t="s">
        <v>87</v>
      </c>
      <c r="BK101" s="186">
        <f t="shared" si="9"/>
        <v>0</v>
      </c>
      <c r="BL101" s="17" t="s">
        <v>257</v>
      </c>
      <c r="BM101" s="17" t="s">
        <v>434</v>
      </c>
    </row>
    <row r="102" spans="2:65" s="1" customFormat="1" ht="16.5" customHeight="1">
      <c r="B102" s="35"/>
      <c r="C102" s="175" t="s">
        <v>164</v>
      </c>
      <c r="D102" s="175" t="s">
        <v>142</v>
      </c>
      <c r="E102" s="176" t="s">
        <v>435</v>
      </c>
      <c r="F102" s="177" t="s">
        <v>436</v>
      </c>
      <c r="G102" s="178" t="s">
        <v>145</v>
      </c>
      <c r="H102" s="179">
        <v>10</v>
      </c>
      <c r="I102" s="180"/>
      <c r="J102" s="181">
        <f t="shared" si="0"/>
        <v>0</v>
      </c>
      <c r="K102" s="177" t="s">
        <v>146</v>
      </c>
      <c r="L102" s="39"/>
      <c r="M102" s="182" t="s">
        <v>43</v>
      </c>
      <c r="N102" s="183" t="s">
        <v>52</v>
      </c>
      <c r="O102" s="61"/>
      <c r="P102" s="184">
        <f t="shared" si="1"/>
        <v>0</v>
      </c>
      <c r="Q102" s="184">
        <v>0</v>
      </c>
      <c r="R102" s="184">
        <f t="shared" si="2"/>
        <v>0</v>
      </c>
      <c r="S102" s="184">
        <v>0</v>
      </c>
      <c r="T102" s="185">
        <f t="shared" si="3"/>
        <v>0</v>
      </c>
      <c r="AR102" s="17" t="s">
        <v>257</v>
      </c>
      <c r="AT102" s="17" t="s">
        <v>142</v>
      </c>
      <c r="AU102" s="17" t="s">
        <v>87</v>
      </c>
      <c r="AY102" s="17" t="s">
        <v>141</v>
      </c>
      <c r="BE102" s="186">
        <f t="shared" si="4"/>
        <v>0</v>
      </c>
      <c r="BF102" s="186">
        <f t="shared" si="5"/>
        <v>0</v>
      </c>
      <c r="BG102" s="186">
        <f t="shared" si="6"/>
        <v>0</v>
      </c>
      <c r="BH102" s="186">
        <f t="shared" si="7"/>
        <v>0</v>
      </c>
      <c r="BI102" s="186">
        <f t="shared" si="8"/>
        <v>0</v>
      </c>
      <c r="BJ102" s="17" t="s">
        <v>87</v>
      </c>
      <c r="BK102" s="186">
        <f t="shared" si="9"/>
        <v>0</v>
      </c>
      <c r="BL102" s="17" t="s">
        <v>257</v>
      </c>
      <c r="BM102" s="17" t="s">
        <v>437</v>
      </c>
    </row>
    <row r="103" spans="2:65" s="1" customFormat="1" ht="16.5" customHeight="1">
      <c r="B103" s="35"/>
      <c r="C103" s="175" t="s">
        <v>186</v>
      </c>
      <c r="D103" s="175" t="s">
        <v>142</v>
      </c>
      <c r="E103" s="176" t="s">
        <v>438</v>
      </c>
      <c r="F103" s="177" t="s">
        <v>439</v>
      </c>
      <c r="G103" s="178" t="s">
        <v>145</v>
      </c>
      <c r="H103" s="179">
        <v>10</v>
      </c>
      <c r="I103" s="180"/>
      <c r="J103" s="181">
        <f t="shared" si="0"/>
        <v>0</v>
      </c>
      <c r="K103" s="177" t="s">
        <v>146</v>
      </c>
      <c r="L103" s="39"/>
      <c r="M103" s="182" t="s">
        <v>43</v>
      </c>
      <c r="N103" s="183" t="s">
        <v>52</v>
      </c>
      <c r="O103" s="61"/>
      <c r="P103" s="184">
        <f t="shared" si="1"/>
        <v>0</v>
      </c>
      <c r="Q103" s="184">
        <v>0</v>
      </c>
      <c r="R103" s="184">
        <f t="shared" si="2"/>
        <v>0</v>
      </c>
      <c r="S103" s="184">
        <v>0</v>
      </c>
      <c r="T103" s="185">
        <f t="shared" si="3"/>
        <v>0</v>
      </c>
      <c r="AR103" s="17" t="s">
        <v>257</v>
      </c>
      <c r="AT103" s="17" t="s">
        <v>142</v>
      </c>
      <c r="AU103" s="17" t="s">
        <v>87</v>
      </c>
      <c r="AY103" s="17" t="s">
        <v>141</v>
      </c>
      <c r="BE103" s="186">
        <f t="shared" si="4"/>
        <v>0</v>
      </c>
      <c r="BF103" s="186">
        <f t="shared" si="5"/>
        <v>0</v>
      </c>
      <c r="BG103" s="186">
        <f t="shared" si="6"/>
        <v>0</v>
      </c>
      <c r="BH103" s="186">
        <f t="shared" si="7"/>
        <v>0</v>
      </c>
      <c r="BI103" s="186">
        <f t="shared" si="8"/>
        <v>0</v>
      </c>
      <c r="BJ103" s="17" t="s">
        <v>87</v>
      </c>
      <c r="BK103" s="186">
        <f t="shared" si="9"/>
        <v>0</v>
      </c>
      <c r="BL103" s="17" t="s">
        <v>257</v>
      </c>
      <c r="BM103" s="17" t="s">
        <v>440</v>
      </c>
    </row>
    <row r="104" spans="2:65" s="1" customFormat="1" ht="16.5" customHeight="1">
      <c r="B104" s="35"/>
      <c r="C104" s="175" t="s">
        <v>168</v>
      </c>
      <c r="D104" s="175" t="s">
        <v>142</v>
      </c>
      <c r="E104" s="176" t="s">
        <v>441</v>
      </c>
      <c r="F104" s="177" t="s">
        <v>442</v>
      </c>
      <c r="G104" s="178" t="s">
        <v>443</v>
      </c>
      <c r="H104" s="179">
        <v>37</v>
      </c>
      <c r="I104" s="180"/>
      <c r="J104" s="181">
        <f t="shared" si="0"/>
        <v>0</v>
      </c>
      <c r="K104" s="177" t="s">
        <v>379</v>
      </c>
      <c r="L104" s="39"/>
      <c r="M104" s="182" t="s">
        <v>43</v>
      </c>
      <c r="N104" s="183" t="s">
        <v>52</v>
      </c>
      <c r="O104" s="61"/>
      <c r="P104" s="184">
        <f t="shared" si="1"/>
        <v>0</v>
      </c>
      <c r="Q104" s="184">
        <v>0</v>
      </c>
      <c r="R104" s="184">
        <f t="shared" si="2"/>
        <v>0</v>
      </c>
      <c r="S104" s="184">
        <v>0</v>
      </c>
      <c r="T104" s="185">
        <f t="shared" si="3"/>
        <v>0</v>
      </c>
      <c r="AR104" s="17" t="s">
        <v>257</v>
      </c>
      <c r="AT104" s="17" t="s">
        <v>142</v>
      </c>
      <c r="AU104" s="17" t="s">
        <v>87</v>
      </c>
      <c r="AY104" s="17" t="s">
        <v>141</v>
      </c>
      <c r="BE104" s="186">
        <f t="shared" si="4"/>
        <v>0</v>
      </c>
      <c r="BF104" s="186">
        <f t="shared" si="5"/>
        <v>0</v>
      </c>
      <c r="BG104" s="186">
        <f t="shared" si="6"/>
        <v>0</v>
      </c>
      <c r="BH104" s="186">
        <f t="shared" si="7"/>
        <v>0</v>
      </c>
      <c r="BI104" s="186">
        <f t="shared" si="8"/>
        <v>0</v>
      </c>
      <c r="BJ104" s="17" t="s">
        <v>87</v>
      </c>
      <c r="BK104" s="186">
        <f t="shared" si="9"/>
        <v>0</v>
      </c>
      <c r="BL104" s="17" t="s">
        <v>257</v>
      </c>
      <c r="BM104" s="17" t="s">
        <v>444</v>
      </c>
    </row>
    <row r="105" spans="2:65" s="10" customFormat="1" ht="25.9" customHeight="1">
      <c r="B105" s="161"/>
      <c r="C105" s="162"/>
      <c r="D105" s="163" t="s">
        <v>80</v>
      </c>
      <c r="E105" s="164" t="s">
        <v>445</v>
      </c>
      <c r="F105" s="164" t="s">
        <v>446</v>
      </c>
      <c r="G105" s="162"/>
      <c r="H105" s="162"/>
      <c r="I105" s="165"/>
      <c r="J105" s="166">
        <f>BK105</f>
        <v>0</v>
      </c>
      <c r="K105" s="162"/>
      <c r="L105" s="167"/>
      <c r="M105" s="168"/>
      <c r="N105" s="169"/>
      <c r="O105" s="169"/>
      <c r="P105" s="170">
        <f>SUM(P106:P107)</f>
        <v>0</v>
      </c>
      <c r="Q105" s="169"/>
      <c r="R105" s="170">
        <f>SUM(R106:R107)</f>
        <v>0</v>
      </c>
      <c r="S105" s="169"/>
      <c r="T105" s="171">
        <f>SUM(T106:T107)</f>
        <v>0</v>
      </c>
      <c r="AR105" s="172" t="s">
        <v>147</v>
      </c>
      <c r="AT105" s="173" t="s">
        <v>80</v>
      </c>
      <c r="AU105" s="173" t="s">
        <v>81</v>
      </c>
      <c r="AY105" s="172" t="s">
        <v>141</v>
      </c>
      <c r="BK105" s="174">
        <f>SUM(BK106:BK107)</f>
        <v>0</v>
      </c>
    </row>
    <row r="106" spans="2:65" s="1" customFormat="1" ht="22.5" customHeight="1">
      <c r="B106" s="35"/>
      <c r="C106" s="175" t="s">
        <v>8</v>
      </c>
      <c r="D106" s="175" t="s">
        <v>142</v>
      </c>
      <c r="E106" s="176" t="s">
        <v>447</v>
      </c>
      <c r="F106" s="177" t="s">
        <v>448</v>
      </c>
      <c r="G106" s="178" t="s">
        <v>145</v>
      </c>
      <c r="H106" s="179">
        <v>400</v>
      </c>
      <c r="I106" s="180"/>
      <c r="J106" s="181">
        <f>ROUND(I106*H106,2)</f>
        <v>0</v>
      </c>
      <c r="K106" s="177" t="s">
        <v>146</v>
      </c>
      <c r="L106" s="39"/>
      <c r="M106" s="182" t="s">
        <v>43</v>
      </c>
      <c r="N106" s="183" t="s">
        <v>52</v>
      </c>
      <c r="O106" s="61"/>
      <c r="P106" s="184">
        <f>O106*H106</f>
        <v>0</v>
      </c>
      <c r="Q106" s="184">
        <v>0</v>
      </c>
      <c r="R106" s="184">
        <f>Q106*H106</f>
        <v>0</v>
      </c>
      <c r="S106" s="184">
        <v>0</v>
      </c>
      <c r="T106" s="185">
        <f>S106*H106</f>
        <v>0</v>
      </c>
      <c r="AR106" s="17" t="s">
        <v>257</v>
      </c>
      <c r="AT106" s="17" t="s">
        <v>142</v>
      </c>
      <c r="AU106" s="17" t="s">
        <v>87</v>
      </c>
      <c r="AY106" s="17" t="s">
        <v>141</v>
      </c>
      <c r="BE106" s="186">
        <f>IF(N106="základní",J106,0)</f>
        <v>0</v>
      </c>
      <c r="BF106" s="186">
        <f>IF(N106="snížená",J106,0)</f>
        <v>0</v>
      </c>
      <c r="BG106" s="186">
        <f>IF(N106="zákl. přenesená",J106,0)</f>
        <v>0</v>
      </c>
      <c r="BH106" s="186">
        <f>IF(N106="sníž. přenesená",J106,0)</f>
        <v>0</v>
      </c>
      <c r="BI106" s="186">
        <f>IF(N106="nulová",J106,0)</f>
        <v>0</v>
      </c>
      <c r="BJ106" s="17" t="s">
        <v>87</v>
      </c>
      <c r="BK106" s="186">
        <f>ROUND(I106*H106,2)</f>
        <v>0</v>
      </c>
      <c r="BL106" s="17" t="s">
        <v>257</v>
      </c>
      <c r="BM106" s="17" t="s">
        <v>449</v>
      </c>
    </row>
    <row r="107" spans="2:65" s="1" customFormat="1" ht="22.5" customHeight="1">
      <c r="B107" s="35"/>
      <c r="C107" s="175" t="s">
        <v>171</v>
      </c>
      <c r="D107" s="175" t="s">
        <v>142</v>
      </c>
      <c r="E107" s="176" t="s">
        <v>450</v>
      </c>
      <c r="F107" s="177" t="s">
        <v>451</v>
      </c>
      <c r="G107" s="178" t="s">
        <v>145</v>
      </c>
      <c r="H107" s="179">
        <v>6</v>
      </c>
      <c r="I107" s="180"/>
      <c r="J107" s="181">
        <f>ROUND(I107*H107,2)</f>
        <v>0</v>
      </c>
      <c r="K107" s="177" t="s">
        <v>146</v>
      </c>
      <c r="L107" s="39"/>
      <c r="M107" s="182" t="s">
        <v>43</v>
      </c>
      <c r="N107" s="183" t="s">
        <v>52</v>
      </c>
      <c r="O107" s="61"/>
      <c r="P107" s="184">
        <f>O107*H107</f>
        <v>0</v>
      </c>
      <c r="Q107" s="184">
        <v>0</v>
      </c>
      <c r="R107" s="184">
        <f>Q107*H107</f>
        <v>0</v>
      </c>
      <c r="S107" s="184">
        <v>0</v>
      </c>
      <c r="T107" s="185">
        <f>S107*H107</f>
        <v>0</v>
      </c>
      <c r="AR107" s="17" t="s">
        <v>257</v>
      </c>
      <c r="AT107" s="17" t="s">
        <v>142</v>
      </c>
      <c r="AU107" s="17" t="s">
        <v>87</v>
      </c>
      <c r="AY107" s="17" t="s">
        <v>141</v>
      </c>
      <c r="BE107" s="186">
        <f>IF(N107="základní",J107,0)</f>
        <v>0</v>
      </c>
      <c r="BF107" s="186">
        <f>IF(N107="snížená",J107,0)</f>
        <v>0</v>
      </c>
      <c r="BG107" s="186">
        <f>IF(N107="zákl. přenesená",J107,0)</f>
        <v>0</v>
      </c>
      <c r="BH107" s="186">
        <f>IF(N107="sníž. přenesená",J107,0)</f>
        <v>0</v>
      </c>
      <c r="BI107" s="186">
        <f>IF(N107="nulová",J107,0)</f>
        <v>0</v>
      </c>
      <c r="BJ107" s="17" t="s">
        <v>87</v>
      </c>
      <c r="BK107" s="186">
        <f>ROUND(I107*H107,2)</f>
        <v>0</v>
      </c>
      <c r="BL107" s="17" t="s">
        <v>257</v>
      </c>
      <c r="BM107" s="17" t="s">
        <v>452</v>
      </c>
    </row>
    <row r="108" spans="2:65" s="10" customFormat="1" ht="25.9" customHeight="1">
      <c r="B108" s="161"/>
      <c r="C108" s="162"/>
      <c r="D108" s="163" t="s">
        <v>80</v>
      </c>
      <c r="E108" s="164" t="s">
        <v>453</v>
      </c>
      <c r="F108" s="164" t="s">
        <v>454</v>
      </c>
      <c r="G108" s="162"/>
      <c r="H108" s="162"/>
      <c r="I108" s="165"/>
      <c r="J108" s="166">
        <f>BK108</f>
        <v>0</v>
      </c>
      <c r="K108" s="162"/>
      <c r="L108" s="167"/>
      <c r="M108" s="168"/>
      <c r="N108" s="169"/>
      <c r="O108" s="169"/>
      <c r="P108" s="170">
        <f>SUM(P109:P112)</f>
        <v>0</v>
      </c>
      <c r="Q108" s="169"/>
      <c r="R108" s="170">
        <f>SUM(R109:R112)</f>
        <v>0</v>
      </c>
      <c r="S108" s="169"/>
      <c r="T108" s="171">
        <f>SUM(T109:T112)</f>
        <v>0</v>
      </c>
      <c r="AR108" s="172" t="s">
        <v>147</v>
      </c>
      <c r="AT108" s="173" t="s">
        <v>80</v>
      </c>
      <c r="AU108" s="173" t="s">
        <v>81</v>
      </c>
      <c r="AY108" s="172" t="s">
        <v>141</v>
      </c>
      <c r="BK108" s="174">
        <f>SUM(BK109:BK112)</f>
        <v>0</v>
      </c>
    </row>
    <row r="109" spans="2:65" s="1" customFormat="1" ht="16.5" customHeight="1">
      <c r="B109" s="35"/>
      <c r="C109" s="175" t="s">
        <v>200</v>
      </c>
      <c r="D109" s="175" t="s">
        <v>142</v>
      </c>
      <c r="E109" s="176" t="s">
        <v>455</v>
      </c>
      <c r="F109" s="177" t="s">
        <v>456</v>
      </c>
      <c r="G109" s="178" t="s">
        <v>457</v>
      </c>
      <c r="H109" s="179">
        <v>3.2</v>
      </c>
      <c r="I109" s="180"/>
      <c r="J109" s="181">
        <f>ROUND(I109*H109,2)</f>
        <v>0</v>
      </c>
      <c r="K109" s="177" t="s">
        <v>146</v>
      </c>
      <c r="L109" s="39"/>
      <c r="M109" s="182" t="s">
        <v>43</v>
      </c>
      <c r="N109" s="183" t="s">
        <v>52</v>
      </c>
      <c r="O109" s="61"/>
      <c r="P109" s="184">
        <f>O109*H109</f>
        <v>0</v>
      </c>
      <c r="Q109" s="184">
        <v>0</v>
      </c>
      <c r="R109" s="184">
        <f>Q109*H109</f>
        <v>0</v>
      </c>
      <c r="S109" s="184">
        <v>0</v>
      </c>
      <c r="T109" s="185">
        <f>S109*H109</f>
        <v>0</v>
      </c>
      <c r="AR109" s="17" t="s">
        <v>257</v>
      </c>
      <c r="AT109" s="17" t="s">
        <v>142</v>
      </c>
      <c r="AU109" s="17" t="s">
        <v>87</v>
      </c>
      <c r="AY109" s="17" t="s">
        <v>141</v>
      </c>
      <c r="BE109" s="186">
        <f>IF(N109="základní",J109,0)</f>
        <v>0</v>
      </c>
      <c r="BF109" s="186">
        <f>IF(N109="snížená",J109,0)</f>
        <v>0</v>
      </c>
      <c r="BG109" s="186">
        <f>IF(N109="zákl. přenesená",J109,0)</f>
        <v>0</v>
      </c>
      <c r="BH109" s="186">
        <f>IF(N109="sníž. přenesená",J109,0)</f>
        <v>0</v>
      </c>
      <c r="BI109" s="186">
        <f>IF(N109="nulová",J109,0)</f>
        <v>0</v>
      </c>
      <c r="BJ109" s="17" t="s">
        <v>87</v>
      </c>
      <c r="BK109" s="186">
        <f>ROUND(I109*H109,2)</f>
        <v>0</v>
      </c>
      <c r="BL109" s="17" t="s">
        <v>257</v>
      </c>
      <c r="BM109" s="17" t="s">
        <v>458</v>
      </c>
    </row>
    <row r="110" spans="2:65" s="1" customFormat="1" ht="16.5" customHeight="1">
      <c r="B110" s="35"/>
      <c r="C110" s="175" t="s">
        <v>175</v>
      </c>
      <c r="D110" s="175" t="s">
        <v>142</v>
      </c>
      <c r="E110" s="176" t="s">
        <v>459</v>
      </c>
      <c r="F110" s="177" t="s">
        <v>460</v>
      </c>
      <c r="G110" s="178" t="s">
        <v>457</v>
      </c>
      <c r="H110" s="179">
        <v>3.2</v>
      </c>
      <c r="I110" s="180"/>
      <c r="J110" s="181">
        <f>ROUND(I110*H110,2)</f>
        <v>0</v>
      </c>
      <c r="K110" s="177" t="s">
        <v>146</v>
      </c>
      <c r="L110" s="39"/>
      <c r="M110" s="182" t="s">
        <v>43</v>
      </c>
      <c r="N110" s="183" t="s">
        <v>52</v>
      </c>
      <c r="O110" s="61"/>
      <c r="P110" s="184">
        <f>O110*H110</f>
        <v>0</v>
      </c>
      <c r="Q110" s="184">
        <v>0</v>
      </c>
      <c r="R110" s="184">
        <f>Q110*H110</f>
        <v>0</v>
      </c>
      <c r="S110" s="184">
        <v>0</v>
      </c>
      <c r="T110" s="185">
        <f>S110*H110</f>
        <v>0</v>
      </c>
      <c r="AR110" s="17" t="s">
        <v>257</v>
      </c>
      <c r="AT110" s="17" t="s">
        <v>142</v>
      </c>
      <c r="AU110" s="17" t="s">
        <v>87</v>
      </c>
      <c r="AY110" s="17" t="s">
        <v>141</v>
      </c>
      <c r="BE110" s="186">
        <f>IF(N110="základní",J110,0)</f>
        <v>0</v>
      </c>
      <c r="BF110" s="186">
        <f>IF(N110="snížená",J110,0)</f>
        <v>0</v>
      </c>
      <c r="BG110" s="186">
        <f>IF(N110="zákl. přenesená",J110,0)</f>
        <v>0</v>
      </c>
      <c r="BH110" s="186">
        <f>IF(N110="sníž. přenesená",J110,0)</f>
        <v>0</v>
      </c>
      <c r="BI110" s="186">
        <f>IF(N110="nulová",J110,0)</f>
        <v>0</v>
      </c>
      <c r="BJ110" s="17" t="s">
        <v>87</v>
      </c>
      <c r="BK110" s="186">
        <f>ROUND(I110*H110,2)</f>
        <v>0</v>
      </c>
      <c r="BL110" s="17" t="s">
        <v>257</v>
      </c>
      <c r="BM110" s="17" t="s">
        <v>461</v>
      </c>
    </row>
    <row r="111" spans="2:65" s="1" customFormat="1" ht="45" customHeight="1">
      <c r="B111" s="35"/>
      <c r="C111" s="175" t="s">
        <v>207</v>
      </c>
      <c r="D111" s="175" t="s">
        <v>142</v>
      </c>
      <c r="E111" s="176" t="s">
        <v>462</v>
      </c>
      <c r="F111" s="177" t="s">
        <v>463</v>
      </c>
      <c r="G111" s="178" t="s">
        <v>145</v>
      </c>
      <c r="H111" s="179">
        <v>1</v>
      </c>
      <c r="I111" s="180"/>
      <c r="J111" s="181">
        <f>ROUND(I111*H111,2)</f>
        <v>0</v>
      </c>
      <c r="K111" s="177" t="s">
        <v>146</v>
      </c>
      <c r="L111" s="39"/>
      <c r="M111" s="182" t="s">
        <v>43</v>
      </c>
      <c r="N111" s="183" t="s">
        <v>52</v>
      </c>
      <c r="O111" s="61"/>
      <c r="P111" s="184">
        <f>O111*H111</f>
        <v>0</v>
      </c>
      <c r="Q111" s="184">
        <v>0</v>
      </c>
      <c r="R111" s="184">
        <f>Q111*H111</f>
        <v>0</v>
      </c>
      <c r="S111" s="184">
        <v>0</v>
      </c>
      <c r="T111" s="185">
        <f>S111*H111</f>
        <v>0</v>
      </c>
      <c r="AR111" s="17" t="s">
        <v>257</v>
      </c>
      <c r="AT111" s="17" t="s">
        <v>142</v>
      </c>
      <c r="AU111" s="17" t="s">
        <v>87</v>
      </c>
      <c r="AY111" s="17" t="s">
        <v>141</v>
      </c>
      <c r="BE111" s="186">
        <f>IF(N111="základní",J111,0)</f>
        <v>0</v>
      </c>
      <c r="BF111" s="186">
        <f>IF(N111="snížená",J111,0)</f>
        <v>0</v>
      </c>
      <c r="BG111" s="186">
        <f>IF(N111="zákl. přenesená",J111,0)</f>
        <v>0</v>
      </c>
      <c r="BH111" s="186">
        <f>IF(N111="sníž. přenesená",J111,0)</f>
        <v>0</v>
      </c>
      <c r="BI111" s="186">
        <f>IF(N111="nulová",J111,0)</f>
        <v>0</v>
      </c>
      <c r="BJ111" s="17" t="s">
        <v>87</v>
      </c>
      <c r="BK111" s="186">
        <f>ROUND(I111*H111,2)</f>
        <v>0</v>
      </c>
      <c r="BL111" s="17" t="s">
        <v>257</v>
      </c>
      <c r="BM111" s="17" t="s">
        <v>464</v>
      </c>
    </row>
    <row r="112" spans="2:65" s="1" customFormat="1" ht="16.5" customHeight="1">
      <c r="B112" s="35"/>
      <c r="C112" s="175" t="s">
        <v>178</v>
      </c>
      <c r="D112" s="175" t="s">
        <v>142</v>
      </c>
      <c r="E112" s="176" t="s">
        <v>465</v>
      </c>
      <c r="F112" s="177" t="s">
        <v>466</v>
      </c>
      <c r="G112" s="178" t="s">
        <v>145</v>
      </c>
      <c r="H112" s="179">
        <v>1</v>
      </c>
      <c r="I112" s="180"/>
      <c r="J112" s="181">
        <f>ROUND(I112*H112,2)</f>
        <v>0</v>
      </c>
      <c r="K112" s="177" t="s">
        <v>146</v>
      </c>
      <c r="L112" s="39"/>
      <c r="M112" s="182" t="s">
        <v>43</v>
      </c>
      <c r="N112" s="183" t="s">
        <v>52</v>
      </c>
      <c r="O112" s="61"/>
      <c r="P112" s="184">
        <f>O112*H112</f>
        <v>0</v>
      </c>
      <c r="Q112" s="184">
        <v>0</v>
      </c>
      <c r="R112" s="184">
        <f>Q112*H112</f>
        <v>0</v>
      </c>
      <c r="S112" s="184">
        <v>0</v>
      </c>
      <c r="T112" s="185">
        <f>S112*H112</f>
        <v>0</v>
      </c>
      <c r="AR112" s="17" t="s">
        <v>257</v>
      </c>
      <c r="AT112" s="17" t="s">
        <v>142</v>
      </c>
      <c r="AU112" s="17" t="s">
        <v>87</v>
      </c>
      <c r="AY112" s="17" t="s">
        <v>141</v>
      </c>
      <c r="BE112" s="186">
        <f>IF(N112="základní",J112,0)</f>
        <v>0</v>
      </c>
      <c r="BF112" s="186">
        <f>IF(N112="snížená",J112,0)</f>
        <v>0</v>
      </c>
      <c r="BG112" s="186">
        <f>IF(N112="zákl. přenesená",J112,0)</f>
        <v>0</v>
      </c>
      <c r="BH112" s="186">
        <f>IF(N112="sníž. přenesená",J112,0)</f>
        <v>0</v>
      </c>
      <c r="BI112" s="186">
        <f>IF(N112="nulová",J112,0)</f>
        <v>0</v>
      </c>
      <c r="BJ112" s="17" t="s">
        <v>87</v>
      </c>
      <c r="BK112" s="186">
        <f>ROUND(I112*H112,2)</f>
        <v>0</v>
      </c>
      <c r="BL112" s="17" t="s">
        <v>257</v>
      </c>
      <c r="BM112" s="17" t="s">
        <v>467</v>
      </c>
    </row>
    <row r="113" spans="2:65" s="10" customFormat="1" ht="25.9" customHeight="1">
      <c r="B113" s="161"/>
      <c r="C113" s="162"/>
      <c r="D113" s="163" t="s">
        <v>80</v>
      </c>
      <c r="E113" s="164" t="s">
        <v>106</v>
      </c>
      <c r="F113" s="164" t="s">
        <v>107</v>
      </c>
      <c r="G113" s="162"/>
      <c r="H113" s="162"/>
      <c r="I113" s="165"/>
      <c r="J113" s="166">
        <f>BK113</f>
        <v>0</v>
      </c>
      <c r="K113" s="162"/>
      <c r="L113" s="167"/>
      <c r="M113" s="168"/>
      <c r="N113" s="169"/>
      <c r="O113" s="169"/>
      <c r="P113" s="170">
        <f>SUM(P114:P115)</f>
        <v>0</v>
      </c>
      <c r="Q113" s="169"/>
      <c r="R113" s="170">
        <f>SUM(R114:R115)</f>
        <v>0</v>
      </c>
      <c r="S113" s="169"/>
      <c r="T113" s="171">
        <f>SUM(T114:T115)</f>
        <v>0</v>
      </c>
      <c r="AR113" s="172" t="s">
        <v>147</v>
      </c>
      <c r="AT113" s="173" t="s">
        <v>80</v>
      </c>
      <c r="AU113" s="173" t="s">
        <v>81</v>
      </c>
      <c r="AY113" s="172" t="s">
        <v>141</v>
      </c>
      <c r="BK113" s="174">
        <f>SUM(BK114:BK115)</f>
        <v>0</v>
      </c>
    </row>
    <row r="114" spans="2:65" s="1" customFormat="1" ht="16.5" customHeight="1">
      <c r="B114" s="35"/>
      <c r="C114" s="175" t="s">
        <v>7</v>
      </c>
      <c r="D114" s="175" t="s">
        <v>142</v>
      </c>
      <c r="E114" s="176" t="s">
        <v>468</v>
      </c>
      <c r="F114" s="177" t="s">
        <v>469</v>
      </c>
      <c r="G114" s="178" t="s">
        <v>470</v>
      </c>
      <c r="H114" s="202"/>
      <c r="I114" s="180"/>
      <c r="J114" s="181">
        <f>ROUND(I114*H114,2)</f>
        <v>0</v>
      </c>
      <c r="K114" s="177" t="s">
        <v>146</v>
      </c>
      <c r="L114" s="39"/>
      <c r="M114" s="182" t="s">
        <v>43</v>
      </c>
      <c r="N114" s="183" t="s">
        <v>52</v>
      </c>
      <c r="O114" s="61"/>
      <c r="P114" s="184">
        <f>O114*H114</f>
        <v>0</v>
      </c>
      <c r="Q114" s="184">
        <v>0</v>
      </c>
      <c r="R114" s="184">
        <f>Q114*H114</f>
        <v>0</v>
      </c>
      <c r="S114" s="184">
        <v>0</v>
      </c>
      <c r="T114" s="185">
        <f>S114*H114</f>
        <v>0</v>
      </c>
      <c r="AR114" s="17" t="s">
        <v>471</v>
      </c>
      <c r="AT114" s="17" t="s">
        <v>142</v>
      </c>
      <c r="AU114" s="17" t="s">
        <v>87</v>
      </c>
      <c r="AY114" s="17" t="s">
        <v>141</v>
      </c>
      <c r="BE114" s="186">
        <f>IF(N114="základní",J114,0)</f>
        <v>0</v>
      </c>
      <c r="BF114" s="186">
        <f>IF(N114="snížená",J114,0)</f>
        <v>0</v>
      </c>
      <c r="BG114" s="186">
        <f>IF(N114="zákl. přenesená",J114,0)</f>
        <v>0</v>
      </c>
      <c r="BH114" s="186">
        <f>IF(N114="sníž. přenesená",J114,0)</f>
        <v>0</v>
      </c>
      <c r="BI114" s="186">
        <f>IF(N114="nulová",J114,0)</f>
        <v>0</v>
      </c>
      <c r="BJ114" s="17" t="s">
        <v>87</v>
      </c>
      <c r="BK114" s="186">
        <f>ROUND(I114*H114,2)</f>
        <v>0</v>
      </c>
      <c r="BL114" s="17" t="s">
        <v>471</v>
      </c>
      <c r="BM114" s="17" t="s">
        <v>472</v>
      </c>
    </row>
    <row r="115" spans="2:65" s="1" customFormat="1" ht="16.5" customHeight="1">
      <c r="B115" s="35"/>
      <c r="C115" s="175" t="s">
        <v>182</v>
      </c>
      <c r="D115" s="175" t="s">
        <v>142</v>
      </c>
      <c r="E115" s="176" t="s">
        <v>473</v>
      </c>
      <c r="F115" s="177" t="s">
        <v>474</v>
      </c>
      <c r="G115" s="178" t="s">
        <v>470</v>
      </c>
      <c r="H115" s="202"/>
      <c r="I115" s="180"/>
      <c r="J115" s="181">
        <f>ROUND(I115*H115,2)</f>
        <v>0</v>
      </c>
      <c r="K115" s="177" t="s">
        <v>379</v>
      </c>
      <c r="L115" s="39"/>
      <c r="M115" s="197" t="s">
        <v>43</v>
      </c>
      <c r="N115" s="198" t="s">
        <v>52</v>
      </c>
      <c r="O115" s="199"/>
      <c r="P115" s="200">
        <f>O115*H115</f>
        <v>0</v>
      </c>
      <c r="Q115" s="200">
        <v>0</v>
      </c>
      <c r="R115" s="200">
        <f>Q115*H115</f>
        <v>0</v>
      </c>
      <c r="S115" s="200">
        <v>0</v>
      </c>
      <c r="T115" s="201">
        <f>S115*H115</f>
        <v>0</v>
      </c>
      <c r="AR115" s="17" t="s">
        <v>471</v>
      </c>
      <c r="AT115" s="17" t="s">
        <v>142</v>
      </c>
      <c r="AU115" s="17" t="s">
        <v>87</v>
      </c>
      <c r="AY115" s="17" t="s">
        <v>141</v>
      </c>
      <c r="BE115" s="186">
        <f>IF(N115="základní",J115,0)</f>
        <v>0</v>
      </c>
      <c r="BF115" s="186">
        <f>IF(N115="snížená",J115,0)</f>
        <v>0</v>
      </c>
      <c r="BG115" s="186">
        <f>IF(N115="zákl. přenesená",J115,0)</f>
        <v>0</v>
      </c>
      <c r="BH115" s="186">
        <f>IF(N115="sníž. přenesená",J115,0)</f>
        <v>0</v>
      </c>
      <c r="BI115" s="186">
        <f>IF(N115="nulová",J115,0)</f>
        <v>0</v>
      </c>
      <c r="BJ115" s="17" t="s">
        <v>87</v>
      </c>
      <c r="BK115" s="186">
        <f>ROUND(I115*H115,2)</f>
        <v>0</v>
      </c>
      <c r="BL115" s="17" t="s">
        <v>471</v>
      </c>
      <c r="BM115" s="17" t="s">
        <v>475</v>
      </c>
    </row>
    <row r="116" spans="2:65" s="1" customFormat="1" ht="6.95" customHeight="1">
      <c r="B116" s="47"/>
      <c r="C116" s="48"/>
      <c r="D116" s="48"/>
      <c r="E116" s="48"/>
      <c r="F116" s="48"/>
      <c r="G116" s="48"/>
      <c r="H116" s="48"/>
      <c r="I116" s="135"/>
      <c r="J116" s="48"/>
      <c r="K116" s="48"/>
      <c r="L116" s="39"/>
    </row>
  </sheetData>
  <sheetProtection algorithmName="SHA-512" hashValue="LLghLGjfIwAzc6/JQzBxs1FVt752NqQWlRXoKvnHqKuJp/GYjm656JafX2Dc27crh+WBIAdrQVzlWFA83Zna3g==" saltValue="hHKhFpp4b6tMKN/tu9f28AzO7bWEJwZJSUQDu4orwnA3Dn0+uj6xBSRBfYybLdGLmXBsnj5sK6waOJ6Er2G3vQ==" spinCount="100000" sheet="1" objects="1" scenarios="1" formatColumns="0" formatRows="0" autoFilter="0"/>
  <autoFilter ref="C88:K115"/>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2"/>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39"/>
      <c r="M2" s="339"/>
      <c r="N2" s="339"/>
      <c r="O2" s="339"/>
      <c r="P2" s="339"/>
      <c r="Q2" s="339"/>
      <c r="R2" s="339"/>
      <c r="S2" s="339"/>
      <c r="T2" s="339"/>
      <c r="U2" s="339"/>
      <c r="V2" s="339"/>
      <c r="AT2" s="17" t="s">
        <v>102</v>
      </c>
    </row>
    <row r="3" spans="2:46" ht="6.95" customHeight="1">
      <c r="B3" s="108"/>
      <c r="C3" s="109"/>
      <c r="D3" s="109"/>
      <c r="E3" s="109"/>
      <c r="F3" s="109"/>
      <c r="G3" s="109"/>
      <c r="H3" s="109"/>
      <c r="I3" s="110"/>
      <c r="J3" s="109"/>
      <c r="K3" s="109"/>
      <c r="L3" s="20"/>
      <c r="AT3" s="17" t="s">
        <v>90</v>
      </c>
    </row>
    <row r="4" spans="2:46" ht="24.95" customHeight="1">
      <c r="B4" s="20"/>
      <c r="D4" s="111" t="s">
        <v>109</v>
      </c>
      <c r="L4" s="20"/>
      <c r="M4" s="24" t="s">
        <v>10</v>
      </c>
      <c r="AT4" s="17" t="s">
        <v>4</v>
      </c>
    </row>
    <row r="5" spans="2:46" ht="6.95" customHeight="1">
      <c r="B5" s="20"/>
      <c r="L5" s="20"/>
    </row>
    <row r="6" spans="2:46" ht="12" customHeight="1">
      <c r="B6" s="20"/>
      <c r="D6" s="112" t="s">
        <v>16</v>
      </c>
      <c r="L6" s="20"/>
    </row>
    <row r="7" spans="2:46" ht="16.5" customHeight="1">
      <c r="B7" s="20"/>
      <c r="E7" s="372" t="str">
        <f>'Rekapitulace stavby'!K6</f>
        <v>Oprava výhybek v žst. Olomouc hl.n. a žst. Zábřeh na Moravě</v>
      </c>
      <c r="F7" s="373"/>
      <c r="G7" s="373"/>
      <c r="H7" s="373"/>
      <c r="L7" s="20"/>
    </row>
    <row r="8" spans="2:46" ht="12" customHeight="1">
      <c r="B8" s="20"/>
      <c r="D8" s="112" t="s">
        <v>110</v>
      </c>
      <c r="L8" s="20"/>
    </row>
    <row r="9" spans="2:46" s="1" customFormat="1" ht="16.5" customHeight="1">
      <c r="B9" s="39"/>
      <c r="E9" s="372" t="s">
        <v>111</v>
      </c>
      <c r="F9" s="374"/>
      <c r="G9" s="374"/>
      <c r="H9" s="374"/>
      <c r="I9" s="113"/>
      <c r="L9" s="39"/>
    </row>
    <row r="10" spans="2:46" s="1" customFormat="1" ht="12" customHeight="1">
      <c r="B10" s="39"/>
      <c r="D10" s="112" t="s">
        <v>112</v>
      </c>
      <c r="I10" s="113"/>
      <c r="L10" s="39"/>
    </row>
    <row r="11" spans="2:46" s="1" customFormat="1" ht="36.950000000000003" customHeight="1">
      <c r="B11" s="39"/>
      <c r="E11" s="375" t="s">
        <v>476</v>
      </c>
      <c r="F11" s="374"/>
      <c r="G11" s="374"/>
      <c r="H11" s="374"/>
      <c r="I11" s="113"/>
      <c r="L11" s="39"/>
    </row>
    <row r="12" spans="2:46" s="1" customFormat="1" ht="11.25">
      <c r="B12" s="39"/>
      <c r="I12" s="113"/>
      <c r="L12" s="39"/>
    </row>
    <row r="13" spans="2:46" s="1" customFormat="1" ht="12" customHeight="1">
      <c r="B13" s="39"/>
      <c r="D13" s="112" t="s">
        <v>18</v>
      </c>
      <c r="F13" s="17" t="s">
        <v>43</v>
      </c>
      <c r="I13" s="114" t="s">
        <v>20</v>
      </c>
      <c r="J13" s="17" t="s">
        <v>43</v>
      </c>
      <c r="L13" s="39"/>
    </row>
    <row r="14" spans="2:46" s="1" customFormat="1" ht="12" customHeight="1">
      <c r="B14" s="39"/>
      <c r="D14" s="112" t="s">
        <v>22</v>
      </c>
      <c r="F14" s="17" t="s">
        <v>23</v>
      </c>
      <c r="I14" s="114" t="s">
        <v>24</v>
      </c>
      <c r="J14" s="115">
        <f>'Rekapitulace stavby'!AN8</f>
        <v>0</v>
      </c>
      <c r="L14" s="39"/>
    </row>
    <row r="15" spans="2:46" s="1" customFormat="1" ht="10.9" customHeight="1">
      <c r="B15" s="39"/>
      <c r="I15" s="113"/>
      <c r="L15" s="39"/>
    </row>
    <row r="16" spans="2:46" s="1" customFormat="1" ht="12" customHeight="1">
      <c r="B16" s="39"/>
      <c r="D16" s="112" t="s">
        <v>29</v>
      </c>
      <c r="I16" s="114" t="s">
        <v>30</v>
      </c>
      <c r="J16" s="17" t="s">
        <v>31</v>
      </c>
      <c r="L16" s="39"/>
    </row>
    <row r="17" spans="2:12" s="1" customFormat="1" ht="18" customHeight="1">
      <c r="B17" s="39"/>
      <c r="E17" s="17" t="s">
        <v>32</v>
      </c>
      <c r="I17" s="114" t="s">
        <v>33</v>
      </c>
      <c r="J17" s="17" t="s">
        <v>34</v>
      </c>
      <c r="L17" s="39"/>
    </row>
    <row r="18" spans="2:12" s="1" customFormat="1" ht="6.95" customHeight="1">
      <c r="B18" s="39"/>
      <c r="I18" s="113"/>
      <c r="L18" s="39"/>
    </row>
    <row r="19" spans="2:12" s="1" customFormat="1" ht="12" customHeight="1">
      <c r="B19" s="39"/>
      <c r="D19" s="112" t="s">
        <v>35</v>
      </c>
      <c r="I19" s="114" t="s">
        <v>30</v>
      </c>
      <c r="J19" s="30" t="str">
        <f>'Rekapitulace stavby'!AN13</f>
        <v>Vyplň údaj</v>
      </c>
      <c r="L19" s="39"/>
    </row>
    <row r="20" spans="2:12" s="1" customFormat="1" ht="18" customHeight="1">
      <c r="B20" s="39"/>
      <c r="E20" s="376" t="str">
        <f>'Rekapitulace stavby'!E14</f>
        <v>Vyplň údaj</v>
      </c>
      <c r="F20" s="377"/>
      <c r="G20" s="377"/>
      <c r="H20" s="377"/>
      <c r="I20" s="114" t="s">
        <v>33</v>
      </c>
      <c r="J20" s="30" t="str">
        <f>'Rekapitulace stavby'!AN14</f>
        <v>Vyplň údaj</v>
      </c>
      <c r="L20" s="39"/>
    </row>
    <row r="21" spans="2:12" s="1" customFormat="1" ht="6.95" customHeight="1">
      <c r="B21" s="39"/>
      <c r="I21" s="113"/>
      <c r="L21" s="39"/>
    </row>
    <row r="22" spans="2:12" s="1" customFormat="1" ht="12" customHeight="1">
      <c r="B22" s="39"/>
      <c r="D22" s="112" t="s">
        <v>37</v>
      </c>
      <c r="I22" s="114" t="s">
        <v>30</v>
      </c>
      <c r="J22" s="17" t="s">
        <v>38</v>
      </c>
      <c r="L22" s="39"/>
    </row>
    <row r="23" spans="2:12" s="1" customFormat="1" ht="18" customHeight="1">
      <c r="B23" s="39"/>
      <c r="E23" s="17" t="s">
        <v>39</v>
      </c>
      <c r="I23" s="114" t="s">
        <v>33</v>
      </c>
      <c r="J23" s="17" t="s">
        <v>40</v>
      </c>
      <c r="L23" s="39"/>
    </row>
    <row r="24" spans="2:12" s="1" customFormat="1" ht="6.95" customHeight="1">
      <c r="B24" s="39"/>
      <c r="I24" s="113"/>
      <c r="L24" s="39"/>
    </row>
    <row r="25" spans="2:12" s="1" customFormat="1" ht="12" customHeight="1">
      <c r="B25" s="39"/>
      <c r="D25" s="112" t="s">
        <v>42</v>
      </c>
      <c r="I25" s="114" t="s">
        <v>30</v>
      </c>
      <c r="J25" s="17" t="s">
        <v>43</v>
      </c>
      <c r="L25" s="39"/>
    </row>
    <row r="26" spans="2:12" s="1" customFormat="1" ht="18" customHeight="1">
      <c r="B26" s="39"/>
      <c r="E26" s="17" t="s">
        <v>477</v>
      </c>
      <c r="I26" s="114" t="s">
        <v>33</v>
      </c>
      <c r="J26" s="17" t="s">
        <v>43</v>
      </c>
      <c r="L26" s="39"/>
    </row>
    <row r="27" spans="2:12" s="1" customFormat="1" ht="6.95" customHeight="1">
      <c r="B27" s="39"/>
      <c r="I27" s="113"/>
      <c r="L27" s="39"/>
    </row>
    <row r="28" spans="2:12" s="1" customFormat="1" ht="12" customHeight="1">
      <c r="B28" s="39"/>
      <c r="D28" s="112" t="s">
        <v>45</v>
      </c>
      <c r="I28" s="113"/>
      <c r="L28" s="39"/>
    </row>
    <row r="29" spans="2:12" s="7" customFormat="1" ht="16.5" customHeight="1">
      <c r="B29" s="116"/>
      <c r="E29" s="378" t="s">
        <v>43</v>
      </c>
      <c r="F29" s="378"/>
      <c r="G29" s="378"/>
      <c r="H29" s="378"/>
      <c r="I29" s="117"/>
      <c r="L29" s="116"/>
    </row>
    <row r="30" spans="2:12" s="1" customFormat="1" ht="6.95" customHeight="1">
      <c r="B30" s="39"/>
      <c r="I30" s="113"/>
      <c r="L30" s="39"/>
    </row>
    <row r="31" spans="2:12" s="1" customFormat="1" ht="6.95" customHeight="1">
      <c r="B31" s="39"/>
      <c r="D31" s="57"/>
      <c r="E31" s="57"/>
      <c r="F31" s="57"/>
      <c r="G31" s="57"/>
      <c r="H31" s="57"/>
      <c r="I31" s="118"/>
      <c r="J31" s="57"/>
      <c r="K31" s="57"/>
      <c r="L31" s="39"/>
    </row>
    <row r="32" spans="2:12" s="1" customFormat="1" ht="25.35" customHeight="1">
      <c r="B32" s="39"/>
      <c r="D32" s="119" t="s">
        <v>47</v>
      </c>
      <c r="I32" s="113"/>
      <c r="J32" s="120">
        <f>ROUND(J87, 2)</f>
        <v>0</v>
      </c>
      <c r="L32" s="39"/>
    </row>
    <row r="33" spans="2:12" s="1" customFormat="1" ht="6.95" customHeight="1">
      <c r="B33" s="39"/>
      <c r="D33" s="57"/>
      <c r="E33" s="57"/>
      <c r="F33" s="57"/>
      <c r="G33" s="57"/>
      <c r="H33" s="57"/>
      <c r="I33" s="118"/>
      <c r="J33" s="57"/>
      <c r="K33" s="57"/>
      <c r="L33" s="39"/>
    </row>
    <row r="34" spans="2:12" s="1" customFormat="1" ht="14.45" customHeight="1">
      <c r="B34" s="39"/>
      <c r="F34" s="121" t="s">
        <v>49</v>
      </c>
      <c r="I34" s="122" t="s">
        <v>48</v>
      </c>
      <c r="J34" s="121" t="s">
        <v>50</v>
      </c>
      <c r="L34" s="39"/>
    </row>
    <row r="35" spans="2:12" s="1" customFormat="1" ht="14.45" customHeight="1">
      <c r="B35" s="39"/>
      <c r="D35" s="112" t="s">
        <v>51</v>
      </c>
      <c r="E35" s="112" t="s">
        <v>52</v>
      </c>
      <c r="F35" s="123">
        <f>ROUND((SUM(BE87:BE111)),  2)</f>
        <v>0</v>
      </c>
      <c r="I35" s="124">
        <v>0.21</v>
      </c>
      <c r="J35" s="123">
        <f>ROUND(((SUM(BE87:BE111))*I35),  2)</f>
        <v>0</v>
      </c>
      <c r="L35" s="39"/>
    </row>
    <row r="36" spans="2:12" s="1" customFormat="1" ht="14.45" customHeight="1">
      <c r="B36" s="39"/>
      <c r="E36" s="112" t="s">
        <v>53</v>
      </c>
      <c r="F36" s="123">
        <f>ROUND((SUM(BF87:BF111)),  2)</f>
        <v>0</v>
      </c>
      <c r="I36" s="124">
        <v>0.15</v>
      </c>
      <c r="J36" s="123">
        <f>ROUND(((SUM(BF87:BF111))*I36),  2)</f>
        <v>0</v>
      </c>
      <c r="L36" s="39"/>
    </row>
    <row r="37" spans="2:12" s="1" customFormat="1" ht="14.45" hidden="1" customHeight="1">
      <c r="B37" s="39"/>
      <c r="E37" s="112" t="s">
        <v>54</v>
      </c>
      <c r="F37" s="123">
        <f>ROUND((SUM(BG87:BG111)),  2)</f>
        <v>0</v>
      </c>
      <c r="I37" s="124">
        <v>0.21</v>
      </c>
      <c r="J37" s="123">
        <f>0</f>
        <v>0</v>
      </c>
      <c r="L37" s="39"/>
    </row>
    <row r="38" spans="2:12" s="1" customFormat="1" ht="14.45" hidden="1" customHeight="1">
      <c r="B38" s="39"/>
      <c r="E38" s="112" t="s">
        <v>55</v>
      </c>
      <c r="F38" s="123">
        <f>ROUND((SUM(BH87:BH111)),  2)</f>
        <v>0</v>
      </c>
      <c r="I38" s="124">
        <v>0.15</v>
      </c>
      <c r="J38" s="123">
        <f>0</f>
        <v>0</v>
      </c>
      <c r="L38" s="39"/>
    </row>
    <row r="39" spans="2:12" s="1" customFormat="1" ht="14.45" hidden="1" customHeight="1">
      <c r="B39" s="39"/>
      <c r="E39" s="112" t="s">
        <v>56</v>
      </c>
      <c r="F39" s="123">
        <f>ROUND((SUM(BI87:BI111)),  2)</f>
        <v>0</v>
      </c>
      <c r="I39" s="124">
        <v>0</v>
      </c>
      <c r="J39" s="123">
        <f>0</f>
        <v>0</v>
      </c>
      <c r="L39" s="39"/>
    </row>
    <row r="40" spans="2:12" s="1" customFormat="1" ht="6.95" customHeight="1">
      <c r="B40" s="39"/>
      <c r="I40" s="113"/>
      <c r="L40" s="39"/>
    </row>
    <row r="41" spans="2:12" s="1" customFormat="1" ht="25.35" customHeight="1">
      <c r="B41" s="39"/>
      <c r="C41" s="125"/>
      <c r="D41" s="126" t="s">
        <v>57</v>
      </c>
      <c r="E41" s="127"/>
      <c r="F41" s="127"/>
      <c r="G41" s="128" t="s">
        <v>58</v>
      </c>
      <c r="H41" s="129" t="s">
        <v>59</v>
      </c>
      <c r="I41" s="130"/>
      <c r="J41" s="131">
        <f>SUM(J32:J39)</f>
        <v>0</v>
      </c>
      <c r="K41" s="132"/>
      <c r="L41" s="39"/>
    </row>
    <row r="42" spans="2:12" s="1" customFormat="1" ht="14.45" customHeight="1">
      <c r="B42" s="133"/>
      <c r="C42" s="134"/>
      <c r="D42" s="134"/>
      <c r="E42" s="134"/>
      <c r="F42" s="134"/>
      <c r="G42" s="134"/>
      <c r="H42" s="134"/>
      <c r="I42" s="135"/>
      <c r="J42" s="134"/>
      <c r="K42" s="134"/>
      <c r="L42" s="39"/>
    </row>
    <row r="46" spans="2:12" s="1" customFormat="1" ht="6.95" customHeight="1">
      <c r="B46" s="136"/>
      <c r="C46" s="137"/>
      <c r="D46" s="137"/>
      <c r="E46" s="137"/>
      <c r="F46" s="137"/>
      <c r="G46" s="137"/>
      <c r="H46" s="137"/>
      <c r="I46" s="138"/>
      <c r="J46" s="137"/>
      <c r="K46" s="137"/>
      <c r="L46" s="39"/>
    </row>
    <row r="47" spans="2:12" s="1" customFormat="1" ht="24.95" customHeight="1">
      <c r="B47" s="35"/>
      <c r="C47" s="23" t="s">
        <v>115</v>
      </c>
      <c r="D47" s="36"/>
      <c r="E47" s="36"/>
      <c r="F47" s="36"/>
      <c r="G47" s="36"/>
      <c r="H47" s="36"/>
      <c r="I47" s="113"/>
      <c r="J47" s="36"/>
      <c r="K47" s="36"/>
      <c r="L47" s="39"/>
    </row>
    <row r="48" spans="2:12" s="1" customFormat="1" ht="6.95" customHeight="1">
      <c r="B48" s="35"/>
      <c r="C48" s="36"/>
      <c r="D48" s="36"/>
      <c r="E48" s="36"/>
      <c r="F48" s="36"/>
      <c r="G48" s="36"/>
      <c r="H48" s="36"/>
      <c r="I48" s="113"/>
      <c r="J48" s="36"/>
      <c r="K48" s="36"/>
      <c r="L48" s="39"/>
    </row>
    <row r="49" spans="2:47" s="1" customFormat="1" ht="12" customHeight="1">
      <c r="B49" s="35"/>
      <c r="C49" s="29" t="s">
        <v>16</v>
      </c>
      <c r="D49" s="36"/>
      <c r="E49" s="36"/>
      <c r="F49" s="36"/>
      <c r="G49" s="36"/>
      <c r="H49" s="36"/>
      <c r="I49" s="113"/>
      <c r="J49" s="36"/>
      <c r="K49" s="36"/>
      <c r="L49" s="39"/>
    </row>
    <row r="50" spans="2:47" s="1" customFormat="1" ht="16.5" customHeight="1">
      <c r="B50" s="35"/>
      <c r="C50" s="36"/>
      <c r="D50" s="36"/>
      <c r="E50" s="379" t="str">
        <f>E7</f>
        <v>Oprava výhybek v žst. Olomouc hl.n. a žst. Zábřeh na Moravě</v>
      </c>
      <c r="F50" s="380"/>
      <c r="G50" s="380"/>
      <c r="H50" s="380"/>
      <c r="I50" s="113"/>
      <c r="J50" s="36"/>
      <c r="K50" s="36"/>
      <c r="L50" s="39"/>
    </row>
    <row r="51" spans="2:47" ht="12" customHeight="1">
      <c r="B51" s="21"/>
      <c r="C51" s="29" t="s">
        <v>110</v>
      </c>
      <c r="D51" s="22"/>
      <c r="E51" s="22"/>
      <c r="F51" s="22"/>
      <c r="G51" s="22"/>
      <c r="H51" s="22"/>
      <c r="J51" s="22"/>
      <c r="K51" s="22"/>
      <c r="L51" s="20"/>
    </row>
    <row r="52" spans="2:47" s="1" customFormat="1" ht="16.5" customHeight="1">
      <c r="B52" s="35"/>
      <c r="C52" s="36"/>
      <c r="D52" s="36"/>
      <c r="E52" s="379" t="s">
        <v>111</v>
      </c>
      <c r="F52" s="347"/>
      <c r="G52" s="347"/>
      <c r="H52" s="347"/>
      <c r="I52" s="113"/>
      <c r="J52" s="36"/>
      <c r="K52" s="36"/>
      <c r="L52" s="39"/>
    </row>
    <row r="53" spans="2:47" s="1" customFormat="1" ht="12" customHeight="1">
      <c r="B53" s="35"/>
      <c r="C53" s="29" t="s">
        <v>112</v>
      </c>
      <c r="D53" s="36"/>
      <c r="E53" s="36"/>
      <c r="F53" s="36"/>
      <c r="G53" s="36"/>
      <c r="H53" s="36"/>
      <c r="I53" s="113"/>
      <c r="J53" s="36"/>
      <c r="K53" s="36"/>
      <c r="L53" s="39"/>
    </row>
    <row r="54" spans="2:47" s="1" customFormat="1" ht="16.5" customHeight="1">
      <c r="B54" s="35"/>
      <c r="C54" s="36"/>
      <c r="D54" s="36"/>
      <c r="E54" s="348" t="str">
        <f>E11</f>
        <v>SO 41-06-01 - Žst. Zábřeh na Moravě, EOV</v>
      </c>
      <c r="F54" s="347"/>
      <c r="G54" s="347"/>
      <c r="H54" s="347"/>
      <c r="I54" s="113"/>
      <c r="J54" s="36"/>
      <c r="K54" s="36"/>
      <c r="L54" s="39"/>
    </row>
    <row r="55" spans="2:47" s="1" customFormat="1" ht="6.95" customHeight="1">
      <c r="B55" s="35"/>
      <c r="C55" s="36"/>
      <c r="D55" s="36"/>
      <c r="E55" s="36"/>
      <c r="F55" s="36"/>
      <c r="G55" s="36"/>
      <c r="H55" s="36"/>
      <c r="I55" s="113"/>
      <c r="J55" s="36"/>
      <c r="K55" s="36"/>
      <c r="L55" s="39"/>
    </row>
    <row r="56" spans="2:47" s="1" customFormat="1" ht="12" customHeight="1">
      <c r="B56" s="35"/>
      <c r="C56" s="29" t="s">
        <v>22</v>
      </c>
      <c r="D56" s="36"/>
      <c r="E56" s="36"/>
      <c r="F56" s="27" t="str">
        <f>F14</f>
        <v>Zábřeh na Moravě</v>
      </c>
      <c r="G56" s="36"/>
      <c r="H56" s="36"/>
      <c r="I56" s="114" t="s">
        <v>24</v>
      </c>
      <c r="J56" s="56">
        <f>IF(J14="","",J14)</f>
        <v>0</v>
      </c>
      <c r="K56" s="36"/>
      <c r="L56" s="39"/>
    </row>
    <row r="57" spans="2:47" s="1" customFormat="1" ht="6.95" customHeight="1">
      <c r="B57" s="35"/>
      <c r="C57" s="36"/>
      <c r="D57" s="36"/>
      <c r="E57" s="36"/>
      <c r="F57" s="36"/>
      <c r="G57" s="36"/>
      <c r="H57" s="36"/>
      <c r="I57" s="113"/>
      <c r="J57" s="36"/>
      <c r="K57" s="36"/>
      <c r="L57" s="39"/>
    </row>
    <row r="58" spans="2:47" s="1" customFormat="1" ht="24.95" customHeight="1">
      <c r="B58" s="35"/>
      <c r="C58" s="29" t="s">
        <v>29</v>
      </c>
      <c r="D58" s="36"/>
      <c r="E58" s="36"/>
      <c r="F58" s="27" t="str">
        <f>E17</f>
        <v>Správa železniční dopravní cesty s.o.</v>
      </c>
      <c r="G58" s="36"/>
      <c r="H58" s="36"/>
      <c r="I58" s="114" t="s">
        <v>37</v>
      </c>
      <c r="J58" s="33" t="str">
        <f>E23</f>
        <v>MORAVIA CONSULT OLOMOUC a.s.</v>
      </c>
      <c r="K58" s="36"/>
      <c r="L58" s="39"/>
    </row>
    <row r="59" spans="2:47" s="1" customFormat="1" ht="13.7" customHeight="1">
      <c r="B59" s="35"/>
      <c r="C59" s="29" t="s">
        <v>35</v>
      </c>
      <c r="D59" s="36"/>
      <c r="E59" s="36"/>
      <c r="F59" s="27" t="str">
        <f>IF(E20="","",E20)</f>
        <v>Vyplň údaj</v>
      </c>
      <c r="G59" s="36"/>
      <c r="H59" s="36"/>
      <c r="I59" s="114" t="s">
        <v>42</v>
      </c>
      <c r="J59" s="33" t="str">
        <f>E26</f>
        <v>Ing. František Hána</v>
      </c>
      <c r="K59" s="36"/>
      <c r="L59" s="39"/>
    </row>
    <row r="60" spans="2:47" s="1" customFormat="1" ht="10.35" customHeight="1">
      <c r="B60" s="35"/>
      <c r="C60" s="36"/>
      <c r="D60" s="36"/>
      <c r="E60" s="36"/>
      <c r="F60" s="36"/>
      <c r="G60" s="36"/>
      <c r="H60" s="36"/>
      <c r="I60" s="113"/>
      <c r="J60" s="36"/>
      <c r="K60" s="36"/>
      <c r="L60" s="39"/>
    </row>
    <row r="61" spans="2:47" s="1" customFormat="1" ht="29.25" customHeight="1">
      <c r="B61" s="35"/>
      <c r="C61" s="139" t="s">
        <v>116</v>
      </c>
      <c r="D61" s="140"/>
      <c r="E61" s="140"/>
      <c r="F61" s="140"/>
      <c r="G61" s="140"/>
      <c r="H61" s="140"/>
      <c r="I61" s="141"/>
      <c r="J61" s="142" t="s">
        <v>117</v>
      </c>
      <c r="K61" s="140"/>
      <c r="L61" s="39"/>
    </row>
    <row r="62" spans="2:47" s="1" customFormat="1" ht="10.35" customHeight="1">
      <c r="B62" s="35"/>
      <c r="C62" s="36"/>
      <c r="D62" s="36"/>
      <c r="E62" s="36"/>
      <c r="F62" s="36"/>
      <c r="G62" s="36"/>
      <c r="H62" s="36"/>
      <c r="I62" s="113"/>
      <c r="J62" s="36"/>
      <c r="K62" s="36"/>
      <c r="L62" s="39"/>
    </row>
    <row r="63" spans="2:47" s="1" customFormat="1" ht="22.9" customHeight="1">
      <c r="B63" s="35"/>
      <c r="C63" s="143" t="s">
        <v>79</v>
      </c>
      <c r="D63" s="36"/>
      <c r="E63" s="36"/>
      <c r="F63" s="36"/>
      <c r="G63" s="36"/>
      <c r="H63" s="36"/>
      <c r="I63" s="113"/>
      <c r="J63" s="74">
        <f>J87</f>
        <v>0</v>
      </c>
      <c r="K63" s="36"/>
      <c r="L63" s="39"/>
      <c r="AU63" s="17" t="s">
        <v>118</v>
      </c>
    </row>
    <row r="64" spans="2:47" s="8" customFormat="1" ht="24.95" customHeight="1">
      <c r="B64" s="144"/>
      <c r="C64" s="145"/>
      <c r="D64" s="146" t="s">
        <v>478</v>
      </c>
      <c r="E64" s="147"/>
      <c r="F64" s="147"/>
      <c r="G64" s="147"/>
      <c r="H64" s="147"/>
      <c r="I64" s="148"/>
      <c r="J64" s="149">
        <f>J88</f>
        <v>0</v>
      </c>
      <c r="K64" s="145"/>
      <c r="L64" s="150"/>
    </row>
    <row r="65" spans="2:12" s="11" customFormat="1" ht="19.899999999999999" customHeight="1">
      <c r="B65" s="203"/>
      <c r="C65" s="95"/>
      <c r="D65" s="204" t="s">
        <v>479</v>
      </c>
      <c r="E65" s="205"/>
      <c r="F65" s="205"/>
      <c r="G65" s="205"/>
      <c r="H65" s="205"/>
      <c r="I65" s="206"/>
      <c r="J65" s="207">
        <f>J89</f>
        <v>0</v>
      </c>
      <c r="K65" s="95"/>
      <c r="L65" s="208"/>
    </row>
    <row r="66" spans="2:12" s="1" customFormat="1" ht="21.75" customHeight="1">
      <c r="B66" s="35"/>
      <c r="C66" s="36"/>
      <c r="D66" s="36"/>
      <c r="E66" s="36"/>
      <c r="F66" s="36"/>
      <c r="G66" s="36"/>
      <c r="H66" s="36"/>
      <c r="I66" s="113"/>
      <c r="J66" s="36"/>
      <c r="K66" s="36"/>
      <c r="L66" s="39"/>
    </row>
    <row r="67" spans="2:12" s="1" customFormat="1" ht="6.95" customHeight="1">
      <c r="B67" s="47"/>
      <c r="C67" s="48"/>
      <c r="D67" s="48"/>
      <c r="E67" s="48"/>
      <c r="F67" s="48"/>
      <c r="G67" s="48"/>
      <c r="H67" s="48"/>
      <c r="I67" s="135"/>
      <c r="J67" s="48"/>
      <c r="K67" s="48"/>
      <c r="L67" s="39"/>
    </row>
    <row r="71" spans="2:12" s="1" customFormat="1" ht="6.95" customHeight="1">
      <c r="B71" s="49"/>
      <c r="C71" s="50"/>
      <c r="D71" s="50"/>
      <c r="E71" s="50"/>
      <c r="F71" s="50"/>
      <c r="G71" s="50"/>
      <c r="H71" s="50"/>
      <c r="I71" s="138"/>
      <c r="J71" s="50"/>
      <c r="K71" s="50"/>
      <c r="L71" s="39"/>
    </row>
    <row r="72" spans="2:12" s="1" customFormat="1" ht="24.95" customHeight="1">
      <c r="B72" s="35"/>
      <c r="C72" s="23" t="s">
        <v>126</v>
      </c>
      <c r="D72" s="36"/>
      <c r="E72" s="36"/>
      <c r="F72" s="36"/>
      <c r="G72" s="36"/>
      <c r="H72" s="36"/>
      <c r="I72" s="113"/>
      <c r="J72" s="36"/>
      <c r="K72" s="36"/>
      <c r="L72" s="39"/>
    </row>
    <row r="73" spans="2:12" s="1" customFormat="1" ht="6.95" customHeight="1">
      <c r="B73" s="35"/>
      <c r="C73" s="36"/>
      <c r="D73" s="36"/>
      <c r="E73" s="36"/>
      <c r="F73" s="36"/>
      <c r="G73" s="36"/>
      <c r="H73" s="36"/>
      <c r="I73" s="113"/>
      <c r="J73" s="36"/>
      <c r="K73" s="36"/>
      <c r="L73" s="39"/>
    </row>
    <row r="74" spans="2:12" s="1" customFormat="1" ht="12" customHeight="1">
      <c r="B74" s="35"/>
      <c r="C74" s="29" t="s">
        <v>16</v>
      </c>
      <c r="D74" s="36"/>
      <c r="E74" s="36"/>
      <c r="F74" s="36"/>
      <c r="G74" s="36"/>
      <c r="H74" s="36"/>
      <c r="I74" s="113"/>
      <c r="J74" s="36"/>
      <c r="K74" s="36"/>
      <c r="L74" s="39"/>
    </row>
    <row r="75" spans="2:12" s="1" customFormat="1" ht="16.5" customHeight="1">
      <c r="B75" s="35"/>
      <c r="C75" s="36"/>
      <c r="D75" s="36"/>
      <c r="E75" s="379" t="str">
        <f>E7</f>
        <v>Oprava výhybek v žst. Olomouc hl.n. a žst. Zábřeh na Moravě</v>
      </c>
      <c r="F75" s="380"/>
      <c r="G75" s="380"/>
      <c r="H75" s="380"/>
      <c r="I75" s="113"/>
      <c r="J75" s="36"/>
      <c r="K75" s="36"/>
      <c r="L75" s="39"/>
    </row>
    <row r="76" spans="2:12" ht="12" customHeight="1">
      <c r="B76" s="21"/>
      <c r="C76" s="29" t="s">
        <v>110</v>
      </c>
      <c r="D76" s="22"/>
      <c r="E76" s="22"/>
      <c r="F76" s="22"/>
      <c r="G76" s="22"/>
      <c r="H76" s="22"/>
      <c r="J76" s="22"/>
      <c r="K76" s="22"/>
      <c r="L76" s="20"/>
    </row>
    <row r="77" spans="2:12" s="1" customFormat="1" ht="16.5" customHeight="1">
      <c r="B77" s="35"/>
      <c r="C77" s="36"/>
      <c r="D77" s="36"/>
      <c r="E77" s="379" t="s">
        <v>111</v>
      </c>
      <c r="F77" s="347"/>
      <c r="G77" s="347"/>
      <c r="H77" s="347"/>
      <c r="I77" s="113"/>
      <c r="J77" s="36"/>
      <c r="K77" s="36"/>
      <c r="L77" s="39"/>
    </row>
    <row r="78" spans="2:12" s="1" customFormat="1" ht="12" customHeight="1">
      <c r="B78" s="35"/>
      <c r="C78" s="29" t="s">
        <v>112</v>
      </c>
      <c r="D78" s="36"/>
      <c r="E78" s="36"/>
      <c r="F78" s="36"/>
      <c r="G78" s="36"/>
      <c r="H78" s="36"/>
      <c r="I78" s="113"/>
      <c r="J78" s="36"/>
      <c r="K78" s="36"/>
      <c r="L78" s="39"/>
    </row>
    <row r="79" spans="2:12" s="1" customFormat="1" ht="16.5" customHeight="1">
      <c r="B79" s="35"/>
      <c r="C79" s="36"/>
      <c r="D79" s="36"/>
      <c r="E79" s="348" t="str">
        <f>E11</f>
        <v>SO 41-06-01 - Žst. Zábřeh na Moravě, EOV</v>
      </c>
      <c r="F79" s="347"/>
      <c r="G79" s="347"/>
      <c r="H79" s="347"/>
      <c r="I79" s="113"/>
      <c r="J79" s="36"/>
      <c r="K79" s="36"/>
      <c r="L79" s="39"/>
    </row>
    <row r="80" spans="2:12" s="1" customFormat="1" ht="6.95" customHeight="1">
      <c r="B80" s="35"/>
      <c r="C80" s="36"/>
      <c r="D80" s="36"/>
      <c r="E80" s="36"/>
      <c r="F80" s="36"/>
      <c r="G80" s="36"/>
      <c r="H80" s="36"/>
      <c r="I80" s="113"/>
      <c r="J80" s="36"/>
      <c r="K80" s="36"/>
      <c r="L80" s="39"/>
    </row>
    <row r="81" spans="2:65" s="1" customFormat="1" ht="12" customHeight="1">
      <c r="B81" s="35"/>
      <c r="C81" s="29" t="s">
        <v>22</v>
      </c>
      <c r="D81" s="36"/>
      <c r="E81" s="36"/>
      <c r="F81" s="27" t="str">
        <f>F14</f>
        <v>Zábřeh na Moravě</v>
      </c>
      <c r="G81" s="36"/>
      <c r="H81" s="36"/>
      <c r="I81" s="114" t="s">
        <v>24</v>
      </c>
      <c r="J81" s="56">
        <f>IF(J14="","",J14)</f>
        <v>0</v>
      </c>
      <c r="K81" s="36"/>
      <c r="L81" s="39"/>
    </row>
    <row r="82" spans="2:65" s="1" customFormat="1" ht="6.95" customHeight="1">
      <c r="B82" s="35"/>
      <c r="C82" s="36"/>
      <c r="D82" s="36"/>
      <c r="E82" s="36"/>
      <c r="F82" s="36"/>
      <c r="G82" s="36"/>
      <c r="H82" s="36"/>
      <c r="I82" s="113"/>
      <c r="J82" s="36"/>
      <c r="K82" s="36"/>
      <c r="L82" s="39"/>
    </row>
    <row r="83" spans="2:65" s="1" customFormat="1" ht="24.95" customHeight="1">
      <c r="B83" s="35"/>
      <c r="C83" s="29" t="s">
        <v>29</v>
      </c>
      <c r="D83" s="36"/>
      <c r="E83" s="36"/>
      <c r="F83" s="27" t="str">
        <f>E17</f>
        <v>Správa železniční dopravní cesty s.o.</v>
      </c>
      <c r="G83" s="36"/>
      <c r="H83" s="36"/>
      <c r="I83" s="114" t="s">
        <v>37</v>
      </c>
      <c r="J83" s="33" t="str">
        <f>E23</f>
        <v>MORAVIA CONSULT OLOMOUC a.s.</v>
      </c>
      <c r="K83" s="36"/>
      <c r="L83" s="39"/>
    </row>
    <row r="84" spans="2:65" s="1" customFormat="1" ht="13.7" customHeight="1">
      <c r="B84" s="35"/>
      <c r="C84" s="29" t="s">
        <v>35</v>
      </c>
      <c r="D84" s="36"/>
      <c r="E84" s="36"/>
      <c r="F84" s="27" t="str">
        <f>IF(E20="","",E20)</f>
        <v>Vyplň údaj</v>
      </c>
      <c r="G84" s="36"/>
      <c r="H84" s="36"/>
      <c r="I84" s="114" t="s">
        <v>42</v>
      </c>
      <c r="J84" s="33" t="str">
        <f>E26</f>
        <v>Ing. František Hána</v>
      </c>
      <c r="K84" s="36"/>
      <c r="L84" s="39"/>
    </row>
    <row r="85" spans="2:65" s="1" customFormat="1" ht="10.35" customHeight="1">
      <c r="B85" s="35"/>
      <c r="C85" s="36"/>
      <c r="D85" s="36"/>
      <c r="E85" s="36"/>
      <c r="F85" s="36"/>
      <c r="G85" s="36"/>
      <c r="H85" s="36"/>
      <c r="I85" s="113"/>
      <c r="J85" s="36"/>
      <c r="K85" s="36"/>
      <c r="L85" s="39"/>
    </row>
    <row r="86" spans="2:65" s="9" customFormat="1" ht="29.25" customHeight="1">
      <c r="B86" s="151"/>
      <c r="C86" s="152" t="s">
        <v>127</v>
      </c>
      <c r="D86" s="153" t="s">
        <v>66</v>
      </c>
      <c r="E86" s="153" t="s">
        <v>62</v>
      </c>
      <c r="F86" s="153" t="s">
        <v>63</v>
      </c>
      <c r="G86" s="153" t="s">
        <v>128</v>
      </c>
      <c r="H86" s="153" t="s">
        <v>129</v>
      </c>
      <c r="I86" s="154" t="s">
        <v>130</v>
      </c>
      <c r="J86" s="153" t="s">
        <v>117</v>
      </c>
      <c r="K86" s="155" t="s">
        <v>131</v>
      </c>
      <c r="L86" s="156"/>
      <c r="M86" s="65" t="s">
        <v>43</v>
      </c>
      <c r="N86" s="66" t="s">
        <v>51</v>
      </c>
      <c r="O86" s="66" t="s">
        <v>132</v>
      </c>
      <c r="P86" s="66" t="s">
        <v>133</v>
      </c>
      <c r="Q86" s="66" t="s">
        <v>134</v>
      </c>
      <c r="R86" s="66" t="s">
        <v>135</v>
      </c>
      <c r="S86" s="66" t="s">
        <v>136</v>
      </c>
      <c r="T86" s="67" t="s">
        <v>137</v>
      </c>
    </row>
    <row r="87" spans="2:65" s="1" customFormat="1" ht="22.9" customHeight="1">
      <c r="B87" s="35"/>
      <c r="C87" s="72" t="s">
        <v>138</v>
      </c>
      <c r="D87" s="36"/>
      <c r="E87" s="36"/>
      <c r="F87" s="36"/>
      <c r="G87" s="36"/>
      <c r="H87" s="36"/>
      <c r="I87" s="113"/>
      <c r="J87" s="157">
        <f>BK87</f>
        <v>0</v>
      </c>
      <c r="K87" s="36"/>
      <c r="L87" s="39"/>
      <c r="M87" s="68"/>
      <c r="N87" s="69"/>
      <c r="O87" s="69"/>
      <c r="P87" s="158">
        <f>P88</f>
        <v>0</v>
      </c>
      <c r="Q87" s="69"/>
      <c r="R87" s="158">
        <f>R88</f>
        <v>0</v>
      </c>
      <c r="S87" s="69"/>
      <c r="T87" s="159">
        <f>T88</f>
        <v>0</v>
      </c>
      <c r="AT87" s="17" t="s">
        <v>80</v>
      </c>
      <c r="AU87" s="17" t="s">
        <v>118</v>
      </c>
      <c r="BK87" s="160">
        <f>BK88</f>
        <v>0</v>
      </c>
    </row>
    <row r="88" spans="2:65" s="10" customFormat="1" ht="25.9" customHeight="1">
      <c r="B88" s="161"/>
      <c r="C88" s="162"/>
      <c r="D88" s="163" t="s">
        <v>80</v>
      </c>
      <c r="E88" s="164" t="s">
        <v>480</v>
      </c>
      <c r="F88" s="164" t="s">
        <v>481</v>
      </c>
      <c r="G88" s="162"/>
      <c r="H88" s="162"/>
      <c r="I88" s="165"/>
      <c r="J88" s="166">
        <f>BK88</f>
        <v>0</v>
      </c>
      <c r="K88" s="162"/>
      <c r="L88" s="167"/>
      <c r="M88" s="168"/>
      <c r="N88" s="169"/>
      <c r="O88" s="169"/>
      <c r="P88" s="170">
        <f>P89</f>
        <v>0</v>
      </c>
      <c r="Q88" s="169"/>
      <c r="R88" s="170">
        <f>R89</f>
        <v>0</v>
      </c>
      <c r="S88" s="169"/>
      <c r="T88" s="171">
        <f>T89</f>
        <v>0</v>
      </c>
      <c r="AR88" s="172" t="s">
        <v>90</v>
      </c>
      <c r="AT88" s="173" t="s">
        <v>80</v>
      </c>
      <c r="AU88" s="173" t="s">
        <v>81</v>
      </c>
      <c r="AY88" s="172" t="s">
        <v>141</v>
      </c>
      <c r="BK88" s="174">
        <f>BK89</f>
        <v>0</v>
      </c>
    </row>
    <row r="89" spans="2:65" s="10" customFormat="1" ht="22.9" customHeight="1">
      <c r="B89" s="161"/>
      <c r="C89" s="162"/>
      <c r="D89" s="163" t="s">
        <v>80</v>
      </c>
      <c r="E89" s="209" t="s">
        <v>482</v>
      </c>
      <c r="F89" s="209" t="s">
        <v>483</v>
      </c>
      <c r="G89" s="162"/>
      <c r="H89" s="162"/>
      <c r="I89" s="165"/>
      <c r="J89" s="210">
        <f>BK89</f>
        <v>0</v>
      </c>
      <c r="K89" s="162"/>
      <c r="L89" s="167"/>
      <c r="M89" s="168"/>
      <c r="N89" s="169"/>
      <c r="O89" s="169"/>
      <c r="P89" s="170">
        <f>SUM(P90:P111)</f>
        <v>0</v>
      </c>
      <c r="Q89" s="169"/>
      <c r="R89" s="170">
        <f>SUM(R90:R111)</f>
        <v>0</v>
      </c>
      <c r="S89" s="169"/>
      <c r="T89" s="171">
        <f>SUM(T90:T111)</f>
        <v>0</v>
      </c>
      <c r="AR89" s="172" t="s">
        <v>90</v>
      </c>
      <c r="AT89" s="173" t="s">
        <v>80</v>
      </c>
      <c r="AU89" s="173" t="s">
        <v>87</v>
      </c>
      <c r="AY89" s="172" t="s">
        <v>141</v>
      </c>
      <c r="BK89" s="174">
        <f>SUM(BK90:BK111)</f>
        <v>0</v>
      </c>
    </row>
    <row r="90" spans="2:65" s="1" customFormat="1" ht="16.5" customHeight="1">
      <c r="B90" s="35"/>
      <c r="C90" s="175" t="s">
        <v>87</v>
      </c>
      <c r="D90" s="175" t="s">
        <v>142</v>
      </c>
      <c r="E90" s="176" t="s">
        <v>484</v>
      </c>
      <c r="F90" s="177" t="s">
        <v>485</v>
      </c>
      <c r="G90" s="178" t="s">
        <v>418</v>
      </c>
      <c r="H90" s="179">
        <v>10</v>
      </c>
      <c r="I90" s="180"/>
      <c r="J90" s="181">
        <f t="shared" ref="J90:J111" si="0">ROUND(I90*H90,2)</f>
        <v>0</v>
      </c>
      <c r="K90" s="177" t="s">
        <v>146</v>
      </c>
      <c r="L90" s="39"/>
      <c r="M90" s="182" t="s">
        <v>43</v>
      </c>
      <c r="N90" s="183" t="s">
        <v>52</v>
      </c>
      <c r="O90" s="61"/>
      <c r="P90" s="184">
        <f t="shared" ref="P90:P111" si="1">O90*H90</f>
        <v>0</v>
      </c>
      <c r="Q90" s="184">
        <v>0</v>
      </c>
      <c r="R90" s="184">
        <f t="shared" ref="R90:R111" si="2">Q90*H90</f>
        <v>0</v>
      </c>
      <c r="S90" s="184">
        <v>0</v>
      </c>
      <c r="T90" s="185">
        <f t="shared" ref="T90:T111" si="3">S90*H90</f>
        <v>0</v>
      </c>
      <c r="AR90" s="17" t="s">
        <v>147</v>
      </c>
      <c r="AT90" s="17" t="s">
        <v>142</v>
      </c>
      <c r="AU90" s="17" t="s">
        <v>90</v>
      </c>
      <c r="AY90" s="17" t="s">
        <v>141</v>
      </c>
      <c r="BE90" s="186">
        <f t="shared" ref="BE90:BE111" si="4">IF(N90="základní",J90,0)</f>
        <v>0</v>
      </c>
      <c r="BF90" s="186">
        <f t="shared" ref="BF90:BF111" si="5">IF(N90="snížená",J90,0)</f>
        <v>0</v>
      </c>
      <c r="BG90" s="186">
        <f t="shared" ref="BG90:BG111" si="6">IF(N90="zákl. přenesená",J90,0)</f>
        <v>0</v>
      </c>
      <c r="BH90" s="186">
        <f t="shared" ref="BH90:BH111" si="7">IF(N90="sníž. přenesená",J90,0)</f>
        <v>0</v>
      </c>
      <c r="BI90" s="186">
        <f t="shared" ref="BI90:BI111" si="8">IF(N90="nulová",J90,0)</f>
        <v>0</v>
      </c>
      <c r="BJ90" s="17" t="s">
        <v>87</v>
      </c>
      <c r="BK90" s="186">
        <f t="shared" ref="BK90:BK111" si="9">ROUND(I90*H90,2)</f>
        <v>0</v>
      </c>
      <c r="BL90" s="17" t="s">
        <v>147</v>
      </c>
      <c r="BM90" s="17" t="s">
        <v>486</v>
      </c>
    </row>
    <row r="91" spans="2:65" s="1" customFormat="1" ht="22.5" customHeight="1">
      <c r="B91" s="35"/>
      <c r="C91" s="175" t="s">
        <v>90</v>
      </c>
      <c r="D91" s="175" t="s">
        <v>142</v>
      </c>
      <c r="E91" s="176" t="s">
        <v>487</v>
      </c>
      <c r="F91" s="177" t="s">
        <v>488</v>
      </c>
      <c r="G91" s="178" t="s">
        <v>145</v>
      </c>
      <c r="H91" s="179">
        <v>2</v>
      </c>
      <c r="I91" s="180"/>
      <c r="J91" s="181">
        <f t="shared" si="0"/>
        <v>0</v>
      </c>
      <c r="K91" s="177" t="s">
        <v>146</v>
      </c>
      <c r="L91" s="39"/>
      <c r="M91" s="182" t="s">
        <v>43</v>
      </c>
      <c r="N91" s="183" t="s">
        <v>52</v>
      </c>
      <c r="O91" s="61"/>
      <c r="P91" s="184">
        <f t="shared" si="1"/>
        <v>0</v>
      </c>
      <c r="Q91" s="184">
        <v>0</v>
      </c>
      <c r="R91" s="184">
        <f t="shared" si="2"/>
        <v>0</v>
      </c>
      <c r="S91" s="184">
        <v>0</v>
      </c>
      <c r="T91" s="185">
        <f t="shared" si="3"/>
        <v>0</v>
      </c>
      <c r="AR91" s="17" t="s">
        <v>147</v>
      </c>
      <c r="AT91" s="17" t="s">
        <v>142</v>
      </c>
      <c r="AU91" s="17" t="s">
        <v>90</v>
      </c>
      <c r="AY91" s="17" t="s">
        <v>141</v>
      </c>
      <c r="BE91" s="186">
        <f t="shared" si="4"/>
        <v>0</v>
      </c>
      <c r="BF91" s="186">
        <f t="shared" si="5"/>
        <v>0</v>
      </c>
      <c r="BG91" s="186">
        <f t="shared" si="6"/>
        <v>0</v>
      </c>
      <c r="BH91" s="186">
        <f t="shared" si="7"/>
        <v>0</v>
      </c>
      <c r="BI91" s="186">
        <f t="shared" si="8"/>
        <v>0</v>
      </c>
      <c r="BJ91" s="17" t="s">
        <v>87</v>
      </c>
      <c r="BK91" s="186">
        <f t="shared" si="9"/>
        <v>0</v>
      </c>
      <c r="BL91" s="17" t="s">
        <v>147</v>
      </c>
      <c r="BM91" s="17" t="s">
        <v>489</v>
      </c>
    </row>
    <row r="92" spans="2:65" s="1" customFormat="1" ht="16.5" customHeight="1">
      <c r="B92" s="35"/>
      <c r="C92" s="175" t="s">
        <v>150</v>
      </c>
      <c r="D92" s="175" t="s">
        <v>142</v>
      </c>
      <c r="E92" s="176" t="s">
        <v>490</v>
      </c>
      <c r="F92" s="177" t="s">
        <v>491</v>
      </c>
      <c r="G92" s="178" t="s">
        <v>145</v>
      </c>
      <c r="H92" s="179">
        <v>2</v>
      </c>
      <c r="I92" s="180"/>
      <c r="J92" s="181">
        <f t="shared" si="0"/>
        <v>0</v>
      </c>
      <c r="K92" s="177" t="s">
        <v>146</v>
      </c>
      <c r="L92" s="39"/>
      <c r="M92" s="182" t="s">
        <v>43</v>
      </c>
      <c r="N92" s="183" t="s">
        <v>52</v>
      </c>
      <c r="O92" s="61"/>
      <c r="P92" s="184">
        <f t="shared" si="1"/>
        <v>0</v>
      </c>
      <c r="Q92" s="184">
        <v>0</v>
      </c>
      <c r="R92" s="184">
        <f t="shared" si="2"/>
        <v>0</v>
      </c>
      <c r="S92" s="184">
        <v>0</v>
      </c>
      <c r="T92" s="185">
        <f t="shared" si="3"/>
        <v>0</v>
      </c>
      <c r="AR92" s="17" t="s">
        <v>147</v>
      </c>
      <c r="AT92" s="17" t="s">
        <v>142</v>
      </c>
      <c r="AU92" s="17" t="s">
        <v>90</v>
      </c>
      <c r="AY92" s="17" t="s">
        <v>141</v>
      </c>
      <c r="BE92" s="186">
        <f t="shared" si="4"/>
        <v>0</v>
      </c>
      <c r="BF92" s="186">
        <f t="shared" si="5"/>
        <v>0</v>
      </c>
      <c r="BG92" s="186">
        <f t="shared" si="6"/>
        <v>0</v>
      </c>
      <c r="BH92" s="186">
        <f t="shared" si="7"/>
        <v>0</v>
      </c>
      <c r="BI92" s="186">
        <f t="shared" si="8"/>
        <v>0</v>
      </c>
      <c r="BJ92" s="17" t="s">
        <v>87</v>
      </c>
      <c r="BK92" s="186">
        <f t="shared" si="9"/>
        <v>0</v>
      </c>
      <c r="BL92" s="17" t="s">
        <v>147</v>
      </c>
      <c r="BM92" s="17" t="s">
        <v>492</v>
      </c>
    </row>
    <row r="93" spans="2:65" s="1" customFormat="1" ht="16.5" customHeight="1">
      <c r="B93" s="35"/>
      <c r="C93" s="175" t="s">
        <v>147</v>
      </c>
      <c r="D93" s="175" t="s">
        <v>142</v>
      </c>
      <c r="E93" s="176" t="s">
        <v>493</v>
      </c>
      <c r="F93" s="177" t="s">
        <v>494</v>
      </c>
      <c r="G93" s="178" t="s">
        <v>418</v>
      </c>
      <c r="H93" s="179">
        <v>400</v>
      </c>
      <c r="I93" s="180"/>
      <c r="J93" s="181">
        <f t="shared" si="0"/>
        <v>0</v>
      </c>
      <c r="K93" s="177" t="s">
        <v>146</v>
      </c>
      <c r="L93" s="39"/>
      <c r="M93" s="182" t="s">
        <v>43</v>
      </c>
      <c r="N93" s="183" t="s">
        <v>52</v>
      </c>
      <c r="O93" s="61"/>
      <c r="P93" s="184">
        <f t="shared" si="1"/>
        <v>0</v>
      </c>
      <c r="Q93" s="184">
        <v>0</v>
      </c>
      <c r="R93" s="184">
        <f t="shared" si="2"/>
        <v>0</v>
      </c>
      <c r="S93" s="184">
        <v>0</v>
      </c>
      <c r="T93" s="185">
        <f t="shared" si="3"/>
        <v>0</v>
      </c>
      <c r="AR93" s="17" t="s">
        <v>147</v>
      </c>
      <c r="AT93" s="17" t="s">
        <v>142</v>
      </c>
      <c r="AU93" s="17" t="s">
        <v>90</v>
      </c>
      <c r="AY93" s="17" t="s">
        <v>141</v>
      </c>
      <c r="BE93" s="186">
        <f t="shared" si="4"/>
        <v>0</v>
      </c>
      <c r="BF93" s="186">
        <f t="shared" si="5"/>
        <v>0</v>
      </c>
      <c r="BG93" s="186">
        <f t="shared" si="6"/>
        <v>0</v>
      </c>
      <c r="BH93" s="186">
        <f t="shared" si="7"/>
        <v>0</v>
      </c>
      <c r="BI93" s="186">
        <f t="shared" si="8"/>
        <v>0</v>
      </c>
      <c r="BJ93" s="17" t="s">
        <v>87</v>
      </c>
      <c r="BK93" s="186">
        <f t="shared" si="9"/>
        <v>0</v>
      </c>
      <c r="BL93" s="17" t="s">
        <v>147</v>
      </c>
      <c r="BM93" s="17" t="s">
        <v>495</v>
      </c>
    </row>
    <row r="94" spans="2:65" s="1" customFormat="1" ht="16.5" customHeight="1">
      <c r="B94" s="35"/>
      <c r="C94" s="175" t="s">
        <v>157</v>
      </c>
      <c r="D94" s="175" t="s">
        <v>142</v>
      </c>
      <c r="E94" s="176" t="s">
        <v>496</v>
      </c>
      <c r="F94" s="177" t="s">
        <v>497</v>
      </c>
      <c r="G94" s="178" t="s">
        <v>418</v>
      </c>
      <c r="H94" s="179">
        <v>100</v>
      </c>
      <c r="I94" s="180"/>
      <c r="J94" s="181">
        <f t="shared" si="0"/>
        <v>0</v>
      </c>
      <c r="K94" s="177" t="s">
        <v>146</v>
      </c>
      <c r="L94" s="39"/>
      <c r="M94" s="182" t="s">
        <v>43</v>
      </c>
      <c r="N94" s="183" t="s">
        <v>52</v>
      </c>
      <c r="O94" s="61"/>
      <c r="P94" s="184">
        <f t="shared" si="1"/>
        <v>0</v>
      </c>
      <c r="Q94" s="184">
        <v>0</v>
      </c>
      <c r="R94" s="184">
        <f t="shared" si="2"/>
        <v>0</v>
      </c>
      <c r="S94" s="184">
        <v>0</v>
      </c>
      <c r="T94" s="185">
        <f t="shared" si="3"/>
        <v>0</v>
      </c>
      <c r="AR94" s="17" t="s">
        <v>147</v>
      </c>
      <c r="AT94" s="17" t="s">
        <v>142</v>
      </c>
      <c r="AU94" s="17" t="s">
        <v>90</v>
      </c>
      <c r="AY94" s="17" t="s">
        <v>141</v>
      </c>
      <c r="BE94" s="186">
        <f t="shared" si="4"/>
        <v>0</v>
      </c>
      <c r="BF94" s="186">
        <f t="shared" si="5"/>
        <v>0</v>
      </c>
      <c r="BG94" s="186">
        <f t="shared" si="6"/>
        <v>0</v>
      </c>
      <c r="BH94" s="186">
        <f t="shared" si="7"/>
        <v>0</v>
      </c>
      <c r="BI94" s="186">
        <f t="shared" si="8"/>
        <v>0</v>
      </c>
      <c r="BJ94" s="17" t="s">
        <v>87</v>
      </c>
      <c r="BK94" s="186">
        <f t="shared" si="9"/>
        <v>0</v>
      </c>
      <c r="BL94" s="17" t="s">
        <v>147</v>
      </c>
      <c r="BM94" s="17" t="s">
        <v>498</v>
      </c>
    </row>
    <row r="95" spans="2:65" s="1" customFormat="1" ht="16.5" customHeight="1">
      <c r="B95" s="35"/>
      <c r="C95" s="175" t="s">
        <v>153</v>
      </c>
      <c r="D95" s="175" t="s">
        <v>142</v>
      </c>
      <c r="E95" s="176" t="s">
        <v>499</v>
      </c>
      <c r="F95" s="177" t="s">
        <v>500</v>
      </c>
      <c r="G95" s="178" t="s">
        <v>418</v>
      </c>
      <c r="H95" s="179">
        <v>100</v>
      </c>
      <c r="I95" s="180"/>
      <c r="J95" s="181">
        <f t="shared" si="0"/>
        <v>0</v>
      </c>
      <c r="K95" s="177" t="s">
        <v>146</v>
      </c>
      <c r="L95" s="39"/>
      <c r="M95" s="182" t="s">
        <v>43</v>
      </c>
      <c r="N95" s="183" t="s">
        <v>52</v>
      </c>
      <c r="O95" s="61"/>
      <c r="P95" s="184">
        <f t="shared" si="1"/>
        <v>0</v>
      </c>
      <c r="Q95" s="184">
        <v>0</v>
      </c>
      <c r="R95" s="184">
        <f t="shared" si="2"/>
        <v>0</v>
      </c>
      <c r="S95" s="184">
        <v>0</v>
      </c>
      <c r="T95" s="185">
        <f t="shared" si="3"/>
        <v>0</v>
      </c>
      <c r="AR95" s="17" t="s">
        <v>147</v>
      </c>
      <c r="AT95" s="17" t="s">
        <v>142</v>
      </c>
      <c r="AU95" s="17" t="s">
        <v>90</v>
      </c>
      <c r="AY95" s="17" t="s">
        <v>141</v>
      </c>
      <c r="BE95" s="186">
        <f t="shared" si="4"/>
        <v>0</v>
      </c>
      <c r="BF95" s="186">
        <f t="shared" si="5"/>
        <v>0</v>
      </c>
      <c r="BG95" s="186">
        <f t="shared" si="6"/>
        <v>0</v>
      </c>
      <c r="BH95" s="186">
        <f t="shared" si="7"/>
        <v>0</v>
      </c>
      <c r="BI95" s="186">
        <f t="shared" si="8"/>
        <v>0</v>
      </c>
      <c r="BJ95" s="17" t="s">
        <v>87</v>
      </c>
      <c r="BK95" s="186">
        <f t="shared" si="9"/>
        <v>0</v>
      </c>
      <c r="BL95" s="17" t="s">
        <v>147</v>
      </c>
      <c r="BM95" s="17" t="s">
        <v>501</v>
      </c>
    </row>
    <row r="96" spans="2:65" s="1" customFormat="1" ht="33.75" customHeight="1">
      <c r="B96" s="35"/>
      <c r="C96" s="175" t="s">
        <v>165</v>
      </c>
      <c r="D96" s="175" t="s">
        <v>142</v>
      </c>
      <c r="E96" s="176" t="s">
        <v>502</v>
      </c>
      <c r="F96" s="177" t="s">
        <v>503</v>
      </c>
      <c r="G96" s="178" t="s">
        <v>145</v>
      </c>
      <c r="H96" s="179">
        <v>4</v>
      </c>
      <c r="I96" s="180"/>
      <c r="J96" s="181">
        <f t="shared" si="0"/>
        <v>0</v>
      </c>
      <c r="K96" s="177" t="s">
        <v>146</v>
      </c>
      <c r="L96" s="39"/>
      <c r="M96" s="182" t="s">
        <v>43</v>
      </c>
      <c r="N96" s="183" t="s">
        <v>52</v>
      </c>
      <c r="O96" s="61"/>
      <c r="P96" s="184">
        <f t="shared" si="1"/>
        <v>0</v>
      </c>
      <c r="Q96" s="184">
        <v>0</v>
      </c>
      <c r="R96" s="184">
        <f t="shared" si="2"/>
        <v>0</v>
      </c>
      <c r="S96" s="184">
        <v>0</v>
      </c>
      <c r="T96" s="185">
        <f t="shared" si="3"/>
        <v>0</v>
      </c>
      <c r="AR96" s="17" t="s">
        <v>147</v>
      </c>
      <c r="AT96" s="17" t="s">
        <v>142</v>
      </c>
      <c r="AU96" s="17" t="s">
        <v>90</v>
      </c>
      <c r="AY96" s="17" t="s">
        <v>141</v>
      </c>
      <c r="BE96" s="186">
        <f t="shared" si="4"/>
        <v>0</v>
      </c>
      <c r="BF96" s="186">
        <f t="shared" si="5"/>
        <v>0</v>
      </c>
      <c r="BG96" s="186">
        <f t="shared" si="6"/>
        <v>0</v>
      </c>
      <c r="BH96" s="186">
        <f t="shared" si="7"/>
        <v>0</v>
      </c>
      <c r="BI96" s="186">
        <f t="shared" si="8"/>
        <v>0</v>
      </c>
      <c r="BJ96" s="17" t="s">
        <v>87</v>
      </c>
      <c r="BK96" s="186">
        <f t="shared" si="9"/>
        <v>0</v>
      </c>
      <c r="BL96" s="17" t="s">
        <v>147</v>
      </c>
      <c r="BM96" s="17" t="s">
        <v>504</v>
      </c>
    </row>
    <row r="97" spans="2:65" s="1" customFormat="1" ht="16.5" customHeight="1">
      <c r="B97" s="35"/>
      <c r="C97" s="175" t="s">
        <v>156</v>
      </c>
      <c r="D97" s="175" t="s">
        <v>142</v>
      </c>
      <c r="E97" s="176" t="s">
        <v>505</v>
      </c>
      <c r="F97" s="177" t="s">
        <v>506</v>
      </c>
      <c r="G97" s="178" t="s">
        <v>145</v>
      </c>
      <c r="H97" s="179">
        <v>4</v>
      </c>
      <c r="I97" s="180"/>
      <c r="J97" s="181">
        <f t="shared" si="0"/>
        <v>0</v>
      </c>
      <c r="K97" s="177" t="s">
        <v>146</v>
      </c>
      <c r="L97" s="39"/>
      <c r="M97" s="182" t="s">
        <v>43</v>
      </c>
      <c r="N97" s="183" t="s">
        <v>52</v>
      </c>
      <c r="O97" s="61"/>
      <c r="P97" s="184">
        <f t="shared" si="1"/>
        <v>0</v>
      </c>
      <c r="Q97" s="184">
        <v>0</v>
      </c>
      <c r="R97" s="184">
        <f t="shared" si="2"/>
        <v>0</v>
      </c>
      <c r="S97" s="184">
        <v>0</v>
      </c>
      <c r="T97" s="185">
        <f t="shared" si="3"/>
        <v>0</v>
      </c>
      <c r="AR97" s="17" t="s">
        <v>147</v>
      </c>
      <c r="AT97" s="17" t="s">
        <v>142</v>
      </c>
      <c r="AU97" s="17" t="s">
        <v>90</v>
      </c>
      <c r="AY97" s="17" t="s">
        <v>141</v>
      </c>
      <c r="BE97" s="186">
        <f t="shared" si="4"/>
        <v>0</v>
      </c>
      <c r="BF97" s="186">
        <f t="shared" si="5"/>
        <v>0</v>
      </c>
      <c r="BG97" s="186">
        <f t="shared" si="6"/>
        <v>0</v>
      </c>
      <c r="BH97" s="186">
        <f t="shared" si="7"/>
        <v>0</v>
      </c>
      <c r="BI97" s="186">
        <f t="shared" si="8"/>
        <v>0</v>
      </c>
      <c r="BJ97" s="17" t="s">
        <v>87</v>
      </c>
      <c r="BK97" s="186">
        <f t="shared" si="9"/>
        <v>0</v>
      </c>
      <c r="BL97" s="17" t="s">
        <v>147</v>
      </c>
      <c r="BM97" s="17" t="s">
        <v>507</v>
      </c>
    </row>
    <row r="98" spans="2:65" s="1" customFormat="1" ht="56.25" customHeight="1">
      <c r="B98" s="35"/>
      <c r="C98" s="175" t="s">
        <v>172</v>
      </c>
      <c r="D98" s="175" t="s">
        <v>142</v>
      </c>
      <c r="E98" s="176" t="s">
        <v>508</v>
      </c>
      <c r="F98" s="177" t="s">
        <v>509</v>
      </c>
      <c r="G98" s="178" t="s">
        <v>145</v>
      </c>
      <c r="H98" s="179">
        <v>1</v>
      </c>
      <c r="I98" s="180"/>
      <c r="J98" s="181">
        <f t="shared" si="0"/>
        <v>0</v>
      </c>
      <c r="K98" s="177" t="s">
        <v>146</v>
      </c>
      <c r="L98" s="39"/>
      <c r="M98" s="182" t="s">
        <v>43</v>
      </c>
      <c r="N98" s="183" t="s">
        <v>52</v>
      </c>
      <c r="O98" s="61"/>
      <c r="P98" s="184">
        <f t="shared" si="1"/>
        <v>0</v>
      </c>
      <c r="Q98" s="184">
        <v>0</v>
      </c>
      <c r="R98" s="184">
        <f t="shared" si="2"/>
        <v>0</v>
      </c>
      <c r="S98" s="184">
        <v>0</v>
      </c>
      <c r="T98" s="185">
        <f t="shared" si="3"/>
        <v>0</v>
      </c>
      <c r="AR98" s="17" t="s">
        <v>147</v>
      </c>
      <c r="AT98" s="17" t="s">
        <v>142</v>
      </c>
      <c r="AU98" s="17" t="s">
        <v>90</v>
      </c>
      <c r="AY98" s="17" t="s">
        <v>141</v>
      </c>
      <c r="BE98" s="186">
        <f t="shared" si="4"/>
        <v>0</v>
      </c>
      <c r="BF98" s="186">
        <f t="shared" si="5"/>
        <v>0</v>
      </c>
      <c r="BG98" s="186">
        <f t="shared" si="6"/>
        <v>0</v>
      </c>
      <c r="BH98" s="186">
        <f t="shared" si="7"/>
        <v>0</v>
      </c>
      <c r="BI98" s="186">
        <f t="shared" si="8"/>
        <v>0</v>
      </c>
      <c r="BJ98" s="17" t="s">
        <v>87</v>
      </c>
      <c r="BK98" s="186">
        <f t="shared" si="9"/>
        <v>0</v>
      </c>
      <c r="BL98" s="17" t="s">
        <v>147</v>
      </c>
      <c r="BM98" s="17" t="s">
        <v>510</v>
      </c>
    </row>
    <row r="99" spans="2:65" s="1" customFormat="1" ht="22.5" customHeight="1">
      <c r="B99" s="35"/>
      <c r="C99" s="175" t="s">
        <v>160</v>
      </c>
      <c r="D99" s="175" t="s">
        <v>142</v>
      </c>
      <c r="E99" s="176" t="s">
        <v>511</v>
      </c>
      <c r="F99" s="177" t="s">
        <v>512</v>
      </c>
      <c r="G99" s="178" t="s">
        <v>145</v>
      </c>
      <c r="H99" s="179">
        <v>1</v>
      </c>
      <c r="I99" s="180"/>
      <c r="J99" s="181">
        <f t="shared" si="0"/>
        <v>0</v>
      </c>
      <c r="K99" s="177" t="s">
        <v>146</v>
      </c>
      <c r="L99" s="39"/>
      <c r="M99" s="182" t="s">
        <v>43</v>
      </c>
      <c r="N99" s="183" t="s">
        <v>52</v>
      </c>
      <c r="O99" s="61"/>
      <c r="P99" s="184">
        <f t="shared" si="1"/>
        <v>0</v>
      </c>
      <c r="Q99" s="184">
        <v>0</v>
      </c>
      <c r="R99" s="184">
        <f t="shared" si="2"/>
        <v>0</v>
      </c>
      <c r="S99" s="184">
        <v>0</v>
      </c>
      <c r="T99" s="185">
        <f t="shared" si="3"/>
        <v>0</v>
      </c>
      <c r="AR99" s="17" t="s">
        <v>147</v>
      </c>
      <c r="AT99" s="17" t="s">
        <v>142</v>
      </c>
      <c r="AU99" s="17" t="s">
        <v>90</v>
      </c>
      <c r="AY99" s="17" t="s">
        <v>141</v>
      </c>
      <c r="BE99" s="186">
        <f t="shared" si="4"/>
        <v>0</v>
      </c>
      <c r="BF99" s="186">
        <f t="shared" si="5"/>
        <v>0</v>
      </c>
      <c r="BG99" s="186">
        <f t="shared" si="6"/>
        <v>0</v>
      </c>
      <c r="BH99" s="186">
        <f t="shared" si="7"/>
        <v>0</v>
      </c>
      <c r="BI99" s="186">
        <f t="shared" si="8"/>
        <v>0</v>
      </c>
      <c r="BJ99" s="17" t="s">
        <v>87</v>
      </c>
      <c r="BK99" s="186">
        <f t="shared" si="9"/>
        <v>0</v>
      </c>
      <c r="BL99" s="17" t="s">
        <v>147</v>
      </c>
      <c r="BM99" s="17" t="s">
        <v>513</v>
      </c>
    </row>
    <row r="100" spans="2:65" s="1" customFormat="1" ht="45" customHeight="1">
      <c r="B100" s="35"/>
      <c r="C100" s="175" t="s">
        <v>179</v>
      </c>
      <c r="D100" s="175" t="s">
        <v>142</v>
      </c>
      <c r="E100" s="176" t="s">
        <v>514</v>
      </c>
      <c r="F100" s="177" t="s">
        <v>515</v>
      </c>
      <c r="G100" s="178" t="s">
        <v>145</v>
      </c>
      <c r="H100" s="179">
        <v>1</v>
      </c>
      <c r="I100" s="180"/>
      <c r="J100" s="181">
        <f t="shared" si="0"/>
        <v>0</v>
      </c>
      <c r="K100" s="177" t="s">
        <v>146</v>
      </c>
      <c r="L100" s="39"/>
      <c r="M100" s="182" t="s">
        <v>43</v>
      </c>
      <c r="N100" s="183" t="s">
        <v>52</v>
      </c>
      <c r="O100" s="61"/>
      <c r="P100" s="184">
        <f t="shared" si="1"/>
        <v>0</v>
      </c>
      <c r="Q100" s="184">
        <v>0</v>
      </c>
      <c r="R100" s="184">
        <f t="shared" si="2"/>
        <v>0</v>
      </c>
      <c r="S100" s="184">
        <v>0</v>
      </c>
      <c r="T100" s="185">
        <f t="shared" si="3"/>
        <v>0</v>
      </c>
      <c r="AR100" s="17" t="s">
        <v>147</v>
      </c>
      <c r="AT100" s="17" t="s">
        <v>142</v>
      </c>
      <c r="AU100" s="17" t="s">
        <v>90</v>
      </c>
      <c r="AY100" s="17" t="s">
        <v>141</v>
      </c>
      <c r="BE100" s="186">
        <f t="shared" si="4"/>
        <v>0</v>
      </c>
      <c r="BF100" s="186">
        <f t="shared" si="5"/>
        <v>0</v>
      </c>
      <c r="BG100" s="186">
        <f t="shared" si="6"/>
        <v>0</v>
      </c>
      <c r="BH100" s="186">
        <f t="shared" si="7"/>
        <v>0</v>
      </c>
      <c r="BI100" s="186">
        <f t="shared" si="8"/>
        <v>0</v>
      </c>
      <c r="BJ100" s="17" t="s">
        <v>87</v>
      </c>
      <c r="BK100" s="186">
        <f t="shared" si="9"/>
        <v>0</v>
      </c>
      <c r="BL100" s="17" t="s">
        <v>147</v>
      </c>
      <c r="BM100" s="17" t="s">
        <v>516</v>
      </c>
    </row>
    <row r="101" spans="2:65" s="1" customFormat="1" ht="45" customHeight="1">
      <c r="B101" s="35"/>
      <c r="C101" s="175" t="s">
        <v>164</v>
      </c>
      <c r="D101" s="175" t="s">
        <v>142</v>
      </c>
      <c r="E101" s="176" t="s">
        <v>517</v>
      </c>
      <c r="F101" s="177" t="s">
        <v>518</v>
      </c>
      <c r="G101" s="178" t="s">
        <v>145</v>
      </c>
      <c r="H101" s="179">
        <v>1</v>
      </c>
      <c r="I101" s="180"/>
      <c r="J101" s="181">
        <f t="shared" si="0"/>
        <v>0</v>
      </c>
      <c r="K101" s="177" t="s">
        <v>146</v>
      </c>
      <c r="L101" s="39"/>
      <c r="M101" s="182" t="s">
        <v>43</v>
      </c>
      <c r="N101" s="183" t="s">
        <v>52</v>
      </c>
      <c r="O101" s="61"/>
      <c r="P101" s="184">
        <f t="shared" si="1"/>
        <v>0</v>
      </c>
      <c r="Q101" s="184">
        <v>0</v>
      </c>
      <c r="R101" s="184">
        <f t="shared" si="2"/>
        <v>0</v>
      </c>
      <c r="S101" s="184">
        <v>0</v>
      </c>
      <c r="T101" s="185">
        <f t="shared" si="3"/>
        <v>0</v>
      </c>
      <c r="AR101" s="17" t="s">
        <v>147</v>
      </c>
      <c r="AT101" s="17" t="s">
        <v>142</v>
      </c>
      <c r="AU101" s="17" t="s">
        <v>90</v>
      </c>
      <c r="AY101" s="17" t="s">
        <v>141</v>
      </c>
      <c r="BE101" s="186">
        <f t="shared" si="4"/>
        <v>0</v>
      </c>
      <c r="BF101" s="186">
        <f t="shared" si="5"/>
        <v>0</v>
      </c>
      <c r="BG101" s="186">
        <f t="shared" si="6"/>
        <v>0</v>
      </c>
      <c r="BH101" s="186">
        <f t="shared" si="7"/>
        <v>0</v>
      </c>
      <c r="BI101" s="186">
        <f t="shared" si="8"/>
        <v>0</v>
      </c>
      <c r="BJ101" s="17" t="s">
        <v>87</v>
      </c>
      <c r="BK101" s="186">
        <f t="shared" si="9"/>
        <v>0</v>
      </c>
      <c r="BL101" s="17" t="s">
        <v>147</v>
      </c>
      <c r="BM101" s="17" t="s">
        <v>519</v>
      </c>
    </row>
    <row r="102" spans="2:65" s="1" customFormat="1" ht="16.5" customHeight="1">
      <c r="B102" s="35"/>
      <c r="C102" s="175" t="s">
        <v>186</v>
      </c>
      <c r="D102" s="175" t="s">
        <v>142</v>
      </c>
      <c r="E102" s="176" t="s">
        <v>520</v>
      </c>
      <c r="F102" s="177" t="s">
        <v>521</v>
      </c>
      <c r="G102" s="178" t="s">
        <v>145</v>
      </c>
      <c r="H102" s="179">
        <v>1</v>
      </c>
      <c r="I102" s="180"/>
      <c r="J102" s="181">
        <f t="shared" si="0"/>
        <v>0</v>
      </c>
      <c r="K102" s="177" t="s">
        <v>146</v>
      </c>
      <c r="L102" s="39"/>
      <c r="M102" s="182" t="s">
        <v>43</v>
      </c>
      <c r="N102" s="183" t="s">
        <v>52</v>
      </c>
      <c r="O102" s="61"/>
      <c r="P102" s="184">
        <f t="shared" si="1"/>
        <v>0</v>
      </c>
      <c r="Q102" s="184">
        <v>0</v>
      </c>
      <c r="R102" s="184">
        <f t="shared" si="2"/>
        <v>0</v>
      </c>
      <c r="S102" s="184">
        <v>0</v>
      </c>
      <c r="T102" s="185">
        <f t="shared" si="3"/>
        <v>0</v>
      </c>
      <c r="AR102" s="17" t="s">
        <v>147</v>
      </c>
      <c r="AT102" s="17" t="s">
        <v>142</v>
      </c>
      <c r="AU102" s="17" t="s">
        <v>90</v>
      </c>
      <c r="AY102" s="17" t="s">
        <v>141</v>
      </c>
      <c r="BE102" s="186">
        <f t="shared" si="4"/>
        <v>0</v>
      </c>
      <c r="BF102" s="186">
        <f t="shared" si="5"/>
        <v>0</v>
      </c>
      <c r="BG102" s="186">
        <f t="shared" si="6"/>
        <v>0</v>
      </c>
      <c r="BH102" s="186">
        <f t="shared" si="7"/>
        <v>0</v>
      </c>
      <c r="BI102" s="186">
        <f t="shared" si="8"/>
        <v>0</v>
      </c>
      <c r="BJ102" s="17" t="s">
        <v>87</v>
      </c>
      <c r="BK102" s="186">
        <f t="shared" si="9"/>
        <v>0</v>
      </c>
      <c r="BL102" s="17" t="s">
        <v>147</v>
      </c>
      <c r="BM102" s="17" t="s">
        <v>522</v>
      </c>
    </row>
    <row r="103" spans="2:65" s="1" customFormat="1" ht="22.5" customHeight="1">
      <c r="B103" s="35"/>
      <c r="C103" s="175" t="s">
        <v>168</v>
      </c>
      <c r="D103" s="175" t="s">
        <v>142</v>
      </c>
      <c r="E103" s="176" t="s">
        <v>523</v>
      </c>
      <c r="F103" s="177" t="s">
        <v>524</v>
      </c>
      <c r="G103" s="178" t="s">
        <v>443</v>
      </c>
      <c r="H103" s="179">
        <v>8</v>
      </c>
      <c r="I103" s="180"/>
      <c r="J103" s="181">
        <f t="shared" si="0"/>
        <v>0</v>
      </c>
      <c r="K103" s="177" t="s">
        <v>146</v>
      </c>
      <c r="L103" s="39"/>
      <c r="M103" s="182" t="s">
        <v>43</v>
      </c>
      <c r="N103" s="183" t="s">
        <v>52</v>
      </c>
      <c r="O103" s="61"/>
      <c r="P103" s="184">
        <f t="shared" si="1"/>
        <v>0</v>
      </c>
      <c r="Q103" s="184">
        <v>0</v>
      </c>
      <c r="R103" s="184">
        <f t="shared" si="2"/>
        <v>0</v>
      </c>
      <c r="S103" s="184">
        <v>0</v>
      </c>
      <c r="T103" s="185">
        <f t="shared" si="3"/>
        <v>0</v>
      </c>
      <c r="AR103" s="17" t="s">
        <v>147</v>
      </c>
      <c r="AT103" s="17" t="s">
        <v>142</v>
      </c>
      <c r="AU103" s="17" t="s">
        <v>90</v>
      </c>
      <c r="AY103" s="17" t="s">
        <v>141</v>
      </c>
      <c r="BE103" s="186">
        <f t="shared" si="4"/>
        <v>0</v>
      </c>
      <c r="BF103" s="186">
        <f t="shared" si="5"/>
        <v>0</v>
      </c>
      <c r="BG103" s="186">
        <f t="shared" si="6"/>
        <v>0</v>
      </c>
      <c r="BH103" s="186">
        <f t="shared" si="7"/>
        <v>0</v>
      </c>
      <c r="BI103" s="186">
        <f t="shared" si="8"/>
        <v>0</v>
      </c>
      <c r="BJ103" s="17" t="s">
        <v>87</v>
      </c>
      <c r="BK103" s="186">
        <f t="shared" si="9"/>
        <v>0</v>
      </c>
      <c r="BL103" s="17" t="s">
        <v>147</v>
      </c>
      <c r="BM103" s="17" t="s">
        <v>525</v>
      </c>
    </row>
    <row r="104" spans="2:65" s="1" customFormat="1" ht="16.5" customHeight="1">
      <c r="B104" s="35"/>
      <c r="C104" s="175" t="s">
        <v>8</v>
      </c>
      <c r="D104" s="175" t="s">
        <v>142</v>
      </c>
      <c r="E104" s="176" t="s">
        <v>526</v>
      </c>
      <c r="F104" s="177" t="s">
        <v>527</v>
      </c>
      <c r="G104" s="178" t="s">
        <v>443</v>
      </c>
      <c r="H104" s="179">
        <v>8</v>
      </c>
      <c r="I104" s="180"/>
      <c r="J104" s="181">
        <f t="shared" si="0"/>
        <v>0</v>
      </c>
      <c r="K104" s="177" t="s">
        <v>146</v>
      </c>
      <c r="L104" s="39"/>
      <c r="M104" s="182" t="s">
        <v>43</v>
      </c>
      <c r="N104" s="183" t="s">
        <v>52</v>
      </c>
      <c r="O104" s="61"/>
      <c r="P104" s="184">
        <f t="shared" si="1"/>
        <v>0</v>
      </c>
      <c r="Q104" s="184">
        <v>0</v>
      </c>
      <c r="R104" s="184">
        <f t="shared" si="2"/>
        <v>0</v>
      </c>
      <c r="S104" s="184">
        <v>0</v>
      </c>
      <c r="T104" s="185">
        <f t="shared" si="3"/>
        <v>0</v>
      </c>
      <c r="AR104" s="17" t="s">
        <v>147</v>
      </c>
      <c r="AT104" s="17" t="s">
        <v>142</v>
      </c>
      <c r="AU104" s="17" t="s">
        <v>90</v>
      </c>
      <c r="AY104" s="17" t="s">
        <v>141</v>
      </c>
      <c r="BE104" s="186">
        <f t="shared" si="4"/>
        <v>0</v>
      </c>
      <c r="BF104" s="186">
        <f t="shared" si="5"/>
        <v>0</v>
      </c>
      <c r="BG104" s="186">
        <f t="shared" si="6"/>
        <v>0</v>
      </c>
      <c r="BH104" s="186">
        <f t="shared" si="7"/>
        <v>0</v>
      </c>
      <c r="BI104" s="186">
        <f t="shared" si="8"/>
        <v>0</v>
      </c>
      <c r="BJ104" s="17" t="s">
        <v>87</v>
      </c>
      <c r="BK104" s="186">
        <f t="shared" si="9"/>
        <v>0</v>
      </c>
      <c r="BL104" s="17" t="s">
        <v>147</v>
      </c>
      <c r="BM104" s="17" t="s">
        <v>528</v>
      </c>
    </row>
    <row r="105" spans="2:65" s="1" customFormat="1" ht="22.5" customHeight="1">
      <c r="B105" s="35"/>
      <c r="C105" s="175" t="s">
        <v>171</v>
      </c>
      <c r="D105" s="175" t="s">
        <v>142</v>
      </c>
      <c r="E105" s="176" t="s">
        <v>529</v>
      </c>
      <c r="F105" s="177" t="s">
        <v>530</v>
      </c>
      <c r="G105" s="178" t="s">
        <v>443</v>
      </c>
      <c r="H105" s="179">
        <v>8</v>
      </c>
      <c r="I105" s="180"/>
      <c r="J105" s="181">
        <f t="shared" si="0"/>
        <v>0</v>
      </c>
      <c r="K105" s="177" t="s">
        <v>146</v>
      </c>
      <c r="L105" s="39"/>
      <c r="M105" s="182" t="s">
        <v>43</v>
      </c>
      <c r="N105" s="183" t="s">
        <v>52</v>
      </c>
      <c r="O105" s="61"/>
      <c r="P105" s="184">
        <f t="shared" si="1"/>
        <v>0</v>
      </c>
      <c r="Q105" s="184">
        <v>0</v>
      </c>
      <c r="R105" s="184">
        <f t="shared" si="2"/>
        <v>0</v>
      </c>
      <c r="S105" s="184">
        <v>0</v>
      </c>
      <c r="T105" s="185">
        <f t="shared" si="3"/>
        <v>0</v>
      </c>
      <c r="AR105" s="17" t="s">
        <v>147</v>
      </c>
      <c r="AT105" s="17" t="s">
        <v>142</v>
      </c>
      <c r="AU105" s="17" t="s">
        <v>90</v>
      </c>
      <c r="AY105" s="17" t="s">
        <v>141</v>
      </c>
      <c r="BE105" s="186">
        <f t="shared" si="4"/>
        <v>0</v>
      </c>
      <c r="BF105" s="186">
        <f t="shared" si="5"/>
        <v>0</v>
      </c>
      <c r="BG105" s="186">
        <f t="shared" si="6"/>
        <v>0</v>
      </c>
      <c r="BH105" s="186">
        <f t="shared" si="7"/>
        <v>0</v>
      </c>
      <c r="BI105" s="186">
        <f t="shared" si="8"/>
        <v>0</v>
      </c>
      <c r="BJ105" s="17" t="s">
        <v>87</v>
      </c>
      <c r="BK105" s="186">
        <f t="shared" si="9"/>
        <v>0</v>
      </c>
      <c r="BL105" s="17" t="s">
        <v>147</v>
      </c>
      <c r="BM105" s="17" t="s">
        <v>531</v>
      </c>
    </row>
    <row r="106" spans="2:65" s="1" customFormat="1" ht="22.5" customHeight="1">
      <c r="B106" s="35"/>
      <c r="C106" s="175" t="s">
        <v>200</v>
      </c>
      <c r="D106" s="175" t="s">
        <v>142</v>
      </c>
      <c r="E106" s="176" t="s">
        <v>532</v>
      </c>
      <c r="F106" s="177" t="s">
        <v>533</v>
      </c>
      <c r="G106" s="178" t="s">
        <v>443</v>
      </c>
      <c r="H106" s="179">
        <v>8</v>
      </c>
      <c r="I106" s="180"/>
      <c r="J106" s="181">
        <f t="shared" si="0"/>
        <v>0</v>
      </c>
      <c r="K106" s="177" t="s">
        <v>146</v>
      </c>
      <c r="L106" s="39"/>
      <c r="M106" s="182" t="s">
        <v>43</v>
      </c>
      <c r="N106" s="183" t="s">
        <v>52</v>
      </c>
      <c r="O106" s="61"/>
      <c r="P106" s="184">
        <f t="shared" si="1"/>
        <v>0</v>
      </c>
      <c r="Q106" s="184">
        <v>0</v>
      </c>
      <c r="R106" s="184">
        <f t="shared" si="2"/>
        <v>0</v>
      </c>
      <c r="S106" s="184">
        <v>0</v>
      </c>
      <c r="T106" s="185">
        <f t="shared" si="3"/>
        <v>0</v>
      </c>
      <c r="AR106" s="17" t="s">
        <v>147</v>
      </c>
      <c r="AT106" s="17" t="s">
        <v>142</v>
      </c>
      <c r="AU106" s="17" t="s">
        <v>90</v>
      </c>
      <c r="AY106" s="17" t="s">
        <v>141</v>
      </c>
      <c r="BE106" s="186">
        <f t="shared" si="4"/>
        <v>0</v>
      </c>
      <c r="BF106" s="186">
        <f t="shared" si="5"/>
        <v>0</v>
      </c>
      <c r="BG106" s="186">
        <f t="shared" si="6"/>
        <v>0</v>
      </c>
      <c r="BH106" s="186">
        <f t="shared" si="7"/>
        <v>0</v>
      </c>
      <c r="BI106" s="186">
        <f t="shared" si="8"/>
        <v>0</v>
      </c>
      <c r="BJ106" s="17" t="s">
        <v>87</v>
      </c>
      <c r="BK106" s="186">
        <f t="shared" si="9"/>
        <v>0</v>
      </c>
      <c r="BL106" s="17" t="s">
        <v>147</v>
      </c>
      <c r="BM106" s="17" t="s">
        <v>534</v>
      </c>
    </row>
    <row r="107" spans="2:65" s="1" customFormat="1" ht="16.5" customHeight="1">
      <c r="B107" s="35"/>
      <c r="C107" s="187" t="s">
        <v>175</v>
      </c>
      <c r="D107" s="187" t="s">
        <v>161</v>
      </c>
      <c r="E107" s="188" t="s">
        <v>535</v>
      </c>
      <c r="F107" s="189" t="s">
        <v>536</v>
      </c>
      <c r="G107" s="190" t="s">
        <v>145</v>
      </c>
      <c r="H107" s="191">
        <v>2</v>
      </c>
      <c r="I107" s="192"/>
      <c r="J107" s="193">
        <f t="shared" si="0"/>
        <v>0</v>
      </c>
      <c r="K107" s="189" t="s">
        <v>146</v>
      </c>
      <c r="L107" s="194"/>
      <c r="M107" s="195" t="s">
        <v>43</v>
      </c>
      <c r="N107" s="196" t="s">
        <v>52</v>
      </c>
      <c r="O107" s="61"/>
      <c r="P107" s="184">
        <f t="shared" si="1"/>
        <v>0</v>
      </c>
      <c r="Q107" s="184">
        <v>0</v>
      </c>
      <c r="R107" s="184">
        <f t="shared" si="2"/>
        <v>0</v>
      </c>
      <c r="S107" s="184">
        <v>0</v>
      </c>
      <c r="T107" s="185">
        <f t="shared" si="3"/>
        <v>0</v>
      </c>
      <c r="AR107" s="17" t="s">
        <v>156</v>
      </c>
      <c r="AT107" s="17" t="s">
        <v>161</v>
      </c>
      <c r="AU107" s="17" t="s">
        <v>90</v>
      </c>
      <c r="AY107" s="17" t="s">
        <v>141</v>
      </c>
      <c r="BE107" s="186">
        <f t="shared" si="4"/>
        <v>0</v>
      </c>
      <c r="BF107" s="186">
        <f t="shared" si="5"/>
        <v>0</v>
      </c>
      <c r="BG107" s="186">
        <f t="shared" si="6"/>
        <v>0</v>
      </c>
      <c r="BH107" s="186">
        <f t="shared" si="7"/>
        <v>0</v>
      </c>
      <c r="BI107" s="186">
        <f t="shared" si="8"/>
        <v>0</v>
      </c>
      <c r="BJ107" s="17" t="s">
        <v>87</v>
      </c>
      <c r="BK107" s="186">
        <f t="shared" si="9"/>
        <v>0</v>
      </c>
      <c r="BL107" s="17" t="s">
        <v>147</v>
      </c>
      <c r="BM107" s="17" t="s">
        <v>537</v>
      </c>
    </row>
    <row r="108" spans="2:65" s="1" customFormat="1" ht="16.5" customHeight="1">
      <c r="B108" s="35"/>
      <c r="C108" s="187" t="s">
        <v>207</v>
      </c>
      <c r="D108" s="187" t="s">
        <v>161</v>
      </c>
      <c r="E108" s="188" t="s">
        <v>538</v>
      </c>
      <c r="F108" s="189" t="s">
        <v>539</v>
      </c>
      <c r="G108" s="190" t="s">
        <v>418</v>
      </c>
      <c r="H108" s="191">
        <v>100</v>
      </c>
      <c r="I108" s="192"/>
      <c r="J108" s="193">
        <f t="shared" si="0"/>
        <v>0</v>
      </c>
      <c r="K108" s="189" t="s">
        <v>146</v>
      </c>
      <c r="L108" s="194"/>
      <c r="M108" s="195" t="s">
        <v>43</v>
      </c>
      <c r="N108" s="196" t="s">
        <v>52</v>
      </c>
      <c r="O108" s="61"/>
      <c r="P108" s="184">
        <f t="shared" si="1"/>
        <v>0</v>
      </c>
      <c r="Q108" s="184">
        <v>0</v>
      </c>
      <c r="R108" s="184">
        <f t="shared" si="2"/>
        <v>0</v>
      </c>
      <c r="S108" s="184">
        <v>0</v>
      </c>
      <c r="T108" s="185">
        <f t="shared" si="3"/>
        <v>0</v>
      </c>
      <c r="AR108" s="17" t="s">
        <v>156</v>
      </c>
      <c r="AT108" s="17" t="s">
        <v>161</v>
      </c>
      <c r="AU108" s="17" t="s">
        <v>90</v>
      </c>
      <c r="AY108" s="17" t="s">
        <v>141</v>
      </c>
      <c r="BE108" s="186">
        <f t="shared" si="4"/>
        <v>0</v>
      </c>
      <c r="BF108" s="186">
        <f t="shared" si="5"/>
        <v>0</v>
      </c>
      <c r="BG108" s="186">
        <f t="shared" si="6"/>
        <v>0</v>
      </c>
      <c r="BH108" s="186">
        <f t="shared" si="7"/>
        <v>0</v>
      </c>
      <c r="BI108" s="186">
        <f t="shared" si="8"/>
        <v>0</v>
      </c>
      <c r="BJ108" s="17" t="s">
        <v>87</v>
      </c>
      <c r="BK108" s="186">
        <f t="shared" si="9"/>
        <v>0</v>
      </c>
      <c r="BL108" s="17" t="s">
        <v>147</v>
      </c>
      <c r="BM108" s="17" t="s">
        <v>540</v>
      </c>
    </row>
    <row r="109" spans="2:65" s="1" customFormat="1" ht="16.5" customHeight="1">
      <c r="B109" s="35"/>
      <c r="C109" s="187" t="s">
        <v>178</v>
      </c>
      <c r="D109" s="187" t="s">
        <v>161</v>
      </c>
      <c r="E109" s="188" t="s">
        <v>541</v>
      </c>
      <c r="F109" s="189" t="s">
        <v>542</v>
      </c>
      <c r="G109" s="190" t="s">
        <v>418</v>
      </c>
      <c r="H109" s="191">
        <v>100</v>
      </c>
      <c r="I109" s="192"/>
      <c r="J109" s="193">
        <f t="shared" si="0"/>
        <v>0</v>
      </c>
      <c r="K109" s="189" t="s">
        <v>379</v>
      </c>
      <c r="L109" s="194"/>
      <c r="M109" s="195" t="s">
        <v>43</v>
      </c>
      <c r="N109" s="196" t="s">
        <v>52</v>
      </c>
      <c r="O109" s="61"/>
      <c r="P109" s="184">
        <f t="shared" si="1"/>
        <v>0</v>
      </c>
      <c r="Q109" s="184">
        <v>0</v>
      </c>
      <c r="R109" s="184">
        <f t="shared" si="2"/>
        <v>0</v>
      </c>
      <c r="S109" s="184">
        <v>0</v>
      </c>
      <c r="T109" s="185">
        <f t="shared" si="3"/>
        <v>0</v>
      </c>
      <c r="AR109" s="17" t="s">
        <v>156</v>
      </c>
      <c r="AT109" s="17" t="s">
        <v>161</v>
      </c>
      <c r="AU109" s="17" t="s">
        <v>90</v>
      </c>
      <c r="AY109" s="17" t="s">
        <v>141</v>
      </c>
      <c r="BE109" s="186">
        <f t="shared" si="4"/>
        <v>0</v>
      </c>
      <c r="BF109" s="186">
        <f t="shared" si="5"/>
        <v>0</v>
      </c>
      <c r="BG109" s="186">
        <f t="shared" si="6"/>
        <v>0</v>
      </c>
      <c r="BH109" s="186">
        <f t="shared" si="7"/>
        <v>0</v>
      </c>
      <c r="BI109" s="186">
        <f t="shared" si="8"/>
        <v>0</v>
      </c>
      <c r="BJ109" s="17" t="s">
        <v>87</v>
      </c>
      <c r="BK109" s="186">
        <f t="shared" si="9"/>
        <v>0</v>
      </c>
      <c r="BL109" s="17" t="s">
        <v>147</v>
      </c>
      <c r="BM109" s="17" t="s">
        <v>543</v>
      </c>
    </row>
    <row r="110" spans="2:65" s="1" customFormat="1" ht="16.5" customHeight="1">
      <c r="B110" s="35"/>
      <c r="C110" s="187" t="s">
        <v>7</v>
      </c>
      <c r="D110" s="187" t="s">
        <v>161</v>
      </c>
      <c r="E110" s="188" t="s">
        <v>544</v>
      </c>
      <c r="F110" s="189" t="s">
        <v>545</v>
      </c>
      <c r="G110" s="190" t="s">
        <v>546</v>
      </c>
      <c r="H110" s="191">
        <v>1</v>
      </c>
      <c r="I110" s="192"/>
      <c r="J110" s="193">
        <f t="shared" si="0"/>
        <v>0</v>
      </c>
      <c r="K110" s="189" t="s">
        <v>379</v>
      </c>
      <c r="L110" s="194"/>
      <c r="M110" s="195" t="s">
        <v>43</v>
      </c>
      <c r="N110" s="196" t="s">
        <v>52</v>
      </c>
      <c r="O110" s="61"/>
      <c r="P110" s="184">
        <f t="shared" si="1"/>
        <v>0</v>
      </c>
      <c r="Q110" s="184">
        <v>0</v>
      </c>
      <c r="R110" s="184">
        <f t="shared" si="2"/>
        <v>0</v>
      </c>
      <c r="S110" s="184">
        <v>0</v>
      </c>
      <c r="T110" s="185">
        <f t="shared" si="3"/>
        <v>0</v>
      </c>
      <c r="AR110" s="17" t="s">
        <v>156</v>
      </c>
      <c r="AT110" s="17" t="s">
        <v>161</v>
      </c>
      <c r="AU110" s="17" t="s">
        <v>90</v>
      </c>
      <c r="AY110" s="17" t="s">
        <v>141</v>
      </c>
      <c r="BE110" s="186">
        <f t="shared" si="4"/>
        <v>0</v>
      </c>
      <c r="BF110" s="186">
        <f t="shared" si="5"/>
        <v>0</v>
      </c>
      <c r="BG110" s="186">
        <f t="shared" si="6"/>
        <v>0</v>
      </c>
      <c r="BH110" s="186">
        <f t="shared" si="7"/>
        <v>0</v>
      </c>
      <c r="BI110" s="186">
        <f t="shared" si="8"/>
        <v>0</v>
      </c>
      <c r="BJ110" s="17" t="s">
        <v>87</v>
      </c>
      <c r="BK110" s="186">
        <f t="shared" si="9"/>
        <v>0</v>
      </c>
      <c r="BL110" s="17" t="s">
        <v>147</v>
      </c>
      <c r="BM110" s="17" t="s">
        <v>547</v>
      </c>
    </row>
    <row r="111" spans="2:65" s="1" customFormat="1" ht="16.5" customHeight="1">
      <c r="B111" s="35"/>
      <c r="C111" s="187" t="s">
        <v>182</v>
      </c>
      <c r="D111" s="187" t="s">
        <v>161</v>
      </c>
      <c r="E111" s="188" t="s">
        <v>548</v>
      </c>
      <c r="F111" s="189" t="s">
        <v>549</v>
      </c>
      <c r="G111" s="190" t="s">
        <v>418</v>
      </c>
      <c r="H111" s="191">
        <v>10</v>
      </c>
      <c r="I111" s="192"/>
      <c r="J111" s="193">
        <f t="shared" si="0"/>
        <v>0</v>
      </c>
      <c r="K111" s="189" t="s">
        <v>146</v>
      </c>
      <c r="L111" s="194"/>
      <c r="M111" s="211" t="s">
        <v>43</v>
      </c>
      <c r="N111" s="212" t="s">
        <v>52</v>
      </c>
      <c r="O111" s="199"/>
      <c r="P111" s="200">
        <f t="shared" si="1"/>
        <v>0</v>
      </c>
      <c r="Q111" s="200">
        <v>0</v>
      </c>
      <c r="R111" s="200">
        <f t="shared" si="2"/>
        <v>0</v>
      </c>
      <c r="S111" s="200">
        <v>0</v>
      </c>
      <c r="T111" s="201">
        <f t="shared" si="3"/>
        <v>0</v>
      </c>
      <c r="AR111" s="17" t="s">
        <v>156</v>
      </c>
      <c r="AT111" s="17" t="s">
        <v>161</v>
      </c>
      <c r="AU111" s="17" t="s">
        <v>90</v>
      </c>
      <c r="AY111" s="17" t="s">
        <v>141</v>
      </c>
      <c r="BE111" s="186">
        <f t="shared" si="4"/>
        <v>0</v>
      </c>
      <c r="BF111" s="186">
        <f t="shared" si="5"/>
        <v>0</v>
      </c>
      <c r="BG111" s="186">
        <f t="shared" si="6"/>
        <v>0</v>
      </c>
      <c r="BH111" s="186">
        <f t="shared" si="7"/>
        <v>0</v>
      </c>
      <c r="BI111" s="186">
        <f t="shared" si="8"/>
        <v>0</v>
      </c>
      <c r="BJ111" s="17" t="s">
        <v>87</v>
      </c>
      <c r="BK111" s="186">
        <f t="shared" si="9"/>
        <v>0</v>
      </c>
      <c r="BL111" s="17" t="s">
        <v>147</v>
      </c>
      <c r="BM111" s="17" t="s">
        <v>550</v>
      </c>
    </row>
    <row r="112" spans="2:65" s="1" customFormat="1" ht="6.95" customHeight="1">
      <c r="B112" s="47"/>
      <c r="C112" s="48"/>
      <c r="D112" s="48"/>
      <c r="E112" s="48"/>
      <c r="F112" s="48"/>
      <c r="G112" s="48"/>
      <c r="H112" s="48"/>
      <c r="I112" s="135"/>
      <c r="J112" s="48"/>
      <c r="K112" s="48"/>
      <c r="L112" s="39"/>
    </row>
  </sheetData>
  <sheetProtection algorithmName="SHA-512" hashValue="OOqEKuMV5urjWFZJgVqZ1yzFgFJGlh/BVlmakAc8WAxGF8wbrVlcMyuaKwl8RonDiGlTKQfTJktkhk8mVJ4+bg==" saltValue="oUkfLwn3TI50shXiZAUcAvNFxq2Z3cuKPBzblHxLzn5SthnNZypdYQ/CoGKouxwGEXZdJ8pmZcP6Z+eLarVSxQ==" spinCount="100000" sheet="1" objects="1" scenarios="1" formatColumns="0" formatRows="0" autoFilter="0"/>
  <autoFilter ref="C86:K111"/>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715"/>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39"/>
      <c r="M2" s="339"/>
      <c r="N2" s="339"/>
      <c r="O2" s="339"/>
      <c r="P2" s="339"/>
      <c r="Q2" s="339"/>
      <c r="R2" s="339"/>
      <c r="S2" s="339"/>
      <c r="T2" s="339"/>
      <c r="U2" s="339"/>
      <c r="V2" s="339"/>
      <c r="AT2" s="17" t="s">
        <v>105</v>
      </c>
    </row>
    <row r="3" spans="2:46" ht="6.95" customHeight="1">
      <c r="B3" s="108"/>
      <c r="C3" s="109"/>
      <c r="D3" s="109"/>
      <c r="E3" s="109"/>
      <c r="F3" s="109"/>
      <c r="G3" s="109"/>
      <c r="H3" s="109"/>
      <c r="I3" s="110"/>
      <c r="J3" s="109"/>
      <c r="K3" s="109"/>
      <c r="L3" s="20"/>
      <c r="AT3" s="17" t="s">
        <v>90</v>
      </c>
    </row>
    <row r="4" spans="2:46" ht="24.95" customHeight="1">
      <c r="B4" s="20"/>
      <c r="D4" s="111" t="s">
        <v>109</v>
      </c>
      <c r="L4" s="20"/>
      <c r="M4" s="24" t="s">
        <v>10</v>
      </c>
      <c r="AT4" s="17" t="s">
        <v>4</v>
      </c>
    </row>
    <row r="5" spans="2:46" ht="6.95" customHeight="1">
      <c r="B5" s="20"/>
      <c r="L5" s="20"/>
    </row>
    <row r="6" spans="2:46" ht="12" customHeight="1">
      <c r="B6" s="20"/>
      <c r="D6" s="112" t="s">
        <v>16</v>
      </c>
      <c r="L6" s="20"/>
    </row>
    <row r="7" spans="2:46" ht="16.5" customHeight="1">
      <c r="B7" s="20"/>
      <c r="E7" s="372" t="str">
        <f>'Rekapitulace stavby'!K6</f>
        <v>Oprava výhybek v žst. Olomouc hl.n. a žst. Zábřeh na Moravě</v>
      </c>
      <c r="F7" s="373"/>
      <c r="G7" s="373"/>
      <c r="H7" s="373"/>
      <c r="L7" s="20"/>
    </row>
    <row r="8" spans="2:46" ht="12" customHeight="1">
      <c r="B8" s="20"/>
      <c r="D8" s="112" t="s">
        <v>110</v>
      </c>
      <c r="L8" s="20"/>
    </row>
    <row r="9" spans="2:46" s="1" customFormat="1" ht="16.5" customHeight="1">
      <c r="B9" s="39"/>
      <c r="E9" s="372" t="s">
        <v>111</v>
      </c>
      <c r="F9" s="374"/>
      <c r="G9" s="374"/>
      <c r="H9" s="374"/>
      <c r="I9" s="113"/>
      <c r="L9" s="39"/>
    </row>
    <row r="10" spans="2:46" s="1" customFormat="1" ht="12" customHeight="1">
      <c r="B10" s="39"/>
      <c r="D10" s="112" t="s">
        <v>112</v>
      </c>
      <c r="I10" s="113"/>
      <c r="L10" s="39"/>
    </row>
    <row r="11" spans="2:46" s="1" customFormat="1" ht="36.950000000000003" customHeight="1">
      <c r="B11" s="39"/>
      <c r="E11" s="375" t="s">
        <v>551</v>
      </c>
      <c r="F11" s="374"/>
      <c r="G11" s="374"/>
      <c r="H11" s="374"/>
      <c r="I11" s="113"/>
      <c r="L11" s="39"/>
    </row>
    <row r="12" spans="2:46" s="1" customFormat="1" ht="11.25">
      <c r="B12" s="39"/>
      <c r="I12" s="113"/>
      <c r="L12" s="39"/>
    </row>
    <row r="13" spans="2:46" s="1" customFormat="1" ht="12" customHeight="1">
      <c r="B13" s="39"/>
      <c r="D13" s="112" t="s">
        <v>18</v>
      </c>
      <c r="F13" s="17" t="s">
        <v>43</v>
      </c>
      <c r="I13" s="114" t="s">
        <v>20</v>
      </c>
      <c r="J13" s="17" t="s">
        <v>43</v>
      </c>
      <c r="L13" s="39"/>
    </row>
    <row r="14" spans="2:46" s="1" customFormat="1" ht="12" customHeight="1">
      <c r="B14" s="39"/>
      <c r="D14" s="112" t="s">
        <v>22</v>
      </c>
      <c r="F14" s="17" t="s">
        <v>23</v>
      </c>
      <c r="I14" s="114" t="s">
        <v>24</v>
      </c>
      <c r="J14" s="115">
        <f>'Rekapitulace stavby'!AN8</f>
        <v>0</v>
      </c>
      <c r="L14" s="39"/>
    </row>
    <row r="15" spans="2:46" s="1" customFormat="1" ht="10.9" customHeight="1">
      <c r="B15" s="39"/>
      <c r="I15" s="113"/>
      <c r="L15" s="39"/>
    </row>
    <row r="16" spans="2:46" s="1" customFormat="1" ht="12" customHeight="1">
      <c r="B16" s="39"/>
      <c r="D16" s="112" t="s">
        <v>29</v>
      </c>
      <c r="I16" s="114" t="s">
        <v>30</v>
      </c>
      <c r="J16" s="17" t="s">
        <v>31</v>
      </c>
      <c r="L16" s="39"/>
    </row>
    <row r="17" spans="2:12" s="1" customFormat="1" ht="18" customHeight="1">
      <c r="B17" s="39"/>
      <c r="E17" s="17" t="s">
        <v>32</v>
      </c>
      <c r="I17" s="114" t="s">
        <v>33</v>
      </c>
      <c r="J17" s="17" t="s">
        <v>34</v>
      </c>
      <c r="L17" s="39"/>
    </row>
    <row r="18" spans="2:12" s="1" customFormat="1" ht="6.95" customHeight="1">
      <c r="B18" s="39"/>
      <c r="I18" s="113"/>
      <c r="L18" s="39"/>
    </row>
    <row r="19" spans="2:12" s="1" customFormat="1" ht="12" customHeight="1">
      <c r="B19" s="39"/>
      <c r="D19" s="112" t="s">
        <v>35</v>
      </c>
      <c r="I19" s="114" t="s">
        <v>30</v>
      </c>
      <c r="J19" s="30" t="str">
        <f>'Rekapitulace stavby'!AN13</f>
        <v>Vyplň údaj</v>
      </c>
      <c r="L19" s="39"/>
    </row>
    <row r="20" spans="2:12" s="1" customFormat="1" ht="18" customHeight="1">
      <c r="B20" s="39"/>
      <c r="E20" s="376" t="str">
        <f>'Rekapitulace stavby'!E14</f>
        <v>Vyplň údaj</v>
      </c>
      <c r="F20" s="377"/>
      <c r="G20" s="377"/>
      <c r="H20" s="377"/>
      <c r="I20" s="114" t="s">
        <v>33</v>
      </c>
      <c r="J20" s="30" t="str">
        <f>'Rekapitulace stavby'!AN14</f>
        <v>Vyplň údaj</v>
      </c>
      <c r="L20" s="39"/>
    </row>
    <row r="21" spans="2:12" s="1" customFormat="1" ht="6.95" customHeight="1">
      <c r="B21" s="39"/>
      <c r="I21" s="113"/>
      <c r="L21" s="39"/>
    </row>
    <row r="22" spans="2:12" s="1" customFormat="1" ht="12" customHeight="1">
      <c r="B22" s="39"/>
      <c r="D22" s="112" t="s">
        <v>37</v>
      </c>
      <c r="I22" s="114" t="s">
        <v>30</v>
      </c>
      <c r="J22" s="17" t="s">
        <v>38</v>
      </c>
      <c r="L22" s="39"/>
    </row>
    <row r="23" spans="2:12" s="1" customFormat="1" ht="18" customHeight="1">
      <c r="B23" s="39"/>
      <c r="E23" s="17" t="s">
        <v>39</v>
      </c>
      <c r="I23" s="114" t="s">
        <v>33</v>
      </c>
      <c r="J23" s="17" t="s">
        <v>40</v>
      </c>
      <c r="L23" s="39"/>
    </row>
    <row r="24" spans="2:12" s="1" customFormat="1" ht="6.95" customHeight="1">
      <c r="B24" s="39"/>
      <c r="I24" s="113"/>
      <c r="L24" s="39"/>
    </row>
    <row r="25" spans="2:12" s="1" customFormat="1" ht="12" customHeight="1">
      <c r="B25" s="39"/>
      <c r="D25" s="112" t="s">
        <v>42</v>
      </c>
      <c r="I25" s="114" t="s">
        <v>30</v>
      </c>
      <c r="J25" s="17" t="s">
        <v>43</v>
      </c>
      <c r="L25" s="39"/>
    </row>
    <row r="26" spans="2:12" s="1" customFormat="1" ht="18" customHeight="1">
      <c r="B26" s="39"/>
      <c r="E26" s="17" t="s">
        <v>44</v>
      </c>
      <c r="I26" s="114" t="s">
        <v>33</v>
      </c>
      <c r="J26" s="17" t="s">
        <v>43</v>
      </c>
      <c r="L26" s="39"/>
    </row>
    <row r="27" spans="2:12" s="1" customFormat="1" ht="6.95" customHeight="1">
      <c r="B27" s="39"/>
      <c r="I27" s="113"/>
      <c r="L27" s="39"/>
    </row>
    <row r="28" spans="2:12" s="1" customFormat="1" ht="12" customHeight="1">
      <c r="B28" s="39"/>
      <c r="D28" s="112" t="s">
        <v>45</v>
      </c>
      <c r="I28" s="113"/>
      <c r="L28" s="39"/>
    </row>
    <row r="29" spans="2:12" s="7" customFormat="1" ht="45" customHeight="1">
      <c r="B29" s="116"/>
      <c r="E29" s="378" t="s">
        <v>46</v>
      </c>
      <c r="F29" s="378"/>
      <c r="G29" s="378"/>
      <c r="H29" s="378"/>
      <c r="I29" s="117"/>
      <c r="L29" s="116"/>
    </row>
    <row r="30" spans="2:12" s="1" customFormat="1" ht="6.95" customHeight="1">
      <c r="B30" s="39"/>
      <c r="I30" s="113"/>
      <c r="L30" s="39"/>
    </row>
    <row r="31" spans="2:12" s="1" customFormat="1" ht="6.95" customHeight="1">
      <c r="B31" s="39"/>
      <c r="D31" s="57"/>
      <c r="E31" s="57"/>
      <c r="F31" s="57"/>
      <c r="G31" s="57"/>
      <c r="H31" s="57"/>
      <c r="I31" s="118"/>
      <c r="J31" s="57"/>
      <c r="K31" s="57"/>
      <c r="L31" s="39"/>
    </row>
    <row r="32" spans="2:12" s="1" customFormat="1" ht="25.35" customHeight="1">
      <c r="B32" s="39"/>
      <c r="D32" s="119" t="s">
        <v>47</v>
      </c>
      <c r="I32" s="113"/>
      <c r="J32" s="120">
        <f>ROUND(J93, 2)</f>
        <v>0</v>
      </c>
      <c r="L32" s="39"/>
    </row>
    <row r="33" spans="2:12" s="1" customFormat="1" ht="6.95" customHeight="1">
      <c r="B33" s="39"/>
      <c r="D33" s="57"/>
      <c r="E33" s="57"/>
      <c r="F33" s="57"/>
      <c r="G33" s="57"/>
      <c r="H33" s="57"/>
      <c r="I33" s="118"/>
      <c r="J33" s="57"/>
      <c r="K33" s="57"/>
      <c r="L33" s="39"/>
    </row>
    <row r="34" spans="2:12" s="1" customFormat="1" ht="14.45" customHeight="1">
      <c r="B34" s="39"/>
      <c r="F34" s="121" t="s">
        <v>49</v>
      </c>
      <c r="I34" s="122" t="s">
        <v>48</v>
      </c>
      <c r="J34" s="121" t="s">
        <v>50</v>
      </c>
      <c r="L34" s="39"/>
    </row>
    <row r="35" spans="2:12" s="1" customFormat="1" ht="14.45" customHeight="1">
      <c r="B35" s="39"/>
      <c r="D35" s="112" t="s">
        <v>51</v>
      </c>
      <c r="E35" s="112" t="s">
        <v>52</v>
      </c>
      <c r="F35" s="123">
        <f>ROUND((SUM(BE93:BE714)),  2)</f>
        <v>0</v>
      </c>
      <c r="I35" s="124">
        <v>0.21</v>
      </c>
      <c r="J35" s="123">
        <f>ROUND(((SUM(BE93:BE714))*I35),  2)</f>
        <v>0</v>
      </c>
      <c r="L35" s="39"/>
    </row>
    <row r="36" spans="2:12" s="1" customFormat="1" ht="14.45" customHeight="1">
      <c r="B36" s="39"/>
      <c r="E36" s="112" t="s">
        <v>53</v>
      </c>
      <c r="F36" s="123">
        <f>ROUND((SUM(BF93:BF714)),  2)</f>
        <v>0</v>
      </c>
      <c r="I36" s="124">
        <v>0.15</v>
      </c>
      <c r="J36" s="123">
        <f>ROUND(((SUM(BF93:BF714))*I36),  2)</f>
        <v>0</v>
      </c>
      <c r="L36" s="39"/>
    </row>
    <row r="37" spans="2:12" s="1" customFormat="1" ht="14.45" hidden="1" customHeight="1">
      <c r="B37" s="39"/>
      <c r="E37" s="112" t="s">
        <v>54</v>
      </c>
      <c r="F37" s="123">
        <f>ROUND((SUM(BG93:BG714)),  2)</f>
        <v>0</v>
      </c>
      <c r="I37" s="124">
        <v>0.21</v>
      </c>
      <c r="J37" s="123">
        <f>0</f>
        <v>0</v>
      </c>
      <c r="L37" s="39"/>
    </row>
    <row r="38" spans="2:12" s="1" customFormat="1" ht="14.45" hidden="1" customHeight="1">
      <c r="B38" s="39"/>
      <c r="E38" s="112" t="s">
        <v>55</v>
      </c>
      <c r="F38" s="123">
        <f>ROUND((SUM(BH93:BH714)),  2)</f>
        <v>0</v>
      </c>
      <c r="I38" s="124">
        <v>0.15</v>
      </c>
      <c r="J38" s="123">
        <f>0</f>
        <v>0</v>
      </c>
      <c r="L38" s="39"/>
    </row>
    <row r="39" spans="2:12" s="1" customFormat="1" ht="14.45" hidden="1" customHeight="1">
      <c r="B39" s="39"/>
      <c r="E39" s="112" t="s">
        <v>56</v>
      </c>
      <c r="F39" s="123">
        <f>ROUND((SUM(BI93:BI714)),  2)</f>
        <v>0</v>
      </c>
      <c r="I39" s="124">
        <v>0</v>
      </c>
      <c r="J39" s="123">
        <f>0</f>
        <v>0</v>
      </c>
      <c r="L39" s="39"/>
    </row>
    <row r="40" spans="2:12" s="1" customFormat="1" ht="6.95" customHeight="1">
      <c r="B40" s="39"/>
      <c r="I40" s="113"/>
      <c r="L40" s="39"/>
    </row>
    <row r="41" spans="2:12" s="1" customFormat="1" ht="25.35" customHeight="1">
      <c r="B41" s="39"/>
      <c r="C41" s="125"/>
      <c r="D41" s="126" t="s">
        <v>57</v>
      </c>
      <c r="E41" s="127"/>
      <c r="F41" s="127"/>
      <c r="G41" s="128" t="s">
        <v>58</v>
      </c>
      <c r="H41" s="129" t="s">
        <v>59</v>
      </c>
      <c r="I41" s="130"/>
      <c r="J41" s="131">
        <f>SUM(J32:J39)</f>
        <v>0</v>
      </c>
      <c r="K41" s="132"/>
      <c r="L41" s="39"/>
    </row>
    <row r="42" spans="2:12" s="1" customFormat="1" ht="14.45" customHeight="1">
      <c r="B42" s="133"/>
      <c r="C42" s="134"/>
      <c r="D42" s="134"/>
      <c r="E42" s="134"/>
      <c r="F42" s="134"/>
      <c r="G42" s="134"/>
      <c r="H42" s="134"/>
      <c r="I42" s="135"/>
      <c r="J42" s="134"/>
      <c r="K42" s="134"/>
      <c r="L42" s="39"/>
    </row>
    <row r="46" spans="2:12" s="1" customFormat="1" ht="6.95" customHeight="1">
      <c r="B46" s="136"/>
      <c r="C46" s="137"/>
      <c r="D46" s="137"/>
      <c r="E46" s="137"/>
      <c r="F46" s="137"/>
      <c r="G46" s="137"/>
      <c r="H46" s="137"/>
      <c r="I46" s="138"/>
      <c r="J46" s="137"/>
      <c r="K46" s="137"/>
      <c r="L46" s="39"/>
    </row>
    <row r="47" spans="2:12" s="1" customFormat="1" ht="24.95" customHeight="1">
      <c r="B47" s="35"/>
      <c r="C47" s="23" t="s">
        <v>115</v>
      </c>
      <c r="D47" s="36"/>
      <c r="E47" s="36"/>
      <c r="F47" s="36"/>
      <c r="G47" s="36"/>
      <c r="H47" s="36"/>
      <c r="I47" s="113"/>
      <c r="J47" s="36"/>
      <c r="K47" s="36"/>
      <c r="L47" s="39"/>
    </row>
    <row r="48" spans="2:12" s="1" customFormat="1" ht="6.95" customHeight="1">
      <c r="B48" s="35"/>
      <c r="C48" s="36"/>
      <c r="D48" s="36"/>
      <c r="E48" s="36"/>
      <c r="F48" s="36"/>
      <c r="G48" s="36"/>
      <c r="H48" s="36"/>
      <c r="I48" s="113"/>
      <c r="J48" s="36"/>
      <c r="K48" s="36"/>
      <c r="L48" s="39"/>
    </row>
    <row r="49" spans="2:47" s="1" customFormat="1" ht="12" customHeight="1">
      <c r="B49" s="35"/>
      <c r="C49" s="29" t="s">
        <v>16</v>
      </c>
      <c r="D49" s="36"/>
      <c r="E49" s="36"/>
      <c r="F49" s="36"/>
      <c r="G49" s="36"/>
      <c r="H49" s="36"/>
      <c r="I49" s="113"/>
      <c r="J49" s="36"/>
      <c r="K49" s="36"/>
      <c r="L49" s="39"/>
    </row>
    <row r="50" spans="2:47" s="1" customFormat="1" ht="16.5" customHeight="1">
      <c r="B50" s="35"/>
      <c r="C50" s="36"/>
      <c r="D50" s="36"/>
      <c r="E50" s="379" t="str">
        <f>E7</f>
        <v>Oprava výhybek v žst. Olomouc hl.n. a žst. Zábřeh na Moravě</v>
      </c>
      <c r="F50" s="380"/>
      <c r="G50" s="380"/>
      <c r="H50" s="380"/>
      <c r="I50" s="113"/>
      <c r="J50" s="36"/>
      <c r="K50" s="36"/>
      <c r="L50" s="39"/>
    </row>
    <row r="51" spans="2:47" ht="12" customHeight="1">
      <c r="B51" s="21"/>
      <c r="C51" s="29" t="s">
        <v>110</v>
      </c>
      <c r="D51" s="22"/>
      <c r="E51" s="22"/>
      <c r="F51" s="22"/>
      <c r="G51" s="22"/>
      <c r="H51" s="22"/>
      <c r="J51" s="22"/>
      <c r="K51" s="22"/>
      <c r="L51" s="20"/>
    </row>
    <row r="52" spans="2:47" s="1" customFormat="1" ht="16.5" customHeight="1">
      <c r="B52" s="35"/>
      <c r="C52" s="36"/>
      <c r="D52" s="36"/>
      <c r="E52" s="379" t="s">
        <v>111</v>
      </c>
      <c r="F52" s="347"/>
      <c r="G52" s="347"/>
      <c r="H52" s="347"/>
      <c r="I52" s="113"/>
      <c r="J52" s="36"/>
      <c r="K52" s="36"/>
      <c r="L52" s="39"/>
    </row>
    <row r="53" spans="2:47" s="1" customFormat="1" ht="12" customHeight="1">
      <c r="B53" s="35"/>
      <c r="C53" s="29" t="s">
        <v>112</v>
      </c>
      <c r="D53" s="36"/>
      <c r="E53" s="36"/>
      <c r="F53" s="36"/>
      <c r="G53" s="36"/>
      <c r="H53" s="36"/>
      <c r="I53" s="113"/>
      <c r="J53" s="36"/>
      <c r="K53" s="36"/>
      <c r="L53" s="39"/>
    </row>
    <row r="54" spans="2:47" s="1" customFormat="1" ht="16.5" customHeight="1">
      <c r="B54" s="35"/>
      <c r="C54" s="36"/>
      <c r="D54" s="36"/>
      <c r="E54" s="348" t="str">
        <f>E11</f>
        <v>SO 41-17-01.1 - Žst. Zábřeh na Moravě, výměna výhybek</v>
      </c>
      <c r="F54" s="347"/>
      <c r="G54" s="347"/>
      <c r="H54" s="347"/>
      <c r="I54" s="113"/>
      <c r="J54" s="36"/>
      <c r="K54" s="36"/>
      <c r="L54" s="39"/>
    </row>
    <row r="55" spans="2:47" s="1" customFormat="1" ht="6.95" customHeight="1">
      <c r="B55" s="35"/>
      <c r="C55" s="36"/>
      <c r="D55" s="36"/>
      <c r="E55" s="36"/>
      <c r="F55" s="36"/>
      <c r="G55" s="36"/>
      <c r="H55" s="36"/>
      <c r="I55" s="113"/>
      <c r="J55" s="36"/>
      <c r="K55" s="36"/>
      <c r="L55" s="39"/>
    </row>
    <row r="56" spans="2:47" s="1" customFormat="1" ht="12" customHeight="1">
      <c r="B56" s="35"/>
      <c r="C56" s="29" t="s">
        <v>22</v>
      </c>
      <c r="D56" s="36"/>
      <c r="E56" s="36"/>
      <c r="F56" s="27" t="str">
        <f>F14</f>
        <v>Zábřeh na Moravě</v>
      </c>
      <c r="G56" s="36"/>
      <c r="H56" s="36"/>
      <c r="I56" s="114" t="s">
        <v>24</v>
      </c>
      <c r="J56" s="56">
        <f>IF(J14="","",J14)</f>
        <v>0</v>
      </c>
      <c r="K56" s="36"/>
      <c r="L56" s="39"/>
    </row>
    <row r="57" spans="2:47" s="1" customFormat="1" ht="6.95" customHeight="1">
      <c r="B57" s="35"/>
      <c r="C57" s="36"/>
      <c r="D57" s="36"/>
      <c r="E57" s="36"/>
      <c r="F57" s="36"/>
      <c r="G57" s="36"/>
      <c r="H57" s="36"/>
      <c r="I57" s="113"/>
      <c r="J57" s="36"/>
      <c r="K57" s="36"/>
      <c r="L57" s="39"/>
    </row>
    <row r="58" spans="2:47" s="1" customFormat="1" ht="24.95" customHeight="1">
      <c r="B58" s="35"/>
      <c r="C58" s="29" t="s">
        <v>29</v>
      </c>
      <c r="D58" s="36"/>
      <c r="E58" s="36"/>
      <c r="F58" s="27" t="str">
        <f>E17</f>
        <v>Správa železniční dopravní cesty s.o.</v>
      </c>
      <c r="G58" s="36"/>
      <c r="H58" s="36"/>
      <c r="I58" s="114" t="s">
        <v>37</v>
      </c>
      <c r="J58" s="33" t="str">
        <f>E23</f>
        <v>MORAVIA CONSULT OLOMOUC a.s.</v>
      </c>
      <c r="K58" s="36"/>
      <c r="L58" s="39"/>
    </row>
    <row r="59" spans="2:47" s="1" customFormat="1" ht="13.7" customHeight="1">
      <c r="B59" s="35"/>
      <c r="C59" s="29" t="s">
        <v>35</v>
      </c>
      <c r="D59" s="36"/>
      <c r="E59" s="36"/>
      <c r="F59" s="27" t="str">
        <f>IF(E20="","",E20)</f>
        <v>Vyplň údaj</v>
      </c>
      <c r="G59" s="36"/>
      <c r="H59" s="36"/>
      <c r="I59" s="114" t="s">
        <v>42</v>
      </c>
      <c r="J59" s="33" t="str">
        <f>E26</f>
        <v>Ing. Petr Přehnal</v>
      </c>
      <c r="K59" s="36"/>
      <c r="L59" s="39"/>
    </row>
    <row r="60" spans="2:47" s="1" customFormat="1" ht="10.35" customHeight="1">
      <c r="B60" s="35"/>
      <c r="C60" s="36"/>
      <c r="D60" s="36"/>
      <c r="E60" s="36"/>
      <c r="F60" s="36"/>
      <c r="G60" s="36"/>
      <c r="H60" s="36"/>
      <c r="I60" s="113"/>
      <c r="J60" s="36"/>
      <c r="K60" s="36"/>
      <c r="L60" s="39"/>
    </row>
    <row r="61" spans="2:47" s="1" customFormat="1" ht="29.25" customHeight="1">
      <c r="B61" s="35"/>
      <c r="C61" s="139" t="s">
        <v>116</v>
      </c>
      <c r="D61" s="140"/>
      <c r="E61" s="140"/>
      <c r="F61" s="140"/>
      <c r="G61" s="140"/>
      <c r="H61" s="140"/>
      <c r="I61" s="141"/>
      <c r="J61" s="142" t="s">
        <v>117</v>
      </c>
      <c r="K61" s="140"/>
      <c r="L61" s="39"/>
    </row>
    <row r="62" spans="2:47" s="1" customFormat="1" ht="10.35" customHeight="1">
      <c r="B62" s="35"/>
      <c r="C62" s="36"/>
      <c r="D62" s="36"/>
      <c r="E62" s="36"/>
      <c r="F62" s="36"/>
      <c r="G62" s="36"/>
      <c r="H62" s="36"/>
      <c r="I62" s="113"/>
      <c r="J62" s="36"/>
      <c r="K62" s="36"/>
      <c r="L62" s="39"/>
    </row>
    <row r="63" spans="2:47" s="1" customFormat="1" ht="22.9" customHeight="1">
      <c r="B63" s="35"/>
      <c r="C63" s="143" t="s">
        <v>79</v>
      </c>
      <c r="D63" s="36"/>
      <c r="E63" s="36"/>
      <c r="F63" s="36"/>
      <c r="G63" s="36"/>
      <c r="H63" s="36"/>
      <c r="I63" s="113"/>
      <c r="J63" s="74">
        <f>J93</f>
        <v>0</v>
      </c>
      <c r="K63" s="36"/>
      <c r="L63" s="39"/>
      <c r="AU63" s="17" t="s">
        <v>118</v>
      </c>
    </row>
    <row r="64" spans="2:47" s="8" customFormat="1" ht="24.95" customHeight="1">
      <c r="B64" s="144"/>
      <c r="C64" s="145"/>
      <c r="D64" s="146" t="s">
        <v>552</v>
      </c>
      <c r="E64" s="147"/>
      <c r="F64" s="147"/>
      <c r="G64" s="147"/>
      <c r="H64" s="147"/>
      <c r="I64" s="148"/>
      <c r="J64" s="149">
        <f>J94</f>
        <v>0</v>
      </c>
      <c r="K64" s="145"/>
      <c r="L64" s="150"/>
    </row>
    <row r="65" spans="2:12" s="11" customFormat="1" ht="19.899999999999999" customHeight="1">
      <c r="B65" s="203"/>
      <c r="C65" s="95"/>
      <c r="D65" s="204" t="s">
        <v>553</v>
      </c>
      <c r="E65" s="205"/>
      <c r="F65" s="205"/>
      <c r="G65" s="205"/>
      <c r="H65" s="205"/>
      <c r="I65" s="206"/>
      <c r="J65" s="207">
        <f>J95</f>
        <v>0</v>
      </c>
      <c r="K65" s="95"/>
      <c r="L65" s="208"/>
    </row>
    <row r="66" spans="2:12" s="11" customFormat="1" ht="19.899999999999999" customHeight="1">
      <c r="B66" s="203"/>
      <c r="C66" s="95"/>
      <c r="D66" s="204" t="s">
        <v>554</v>
      </c>
      <c r="E66" s="205"/>
      <c r="F66" s="205"/>
      <c r="G66" s="205"/>
      <c r="H66" s="205"/>
      <c r="I66" s="206"/>
      <c r="J66" s="207">
        <f>J119</f>
        <v>0</v>
      </c>
      <c r="K66" s="95"/>
      <c r="L66" s="208"/>
    </row>
    <row r="67" spans="2:12" s="11" customFormat="1" ht="19.899999999999999" customHeight="1">
      <c r="B67" s="203"/>
      <c r="C67" s="95"/>
      <c r="D67" s="204" t="s">
        <v>555</v>
      </c>
      <c r="E67" s="205"/>
      <c r="F67" s="205"/>
      <c r="G67" s="205"/>
      <c r="H67" s="205"/>
      <c r="I67" s="206"/>
      <c r="J67" s="207">
        <f>J537</f>
        <v>0</v>
      </c>
      <c r="K67" s="95"/>
      <c r="L67" s="208"/>
    </row>
    <row r="68" spans="2:12" s="11" customFormat="1" ht="19.899999999999999" customHeight="1">
      <c r="B68" s="203"/>
      <c r="C68" s="95"/>
      <c r="D68" s="204" t="s">
        <v>556</v>
      </c>
      <c r="E68" s="205"/>
      <c r="F68" s="205"/>
      <c r="G68" s="205"/>
      <c r="H68" s="205"/>
      <c r="I68" s="206"/>
      <c r="J68" s="207">
        <f>J554</f>
        <v>0</v>
      </c>
      <c r="K68" s="95"/>
      <c r="L68" s="208"/>
    </row>
    <row r="69" spans="2:12" s="11" customFormat="1" ht="14.85" customHeight="1">
      <c r="B69" s="203"/>
      <c r="C69" s="95"/>
      <c r="D69" s="204" t="s">
        <v>557</v>
      </c>
      <c r="E69" s="205"/>
      <c r="F69" s="205"/>
      <c r="G69" s="205"/>
      <c r="H69" s="205"/>
      <c r="I69" s="206"/>
      <c r="J69" s="207">
        <f>J565</f>
        <v>0</v>
      </c>
      <c r="K69" s="95"/>
      <c r="L69" s="208"/>
    </row>
    <row r="70" spans="2:12" s="8" customFormat="1" ht="24.95" customHeight="1">
      <c r="B70" s="144"/>
      <c r="C70" s="145"/>
      <c r="D70" s="146" t="s">
        <v>558</v>
      </c>
      <c r="E70" s="147"/>
      <c r="F70" s="147"/>
      <c r="G70" s="147"/>
      <c r="H70" s="147"/>
      <c r="I70" s="148"/>
      <c r="J70" s="149">
        <f>J682</f>
        <v>0</v>
      </c>
      <c r="K70" s="145"/>
      <c r="L70" s="150"/>
    </row>
    <row r="71" spans="2:12" s="8" customFormat="1" ht="24.95" customHeight="1">
      <c r="B71" s="144"/>
      <c r="C71" s="145"/>
      <c r="D71" s="146" t="s">
        <v>397</v>
      </c>
      <c r="E71" s="147"/>
      <c r="F71" s="147"/>
      <c r="G71" s="147"/>
      <c r="H71" s="147"/>
      <c r="I71" s="148"/>
      <c r="J71" s="149">
        <f>J702</f>
        <v>0</v>
      </c>
      <c r="K71" s="145"/>
      <c r="L71" s="150"/>
    </row>
    <row r="72" spans="2:12" s="1" customFormat="1" ht="21.75" customHeight="1">
      <c r="B72" s="35"/>
      <c r="C72" s="36"/>
      <c r="D72" s="36"/>
      <c r="E72" s="36"/>
      <c r="F72" s="36"/>
      <c r="G72" s="36"/>
      <c r="H72" s="36"/>
      <c r="I72" s="113"/>
      <c r="J72" s="36"/>
      <c r="K72" s="36"/>
      <c r="L72" s="39"/>
    </row>
    <row r="73" spans="2:12" s="1" customFormat="1" ht="6.95" customHeight="1">
      <c r="B73" s="47"/>
      <c r="C73" s="48"/>
      <c r="D73" s="48"/>
      <c r="E73" s="48"/>
      <c r="F73" s="48"/>
      <c r="G73" s="48"/>
      <c r="H73" s="48"/>
      <c r="I73" s="135"/>
      <c r="J73" s="48"/>
      <c r="K73" s="48"/>
      <c r="L73" s="39"/>
    </row>
    <row r="77" spans="2:12" s="1" customFormat="1" ht="6.95" customHeight="1">
      <c r="B77" s="49"/>
      <c r="C77" s="50"/>
      <c r="D77" s="50"/>
      <c r="E77" s="50"/>
      <c r="F77" s="50"/>
      <c r="G77" s="50"/>
      <c r="H77" s="50"/>
      <c r="I77" s="138"/>
      <c r="J77" s="50"/>
      <c r="K77" s="50"/>
      <c r="L77" s="39"/>
    </row>
    <row r="78" spans="2:12" s="1" customFormat="1" ht="24.95" customHeight="1">
      <c r="B78" s="35"/>
      <c r="C78" s="23" t="s">
        <v>126</v>
      </c>
      <c r="D78" s="36"/>
      <c r="E78" s="36"/>
      <c r="F78" s="36"/>
      <c r="G78" s="36"/>
      <c r="H78" s="36"/>
      <c r="I78" s="113"/>
      <c r="J78" s="36"/>
      <c r="K78" s="36"/>
      <c r="L78" s="39"/>
    </row>
    <row r="79" spans="2:12" s="1" customFormat="1" ht="6.95" customHeight="1">
      <c r="B79" s="35"/>
      <c r="C79" s="36"/>
      <c r="D79" s="36"/>
      <c r="E79" s="36"/>
      <c r="F79" s="36"/>
      <c r="G79" s="36"/>
      <c r="H79" s="36"/>
      <c r="I79" s="113"/>
      <c r="J79" s="36"/>
      <c r="K79" s="36"/>
      <c r="L79" s="39"/>
    </row>
    <row r="80" spans="2:12" s="1" customFormat="1" ht="12" customHeight="1">
      <c r="B80" s="35"/>
      <c r="C80" s="29" t="s">
        <v>16</v>
      </c>
      <c r="D80" s="36"/>
      <c r="E80" s="36"/>
      <c r="F80" s="36"/>
      <c r="G80" s="36"/>
      <c r="H80" s="36"/>
      <c r="I80" s="113"/>
      <c r="J80" s="36"/>
      <c r="K80" s="36"/>
      <c r="L80" s="39"/>
    </row>
    <row r="81" spans="2:65" s="1" customFormat="1" ht="16.5" customHeight="1">
      <c r="B81" s="35"/>
      <c r="C81" s="36"/>
      <c r="D81" s="36"/>
      <c r="E81" s="379" t="str">
        <f>E7</f>
        <v>Oprava výhybek v žst. Olomouc hl.n. a žst. Zábřeh na Moravě</v>
      </c>
      <c r="F81" s="380"/>
      <c r="G81" s="380"/>
      <c r="H81" s="380"/>
      <c r="I81" s="113"/>
      <c r="J81" s="36"/>
      <c r="K81" s="36"/>
      <c r="L81" s="39"/>
    </row>
    <row r="82" spans="2:65" ht="12" customHeight="1">
      <c r="B82" s="21"/>
      <c r="C82" s="29" t="s">
        <v>110</v>
      </c>
      <c r="D82" s="22"/>
      <c r="E82" s="22"/>
      <c r="F82" s="22"/>
      <c r="G82" s="22"/>
      <c r="H82" s="22"/>
      <c r="J82" s="22"/>
      <c r="K82" s="22"/>
      <c r="L82" s="20"/>
    </row>
    <row r="83" spans="2:65" s="1" customFormat="1" ht="16.5" customHeight="1">
      <c r="B83" s="35"/>
      <c r="C83" s="36"/>
      <c r="D83" s="36"/>
      <c r="E83" s="379" t="s">
        <v>111</v>
      </c>
      <c r="F83" s="347"/>
      <c r="G83" s="347"/>
      <c r="H83" s="347"/>
      <c r="I83" s="113"/>
      <c r="J83" s="36"/>
      <c r="K83" s="36"/>
      <c r="L83" s="39"/>
    </row>
    <row r="84" spans="2:65" s="1" customFormat="1" ht="12" customHeight="1">
      <c r="B84" s="35"/>
      <c r="C84" s="29" t="s">
        <v>112</v>
      </c>
      <c r="D84" s="36"/>
      <c r="E84" s="36"/>
      <c r="F84" s="36"/>
      <c r="G84" s="36"/>
      <c r="H84" s="36"/>
      <c r="I84" s="113"/>
      <c r="J84" s="36"/>
      <c r="K84" s="36"/>
      <c r="L84" s="39"/>
    </row>
    <row r="85" spans="2:65" s="1" customFormat="1" ht="16.5" customHeight="1">
      <c r="B85" s="35"/>
      <c r="C85" s="36"/>
      <c r="D85" s="36"/>
      <c r="E85" s="348" t="str">
        <f>E11</f>
        <v>SO 41-17-01.1 - Žst. Zábřeh na Moravě, výměna výhybek</v>
      </c>
      <c r="F85" s="347"/>
      <c r="G85" s="347"/>
      <c r="H85" s="347"/>
      <c r="I85" s="113"/>
      <c r="J85" s="36"/>
      <c r="K85" s="36"/>
      <c r="L85" s="39"/>
    </row>
    <row r="86" spans="2:65" s="1" customFormat="1" ht="6.95" customHeight="1">
      <c r="B86" s="35"/>
      <c r="C86" s="36"/>
      <c r="D86" s="36"/>
      <c r="E86" s="36"/>
      <c r="F86" s="36"/>
      <c r="G86" s="36"/>
      <c r="H86" s="36"/>
      <c r="I86" s="113"/>
      <c r="J86" s="36"/>
      <c r="K86" s="36"/>
      <c r="L86" s="39"/>
    </row>
    <row r="87" spans="2:65" s="1" customFormat="1" ht="12" customHeight="1">
      <c r="B87" s="35"/>
      <c r="C87" s="29" t="s">
        <v>22</v>
      </c>
      <c r="D87" s="36"/>
      <c r="E87" s="36"/>
      <c r="F87" s="27" t="str">
        <f>F14</f>
        <v>Zábřeh na Moravě</v>
      </c>
      <c r="G87" s="36"/>
      <c r="H87" s="36"/>
      <c r="I87" s="114" t="s">
        <v>24</v>
      </c>
      <c r="J87" s="56">
        <f>IF(J14="","",J14)</f>
        <v>0</v>
      </c>
      <c r="K87" s="36"/>
      <c r="L87" s="39"/>
    </row>
    <row r="88" spans="2:65" s="1" customFormat="1" ht="6.95" customHeight="1">
      <c r="B88" s="35"/>
      <c r="C88" s="36"/>
      <c r="D88" s="36"/>
      <c r="E88" s="36"/>
      <c r="F88" s="36"/>
      <c r="G88" s="36"/>
      <c r="H88" s="36"/>
      <c r="I88" s="113"/>
      <c r="J88" s="36"/>
      <c r="K88" s="36"/>
      <c r="L88" s="39"/>
    </row>
    <row r="89" spans="2:65" s="1" customFormat="1" ht="24.95" customHeight="1">
      <c r="B89" s="35"/>
      <c r="C89" s="29" t="s">
        <v>29</v>
      </c>
      <c r="D89" s="36"/>
      <c r="E89" s="36"/>
      <c r="F89" s="27" t="str">
        <f>E17</f>
        <v>Správa železniční dopravní cesty s.o.</v>
      </c>
      <c r="G89" s="36"/>
      <c r="H89" s="36"/>
      <c r="I89" s="114" t="s">
        <v>37</v>
      </c>
      <c r="J89" s="33" t="str">
        <f>E23</f>
        <v>MORAVIA CONSULT OLOMOUC a.s.</v>
      </c>
      <c r="K89" s="36"/>
      <c r="L89" s="39"/>
    </row>
    <row r="90" spans="2:65" s="1" customFormat="1" ht="13.7" customHeight="1">
      <c r="B90" s="35"/>
      <c r="C90" s="29" t="s">
        <v>35</v>
      </c>
      <c r="D90" s="36"/>
      <c r="E90" s="36"/>
      <c r="F90" s="27" t="str">
        <f>IF(E20="","",E20)</f>
        <v>Vyplň údaj</v>
      </c>
      <c r="G90" s="36"/>
      <c r="H90" s="36"/>
      <c r="I90" s="114" t="s">
        <v>42</v>
      </c>
      <c r="J90" s="33" t="str">
        <f>E26</f>
        <v>Ing. Petr Přehnal</v>
      </c>
      <c r="K90" s="36"/>
      <c r="L90" s="39"/>
    </row>
    <row r="91" spans="2:65" s="1" customFormat="1" ht="10.35" customHeight="1">
      <c r="B91" s="35"/>
      <c r="C91" s="36"/>
      <c r="D91" s="36"/>
      <c r="E91" s="36"/>
      <c r="F91" s="36"/>
      <c r="G91" s="36"/>
      <c r="H91" s="36"/>
      <c r="I91" s="113"/>
      <c r="J91" s="36"/>
      <c r="K91" s="36"/>
      <c r="L91" s="39"/>
    </row>
    <row r="92" spans="2:65" s="9" customFormat="1" ht="29.25" customHeight="1">
      <c r="B92" s="151"/>
      <c r="C92" s="152" t="s">
        <v>127</v>
      </c>
      <c r="D92" s="153" t="s">
        <v>66</v>
      </c>
      <c r="E92" s="153" t="s">
        <v>62</v>
      </c>
      <c r="F92" s="153" t="s">
        <v>63</v>
      </c>
      <c r="G92" s="153" t="s">
        <v>128</v>
      </c>
      <c r="H92" s="153" t="s">
        <v>129</v>
      </c>
      <c r="I92" s="154" t="s">
        <v>130</v>
      </c>
      <c r="J92" s="153" t="s">
        <v>117</v>
      </c>
      <c r="K92" s="155" t="s">
        <v>131</v>
      </c>
      <c r="L92" s="156"/>
      <c r="M92" s="65" t="s">
        <v>43</v>
      </c>
      <c r="N92" s="66" t="s">
        <v>51</v>
      </c>
      <c r="O92" s="66" t="s">
        <v>132</v>
      </c>
      <c r="P92" s="66" t="s">
        <v>133</v>
      </c>
      <c r="Q92" s="66" t="s">
        <v>134</v>
      </c>
      <c r="R92" s="66" t="s">
        <v>135</v>
      </c>
      <c r="S92" s="66" t="s">
        <v>136</v>
      </c>
      <c r="T92" s="67" t="s">
        <v>137</v>
      </c>
    </row>
    <row r="93" spans="2:65" s="1" customFormat="1" ht="22.9" customHeight="1">
      <c r="B93" s="35"/>
      <c r="C93" s="72" t="s">
        <v>138</v>
      </c>
      <c r="D93" s="36"/>
      <c r="E93" s="36"/>
      <c r="F93" s="36"/>
      <c r="G93" s="36"/>
      <c r="H93" s="36"/>
      <c r="I93" s="113"/>
      <c r="J93" s="157">
        <f>BK93</f>
        <v>0</v>
      </c>
      <c r="K93" s="36"/>
      <c r="L93" s="39"/>
      <c r="M93" s="68"/>
      <c r="N93" s="69"/>
      <c r="O93" s="69"/>
      <c r="P93" s="158">
        <f>P94+P682+P702</f>
        <v>0</v>
      </c>
      <c r="Q93" s="69"/>
      <c r="R93" s="158">
        <f>R94+R682+R702</f>
        <v>1657.7327895999999</v>
      </c>
      <c r="S93" s="69"/>
      <c r="T93" s="159">
        <f>T94+T682+T702</f>
        <v>189.374</v>
      </c>
      <c r="AT93" s="17" t="s">
        <v>80</v>
      </c>
      <c r="AU93" s="17" t="s">
        <v>118</v>
      </c>
      <c r="BK93" s="160">
        <f>BK94+BK682+BK702</f>
        <v>0</v>
      </c>
    </row>
    <row r="94" spans="2:65" s="10" customFormat="1" ht="25.9" customHeight="1">
      <c r="B94" s="161"/>
      <c r="C94" s="162"/>
      <c r="D94" s="163" t="s">
        <v>80</v>
      </c>
      <c r="E94" s="164" t="s">
        <v>559</v>
      </c>
      <c r="F94" s="164" t="s">
        <v>560</v>
      </c>
      <c r="G94" s="162"/>
      <c r="H94" s="162"/>
      <c r="I94" s="165"/>
      <c r="J94" s="166">
        <f>BK94</f>
        <v>0</v>
      </c>
      <c r="K94" s="162"/>
      <c r="L94" s="167"/>
      <c r="M94" s="168"/>
      <c r="N94" s="169"/>
      <c r="O94" s="169"/>
      <c r="P94" s="170">
        <f>P95+P119+P537+P554</f>
        <v>0</v>
      </c>
      <c r="Q94" s="169"/>
      <c r="R94" s="170">
        <f>R95+R119+R537+R554</f>
        <v>1657.7327895999999</v>
      </c>
      <c r="S94" s="169"/>
      <c r="T94" s="171">
        <f>T95+T119+T537+T554</f>
        <v>189.374</v>
      </c>
      <c r="AR94" s="172" t="s">
        <v>87</v>
      </c>
      <c r="AT94" s="173" t="s">
        <v>80</v>
      </c>
      <c r="AU94" s="173" t="s">
        <v>81</v>
      </c>
      <c r="AY94" s="172" t="s">
        <v>141</v>
      </c>
      <c r="BK94" s="174">
        <f>BK95+BK119+BK537+BK554</f>
        <v>0</v>
      </c>
    </row>
    <row r="95" spans="2:65" s="10" customFormat="1" ht="22.9" customHeight="1">
      <c r="B95" s="161"/>
      <c r="C95" s="162"/>
      <c r="D95" s="163" t="s">
        <v>80</v>
      </c>
      <c r="E95" s="209" t="s">
        <v>87</v>
      </c>
      <c r="F95" s="209" t="s">
        <v>561</v>
      </c>
      <c r="G95" s="162"/>
      <c r="H95" s="162"/>
      <c r="I95" s="165"/>
      <c r="J95" s="210">
        <f>BK95</f>
        <v>0</v>
      </c>
      <c r="K95" s="162"/>
      <c r="L95" s="167"/>
      <c r="M95" s="168"/>
      <c r="N95" s="169"/>
      <c r="O95" s="169"/>
      <c r="P95" s="170">
        <f>SUM(P96:P118)</f>
        <v>0</v>
      </c>
      <c r="Q95" s="169"/>
      <c r="R95" s="170">
        <f>SUM(R96:R118)</f>
        <v>1.92</v>
      </c>
      <c r="S95" s="169"/>
      <c r="T95" s="171">
        <f>SUM(T96:T118)</f>
        <v>0</v>
      </c>
      <c r="AR95" s="172" t="s">
        <v>87</v>
      </c>
      <c r="AT95" s="173" t="s">
        <v>80</v>
      </c>
      <c r="AU95" s="173" t="s">
        <v>87</v>
      </c>
      <c r="AY95" s="172" t="s">
        <v>141</v>
      </c>
      <c r="BK95" s="174">
        <f>SUM(BK96:BK118)</f>
        <v>0</v>
      </c>
    </row>
    <row r="96" spans="2:65" s="1" customFormat="1" ht="22.5" customHeight="1">
      <c r="B96" s="35"/>
      <c r="C96" s="175" t="s">
        <v>87</v>
      </c>
      <c r="D96" s="175" t="s">
        <v>142</v>
      </c>
      <c r="E96" s="176" t="s">
        <v>562</v>
      </c>
      <c r="F96" s="177" t="s">
        <v>563</v>
      </c>
      <c r="G96" s="178" t="s">
        <v>564</v>
      </c>
      <c r="H96" s="179">
        <v>6.72</v>
      </c>
      <c r="I96" s="180"/>
      <c r="J96" s="181">
        <f>ROUND(I96*H96,2)</f>
        <v>0</v>
      </c>
      <c r="K96" s="177" t="s">
        <v>379</v>
      </c>
      <c r="L96" s="39"/>
      <c r="M96" s="182" t="s">
        <v>43</v>
      </c>
      <c r="N96" s="183" t="s">
        <v>52</v>
      </c>
      <c r="O96" s="61"/>
      <c r="P96" s="184">
        <f>O96*H96</f>
        <v>0</v>
      </c>
      <c r="Q96" s="184">
        <v>0</v>
      </c>
      <c r="R96" s="184">
        <f>Q96*H96</f>
        <v>0</v>
      </c>
      <c r="S96" s="184">
        <v>0</v>
      </c>
      <c r="T96" s="185">
        <f>S96*H96</f>
        <v>0</v>
      </c>
      <c r="AR96" s="17" t="s">
        <v>147</v>
      </c>
      <c r="AT96" s="17" t="s">
        <v>142</v>
      </c>
      <c r="AU96" s="17" t="s">
        <v>90</v>
      </c>
      <c r="AY96" s="17" t="s">
        <v>141</v>
      </c>
      <c r="BE96" s="186">
        <f>IF(N96="základní",J96,0)</f>
        <v>0</v>
      </c>
      <c r="BF96" s="186">
        <f>IF(N96="snížená",J96,0)</f>
        <v>0</v>
      </c>
      <c r="BG96" s="186">
        <f>IF(N96="zákl. přenesená",J96,0)</f>
        <v>0</v>
      </c>
      <c r="BH96" s="186">
        <f>IF(N96="sníž. přenesená",J96,0)</f>
        <v>0</v>
      </c>
      <c r="BI96" s="186">
        <f>IF(N96="nulová",J96,0)</f>
        <v>0</v>
      </c>
      <c r="BJ96" s="17" t="s">
        <v>87</v>
      </c>
      <c r="BK96" s="186">
        <f>ROUND(I96*H96,2)</f>
        <v>0</v>
      </c>
      <c r="BL96" s="17" t="s">
        <v>147</v>
      </c>
      <c r="BM96" s="17" t="s">
        <v>565</v>
      </c>
    </row>
    <row r="97" spans="2:65" s="1" customFormat="1" ht="97.5">
      <c r="B97" s="35"/>
      <c r="C97" s="36"/>
      <c r="D97" s="213" t="s">
        <v>566</v>
      </c>
      <c r="E97" s="36"/>
      <c r="F97" s="214" t="s">
        <v>567</v>
      </c>
      <c r="G97" s="36"/>
      <c r="H97" s="36"/>
      <c r="I97" s="113"/>
      <c r="J97" s="36"/>
      <c r="K97" s="36"/>
      <c r="L97" s="39"/>
      <c r="M97" s="215"/>
      <c r="N97" s="61"/>
      <c r="O97" s="61"/>
      <c r="P97" s="61"/>
      <c r="Q97" s="61"/>
      <c r="R97" s="61"/>
      <c r="S97" s="61"/>
      <c r="T97" s="62"/>
      <c r="AT97" s="17" t="s">
        <v>566</v>
      </c>
      <c r="AU97" s="17" t="s">
        <v>90</v>
      </c>
    </row>
    <row r="98" spans="2:65" s="12" customFormat="1" ht="11.25">
      <c r="B98" s="216"/>
      <c r="C98" s="217"/>
      <c r="D98" s="213" t="s">
        <v>568</v>
      </c>
      <c r="E98" s="218" t="s">
        <v>43</v>
      </c>
      <c r="F98" s="219" t="s">
        <v>569</v>
      </c>
      <c r="G98" s="217"/>
      <c r="H98" s="218" t="s">
        <v>43</v>
      </c>
      <c r="I98" s="220"/>
      <c r="J98" s="217"/>
      <c r="K98" s="217"/>
      <c r="L98" s="221"/>
      <c r="M98" s="222"/>
      <c r="N98" s="223"/>
      <c r="O98" s="223"/>
      <c r="P98" s="223"/>
      <c r="Q98" s="223"/>
      <c r="R98" s="223"/>
      <c r="S98" s="223"/>
      <c r="T98" s="224"/>
      <c r="AT98" s="225" t="s">
        <v>568</v>
      </c>
      <c r="AU98" s="225" t="s">
        <v>90</v>
      </c>
      <c r="AV98" s="12" t="s">
        <v>87</v>
      </c>
      <c r="AW98" s="12" t="s">
        <v>41</v>
      </c>
      <c r="AX98" s="12" t="s">
        <v>81</v>
      </c>
      <c r="AY98" s="225" t="s">
        <v>141</v>
      </c>
    </row>
    <row r="99" spans="2:65" s="13" customFormat="1" ht="11.25">
      <c r="B99" s="226"/>
      <c r="C99" s="227"/>
      <c r="D99" s="213" t="s">
        <v>568</v>
      </c>
      <c r="E99" s="228" t="s">
        <v>43</v>
      </c>
      <c r="F99" s="229" t="s">
        <v>570</v>
      </c>
      <c r="G99" s="227"/>
      <c r="H99" s="230">
        <v>6.72</v>
      </c>
      <c r="I99" s="231"/>
      <c r="J99" s="227"/>
      <c r="K99" s="227"/>
      <c r="L99" s="232"/>
      <c r="M99" s="233"/>
      <c r="N99" s="234"/>
      <c r="O99" s="234"/>
      <c r="P99" s="234"/>
      <c r="Q99" s="234"/>
      <c r="R99" s="234"/>
      <c r="S99" s="234"/>
      <c r="T99" s="235"/>
      <c r="AT99" s="236" t="s">
        <v>568</v>
      </c>
      <c r="AU99" s="236" t="s">
        <v>90</v>
      </c>
      <c r="AV99" s="13" t="s">
        <v>90</v>
      </c>
      <c r="AW99" s="13" t="s">
        <v>41</v>
      </c>
      <c r="AX99" s="13" t="s">
        <v>81</v>
      </c>
      <c r="AY99" s="236" t="s">
        <v>141</v>
      </c>
    </row>
    <row r="100" spans="2:65" s="14" customFormat="1" ht="11.25">
      <c r="B100" s="237"/>
      <c r="C100" s="238"/>
      <c r="D100" s="213" t="s">
        <v>568</v>
      </c>
      <c r="E100" s="239" t="s">
        <v>43</v>
      </c>
      <c r="F100" s="240" t="s">
        <v>571</v>
      </c>
      <c r="G100" s="238"/>
      <c r="H100" s="241">
        <v>6.72</v>
      </c>
      <c r="I100" s="242"/>
      <c r="J100" s="238"/>
      <c r="K100" s="238"/>
      <c r="L100" s="243"/>
      <c r="M100" s="244"/>
      <c r="N100" s="245"/>
      <c r="O100" s="245"/>
      <c r="P100" s="245"/>
      <c r="Q100" s="245"/>
      <c r="R100" s="245"/>
      <c r="S100" s="245"/>
      <c r="T100" s="246"/>
      <c r="AT100" s="247" t="s">
        <v>568</v>
      </c>
      <c r="AU100" s="247" t="s">
        <v>90</v>
      </c>
      <c r="AV100" s="14" t="s">
        <v>147</v>
      </c>
      <c r="AW100" s="14" t="s">
        <v>41</v>
      </c>
      <c r="AX100" s="14" t="s">
        <v>87</v>
      </c>
      <c r="AY100" s="247" t="s">
        <v>141</v>
      </c>
    </row>
    <row r="101" spans="2:65" s="1" customFormat="1" ht="22.5" customHeight="1">
      <c r="B101" s="35"/>
      <c r="C101" s="175" t="s">
        <v>90</v>
      </c>
      <c r="D101" s="175" t="s">
        <v>142</v>
      </c>
      <c r="E101" s="176" t="s">
        <v>572</v>
      </c>
      <c r="F101" s="177" t="s">
        <v>573</v>
      </c>
      <c r="G101" s="178" t="s">
        <v>564</v>
      </c>
      <c r="H101" s="179">
        <v>3.36</v>
      </c>
      <c r="I101" s="180"/>
      <c r="J101" s="181">
        <f>ROUND(I101*H101,2)</f>
        <v>0</v>
      </c>
      <c r="K101" s="177" t="s">
        <v>379</v>
      </c>
      <c r="L101" s="39"/>
      <c r="M101" s="182" t="s">
        <v>43</v>
      </c>
      <c r="N101" s="183" t="s">
        <v>52</v>
      </c>
      <c r="O101" s="61"/>
      <c r="P101" s="184">
        <f>O101*H101</f>
        <v>0</v>
      </c>
      <c r="Q101" s="184">
        <v>0</v>
      </c>
      <c r="R101" s="184">
        <f>Q101*H101</f>
        <v>0</v>
      </c>
      <c r="S101" s="184">
        <v>0</v>
      </c>
      <c r="T101" s="185">
        <f>S101*H101</f>
        <v>0</v>
      </c>
      <c r="AR101" s="17" t="s">
        <v>147</v>
      </c>
      <c r="AT101" s="17" t="s">
        <v>142</v>
      </c>
      <c r="AU101" s="17" t="s">
        <v>90</v>
      </c>
      <c r="AY101" s="17" t="s">
        <v>141</v>
      </c>
      <c r="BE101" s="186">
        <f>IF(N101="základní",J101,0)</f>
        <v>0</v>
      </c>
      <c r="BF101" s="186">
        <f>IF(N101="snížená",J101,0)</f>
        <v>0</v>
      </c>
      <c r="BG101" s="186">
        <f>IF(N101="zákl. přenesená",J101,0)</f>
        <v>0</v>
      </c>
      <c r="BH101" s="186">
        <f>IF(N101="sníž. přenesená",J101,0)</f>
        <v>0</v>
      </c>
      <c r="BI101" s="186">
        <f>IF(N101="nulová",J101,0)</f>
        <v>0</v>
      </c>
      <c r="BJ101" s="17" t="s">
        <v>87</v>
      </c>
      <c r="BK101" s="186">
        <f>ROUND(I101*H101,2)</f>
        <v>0</v>
      </c>
      <c r="BL101" s="17" t="s">
        <v>147</v>
      </c>
      <c r="BM101" s="17" t="s">
        <v>574</v>
      </c>
    </row>
    <row r="102" spans="2:65" s="1" customFormat="1" ht="97.5">
      <c r="B102" s="35"/>
      <c r="C102" s="36"/>
      <c r="D102" s="213" t="s">
        <v>566</v>
      </c>
      <c r="E102" s="36"/>
      <c r="F102" s="214" t="s">
        <v>567</v>
      </c>
      <c r="G102" s="36"/>
      <c r="H102" s="36"/>
      <c r="I102" s="113"/>
      <c r="J102" s="36"/>
      <c r="K102" s="36"/>
      <c r="L102" s="39"/>
      <c r="M102" s="215"/>
      <c r="N102" s="61"/>
      <c r="O102" s="61"/>
      <c r="P102" s="61"/>
      <c r="Q102" s="61"/>
      <c r="R102" s="61"/>
      <c r="S102" s="61"/>
      <c r="T102" s="62"/>
      <c r="AT102" s="17" t="s">
        <v>566</v>
      </c>
      <c r="AU102" s="17" t="s">
        <v>90</v>
      </c>
    </row>
    <row r="103" spans="2:65" s="12" customFormat="1" ht="11.25">
      <c r="B103" s="216"/>
      <c r="C103" s="217"/>
      <c r="D103" s="213" t="s">
        <v>568</v>
      </c>
      <c r="E103" s="218" t="s">
        <v>43</v>
      </c>
      <c r="F103" s="219" t="s">
        <v>569</v>
      </c>
      <c r="G103" s="217"/>
      <c r="H103" s="218" t="s">
        <v>43</v>
      </c>
      <c r="I103" s="220"/>
      <c r="J103" s="217"/>
      <c r="K103" s="217"/>
      <c r="L103" s="221"/>
      <c r="M103" s="222"/>
      <c r="N103" s="223"/>
      <c r="O103" s="223"/>
      <c r="P103" s="223"/>
      <c r="Q103" s="223"/>
      <c r="R103" s="223"/>
      <c r="S103" s="223"/>
      <c r="T103" s="224"/>
      <c r="AT103" s="225" t="s">
        <v>568</v>
      </c>
      <c r="AU103" s="225" t="s">
        <v>90</v>
      </c>
      <c r="AV103" s="12" t="s">
        <v>87</v>
      </c>
      <c r="AW103" s="12" t="s">
        <v>41</v>
      </c>
      <c r="AX103" s="12" t="s">
        <v>81</v>
      </c>
      <c r="AY103" s="225" t="s">
        <v>141</v>
      </c>
    </row>
    <row r="104" spans="2:65" s="13" customFormat="1" ht="11.25">
      <c r="B104" s="226"/>
      <c r="C104" s="227"/>
      <c r="D104" s="213" t="s">
        <v>568</v>
      </c>
      <c r="E104" s="228" t="s">
        <v>43</v>
      </c>
      <c r="F104" s="229" t="s">
        <v>570</v>
      </c>
      <c r="G104" s="227"/>
      <c r="H104" s="230">
        <v>6.72</v>
      </c>
      <c r="I104" s="231"/>
      <c r="J104" s="227"/>
      <c r="K104" s="227"/>
      <c r="L104" s="232"/>
      <c r="M104" s="233"/>
      <c r="N104" s="234"/>
      <c r="O104" s="234"/>
      <c r="P104" s="234"/>
      <c r="Q104" s="234"/>
      <c r="R104" s="234"/>
      <c r="S104" s="234"/>
      <c r="T104" s="235"/>
      <c r="AT104" s="236" t="s">
        <v>568</v>
      </c>
      <c r="AU104" s="236" t="s">
        <v>90</v>
      </c>
      <c r="AV104" s="13" t="s">
        <v>90</v>
      </c>
      <c r="AW104" s="13" t="s">
        <v>41</v>
      </c>
      <c r="AX104" s="13" t="s">
        <v>81</v>
      </c>
      <c r="AY104" s="236" t="s">
        <v>141</v>
      </c>
    </row>
    <row r="105" spans="2:65" s="14" customFormat="1" ht="11.25">
      <c r="B105" s="237"/>
      <c r="C105" s="238"/>
      <c r="D105" s="213" t="s">
        <v>568</v>
      </c>
      <c r="E105" s="239" t="s">
        <v>43</v>
      </c>
      <c r="F105" s="240" t="s">
        <v>571</v>
      </c>
      <c r="G105" s="238"/>
      <c r="H105" s="241">
        <v>6.72</v>
      </c>
      <c r="I105" s="242"/>
      <c r="J105" s="238"/>
      <c r="K105" s="238"/>
      <c r="L105" s="243"/>
      <c r="M105" s="244"/>
      <c r="N105" s="245"/>
      <c r="O105" s="245"/>
      <c r="P105" s="245"/>
      <c r="Q105" s="245"/>
      <c r="R105" s="245"/>
      <c r="S105" s="245"/>
      <c r="T105" s="246"/>
      <c r="AT105" s="247" t="s">
        <v>568</v>
      </c>
      <c r="AU105" s="247" t="s">
        <v>90</v>
      </c>
      <c r="AV105" s="14" t="s">
        <v>147</v>
      </c>
      <c r="AW105" s="14" t="s">
        <v>41</v>
      </c>
      <c r="AX105" s="14" t="s">
        <v>87</v>
      </c>
      <c r="AY105" s="247" t="s">
        <v>141</v>
      </c>
    </row>
    <row r="106" spans="2:65" s="13" customFormat="1" ht="11.25">
      <c r="B106" s="226"/>
      <c r="C106" s="227"/>
      <c r="D106" s="213" t="s">
        <v>568</v>
      </c>
      <c r="E106" s="227"/>
      <c r="F106" s="229" t="s">
        <v>575</v>
      </c>
      <c r="G106" s="227"/>
      <c r="H106" s="230">
        <v>3.36</v>
      </c>
      <c r="I106" s="231"/>
      <c r="J106" s="227"/>
      <c r="K106" s="227"/>
      <c r="L106" s="232"/>
      <c r="M106" s="233"/>
      <c r="N106" s="234"/>
      <c r="O106" s="234"/>
      <c r="P106" s="234"/>
      <c r="Q106" s="234"/>
      <c r="R106" s="234"/>
      <c r="S106" s="234"/>
      <c r="T106" s="235"/>
      <c r="AT106" s="236" t="s">
        <v>568</v>
      </c>
      <c r="AU106" s="236" t="s">
        <v>90</v>
      </c>
      <c r="AV106" s="13" t="s">
        <v>90</v>
      </c>
      <c r="AW106" s="13" t="s">
        <v>4</v>
      </c>
      <c r="AX106" s="13" t="s">
        <v>87</v>
      </c>
      <c r="AY106" s="236" t="s">
        <v>141</v>
      </c>
    </row>
    <row r="107" spans="2:65" s="1" customFormat="1" ht="22.5" customHeight="1">
      <c r="B107" s="35"/>
      <c r="C107" s="175" t="s">
        <v>150</v>
      </c>
      <c r="D107" s="175" t="s">
        <v>142</v>
      </c>
      <c r="E107" s="176" t="s">
        <v>576</v>
      </c>
      <c r="F107" s="177" t="s">
        <v>577</v>
      </c>
      <c r="G107" s="178" t="s">
        <v>564</v>
      </c>
      <c r="H107" s="179">
        <v>2.2400000000000002</v>
      </c>
      <c r="I107" s="180"/>
      <c r="J107" s="181">
        <f>ROUND(I107*H107,2)</f>
        <v>0</v>
      </c>
      <c r="K107" s="177" t="s">
        <v>379</v>
      </c>
      <c r="L107" s="39"/>
      <c r="M107" s="182" t="s">
        <v>43</v>
      </c>
      <c r="N107" s="183" t="s">
        <v>52</v>
      </c>
      <c r="O107" s="61"/>
      <c r="P107" s="184">
        <f>O107*H107</f>
        <v>0</v>
      </c>
      <c r="Q107" s="184">
        <v>0</v>
      </c>
      <c r="R107" s="184">
        <f>Q107*H107</f>
        <v>0</v>
      </c>
      <c r="S107" s="184">
        <v>0</v>
      </c>
      <c r="T107" s="185">
        <f>S107*H107</f>
        <v>0</v>
      </c>
      <c r="AR107" s="17" t="s">
        <v>147</v>
      </c>
      <c r="AT107" s="17" t="s">
        <v>142</v>
      </c>
      <c r="AU107" s="17" t="s">
        <v>90</v>
      </c>
      <c r="AY107" s="17" t="s">
        <v>141</v>
      </c>
      <c r="BE107" s="186">
        <f>IF(N107="základní",J107,0)</f>
        <v>0</v>
      </c>
      <c r="BF107" s="186">
        <f>IF(N107="snížená",J107,0)</f>
        <v>0</v>
      </c>
      <c r="BG107" s="186">
        <f>IF(N107="zákl. přenesená",J107,0)</f>
        <v>0</v>
      </c>
      <c r="BH107" s="186">
        <f>IF(N107="sníž. přenesená",J107,0)</f>
        <v>0</v>
      </c>
      <c r="BI107" s="186">
        <f>IF(N107="nulová",J107,0)</f>
        <v>0</v>
      </c>
      <c r="BJ107" s="17" t="s">
        <v>87</v>
      </c>
      <c r="BK107" s="186">
        <f>ROUND(I107*H107,2)</f>
        <v>0</v>
      </c>
      <c r="BL107" s="17" t="s">
        <v>147</v>
      </c>
      <c r="BM107" s="17" t="s">
        <v>578</v>
      </c>
    </row>
    <row r="108" spans="2:65" s="1" customFormat="1" ht="321.75">
      <c r="B108" s="35"/>
      <c r="C108" s="36"/>
      <c r="D108" s="213" t="s">
        <v>566</v>
      </c>
      <c r="E108" s="36"/>
      <c r="F108" s="214" t="s">
        <v>579</v>
      </c>
      <c r="G108" s="36"/>
      <c r="H108" s="36"/>
      <c r="I108" s="113"/>
      <c r="J108" s="36"/>
      <c r="K108" s="36"/>
      <c r="L108" s="39"/>
      <c r="M108" s="215"/>
      <c r="N108" s="61"/>
      <c r="O108" s="61"/>
      <c r="P108" s="61"/>
      <c r="Q108" s="61"/>
      <c r="R108" s="61"/>
      <c r="S108" s="61"/>
      <c r="T108" s="62"/>
      <c r="AT108" s="17" t="s">
        <v>566</v>
      </c>
      <c r="AU108" s="17" t="s">
        <v>90</v>
      </c>
    </row>
    <row r="109" spans="2:65" s="12" customFormat="1" ht="11.25">
      <c r="B109" s="216"/>
      <c r="C109" s="217"/>
      <c r="D109" s="213" t="s">
        <v>568</v>
      </c>
      <c r="E109" s="218" t="s">
        <v>43</v>
      </c>
      <c r="F109" s="219" t="s">
        <v>580</v>
      </c>
      <c r="G109" s="217"/>
      <c r="H109" s="218" t="s">
        <v>43</v>
      </c>
      <c r="I109" s="220"/>
      <c r="J109" s="217"/>
      <c r="K109" s="217"/>
      <c r="L109" s="221"/>
      <c r="M109" s="222"/>
      <c r="N109" s="223"/>
      <c r="O109" s="223"/>
      <c r="P109" s="223"/>
      <c r="Q109" s="223"/>
      <c r="R109" s="223"/>
      <c r="S109" s="223"/>
      <c r="T109" s="224"/>
      <c r="AT109" s="225" t="s">
        <v>568</v>
      </c>
      <c r="AU109" s="225" t="s">
        <v>90</v>
      </c>
      <c r="AV109" s="12" t="s">
        <v>87</v>
      </c>
      <c r="AW109" s="12" t="s">
        <v>41</v>
      </c>
      <c r="AX109" s="12" t="s">
        <v>81</v>
      </c>
      <c r="AY109" s="225" t="s">
        <v>141</v>
      </c>
    </row>
    <row r="110" spans="2:65" s="13" customFormat="1" ht="11.25">
      <c r="B110" s="226"/>
      <c r="C110" s="227"/>
      <c r="D110" s="213" t="s">
        <v>568</v>
      </c>
      <c r="E110" s="228" t="s">
        <v>43</v>
      </c>
      <c r="F110" s="229" t="s">
        <v>581</v>
      </c>
      <c r="G110" s="227"/>
      <c r="H110" s="230">
        <v>2.2400000000000002</v>
      </c>
      <c r="I110" s="231"/>
      <c r="J110" s="227"/>
      <c r="K110" s="227"/>
      <c r="L110" s="232"/>
      <c r="M110" s="233"/>
      <c r="N110" s="234"/>
      <c r="O110" s="234"/>
      <c r="P110" s="234"/>
      <c r="Q110" s="234"/>
      <c r="R110" s="234"/>
      <c r="S110" s="234"/>
      <c r="T110" s="235"/>
      <c r="AT110" s="236" t="s">
        <v>568</v>
      </c>
      <c r="AU110" s="236" t="s">
        <v>90</v>
      </c>
      <c r="AV110" s="13" t="s">
        <v>90</v>
      </c>
      <c r="AW110" s="13" t="s">
        <v>41</v>
      </c>
      <c r="AX110" s="13" t="s">
        <v>81</v>
      </c>
      <c r="AY110" s="236" t="s">
        <v>141</v>
      </c>
    </row>
    <row r="111" spans="2:65" s="14" customFormat="1" ht="11.25">
      <c r="B111" s="237"/>
      <c r="C111" s="238"/>
      <c r="D111" s="213" t="s">
        <v>568</v>
      </c>
      <c r="E111" s="239" t="s">
        <v>43</v>
      </c>
      <c r="F111" s="240" t="s">
        <v>571</v>
      </c>
      <c r="G111" s="238"/>
      <c r="H111" s="241">
        <v>2.2400000000000002</v>
      </c>
      <c r="I111" s="242"/>
      <c r="J111" s="238"/>
      <c r="K111" s="238"/>
      <c r="L111" s="243"/>
      <c r="M111" s="244"/>
      <c r="N111" s="245"/>
      <c r="O111" s="245"/>
      <c r="P111" s="245"/>
      <c r="Q111" s="245"/>
      <c r="R111" s="245"/>
      <c r="S111" s="245"/>
      <c r="T111" s="246"/>
      <c r="AT111" s="247" t="s">
        <v>568</v>
      </c>
      <c r="AU111" s="247" t="s">
        <v>90</v>
      </c>
      <c r="AV111" s="14" t="s">
        <v>147</v>
      </c>
      <c r="AW111" s="14" t="s">
        <v>41</v>
      </c>
      <c r="AX111" s="14" t="s">
        <v>87</v>
      </c>
      <c r="AY111" s="247" t="s">
        <v>141</v>
      </c>
    </row>
    <row r="112" spans="2:65" s="1" customFormat="1" ht="22.5" customHeight="1">
      <c r="B112" s="35"/>
      <c r="C112" s="175" t="s">
        <v>147</v>
      </c>
      <c r="D112" s="175" t="s">
        <v>142</v>
      </c>
      <c r="E112" s="176" t="s">
        <v>582</v>
      </c>
      <c r="F112" s="177" t="s">
        <v>583</v>
      </c>
      <c r="G112" s="178" t="s">
        <v>564</v>
      </c>
      <c r="H112" s="179">
        <v>0.96</v>
      </c>
      <c r="I112" s="180"/>
      <c r="J112" s="181">
        <f>ROUND(I112*H112,2)</f>
        <v>0</v>
      </c>
      <c r="K112" s="177" t="s">
        <v>379</v>
      </c>
      <c r="L112" s="39"/>
      <c r="M112" s="182" t="s">
        <v>43</v>
      </c>
      <c r="N112" s="183" t="s">
        <v>52</v>
      </c>
      <c r="O112" s="61"/>
      <c r="P112" s="184">
        <f>O112*H112</f>
        <v>0</v>
      </c>
      <c r="Q112" s="184">
        <v>0</v>
      </c>
      <c r="R112" s="184">
        <f>Q112*H112</f>
        <v>0</v>
      </c>
      <c r="S112" s="184">
        <v>0</v>
      </c>
      <c r="T112" s="185">
        <f>S112*H112</f>
        <v>0</v>
      </c>
      <c r="AR112" s="17" t="s">
        <v>147</v>
      </c>
      <c r="AT112" s="17" t="s">
        <v>142</v>
      </c>
      <c r="AU112" s="17" t="s">
        <v>90</v>
      </c>
      <c r="AY112" s="17" t="s">
        <v>141</v>
      </c>
      <c r="BE112" s="186">
        <f>IF(N112="základní",J112,0)</f>
        <v>0</v>
      </c>
      <c r="BF112" s="186">
        <f>IF(N112="snížená",J112,0)</f>
        <v>0</v>
      </c>
      <c r="BG112" s="186">
        <f>IF(N112="zákl. přenesená",J112,0)</f>
        <v>0</v>
      </c>
      <c r="BH112" s="186">
        <f>IF(N112="sníž. přenesená",J112,0)</f>
        <v>0</v>
      </c>
      <c r="BI112" s="186">
        <f>IF(N112="nulová",J112,0)</f>
        <v>0</v>
      </c>
      <c r="BJ112" s="17" t="s">
        <v>87</v>
      </c>
      <c r="BK112" s="186">
        <f>ROUND(I112*H112,2)</f>
        <v>0</v>
      </c>
      <c r="BL112" s="17" t="s">
        <v>147</v>
      </c>
      <c r="BM112" s="17" t="s">
        <v>584</v>
      </c>
    </row>
    <row r="113" spans="2:65" s="1" customFormat="1" ht="68.25">
      <c r="B113" s="35"/>
      <c r="C113" s="36"/>
      <c r="D113" s="213" t="s">
        <v>566</v>
      </c>
      <c r="E113" s="36"/>
      <c r="F113" s="214" t="s">
        <v>585</v>
      </c>
      <c r="G113" s="36"/>
      <c r="H113" s="36"/>
      <c r="I113" s="113"/>
      <c r="J113" s="36"/>
      <c r="K113" s="36"/>
      <c r="L113" s="39"/>
      <c r="M113" s="215"/>
      <c r="N113" s="61"/>
      <c r="O113" s="61"/>
      <c r="P113" s="61"/>
      <c r="Q113" s="61"/>
      <c r="R113" s="61"/>
      <c r="S113" s="61"/>
      <c r="T113" s="62"/>
      <c r="AT113" s="17" t="s">
        <v>566</v>
      </c>
      <c r="AU113" s="17" t="s">
        <v>90</v>
      </c>
    </row>
    <row r="114" spans="2:65" s="12" customFormat="1" ht="11.25">
      <c r="B114" s="216"/>
      <c r="C114" s="217"/>
      <c r="D114" s="213" t="s">
        <v>568</v>
      </c>
      <c r="E114" s="218" t="s">
        <v>43</v>
      </c>
      <c r="F114" s="219" t="s">
        <v>586</v>
      </c>
      <c r="G114" s="217"/>
      <c r="H114" s="218" t="s">
        <v>43</v>
      </c>
      <c r="I114" s="220"/>
      <c r="J114" s="217"/>
      <c r="K114" s="217"/>
      <c r="L114" s="221"/>
      <c r="M114" s="222"/>
      <c r="N114" s="223"/>
      <c r="O114" s="223"/>
      <c r="P114" s="223"/>
      <c r="Q114" s="223"/>
      <c r="R114" s="223"/>
      <c r="S114" s="223"/>
      <c r="T114" s="224"/>
      <c r="AT114" s="225" t="s">
        <v>568</v>
      </c>
      <c r="AU114" s="225" t="s">
        <v>90</v>
      </c>
      <c r="AV114" s="12" t="s">
        <v>87</v>
      </c>
      <c r="AW114" s="12" t="s">
        <v>41</v>
      </c>
      <c r="AX114" s="12" t="s">
        <v>81</v>
      </c>
      <c r="AY114" s="225" t="s">
        <v>141</v>
      </c>
    </row>
    <row r="115" spans="2:65" s="13" customFormat="1" ht="11.25">
      <c r="B115" s="226"/>
      <c r="C115" s="227"/>
      <c r="D115" s="213" t="s">
        <v>568</v>
      </c>
      <c r="E115" s="228" t="s">
        <v>43</v>
      </c>
      <c r="F115" s="229" t="s">
        <v>587</v>
      </c>
      <c r="G115" s="227"/>
      <c r="H115" s="230">
        <v>0.96</v>
      </c>
      <c r="I115" s="231"/>
      <c r="J115" s="227"/>
      <c r="K115" s="227"/>
      <c r="L115" s="232"/>
      <c r="M115" s="233"/>
      <c r="N115" s="234"/>
      <c r="O115" s="234"/>
      <c r="P115" s="234"/>
      <c r="Q115" s="234"/>
      <c r="R115" s="234"/>
      <c r="S115" s="234"/>
      <c r="T115" s="235"/>
      <c r="AT115" s="236" t="s">
        <v>568</v>
      </c>
      <c r="AU115" s="236" t="s">
        <v>90</v>
      </c>
      <c r="AV115" s="13" t="s">
        <v>90</v>
      </c>
      <c r="AW115" s="13" t="s">
        <v>41</v>
      </c>
      <c r="AX115" s="13" t="s">
        <v>81</v>
      </c>
      <c r="AY115" s="236" t="s">
        <v>141</v>
      </c>
    </row>
    <row r="116" spans="2:65" s="14" customFormat="1" ht="11.25">
      <c r="B116" s="237"/>
      <c r="C116" s="238"/>
      <c r="D116" s="213" t="s">
        <v>568</v>
      </c>
      <c r="E116" s="239" t="s">
        <v>43</v>
      </c>
      <c r="F116" s="240" t="s">
        <v>571</v>
      </c>
      <c r="G116" s="238"/>
      <c r="H116" s="241">
        <v>0.96</v>
      </c>
      <c r="I116" s="242"/>
      <c r="J116" s="238"/>
      <c r="K116" s="238"/>
      <c r="L116" s="243"/>
      <c r="M116" s="244"/>
      <c r="N116" s="245"/>
      <c r="O116" s="245"/>
      <c r="P116" s="245"/>
      <c r="Q116" s="245"/>
      <c r="R116" s="245"/>
      <c r="S116" s="245"/>
      <c r="T116" s="246"/>
      <c r="AT116" s="247" t="s">
        <v>568</v>
      </c>
      <c r="AU116" s="247" t="s">
        <v>90</v>
      </c>
      <c r="AV116" s="14" t="s">
        <v>147</v>
      </c>
      <c r="AW116" s="14" t="s">
        <v>41</v>
      </c>
      <c r="AX116" s="14" t="s">
        <v>87</v>
      </c>
      <c r="AY116" s="247" t="s">
        <v>141</v>
      </c>
    </row>
    <row r="117" spans="2:65" s="1" customFormat="1" ht="16.5" customHeight="1">
      <c r="B117" s="35"/>
      <c r="C117" s="187" t="s">
        <v>157</v>
      </c>
      <c r="D117" s="187" t="s">
        <v>161</v>
      </c>
      <c r="E117" s="188" t="s">
        <v>588</v>
      </c>
      <c r="F117" s="189" t="s">
        <v>589</v>
      </c>
      <c r="G117" s="190" t="s">
        <v>590</v>
      </c>
      <c r="H117" s="191">
        <v>1.92</v>
      </c>
      <c r="I117" s="192"/>
      <c r="J117" s="193">
        <f>ROUND(I117*H117,2)</f>
        <v>0</v>
      </c>
      <c r="K117" s="189" t="s">
        <v>379</v>
      </c>
      <c r="L117" s="194"/>
      <c r="M117" s="195" t="s">
        <v>43</v>
      </c>
      <c r="N117" s="196" t="s">
        <v>52</v>
      </c>
      <c r="O117" s="61"/>
      <c r="P117" s="184">
        <f>O117*H117</f>
        <v>0</v>
      </c>
      <c r="Q117" s="184">
        <v>1</v>
      </c>
      <c r="R117" s="184">
        <f>Q117*H117</f>
        <v>1.92</v>
      </c>
      <c r="S117" s="184">
        <v>0</v>
      </c>
      <c r="T117" s="185">
        <f>S117*H117</f>
        <v>0</v>
      </c>
      <c r="AR117" s="17" t="s">
        <v>156</v>
      </c>
      <c r="AT117" s="17" t="s">
        <v>161</v>
      </c>
      <c r="AU117" s="17" t="s">
        <v>90</v>
      </c>
      <c r="AY117" s="17" t="s">
        <v>141</v>
      </c>
      <c r="BE117" s="186">
        <f>IF(N117="základní",J117,0)</f>
        <v>0</v>
      </c>
      <c r="BF117" s="186">
        <f>IF(N117="snížená",J117,0)</f>
        <v>0</v>
      </c>
      <c r="BG117" s="186">
        <f>IF(N117="zákl. přenesená",J117,0)</f>
        <v>0</v>
      </c>
      <c r="BH117" s="186">
        <f>IF(N117="sníž. přenesená",J117,0)</f>
        <v>0</v>
      </c>
      <c r="BI117" s="186">
        <f>IF(N117="nulová",J117,0)</f>
        <v>0</v>
      </c>
      <c r="BJ117" s="17" t="s">
        <v>87</v>
      </c>
      <c r="BK117" s="186">
        <f>ROUND(I117*H117,2)</f>
        <v>0</v>
      </c>
      <c r="BL117" s="17" t="s">
        <v>147</v>
      </c>
      <c r="BM117" s="17" t="s">
        <v>591</v>
      </c>
    </row>
    <row r="118" spans="2:65" s="13" customFormat="1" ht="11.25">
      <c r="B118" s="226"/>
      <c r="C118" s="227"/>
      <c r="D118" s="213" t="s">
        <v>568</v>
      </c>
      <c r="E118" s="227"/>
      <c r="F118" s="229" t="s">
        <v>592</v>
      </c>
      <c r="G118" s="227"/>
      <c r="H118" s="230">
        <v>1.92</v>
      </c>
      <c r="I118" s="231"/>
      <c r="J118" s="227"/>
      <c r="K118" s="227"/>
      <c r="L118" s="232"/>
      <c r="M118" s="233"/>
      <c r="N118" s="234"/>
      <c r="O118" s="234"/>
      <c r="P118" s="234"/>
      <c r="Q118" s="234"/>
      <c r="R118" s="234"/>
      <c r="S118" s="234"/>
      <c r="T118" s="235"/>
      <c r="AT118" s="236" t="s">
        <v>568</v>
      </c>
      <c r="AU118" s="236" t="s">
        <v>90</v>
      </c>
      <c r="AV118" s="13" t="s">
        <v>90</v>
      </c>
      <c r="AW118" s="13" t="s">
        <v>4</v>
      </c>
      <c r="AX118" s="13" t="s">
        <v>87</v>
      </c>
      <c r="AY118" s="236" t="s">
        <v>141</v>
      </c>
    </row>
    <row r="119" spans="2:65" s="10" customFormat="1" ht="22.9" customHeight="1">
      <c r="B119" s="161"/>
      <c r="C119" s="162"/>
      <c r="D119" s="163" t="s">
        <v>80</v>
      </c>
      <c r="E119" s="209" t="s">
        <v>157</v>
      </c>
      <c r="F119" s="209" t="s">
        <v>593</v>
      </c>
      <c r="G119" s="162"/>
      <c r="H119" s="162"/>
      <c r="I119" s="165"/>
      <c r="J119" s="210">
        <f>BK119</f>
        <v>0</v>
      </c>
      <c r="K119" s="162"/>
      <c r="L119" s="167"/>
      <c r="M119" s="168"/>
      <c r="N119" s="169"/>
      <c r="O119" s="169"/>
      <c r="P119" s="170">
        <f>SUM(P120:P536)</f>
        <v>0</v>
      </c>
      <c r="Q119" s="169"/>
      <c r="R119" s="170">
        <f>SUM(R120:R536)</f>
        <v>1655.6990395999999</v>
      </c>
      <c r="S119" s="169"/>
      <c r="T119" s="171">
        <f>SUM(T120:T536)</f>
        <v>189.374</v>
      </c>
      <c r="AR119" s="172" t="s">
        <v>87</v>
      </c>
      <c r="AT119" s="173" t="s">
        <v>80</v>
      </c>
      <c r="AU119" s="173" t="s">
        <v>87</v>
      </c>
      <c r="AY119" s="172" t="s">
        <v>141</v>
      </c>
      <c r="BK119" s="174">
        <f>SUM(BK120:BK536)</f>
        <v>0</v>
      </c>
    </row>
    <row r="120" spans="2:65" s="1" customFormat="1" ht="33.75" customHeight="1">
      <c r="B120" s="35"/>
      <c r="C120" s="175" t="s">
        <v>153</v>
      </c>
      <c r="D120" s="175" t="s">
        <v>142</v>
      </c>
      <c r="E120" s="176" t="s">
        <v>594</v>
      </c>
      <c r="F120" s="177" t="s">
        <v>595</v>
      </c>
      <c r="G120" s="178" t="s">
        <v>596</v>
      </c>
      <c r="H120" s="179">
        <v>1140</v>
      </c>
      <c r="I120" s="180"/>
      <c r="J120" s="181">
        <f>ROUND(I120*H120,2)</f>
        <v>0</v>
      </c>
      <c r="K120" s="177" t="s">
        <v>146</v>
      </c>
      <c r="L120" s="39"/>
      <c r="M120" s="182" t="s">
        <v>43</v>
      </c>
      <c r="N120" s="183" t="s">
        <v>52</v>
      </c>
      <c r="O120" s="61"/>
      <c r="P120" s="184">
        <f>O120*H120</f>
        <v>0</v>
      </c>
      <c r="Q120" s="184">
        <v>0</v>
      </c>
      <c r="R120" s="184">
        <f>Q120*H120</f>
        <v>0</v>
      </c>
      <c r="S120" s="184">
        <v>0</v>
      </c>
      <c r="T120" s="185">
        <f>S120*H120</f>
        <v>0</v>
      </c>
      <c r="AR120" s="17" t="s">
        <v>147</v>
      </c>
      <c r="AT120" s="17" t="s">
        <v>142</v>
      </c>
      <c r="AU120" s="17" t="s">
        <v>90</v>
      </c>
      <c r="AY120" s="17" t="s">
        <v>141</v>
      </c>
      <c r="BE120" s="186">
        <f>IF(N120="základní",J120,0)</f>
        <v>0</v>
      </c>
      <c r="BF120" s="186">
        <f>IF(N120="snížená",J120,0)</f>
        <v>0</v>
      </c>
      <c r="BG120" s="186">
        <f>IF(N120="zákl. přenesená",J120,0)</f>
        <v>0</v>
      </c>
      <c r="BH120" s="186">
        <f>IF(N120="sníž. přenesená",J120,0)</f>
        <v>0</v>
      </c>
      <c r="BI120" s="186">
        <f>IF(N120="nulová",J120,0)</f>
        <v>0</v>
      </c>
      <c r="BJ120" s="17" t="s">
        <v>87</v>
      </c>
      <c r="BK120" s="186">
        <f>ROUND(I120*H120,2)</f>
        <v>0</v>
      </c>
      <c r="BL120" s="17" t="s">
        <v>147</v>
      </c>
      <c r="BM120" s="17" t="s">
        <v>597</v>
      </c>
    </row>
    <row r="121" spans="2:65" s="1" customFormat="1" ht="29.25">
      <c r="B121" s="35"/>
      <c r="C121" s="36"/>
      <c r="D121" s="213" t="s">
        <v>566</v>
      </c>
      <c r="E121" s="36"/>
      <c r="F121" s="214" t="s">
        <v>598</v>
      </c>
      <c r="G121" s="36"/>
      <c r="H121" s="36"/>
      <c r="I121" s="113"/>
      <c r="J121" s="36"/>
      <c r="K121" s="36"/>
      <c r="L121" s="39"/>
      <c r="M121" s="215"/>
      <c r="N121" s="61"/>
      <c r="O121" s="61"/>
      <c r="P121" s="61"/>
      <c r="Q121" s="61"/>
      <c r="R121" s="61"/>
      <c r="S121" s="61"/>
      <c r="T121" s="62"/>
      <c r="AT121" s="17" t="s">
        <v>566</v>
      </c>
      <c r="AU121" s="17" t="s">
        <v>90</v>
      </c>
    </row>
    <row r="122" spans="2:65" s="12" customFormat="1" ht="11.25">
      <c r="B122" s="216"/>
      <c r="C122" s="217"/>
      <c r="D122" s="213" t="s">
        <v>568</v>
      </c>
      <c r="E122" s="218" t="s">
        <v>43</v>
      </c>
      <c r="F122" s="219" t="s">
        <v>599</v>
      </c>
      <c r="G122" s="217"/>
      <c r="H122" s="218" t="s">
        <v>43</v>
      </c>
      <c r="I122" s="220"/>
      <c r="J122" s="217"/>
      <c r="K122" s="217"/>
      <c r="L122" s="221"/>
      <c r="M122" s="222"/>
      <c r="N122" s="223"/>
      <c r="O122" s="223"/>
      <c r="P122" s="223"/>
      <c r="Q122" s="223"/>
      <c r="R122" s="223"/>
      <c r="S122" s="223"/>
      <c r="T122" s="224"/>
      <c r="AT122" s="225" t="s">
        <v>568</v>
      </c>
      <c r="AU122" s="225" t="s">
        <v>90</v>
      </c>
      <c r="AV122" s="12" t="s">
        <v>87</v>
      </c>
      <c r="AW122" s="12" t="s">
        <v>41</v>
      </c>
      <c r="AX122" s="12" t="s">
        <v>81</v>
      </c>
      <c r="AY122" s="225" t="s">
        <v>141</v>
      </c>
    </row>
    <row r="123" spans="2:65" s="12" customFormat="1" ht="11.25">
      <c r="B123" s="216"/>
      <c r="C123" s="217"/>
      <c r="D123" s="213" t="s">
        <v>568</v>
      </c>
      <c r="E123" s="218" t="s">
        <v>43</v>
      </c>
      <c r="F123" s="219" t="s">
        <v>600</v>
      </c>
      <c r="G123" s="217"/>
      <c r="H123" s="218" t="s">
        <v>43</v>
      </c>
      <c r="I123" s="220"/>
      <c r="J123" s="217"/>
      <c r="K123" s="217"/>
      <c r="L123" s="221"/>
      <c r="M123" s="222"/>
      <c r="N123" s="223"/>
      <c r="O123" s="223"/>
      <c r="P123" s="223"/>
      <c r="Q123" s="223"/>
      <c r="R123" s="223"/>
      <c r="S123" s="223"/>
      <c r="T123" s="224"/>
      <c r="AT123" s="225" t="s">
        <v>568</v>
      </c>
      <c r="AU123" s="225" t="s">
        <v>90</v>
      </c>
      <c r="AV123" s="12" t="s">
        <v>87</v>
      </c>
      <c r="AW123" s="12" t="s">
        <v>41</v>
      </c>
      <c r="AX123" s="12" t="s">
        <v>81</v>
      </c>
      <c r="AY123" s="225" t="s">
        <v>141</v>
      </c>
    </row>
    <row r="124" spans="2:65" s="13" customFormat="1" ht="11.25">
      <c r="B124" s="226"/>
      <c r="C124" s="227"/>
      <c r="D124" s="213" t="s">
        <v>568</v>
      </c>
      <c r="E124" s="228" t="s">
        <v>43</v>
      </c>
      <c r="F124" s="229" t="s">
        <v>601</v>
      </c>
      <c r="G124" s="227"/>
      <c r="H124" s="230">
        <v>1140</v>
      </c>
      <c r="I124" s="231"/>
      <c r="J124" s="227"/>
      <c r="K124" s="227"/>
      <c r="L124" s="232"/>
      <c r="M124" s="233"/>
      <c r="N124" s="234"/>
      <c r="O124" s="234"/>
      <c r="P124" s="234"/>
      <c r="Q124" s="234"/>
      <c r="R124" s="234"/>
      <c r="S124" s="234"/>
      <c r="T124" s="235"/>
      <c r="AT124" s="236" t="s">
        <v>568</v>
      </c>
      <c r="AU124" s="236" t="s">
        <v>90</v>
      </c>
      <c r="AV124" s="13" t="s">
        <v>90</v>
      </c>
      <c r="AW124" s="13" t="s">
        <v>41</v>
      </c>
      <c r="AX124" s="13" t="s">
        <v>81</v>
      </c>
      <c r="AY124" s="236" t="s">
        <v>141</v>
      </c>
    </row>
    <row r="125" spans="2:65" s="14" customFormat="1" ht="11.25">
      <c r="B125" s="237"/>
      <c r="C125" s="238"/>
      <c r="D125" s="213" t="s">
        <v>568</v>
      </c>
      <c r="E125" s="239" t="s">
        <v>43</v>
      </c>
      <c r="F125" s="240" t="s">
        <v>571</v>
      </c>
      <c r="G125" s="238"/>
      <c r="H125" s="241">
        <v>1140</v>
      </c>
      <c r="I125" s="242"/>
      <c r="J125" s="238"/>
      <c r="K125" s="238"/>
      <c r="L125" s="243"/>
      <c r="M125" s="244"/>
      <c r="N125" s="245"/>
      <c r="O125" s="245"/>
      <c r="P125" s="245"/>
      <c r="Q125" s="245"/>
      <c r="R125" s="245"/>
      <c r="S125" s="245"/>
      <c r="T125" s="246"/>
      <c r="AT125" s="247" t="s">
        <v>568</v>
      </c>
      <c r="AU125" s="247" t="s">
        <v>90</v>
      </c>
      <c r="AV125" s="14" t="s">
        <v>147</v>
      </c>
      <c r="AW125" s="14" t="s">
        <v>41</v>
      </c>
      <c r="AX125" s="14" t="s">
        <v>87</v>
      </c>
      <c r="AY125" s="247" t="s">
        <v>141</v>
      </c>
    </row>
    <row r="126" spans="2:65" s="1" customFormat="1" ht="33.75" customHeight="1">
      <c r="B126" s="35"/>
      <c r="C126" s="175" t="s">
        <v>165</v>
      </c>
      <c r="D126" s="175" t="s">
        <v>142</v>
      </c>
      <c r="E126" s="176" t="s">
        <v>602</v>
      </c>
      <c r="F126" s="177" t="s">
        <v>603</v>
      </c>
      <c r="G126" s="178" t="s">
        <v>604</v>
      </c>
      <c r="H126" s="179">
        <v>68</v>
      </c>
      <c r="I126" s="180"/>
      <c r="J126" s="181">
        <f>ROUND(I126*H126,2)</f>
        <v>0</v>
      </c>
      <c r="K126" s="177" t="s">
        <v>146</v>
      </c>
      <c r="L126" s="39"/>
      <c r="M126" s="182" t="s">
        <v>43</v>
      </c>
      <c r="N126" s="183" t="s">
        <v>52</v>
      </c>
      <c r="O126" s="61"/>
      <c r="P126" s="184">
        <f>O126*H126</f>
        <v>0</v>
      </c>
      <c r="Q126" s="184">
        <v>0</v>
      </c>
      <c r="R126" s="184">
        <f>Q126*H126</f>
        <v>0</v>
      </c>
      <c r="S126" s="184">
        <v>0</v>
      </c>
      <c r="T126" s="185">
        <f>S126*H126</f>
        <v>0</v>
      </c>
      <c r="AR126" s="17" t="s">
        <v>147</v>
      </c>
      <c r="AT126" s="17" t="s">
        <v>142</v>
      </c>
      <c r="AU126" s="17" t="s">
        <v>90</v>
      </c>
      <c r="AY126" s="17" t="s">
        <v>141</v>
      </c>
      <c r="BE126" s="186">
        <f>IF(N126="základní",J126,0)</f>
        <v>0</v>
      </c>
      <c r="BF126" s="186">
        <f>IF(N126="snížená",J126,0)</f>
        <v>0</v>
      </c>
      <c r="BG126" s="186">
        <f>IF(N126="zákl. přenesená",J126,0)</f>
        <v>0</v>
      </c>
      <c r="BH126" s="186">
        <f>IF(N126="sníž. přenesená",J126,0)</f>
        <v>0</v>
      </c>
      <c r="BI126" s="186">
        <f>IF(N126="nulová",J126,0)</f>
        <v>0</v>
      </c>
      <c r="BJ126" s="17" t="s">
        <v>87</v>
      </c>
      <c r="BK126" s="186">
        <f>ROUND(I126*H126,2)</f>
        <v>0</v>
      </c>
      <c r="BL126" s="17" t="s">
        <v>147</v>
      </c>
      <c r="BM126" s="17" t="s">
        <v>605</v>
      </c>
    </row>
    <row r="127" spans="2:65" s="1" customFormat="1" ht="39">
      <c r="B127" s="35"/>
      <c r="C127" s="36"/>
      <c r="D127" s="213" t="s">
        <v>566</v>
      </c>
      <c r="E127" s="36"/>
      <c r="F127" s="214" t="s">
        <v>606</v>
      </c>
      <c r="G127" s="36"/>
      <c r="H127" s="36"/>
      <c r="I127" s="113"/>
      <c r="J127" s="36"/>
      <c r="K127" s="36"/>
      <c r="L127" s="39"/>
      <c r="M127" s="215"/>
      <c r="N127" s="61"/>
      <c r="O127" s="61"/>
      <c r="P127" s="61"/>
      <c r="Q127" s="61"/>
      <c r="R127" s="61"/>
      <c r="S127" s="61"/>
      <c r="T127" s="62"/>
      <c r="AT127" s="17" t="s">
        <v>566</v>
      </c>
      <c r="AU127" s="17" t="s">
        <v>90</v>
      </c>
    </row>
    <row r="128" spans="2:65" s="12" customFormat="1" ht="11.25">
      <c r="B128" s="216"/>
      <c r="C128" s="217"/>
      <c r="D128" s="213" t="s">
        <v>568</v>
      </c>
      <c r="E128" s="218" t="s">
        <v>43</v>
      </c>
      <c r="F128" s="219" t="s">
        <v>607</v>
      </c>
      <c r="G128" s="217"/>
      <c r="H128" s="218" t="s">
        <v>43</v>
      </c>
      <c r="I128" s="220"/>
      <c r="J128" s="217"/>
      <c r="K128" s="217"/>
      <c r="L128" s="221"/>
      <c r="M128" s="222"/>
      <c r="N128" s="223"/>
      <c r="O128" s="223"/>
      <c r="P128" s="223"/>
      <c r="Q128" s="223"/>
      <c r="R128" s="223"/>
      <c r="S128" s="223"/>
      <c r="T128" s="224"/>
      <c r="AT128" s="225" t="s">
        <v>568</v>
      </c>
      <c r="AU128" s="225" t="s">
        <v>90</v>
      </c>
      <c r="AV128" s="12" t="s">
        <v>87</v>
      </c>
      <c r="AW128" s="12" t="s">
        <v>41</v>
      </c>
      <c r="AX128" s="12" t="s">
        <v>81</v>
      </c>
      <c r="AY128" s="225" t="s">
        <v>141</v>
      </c>
    </row>
    <row r="129" spans="2:65" s="13" customFormat="1" ht="11.25">
      <c r="B129" s="226"/>
      <c r="C129" s="227"/>
      <c r="D129" s="213" t="s">
        <v>568</v>
      </c>
      <c r="E129" s="228" t="s">
        <v>43</v>
      </c>
      <c r="F129" s="229" t="s">
        <v>257</v>
      </c>
      <c r="G129" s="227"/>
      <c r="H129" s="230">
        <v>64</v>
      </c>
      <c r="I129" s="231"/>
      <c r="J129" s="227"/>
      <c r="K129" s="227"/>
      <c r="L129" s="232"/>
      <c r="M129" s="233"/>
      <c r="N129" s="234"/>
      <c r="O129" s="234"/>
      <c r="P129" s="234"/>
      <c r="Q129" s="234"/>
      <c r="R129" s="234"/>
      <c r="S129" s="234"/>
      <c r="T129" s="235"/>
      <c r="AT129" s="236" t="s">
        <v>568</v>
      </c>
      <c r="AU129" s="236" t="s">
        <v>90</v>
      </c>
      <c r="AV129" s="13" t="s">
        <v>90</v>
      </c>
      <c r="AW129" s="13" t="s">
        <v>41</v>
      </c>
      <c r="AX129" s="13" t="s">
        <v>81</v>
      </c>
      <c r="AY129" s="236" t="s">
        <v>141</v>
      </c>
    </row>
    <row r="130" spans="2:65" s="12" customFormat="1" ht="11.25">
      <c r="B130" s="216"/>
      <c r="C130" s="217"/>
      <c r="D130" s="213" t="s">
        <v>568</v>
      </c>
      <c r="E130" s="218" t="s">
        <v>43</v>
      </c>
      <c r="F130" s="219" t="s">
        <v>608</v>
      </c>
      <c r="G130" s="217"/>
      <c r="H130" s="218" t="s">
        <v>43</v>
      </c>
      <c r="I130" s="220"/>
      <c r="J130" s="217"/>
      <c r="K130" s="217"/>
      <c r="L130" s="221"/>
      <c r="M130" s="222"/>
      <c r="N130" s="223"/>
      <c r="O130" s="223"/>
      <c r="P130" s="223"/>
      <c r="Q130" s="223"/>
      <c r="R130" s="223"/>
      <c r="S130" s="223"/>
      <c r="T130" s="224"/>
      <c r="AT130" s="225" t="s">
        <v>568</v>
      </c>
      <c r="AU130" s="225" t="s">
        <v>90</v>
      </c>
      <c r="AV130" s="12" t="s">
        <v>87</v>
      </c>
      <c r="AW130" s="12" t="s">
        <v>41</v>
      </c>
      <c r="AX130" s="12" t="s">
        <v>81</v>
      </c>
      <c r="AY130" s="225" t="s">
        <v>141</v>
      </c>
    </row>
    <row r="131" spans="2:65" s="13" customFormat="1" ht="11.25">
      <c r="B131" s="226"/>
      <c r="C131" s="227"/>
      <c r="D131" s="213" t="s">
        <v>568</v>
      </c>
      <c r="E131" s="228" t="s">
        <v>43</v>
      </c>
      <c r="F131" s="229" t="s">
        <v>609</v>
      </c>
      <c r="G131" s="227"/>
      <c r="H131" s="230">
        <v>4</v>
      </c>
      <c r="I131" s="231"/>
      <c r="J131" s="227"/>
      <c r="K131" s="227"/>
      <c r="L131" s="232"/>
      <c r="M131" s="233"/>
      <c r="N131" s="234"/>
      <c r="O131" s="234"/>
      <c r="P131" s="234"/>
      <c r="Q131" s="234"/>
      <c r="R131" s="234"/>
      <c r="S131" s="234"/>
      <c r="T131" s="235"/>
      <c r="AT131" s="236" t="s">
        <v>568</v>
      </c>
      <c r="AU131" s="236" t="s">
        <v>90</v>
      </c>
      <c r="AV131" s="13" t="s">
        <v>90</v>
      </c>
      <c r="AW131" s="13" t="s">
        <v>41</v>
      </c>
      <c r="AX131" s="13" t="s">
        <v>81</v>
      </c>
      <c r="AY131" s="236" t="s">
        <v>141</v>
      </c>
    </row>
    <row r="132" spans="2:65" s="14" customFormat="1" ht="11.25">
      <c r="B132" s="237"/>
      <c r="C132" s="238"/>
      <c r="D132" s="213" t="s">
        <v>568</v>
      </c>
      <c r="E132" s="239" t="s">
        <v>43</v>
      </c>
      <c r="F132" s="240" t="s">
        <v>571</v>
      </c>
      <c r="G132" s="238"/>
      <c r="H132" s="241">
        <v>68</v>
      </c>
      <c r="I132" s="242"/>
      <c r="J132" s="238"/>
      <c r="K132" s="238"/>
      <c r="L132" s="243"/>
      <c r="M132" s="244"/>
      <c r="N132" s="245"/>
      <c r="O132" s="245"/>
      <c r="P132" s="245"/>
      <c r="Q132" s="245"/>
      <c r="R132" s="245"/>
      <c r="S132" s="245"/>
      <c r="T132" s="246"/>
      <c r="AT132" s="247" t="s">
        <v>568</v>
      </c>
      <c r="AU132" s="247" t="s">
        <v>90</v>
      </c>
      <c r="AV132" s="14" t="s">
        <v>147</v>
      </c>
      <c r="AW132" s="14" t="s">
        <v>41</v>
      </c>
      <c r="AX132" s="14" t="s">
        <v>87</v>
      </c>
      <c r="AY132" s="247" t="s">
        <v>141</v>
      </c>
    </row>
    <row r="133" spans="2:65" s="1" customFormat="1" ht="16.5" customHeight="1">
      <c r="B133" s="35"/>
      <c r="C133" s="187" t="s">
        <v>156</v>
      </c>
      <c r="D133" s="187" t="s">
        <v>161</v>
      </c>
      <c r="E133" s="188" t="s">
        <v>610</v>
      </c>
      <c r="F133" s="189" t="s">
        <v>611</v>
      </c>
      <c r="G133" s="190" t="s">
        <v>145</v>
      </c>
      <c r="H133" s="191">
        <v>64</v>
      </c>
      <c r="I133" s="192"/>
      <c r="J133" s="193">
        <f>ROUND(I133*H133,2)</f>
        <v>0</v>
      </c>
      <c r="K133" s="189" t="s">
        <v>146</v>
      </c>
      <c r="L133" s="194"/>
      <c r="M133" s="195" t="s">
        <v>43</v>
      </c>
      <c r="N133" s="196" t="s">
        <v>52</v>
      </c>
      <c r="O133" s="61"/>
      <c r="P133" s="184">
        <f>O133*H133</f>
        <v>0</v>
      </c>
      <c r="Q133" s="184">
        <v>2.6530000000000001E-2</v>
      </c>
      <c r="R133" s="184">
        <f>Q133*H133</f>
        <v>1.6979200000000001</v>
      </c>
      <c r="S133" s="184">
        <v>0</v>
      </c>
      <c r="T133" s="185">
        <f>S133*H133</f>
        <v>0</v>
      </c>
      <c r="AR133" s="17" t="s">
        <v>156</v>
      </c>
      <c r="AT133" s="17" t="s">
        <v>161</v>
      </c>
      <c r="AU133" s="17" t="s">
        <v>90</v>
      </c>
      <c r="AY133" s="17" t="s">
        <v>141</v>
      </c>
      <c r="BE133" s="186">
        <f>IF(N133="základní",J133,0)</f>
        <v>0</v>
      </c>
      <c r="BF133" s="186">
        <f>IF(N133="snížená",J133,0)</f>
        <v>0</v>
      </c>
      <c r="BG133" s="186">
        <f>IF(N133="zákl. přenesená",J133,0)</f>
        <v>0</v>
      </c>
      <c r="BH133" s="186">
        <f>IF(N133="sníž. přenesená",J133,0)</f>
        <v>0</v>
      </c>
      <c r="BI133" s="186">
        <f>IF(N133="nulová",J133,0)</f>
        <v>0</v>
      </c>
      <c r="BJ133" s="17" t="s">
        <v>87</v>
      </c>
      <c r="BK133" s="186">
        <f>ROUND(I133*H133,2)</f>
        <v>0</v>
      </c>
      <c r="BL133" s="17" t="s">
        <v>147</v>
      </c>
      <c r="BM133" s="17" t="s">
        <v>612</v>
      </c>
    </row>
    <row r="134" spans="2:65" s="12" customFormat="1" ht="11.25">
      <c r="B134" s="216"/>
      <c r="C134" s="217"/>
      <c r="D134" s="213" t="s">
        <v>568</v>
      </c>
      <c r="E134" s="218" t="s">
        <v>43</v>
      </c>
      <c r="F134" s="219" t="s">
        <v>607</v>
      </c>
      <c r="G134" s="217"/>
      <c r="H134" s="218" t="s">
        <v>43</v>
      </c>
      <c r="I134" s="220"/>
      <c r="J134" s="217"/>
      <c r="K134" s="217"/>
      <c r="L134" s="221"/>
      <c r="M134" s="222"/>
      <c r="N134" s="223"/>
      <c r="O134" s="223"/>
      <c r="P134" s="223"/>
      <c r="Q134" s="223"/>
      <c r="R134" s="223"/>
      <c r="S134" s="223"/>
      <c r="T134" s="224"/>
      <c r="AT134" s="225" t="s">
        <v>568</v>
      </c>
      <c r="AU134" s="225" t="s">
        <v>90</v>
      </c>
      <c r="AV134" s="12" t="s">
        <v>87</v>
      </c>
      <c r="AW134" s="12" t="s">
        <v>41</v>
      </c>
      <c r="AX134" s="12" t="s">
        <v>81</v>
      </c>
      <c r="AY134" s="225" t="s">
        <v>141</v>
      </c>
    </row>
    <row r="135" spans="2:65" s="13" customFormat="1" ht="11.25">
      <c r="B135" s="226"/>
      <c r="C135" s="227"/>
      <c r="D135" s="213" t="s">
        <v>568</v>
      </c>
      <c r="E135" s="228" t="s">
        <v>43</v>
      </c>
      <c r="F135" s="229" t="s">
        <v>257</v>
      </c>
      <c r="G135" s="227"/>
      <c r="H135" s="230">
        <v>64</v>
      </c>
      <c r="I135" s="231"/>
      <c r="J135" s="227"/>
      <c r="K135" s="227"/>
      <c r="L135" s="232"/>
      <c r="M135" s="233"/>
      <c r="N135" s="234"/>
      <c r="O135" s="234"/>
      <c r="P135" s="234"/>
      <c r="Q135" s="234"/>
      <c r="R135" s="234"/>
      <c r="S135" s="234"/>
      <c r="T135" s="235"/>
      <c r="AT135" s="236" t="s">
        <v>568</v>
      </c>
      <c r="AU135" s="236" t="s">
        <v>90</v>
      </c>
      <c r="AV135" s="13" t="s">
        <v>90</v>
      </c>
      <c r="AW135" s="13" t="s">
        <v>41</v>
      </c>
      <c r="AX135" s="13" t="s">
        <v>81</v>
      </c>
      <c r="AY135" s="236" t="s">
        <v>141</v>
      </c>
    </row>
    <row r="136" spans="2:65" s="14" customFormat="1" ht="11.25">
      <c r="B136" s="237"/>
      <c r="C136" s="238"/>
      <c r="D136" s="213" t="s">
        <v>568</v>
      </c>
      <c r="E136" s="239" t="s">
        <v>43</v>
      </c>
      <c r="F136" s="240" t="s">
        <v>571</v>
      </c>
      <c r="G136" s="238"/>
      <c r="H136" s="241">
        <v>64</v>
      </c>
      <c r="I136" s="242"/>
      <c r="J136" s="238"/>
      <c r="K136" s="238"/>
      <c r="L136" s="243"/>
      <c r="M136" s="244"/>
      <c r="N136" s="245"/>
      <c r="O136" s="245"/>
      <c r="P136" s="245"/>
      <c r="Q136" s="245"/>
      <c r="R136" s="245"/>
      <c r="S136" s="245"/>
      <c r="T136" s="246"/>
      <c r="AT136" s="247" t="s">
        <v>568</v>
      </c>
      <c r="AU136" s="247" t="s">
        <v>90</v>
      </c>
      <c r="AV136" s="14" t="s">
        <v>147</v>
      </c>
      <c r="AW136" s="14" t="s">
        <v>41</v>
      </c>
      <c r="AX136" s="14" t="s">
        <v>87</v>
      </c>
      <c r="AY136" s="247" t="s">
        <v>141</v>
      </c>
    </row>
    <row r="137" spans="2:65" s="1" customFormat="1" ht="22.5" customHeight="1">
      <c r="B137" s="35"/>
      <c r="C137" s="175" t="s">
        <v>172</v>
      </c>
      <c r="D137" s="175" t="s">
        <v>142</v>
      </c>
      <c r="E137" s="176" t="s">
        <v>613</v>
      </c>
      <c r="F137" s="177" t="s">
        <v>614</v>
      </c>
      <c r="G137" s="178" t="s">
        <v>418</v>
      </c>
      <c r="H137" s="179">
        <v>113</v>
      </c>
      <c r="I137" s="180"/>
      <c r="J137" s="181">
        <f>ROUND(I137*H137,2)</f>
        <v>0</v>
      </c>
      <c r="K137" s="177" t="s">
        <v>379</v>
      </c>
      <c r="L137" s="39"/>
      <c r="M137" s="182" t="s">
        <v>43</v>
      </c>
      <c r="N137" s="183" t="s">
        <v>52</v>
      </c>
      <c r="O137" s="61"/>
      <c r="P137" s="184">
        <f>O137*H137</f>
        <v>0</v>
      </c>
      <c r="Q137" s="184">
        <v>0</v>
      </c>
      <c r="R137" s="184">
        <f>Q137*H137</f>
        <v>0</v>
      </c>
      <c r="S137" s="184">
        <v>0.60399999999999998</v>
      </c>
      <c r="T137" s="185">
        <f>S137*H137</f>
        <v>68.251999999999995</v>
      </c>
      <c r="AR137" s="17" t="s">
        <v>147</v>
      </c>
      <c r="AT137" s="17" t="s">
        <v>142</v>
      </c>
      <c r="AU137" s="17" t="s">
        <v>90</v>
      </c>
      <c r="AY137" s="17" t="s">
        <v>141</v>
      </c>
      <c r="BE137" s="186">
        <f>IF(N137="základní",J137,0)</f>
        <v>0</v>
      </c>
      <c r="BF137" s="186">
        <f>IF(N137="snížená",J137,0)</f>
        <v>0</v>
      </c>
      <c r="BG137" s="186">
        <f>IF(N137="zákl. přenesená",J137,0)</f>
        <v>0</v>
      </c>
      <c r="BH137" s="186">
        <f>IF(N137="sníž. přenesená",J137,0)</f>
        <v>0</v>
      </c>
      <c r="BI137" s="186">
        <f>IF(N137="nulová",J137,0)</f>
        <v>0</v>
      </c>
      <c r="BJ137" s="17" t="s">
        <v>87</v>
      </c>
      <c r="BK137" s="186">
        <f>ROUND(I137*H137,2)</f>
        <v>0</v>
      </c>
      <c r="BL137" s="17" t="s">
        <v>147</v>
      </c>
      <c r="BM137" s="17" t="s">
        <v>615</v>
      </c>
    </row>
    <row r="138" spans="2:65" s="1" customFormat="1" ht="58.5">
      <c r="B138" s="35"/>
      <c r="C138" s="36"/>
      <c r="D138" s="213" t="s">
        <v>566</v>
      </c>
      <c r="E138" s="36"/>
      <c r="F138" s="214" t="s">
        <v>616</v>
      </c>
      <c r="G138" s="36"/>
      <c r="H138" s="36"/>
      <c r="I138" s="113"/>
      <c r="J138" s="36"/>
      <c r="K138" s="36"/>
      <c r="L138" s="39"/>
      <c r="M138" s="215"/>
      <c r="N138" s="61"/>
      <c r="O138" s="61"/>
      <c r="P138" s="61"/>
      <c r="Q138" s="61"/>
      <c r="R138" s="61"/>
      <c r="S138" s="61"/>
      <c r="T138" s="62"/>
      <c r="AT138" s="17" t="s">
        <v>566</v>
      </c>
      <c r="AU138" s="17" t="s">
        <v>90</v>
      </c>
    </row>
    <row r="139" spans="2:65" s="12" customFormat="1" ht="11.25">
      <c r="B139" s="216"/>
      <c r="C139" s="217"/>
      <c r="D139" s="213" t="s">
        <v>568</v>
      </c>
      <c r="E139" s="218" t="s">
        <v>43</v>
      </c>
      <c r="F139" s="219" t="s">
        <v>617</v>
      </c>
      <c r="G139" s="217"/>
      <c r="H139" s="218" t="s">
        <v>43</v>
      </c>
      <c r="I139" s="220"/>
      <c r="J139" s="217"/>
      <c r="K139" s="217"/>
      <c r="L139" s="221"/>
      <c r="M139" s="222"/>
      <c r="N139" s="223"/>
      <c r="O139" s="223"/>
      <c r="P139" s="223"/>
      <c r="Q139" s="223"/>
      <c r="R139" s="223"/>
      <c r="S139" s="223"/>
      <c r="T139" s="224"/>
      <c r="AT139" s="225" t="s">
        <v>568</v>
      </c>
      <c r="AU139" s="225" t="s">
        <v>90</v>
      </c>
      <c r="AV139" s="12" t="s">
        <v>87</v>
      </c>
      <c r="AW139" s="12" t="s">
        <v>41</v>
      </c>
      <c r="AX139" s="12" t="s">
        <v>81</v>
      </c>
      <c r="AY139" s="225" t="s">
        <v>141</v>
      </c>
    </row>
    <row r="140" spans="2:65" s="12" customFormat="1" ht="11.25">
      <c r="B140" s="216"/>
      <c r="C140" s="217"/>
      <c r="D140" s="213" t="s">
        <v>568</v>
      </c>
      <c r="E140" s="218" t="s">
        <v>43</v>
      </c>
      <c r="F140" s="219" t="s">
        <v>618</v>
      </c>
      <c r="G140" s="217"/>
      <c r="H140" s="218" t="s">
        <v>43</v>
      </c>
      <c r="I140" s="220"/>
      <c r="J140" s="217"/>
      <c r="K140" s="217"/>
      <c r="L140" s="221"/>
      <c r="M140" s="222"/>
      <c r="N140" s="223"/>
      <c r="O140" s="223"/>
      <c r="P140" s="223"/>
      <c r="Q140" s="223"/>
      <c r="R140" s="223"/>
      <c r="S140" s="223"/>
      <c r="T140" s="224"/>
      <c r="AT140" s="225" t="s">
        <v>568</v>
      </c>
      <c r="AU140" s="225" t="s">
        <v>90</v>
      </c>
      <c r="AV140" s="12" t="s">
        <v>87</v>
      </c>
      <c r="AW140" s="12" t="s">
        <v>41</v>
      </c>
      <c r="AX140" s="12" t="s">
        <v>81</v>
      </c>
      <c r="AY140" s="225" t="s">
        <v>141</v>
      </c>
    </row>
    <row r="141" spans="2:65" s="12" customFormat="1" ht="11.25">
      <c r="B141" s="216"/>
      <c r="C141" s="217"/>
      <c r="D141" s="213" t="s">
        <v>568</v>
      </c>
      <c r="E141" s="218" t="s">
        <v>43</v>
      </c>
      <c r="F141" s="219" t="s">
        <v>619</v>
      </c>
      <c r="G141" s="217"/>
      <c r="H141" s="218" t="s">
        <v>43</v>
      </c>
      <c r="I141" s="220"/>
      <c r="J141" s="217"/>
      <c r="K141" s="217"/>
      <c r="L141" s="221"/>
      <c r="M141" s="222"/>
      <c r="N141" s="223"/>
      <c r="O141" s="223"/>
      <c r="P141" s="223"/>
      <c r="Q141" s="223"/>
      <c r="R141" s="223"/>
      <c r="S141" s="223"/>
      <c r="T141" s="224"/>
      <c r="AT141" s="225" t="s">
        <v>568</v>
      </c>
      <c r="AU141" s="225" t="s">
        <v>90</v>
      </c>
      <c r="AV141" s="12" t="s">
        <v>87</v>
      </c>
      <c r="AW141" s="12" t="s">
        <v>41</v>
      </c>
      <c r="AX141" s="12" t="s">
        <v>81</v>
      </c>
      <c r="AY141" s="225" t="s">
        <v>141</v>
      </c>
    </row>
    <row r="142" spans="2:65" s="12" customFormat="1" ht="11.25">
      <c r="B142" s="216"/>
      <c r="C142" s="217"/>
      <c r="D142" s="213" t="s">
        <v>568</v>
      </c>
      <c r="E142" s="218" t="s">
        <v>43</v>
      </c>
      <c r="F142" s="219" t="s">
        <v>620</v>
      </c>
      <c r="G142" s="217"/>
      <c r="H142" s="218" t="s">
        <v>43</v>
      </c>
      <c r="I142" s="220"/>
      <c r="J142" s="217"/>
      <c r="K142" s="217"/>
      <c r="L142" s="221"/>
      <c r="M142" s="222"/>
      <c r="N142" s="223"/>
      <c r="O142" s="223"/>
      <c r="P142" s="223"/>
      <c r="Q142" s="223"/>
      <c r="R142" s="223"/>
      <c r="S142" s="223"/>
      <c r="T142" s="224"/>
      <c r="AT142" s="225" t="s">
        <v>568</v>
      </c>
      <c r="AU142" s="225" t="s">
        <v>90</v>
      </c>
      <c r="AV142" s="12" t="s">
        <v>87</v>
      </c>
      <c r="AW142" s="12" t="s">
        <v>41</v>
      </c>
      <c r="AX142" s="12" t="s">
        <v>81</v>
      </c>
      <c r="AY142" s="225" t="s">
        <v>141</v>
      </c>
    </row>
    <row r="143" spans="2:65" s="13" customFormat="1" ht="11.25">
      <c r="B143" s="226"/>
      <c r="C143" s="227"/>
      <c r="D143" s="213" t="s">
        <v>568</v>
      </c>
      <c r="E143" s="228" t="s">
        <v>43</v>
      </c>
      <c r="F143" s="229" t="s">
        <v>621</v>
      </c>
      <c r="G143" s="227"/>
      <c r="H143" s="230">
        <v>113</v>
      </c>
      <c r="I143" s="231"/>
      <c r="J143" s="227"/>
      <c r="K143" s="227"/>
      <c r="L143" s="232"/>
      <c r="M143" s="233"/>
      <c r="N143" s="234"/>
      <c r="O143" s="234"/>
      <c r="P143" s="234"/>
      <c r="Q143" s="234"/>
      <c r="R143" s="234"/>
      <c r="S143" s="234"/>
      <c r="T143" s="235"/>
      <c r="AT143" s="236" t="s">
        <v>568</v>
      </c>
      <c r="AU143" s="236" t="s">
        <v>90</v>
      </c>
      <c r="AV143" s="13" t="s">
        <v>90</v>
      </c>
      <c r="AW143" s="13" t="s">
        <v>41</v>
      </c>
      <c r="AX143" s="13" t="s">
        <v>81</v>
      </c>
      <c r="AY143" s="236" t="s">
        <v>141</v>
      </c>
    </row>
    <row r="144" spans="2:65" s="14" customFormat="1" ht="11.25">
      <c r="B144" s="237"/>
      <c r="C144" s="238"/>
      <c r="D144" s="213" t="s">
        <v>568</v>
      </c>
      <c r="E144" s="239" t="s">
        <v>43</v>
      </c>
      <c r="F144" s="240" t="s">
        <v>571</v>
      </c>
      <c r="G144" s="238"/>
      <c r="H144" s="241">
        <v>113</v>
      </c>
      <c r="I144" s="242"/>
      <c r="J144" s="238"/>
      <c r="K144" s="238"/>
      <c r="L144" s="243"/>
      <c r="M144" s="244"/>
      <c r="N144" s="245"/>
      <c r="O144" s="245"/>
      <c r="P144" s="245"/>
      <c r="Q144" s="245"/>
      <c r="R144" s="245"/>
      <c r="S144" s="245"/>
      <c r="T144" s="246"/>
      <c r="AT144" s="247" t="s">
        <v>568</v>
      </c>
      <c r="AU144" s="247" t="s">
        <v>90</v>
      </c>
      <c r="AV144" s="14" t="s">
        <v>147</v>
      </c>
      <c r="AW144" s="14" t="s">
        <v>41</v>
      </c>
      <c r="AX144" s="14" t="s">
        <v>87</v>
      </c>
      <c r="AY144" s="247" t="s">
        <v>141</v>
      </c>
    </row>
    <row r="145" spans="2:65" s="1" customFormat="1" ht="22.5" customHeight="1">
      <c r="B145" s="35"/>
      <c r="C145" s="175" t="s">
        <v>160</v>
      </c>
      <c r="D145" s="175" t="s">
        <v>142</v>
      </c>
      <c r="E145" s="176" t="s">
        <v>622</v>
      </c>
      <c r="F145" s="177" t="s">
        <v>623</v>
      </c>
      <c r="G145" s="178" t="s">
        <v>418</v>
      </c>
      <c r="H145" s="179">
        <v>113</v>
      </c>
      <c r="I145" s="180"/>
      <c r="J145" s="181">
        <f>ROUND(I145*H145,2)</f>
        <v>0</v>
      </c>
      <c r="K145" s="177" t="s">
        <v>379</v>
      </c>
      <c r="L145" s="39"/>
      <c r="M145" s="182" t="s">
        <v>43</v>
      </c>
      <c r="N145" s="183" t="s">
        <v>52</v>
      </c>
      <c r="O145" s="61"/>
      <c r="P145" s="184">
        <f>O145*H145</f>
        <v>0</v>
      </c>
      <c r="Q145" s="184">
        <v>0</v>
      </c>
      <c r="R145" s="184">
        <f>Q145*H145</f>
        <v>0</v>
      </c>
      <c r="S145" s="184">
        <v>0.60399999999999998</v>
      </c>
      <c r="T145" s="185">
        <f>S145*H145</f>
        <v>68.251999999999995</v>
      </c>
      <c r="AR145" s="17" t="s">
        <v>147</v>
      </c>
      <c r="AT145" s="17" t="s">
        <v>142</v>
      </c>
      <c r="AU145" s="17" t="s">
        <v>90</v>
      </c>
      <c r="AY145" s="17" t="s">
        <v>141</v>
      </c>
      <c r="BE145" s="186">
        <f>IF(N145="základní",J145,0)</f>
        <v>0</v>
      </c>
      <c r="BF145" s="186">
        <f>IF(N145="snížená",J145,0)</f>
        <v>0</v>
      </c>
      <c r="BG145" s="186">
        <f>IF(N145="zákl. přenesená",J145,0)</f>
        <v>0</v>
      </c>
      <c r="BH145" s="186">
        <f>IF(N145="sníž. přenesená",J145,0)</f>
        <v>0</v>
      </c>
      <c r="BI145" s="186">
        <f>IF(N145="nulová",J145,0)</f>
        <v>0</v>
      </c>
      <c r="BJ145" s="17" t="s">
        <v>87</v>
      </c>
      <c r="BK145" s="186">
        <f>ROUND(I145*H145,2)</f>
        <v>0</v>
      </c>
      <c r="BL145" s="17" t="s">
        <v>147</v>
      </c>
      <c r="BM145" s="17" t="s">
        <v>624</v>
      </c>
    </row>
    <row r="146" spans="2:65" s="1" customFormat="1" ht="48.75">
      <c r="B146" s="35"/>
      <c r="C146" s="36"/>
      <c r="D146" s="213" t="s">
        <v>566</v>
      </c>
      <c r="E146" s="36"/>
      <c r="F146" s="214" t="s">
        <v>625</v>
      </c>
      <c r="G146" s="36"/>
      <c r="H146" s="36"/>
      <c r="I146" s="113"/>
      <c r="J146" s="36"/>
      <c r="K146" s="36"/>
      <c r="L146" s="39"/>
      <c r="M146" s="215"/>
      <c r="N146" s="61"/>
      <c r="O146" s="61"/>
      <c r="P146" s="61"/>
      <c r="Q146" s="61"/>
      <c r="R146" s="61"/>
      <c r="S146" s="61"/>
      <c r="T146" s="62"/>
      <c r="AT146" s="17" t="s">
        <v>566</v>
      </c>
      <c r="AU146" s="17" t="s">
        <v>90</v>
      </c>
    </row>
    <row r="147" spans="2:65" s="12" customFormat="1" ht="11.25">
      <c r="B147" s="216"/>
      <c r="C147" s="217"/>
      <c r="D147" s="213" t="s">
        <v>568</v>
      </c>
      <c r="E147" s="218" t="s">
        <v>43</v>
      </c>
      <c r="F147" s="219" t="s">
        <v>617</v>
      </c>
      <c r="G147" s="217"/>
      <c r="H147" s="218" t="s">
        <v>43</v>
      </c>
      <c r="I147" s="220"/>
      <c r="J147" s="217"/>
      <c r="K147" s="217"/>
      <c r="L147" s="221"/>
      <c r="M147" s="222"/>
      <c r="N147" s="223"/>
      <c r="O147" s="223"/>
      <c r="P147" s="223"/>
      <c r="Q147" s="223"/>
      <c r="R147" s="223"/>
      <c r="S147" s="223"/>
      <c r="T147" s="224"/>
      <c r="AT147" s="225" t="s">
        <v>568</v>
      </c>
      <c r="AU147" s="225" t="s">
        <v>90</v>
      </c>
      <c r="AV147" s="12" t="s">
        <v>87</v>
      </c>
      <c r="AW147" s="12" t="s">
        <v>41</v>
      </c>
      <c r="AX147" s="12" t="s">
        <v>81</v>
      </c>
      <c r="AY147" s="225" t="s">
        <v>141</v>
      </c>
    </row>
    <row r="148" spans="2:65" s="12" customFormat="1" ht="11.25">
      <c r="B148" s="216"/>
      <c r="C148" s="217"/>
      <c r="D148" s="213" t="s">
        <v>568</v>
      </c>
      <c r="E148" s="218" t="s">
        <v>43</v>
      </c>
      <c r="F148" s="219" t="s">
        <v>618</v>
      </c>
      <c r="G148" s="217"/>
      <c r="H148" s="218" t="s">
        <v>43</v>
      </c>
      <c r="I148" s="220"/>
      <c r="J148" s="217"/>
      <c r="K148" s="217"/>
      <c r="L148" s="221"/>
      <c r="M148" s="222"/>
      <c r="N148" s="223"/>
      <c r="O148" s="223"/>
      <c r="P148" s="223"/>
      <c r="Q148" s="223"/>
      <c r="R148" s="223"/>
      <c r="S148" s="223"/>
      <c r="T148" s="224"/>
      <c r="AT148" s="225" t="s">
        <v>568</v>
      </c>
      <c r="AU148" s="225" t="s">
        <v>90</v>
      </c>
      <c r="AV148" s="12" t="s">
        <v>87</v>
      </c>
      <c r="AW148" s="12" t="s">
        <v>41</v>
      </c>
      <c r="AX148" s="12" t="s">
        <v>81</v>
      </c>
      <c r="AY148" s="225" t="s">
        <v>141</v>
      </c>
    </row>
    <row r="149" spans="2:65" s="12" customFormat="1" ht="11.25">
      <c r="B149" s="216"/>
      <c r="C149" s="217"/>
      <c r="D149" s="213" t="s">
        <v>568</v>
      </c>
      <c r="E149" s="218" t="s">
        <v>43</v>
      </c>
      <c r="F149" s="219" t="s">
        <v>619</v>
      </c>
      <c r="G149" s="217"/>
      <c r="H149" s="218" t="s">
        <v>43</v>
      </c>
      <c r="I149" s="220"/>
      <c r="J149" s="217"/>
      <c r="K149" s="217"/>
      <c r="L149" s="221"/>
      <c r="M149" s="222"/>
      <c r="N149" s="223"/>
      <c r="O149" s="223"/>
      <c r="P149" s="223"/>
      <c r="Q149" s="223"/>
      <c r="R149" s="223"/>
      <c r="S149" s="223"/>
      <c r="T149" s="224"/>
      <c r="AT149" s="225" t="s">
        <v>568</v>
      </c>
      <c r="AU149" s="225" t="s">
        <v>90</v>
      </c>
      <c r="AV149" s="12" t="s">
        <v>87</v>
      </c>
      <c r="AW149" s="12" t="s">
        <v>41</v>
      </c>
      <c r="AX149" s="12" t="s">
        <v>81</v>
      </c>
      <c r="AY149" s="225" t="s">
        <v>141</v>
      </c>
    </row>
    <row r="150" spans="2:65" s="12" customFormat="1" ht="11.25">
      <c r="B150" s="216"/>
      <c r="C150" s="217"/>
      <c r="D150" s="213" t="s">
        <v>568</v>
      </c>
      <c r="E150" s="218" t="s">
        <v>43</v>
      </c>
      <c r="F150" s="219" t="s">
        <v>626</v>
      </c>
      <c r="G150" s="217"/>
      <c r="H150" s="218" t="s">
        <v>43</v>
      </c>
      <c r="I150" s="220"/>
      <c r="J150" s="217"/>
      <c r="K150" s="217"/>
      <c r="L150" s="221"/>
      <c r="M150" s="222"/>
      <c r="N150" s="223"/>
      <c r="O150" s="223"/>
      <c r="P150" s="223"/>
      <c r="Q150" s="223"/>
      <c r="R150" s="223"/>
      <c r="S150" s="223"/>
      <c r="T150" s="224"/>
      <c r="AT150" s="225" t="s">
        <v>568</v>
      </c>
      <c r="AU150" s="225" t="s">
        <v>90</v>
      </c>
      <c r="AV150" s="12" t="s">
        <v>87</v>
      </c>
      <c r="AW150" s="12" t="s">
        <v>41</v>
      </c>
      <c r="AX150" s="12" t="s">
        <v>81</v>
      </c>
      <c r="AY150" s="225" t="s">
        <v>141</v>
      </c>
    </row>
    <row r="151" spans="2:65" s="13" customFormat="1" ht="11.25">
      <c r="B151" s="226"/>
      <c r="C151" s="227"/>
      <c r="D151" s="213" t="s">
        <v>568</v>
      </c>
      <c r="E151" s="228" t="s">
        <v>43</v>
      </c>
      <c r="F151" s="229" t="s">
        <v>621</v>
      </c>
      <c r="G151" s="227"/>
      <c r="H151" s="230">
        <v>113</v>
      </c>
      <c r="I151" s="231"/>
      <c r="J151" s="227"/>
      <c r="K151" s="227"/>
      <c r="L151" s="232"/>
      <c r="M151" s="233"/>
      <c r="N151" s="234"/>
      <c r="O151" s="234"/>
      <c r="P151" s="234"/>
      <c r="Q151" s="234"/>
      <c r="R151" s="234"/>
      <c r="S151" s="234"/>
      <c r="T151" s="235"/>
      <c r="AT151" s="236" t="s">
        <v>568</v>
      </c>
      <c r="AU151" s="236" t="s">
        <v>90</v>
      </c>
      <c r="AV151" s="13" t="s">
        <v>90</v>
      </c>
      <c r="AW151" s="13" t="s">
        <v>41</v>
      </c>
      <c r="AX151" s="13" t="s">
        <v>81</v>
      </c>
      <c r="AY151" s="236" t="s">
        <v>141</v>
      </c>
    </row>
    <row r="152" spans="2:65" s="14" customFormat="1" ht="11.25">
      <c r="B152" s="237"/>
      <c r="C152" s="238"/>
      <c r="D152" s="213" t="s">
        <v>568</v>
      </c>
      <c r="E152" s="239" t="s">
        <v>43</v>
      </c>
      <c r="F152" s="240" t="s">
        <v>571</v>
      </c>
      <c r="G152" s="238"/>
      <c r="H152" s="241">
        <v>113</v>
      </c>
      <c r="I152" s="242"/>
      <c r="J152" s="238"/>
      <c r="K152" s="238"/>
      <c r="L152" s="243"/>
      <c r="M152" s="244"/>
      <c r="N152" s="245"/>
      <c r="O152" s="245"/>
      <c r="P152" s="245"/>
      <c r="Q152" s="245"/>
      <c r="R152" s="245"/>
      <c r="S152" s="245"/>
      <c r="T152" s="246"/>
      <c r="AT152" s="247" t="s">
        <v>568</v>
      </c>
      <c r="AU152" s="247" t="s">
        <v>90</v>
      </c>
      <c r="AV152" s="14" t="s">
        <v>147</v>
      </c>
      <c r="AW152" s="14" t="s">
        <v>41</v>
      </c>
      <c r="AX152" s="14" t="s">
        <v>87</v>
      </c>
      <c r="AY152" s="247" t="s">
        <v>141</v>
      </c>
    </row>
    <row r="153" spans="2:65" s="1" customFormat="1" ht="22.5" customHeight="1">
      <c r="B153" s="35"/>
      <c r="C153" s="175" t="s">
        <v>179</v>
      </c>
      <c r="D153" s="175" t="s">
        <v>142</v>
      </c>
      <c r="E153" s="176" t="s">
        <v>627</v>
      </c>
      <c r="F153" s="177" t="s">
        <v>628</v>
      </c>
      <c r="G153" s="178" t="s">
        <v>418</v>
      </c>
      <c r="H153" s="179">
        <v>178.9</v>
      </c>
      <c r="I153" s="180"/>
      <c r="J153" s="181">
        <f>ROUND(I153*H153,2)</f>
        <v>0</v>
      </c>
      <c r="K153" s="177" t="s">
        <v>379</v>
      </c>
      <c r="L153" s="39"/>
      <c r="M153" s="182" t="s">
        <v>43</v>
      </c>
      <c r="N153" s="183" t="s">
        <v>52</v>
      </c>
      <c r="O153" s="61"/>
      <c r="P153" s="184">
        <f>O153*H153</f>
        <v>0</v>
      </c>
      <c r="Q153" s="184">
        <v>6.3699999999999998E-3</v>
      </c>
      <c r="R153" s="184">
        <f>Q153*H153</f>
        <v>1.1395930000000001</v>
      </c>
      <c r="S153" s="184">
        <v>0</v>
      </c>
      <c r="T153" s="185">
        <f>S153*H153</f>
        <v>0</v>
      </c>
      <c r="AR153" s="17" t="s">
        <v>147</v>
      </c>
      <c r="AT153" s="17" t="s">
        <v>142</v>
      </c>
      <c r="AU153" s="17" t="s">
        <v>90</v>
      </c>
      <c r="AY153" s="17" t="s">
        <v>141</v>
      </c>
      <c r="BE153" s="186">
        <f>IF(N153="základní",J153,0)</f>
        <v>0</v>
      </c>
      <c r="BF153" s="186">
        <f>IF(N153="snížená",J153,0)</f>
        <v>0</v>
      </c>
      <c r="BG153" s="186">
        <f>IF(N153="zákl. přenesená",J153,0)</f>
        <v>0</v>
      </c>
      <c r="BH153" s="186">
        <f>IF(N153="sníž. přenesená",J153,0)</f>
        <v>0</v>
      </c>
      <c r="BI153" s="186">
        <f>IF(N153="nulová",J153,0)</f>
        <v>0</v>
      </c>
      <c r="BJ153" s="17" t="s">
        <v>87</v>
      </c>
      <c r="BK153" s="186">
        <f>ROUND(I153*H153,2)</f>
        <v>0</v>
      </c>
      <c r="BL153" s="17" t="s">
        <v>147</v>
      </c>
      <c r="BM153" s="17" t="s">
        <v>629</v>
      </c>
    </row>
    <row r="154" spans="2:65" s="12" customFormat="1" ht="22.5">
      <c r="B154" s="216"/>
      <c r="C154" s="217"/>
      <c r="D154" s="213" t="s">
        <v>568</v>
      </c>
      <c r="E154" s="218" t="s">
        <v>43</v>
      </c>
      <c r="F154" s="219" t="s">
        <v>630</v>
      </c>
      <c r="G154" s="217"/>
      <c r="H154" s="218" t="s">
        <v>43</v>
      </c>
      <c r="I154" s="220"/>
      <c r="J154" s="217"/>
      <c r="K154" s="217"/>
      <c r="L154" s="221"/>
      <c r="M154" s="222"/>
      <c r="N154" s="223"/>
      <c r="O154" s="223"/>
      <c r="P154" s="223"/>
      <c r="Q154" s="223"/>
      <c r="R154" s="223"/>
      <c r="S154" s="223"/>
      <c r="T154" s="224"/>
      <c r="AT154" s="225" t="s">
        <v>568</v>
      </c>
      <c r="AU154" s="225" t="s">
        <v>90</v>
      </c>
      <c r="AV154" s="12" t="s">
        <v>87</v>
      </c>
      <c r="AW154" s="12" t="s">
        <v>41</v>
      </c>
      <c r="AX154" s="12" t="s">
        <v>81</v>
      </c>
      <c r="AY154" s="225" t="s">
        <v>141</v>
      </c>
    </row>
    <row r="155" spans="2:65" s="12" customFormat="1" ht="22.5">
      <c r="B155" s="216"/>
      <c r="C155" s="217"/>
      <c r="D155" s="213" t="s">
        <v>568</v>
      </c>
      <c r="E155" s="218" t="s">
        <v>43</v>
      </c>
      <c r="F155" s="219" t="s">
        <v>631</v>
      </c>
      <c r="G155" s="217"/>
      <c r="H155" s="218" t="s">
        <v>43</v>
      </c>
      <c r="I155" s="220"/>
      <c r="J155" s="217"/>
      <c r="K155" s="217"/>
      <c r="L155" s="221"/>
      <c r="M155" s="222"/>
      <c r="N155" s="223"/>
      <c r="O155" s="223"/>
      <c r="P155" s="223"/>
      <c r="Q155" s="223"/>
      <c r="R155" s="223"/>
      <c r="S155" s="223"/>
      <c r="T155" s="224"/>
      <c r="AT155" s="225" t="s">
        <v>568</v>
      </c>
      <c r="AU155" s="225" t="s">
        <v>90</v>
      </c>
      <c r="AV155" s="12" t="s">
        <v>87</v>
      </c>
      <c r="AW155" s="12" t="s">
        <v>41</v>
      </c>
      <c r="AX155" s="12" t="s">
        <v>81</v>
      </c>
      <c r="AY155" s="225" t="s">
        <v>141</v>
      </c>
    </row>
    <row r="156" spans="2:65" s="12" customFormat="1" ht="11.25">
      <c r="B156" s="216"/>
      <c r="C156" s="217"/>
      <c r="D156" s="213" t="s">
        <v>568</v>
      </c>
      <c r="E156" s="218" t="s">
        <v>43</v>
      </c>
      <c r="F156" s="219" t="s">
        <v>632</v>
      </c>
      <c r="G156" s="217"/>
      <c r="H156" s="218" t="s">
        <v>43</v>
      </c>
      <c r="I156" s="220"/>
      <c r="J156" s="217"/>
      <c r="K156" s="217"/>
      <c r="L156" s="221"/>
      <c r="M156" s="222"/>
      <c r="N156" s="223"/>
      <c r="O156" s="223"/>
      <c r="P156" s="223"/>
      <c r="Q156" s="223"/>
      <c r="R156" s="223"/>
      <c r="S156" s="223"/>
      <c r="T156" s="224"/>
      <c r="AT156" s="225" t="s">
        <v>568</v>
      </c>
      <c r="AU156" s="225" t="s">
        <v>90</v>
      </c>
      <c r="AV156" s="12" t="s">
        <v>87</v>
      </c>
      <c r="AW156" s="12" t="s">
        <v>41</v>
      </c>
      <c r="AX156" s="12" t="s">
        <v>81</v>
      </c>
      <c r="AY156" s="225" t="s">
        <v>141</v>
      </c>
    </row>
    <row r="157" spans="2:65" s="12" customFormat="1" ht="11.25">
      <c r="B157" s="216"/>
      <c r="C157" s="217"/>
      <c r="D157" s="213" t="s">
        <v>568</v>
      </c>
      <c r="E157" s="218" t="s">
        <v>43</v>
      </c>
      <c r="F157" s="219" t="s">
        <v>633</v>
      </c>
      <c r="G157" s="217"/>
      <c r="H157" s="218" t="s">
        <v>43</v>
      </c>
      <c r="I157" s="220"/>
      <c r="J157" s="217"/>
      <c r="K157" s="217"/>
      <c r="L157" s="221"/>
      <c r="M157" s="222"/>
      <c r="N157" s="223"/>
      <c r="O157" s="223"/>
      <c r="P157" s="223"/>
      <c r="Q157" s="223"/>
      <c r="R157" s="223"/>
      <c r="S157" s="223"/>
      <c r="T157" s="224"/>
      <c r="AT157" s="225" t="s">
        <v>568</v>
      </c>
      <c r="AU157" s="225" t="s">
        <v>90</v>
      </c>
      <c r="AV157" s="12" t="s">
        <v>87</v>
      </c>
      <c r="AW157" s="12" t="s">
        <v>41</v>
      </c>
      <c r="AX157" s="12" t="s">
        <v>81</v>
      </c>
      <c r="AY157" s="225" t="s">
        <v>141</v>
      </c>
    </row>
    <row r="158" spans="2:65" s="12" customFormat="1" ht="11.25">
      <c r="B158" s="216"/>
      <c r="C158" s="217"/>
      <c r="D158" s="213" t="s">
        <v>568</v>
      </c>
      <c r="E158" s="218" t="s">
        <v>43</v>
      </c>
      <c r="F158" s="219" t="s">
        <v>634</v>
      </c>
      <c r="G158" s="217"/>
      <c r="H158" s="218" t="s">
        <v>43</v>
      </c>
      <c r="I158" s="220"/>
      <c r="J158" s="217"/>
      <c r="K158" s="217"/>
      <c r="L158" s="221"/>
      <c r="M158" s="222"/>
      <c r="N158" s="223"/>
      <c r="O158" s="223"/>
      <c r="P158" s="223"/>
      <c r="Q158" s="223"/>
      <c r="R158" s="223"/>
      <c r="S158" s="223"/>
      <c r="T158" s="224"/>
      <c r="AT158" s="225" t="s">
        <v>568</v>
      </c>
      <c r="AU158" s="225" t="s">
        <v>90</v>
      </c>
      <c r="AV158" s="12" t="s">
        <v>87</v>
      </c>
      <c r="AW158" s="12" t="s">
        <v>41</v>
      </c>
      <c r="AX158" s="12" t="s">
        <v>81</v>
      </c>
      <c r="AY158" s="225" t="s">
        <v>141</v>
      </c>
    </row>
    <row r="159" spans="2:65" s="13" customFormat="1" ht="11.25">
      <c r="B159" s="226"/>
      <c r="C159" s="227"/>
      <c r="D159" s="213" t="s">
        <v>568</v>
      </c>
      <c r="E159" s="228" t="s">
        <v>43</v>
      </c>
      <c r="F159" s="229" t="s">
        <v>635</v>
      </c>
      <c r="G159" s="227"/>
      <c r="H159" s="230">
        <v>178.9</v>
      </c>
      <c r="I159" s="231"/>
      <c r="J159" s="227"/>
      <c r="K159" s="227"/>
      <c r="L159" s="232"/>
      <c r="M159" s="233"/>
      <c r="N159" s="234"/>
      <c r="O159" s="234"/>
      <c r="P159" s="234"/>
      <c r="Q159" s="234"/>
      <c r="R159" s="234"/>
      <c r="S159" s="234"/>
      <c r="T159" s="235"/>
      <c r="AT159" s="236" t="s">
        <v>568</v>
      </c>
      <c r="AU159" s="236" t="s">
        <v>90</v>
      </c>
      <c r="AV159" s="13" t="s">
        <v>90</v>
      </c>
      <c r="AW159" s="13" t="s">
        <v>41</v>
      </c>
      <c r="AX159" s="13" t="s">
        <v>81</v>
      </c>
      <c r="AY159" s="236" t="s">
        <v>141</v>
      </c>
    </row>
    <row r="160" spans="2:65" s="14" customFormat="1" ht="11.25">
      <c r="B160" s="237"/>
      <c r="C160" s="238"/>
      <c r="D160" s="213" t="s">
        <v>568</v>
      </c>
      <c r="E160" s="239" t="s">
        <v>43</v>
      </c>
      <c r="F160" s="240" t="s">
        <v>571</v>
      </c>
      <c r="G160" s="238"/>
      <c r="H160" s="241">
        <v>178.9</v>
      </c>
      <c r="I160" s="242"/>
      <c r="J160" s="238"/>
      <c r="K160" s="238"/>
      <c r="L160" s="243"/>
      <c r="M160" s="244"/>
      <c r="N160" s="245"/>
      <c r="O160" s="245"/>
      <c r="P160" s="245"/>
      <c r="Q160" s="245"/>
      <c r="R160" s="245"/>
      <c r="S160" s="245"/>
      <c r="T160" s="246"/>
      <c r="AT160" s="247" t="s">
        <v>568</v>
      </c>
      <c r="AU160" s="247" t="s">
        <v>90</v>
      </c>
      <c r="AV160" s="14" t="s">
        <v>147</v>
      </c>
      <c r="AW160" s="14" t="s">
        <v>41</v>
      </c>
      <c r="AX160" s="14" t="s">
        <v>87</v>
      </c>
      <c r="AY160" s="247" t="s">
        <v>141</v>
      </c>
    </row>
    <row r="161" spans="2:65" s="1" customFormat="1" ht="16.5" customHeight="1">
      <c r="B161" s="35"/>
      <c r="C161" s="187" t="s">
        <v>164</v>
      </c>
      <c r="D161" s="187" t="s">
        <v>161</v>
      </c>
      <c r="E161" s="188" t="s">
        <v>636</v>
      </c>
      <c r="F161" s="189" t="s">
        <v>637</v>
      </c>
      <c r="G161" s="190" t="s">
        <v>590</v>
      </c>
      <c r="H161" s="191">
        <v>21.696999999999999</v>
      </c>
      <c r="I161" s="192"/>
      <c r="J161" s="193">
        <f>ROUND(I161*H161,2)</f>
        <v>0</v>
      </c>
      <c r="K161" s="189" t="s">
        <v>379</v>
      </c>
      <c r="L161" s="194"/>
      <c r="M161" s="195" t="s">
        <v>43</v>
      </c>
      <c r="N161" s="196" t="s">
        <v>52</v>
      </c>
      <c r="O161" s="61"/>
      <c r="P161" s="184">
        <f>O161*H161</f>
        <v>0</v>
      </c>
      <c r="Q161" s="184">
        <v>1</v>
      </c>
      <c r="R161" s="184">
        <f>Q161*H161</f>
        <v>21.696999999999999</v>
      </c>
      <c r="S161" s="184">
        <v>0</v>
      </c>
      <c r="T161" s="185">
        <f>S161*H161</f>
        <v>0</v>
      </c>
      <c r="AR161" s="17" t="s">
        <v>156</v>
      </c>
      <c r="AT161" s="17" t="s">
        <v>161</v>
      </c>
      <c r="AU161" s="17" t="s">
        <v>90</v>
      </c>
      <c r="AY161" s="17" t="s">
        <v>141</v>
      </c>
      <c r="BE161" s="186">
        <f>IF(N161="základní",J161,0)</f>
        <v>0</v>
      </c>
      <c r="BF161" s="186">
        <f>IF(N161="snížená",J161,0)</f>
        <v>0</v>
      </c>
      <c r="BG161" s="186">
        <f>IF(N161="zákl. přenesená",J161,0)</f>
        <v>0</v>
      </c>
      <c r="BH161" s="186">
        <f>IF(N161="sníž. přenesená",J161,0)</f>
        <v>0</v>
      </c>
      <c r="BI161" s="186">
        <f>IF(N161="nulová",J161,0)</f>
        <v>0</v>
      </c>
      <c r="BJ161" s="17" t="s">
        <v>87</v>
      </c>
      <c r="BK161" s="186">
        <f>ROUND(I161*H161,2)</f>
        <v>0</v>
      </c>
      <c r="BL161" s="17" t="s">
        <v>147</v>
      </c>
      <c r="BM161" s="17" t="s">
        <v>638</v>
      </c>
    </row>
    <row r="162" spans="2:65" s="12" customFormat="1" ht="22.5">
      <c r="B162" s="216"/>
      <c r="C162" s="217"/>
      <c r="D162" s="213" t="s">
        <v>568</v>
      </c>
      <c r="E162" s="218" t="s">
        <v>43</v>
      </c>
      <c r="F162" s="219" t="s">
        <v>630</v>
      </c>
      <c r="G162" s="217"/>
      <c r="H162" s="218" t="s">
        <v>43</v>
      </c>
      <c r="I162" s="220"/>
      <c r="J162" s="217"/>
      <c r="K162" s="217"/>
      <c r="L162" s="221"/>
      <c r="M162" s="222"/>
      <c r="N162" s="223"/>
      <c r="O162" s="223"/>
      <c r="P162" s="223"/>
      <c r="Q162" s="223"/>
      <c r="R162" s="223"/>
      <c r="S162" s="223"/>
      <c r="T162" s="224"/>
      <c r="AT162" s="225" t="s">
        <v>568</v>
      </c>
      <c r="AU162" s="225" t="s">
        <v>90</v>
      </c>
      <c r="AV162" s="12" t="s">
        <v>87</v>
      </c>
      <c r="AW162" s="12" t="s">
        <v>41</v>
      </c>
      <c r="AX162" s="12" t="s">
        <v>81</v>
      </c>
      <c r="AY162" s="225" t="s">
        <v>141</v>
      </c>
    </row>
    <row r="163" spans="2:65" s="12" customFormat="1" ht="22.5">
      <c r="B163" s="216"/>
      <c r="C163" s="217"/>
      <c r="D163" s="213" t="s">
        <v>568</v>
      </c>
      <c r="E163" s="218" t="s">
        <v>43</v>
      </c>
      <c r="F163" s="219" t="s">
        <v>631</v>
      </c>
      <c r="G163" s="217"/>
      <c r="H163" s="218" t="s">
        <v>43</v>
      </c>
      <c r="I163" s="220"/>
      <c r="J163" s="217"/>
      <c r="K163" s="217"/>
      <c r="L163" s="221"/>
      <c r="M163" s="222"/>
      <c r="N163" s="223"/>
      <c r="O163" s="223"/>
      <c r="P163" s="223"/>
      <c r="Q163" s="223"/>
      <c r="R163" s="223"/>
      <c r="S163" s="223"/>
      <c r="T163" s="224"/>
      <c r="AT163" s="225" t="s">
        <v>568</v>
      </c>
      <c r="AU163" s="225" t="s">
        <v>90</v>
      </c>
      <c r="AV163" s="12" t="s">
        <v>87</v>
      </c>
      <c r="AW163" s="12" t="s">
        <v>41</v>
      </c>
      <c r="AX163" s="12" t="s">
        <v>81</v>
      </c>
      <c r="AY163" s="225" t="s">
        <v>141</v>
      </c>
    </row>
    <row r="164" spans="2:65" s="12" customFormat="1" ht="11.25">
      <c r="B164" s="216"/>
      <c r="C164" s="217"/>
      <c r="D164" s="213" t="s">
        <v>568</v>
      </c>
      <c r="E164" s="218" t="s">
        <v>43</v>
      </c>
      <c r="F164" s="219" t="s">
        <v>632</v>
      </c>
      <c r="G164" s="217"/>
      <c r="H164" s="218" t="s">
        <v>43</v>
      </c>
      <c r="I164" s="220"/>
      <c r="J164" s="217"/>
      <c r="K164" s="217"/>
      <c r="L164" s="221"/>
      <c r="M164" s="222"/>
      <c r="N164" s="223"/>
      <c r="O164" s="223"/>
      <c r="P164" s="223"/>
      <c r="Q164" s="223"/>
      <c r="R164" s="223"/>
      <c r="S164" s="223"/>
      <c r="T164" s="224"/>
      <c r="AT164" s="225" t="s">
        <v>568</v>
      </c>
      <c r="AU164" s="225" t="s">
        <v>90</v>
      </c>
      <c r="AV164" s="12" t="s">
        <v>87</v>
      </c>
      <c r="AW164" s="12" t="s">
        <v>41</v>
      </c>
      <c r="AX164" s="12" t="s">
        <v>81</v>
      </c>
      <c r="AY164" s="225" t="s">
        <v>141</v>
      </c>
    </row>
    <row r="165" spans="2:65" s="12" customFormat="1" ht="11.25">
      <c r="B165" s="216"/>
      <c r="C165" s="217"/>
      <c r="D165" s="213" t="s">
        <v>568</v>
      </c>
      <c r="E165" s="218" t="s">
        <v>43</v>
      </c>
      <c r="F165" s="219" t="s">
        <v>633</v>
      </c>
      <c r="G165" s="217"/>
      <c r="H165" s="218" t="s">
        <v>43</v>
      </c>
      <c r="I165" s="220"/>
      <c r="J165" s="217"/>
      <c r="K165" s="217"/>
      <c r="L165" s="221"/>
      <c r="M165" s="222"/>
      <c r="N165" s="223"/>
      <c r="O165" s="223"/>
      <c r="P165" s="223"/>
      <c r="Q165" s="223"/>
      <c r="R165" s="223"/>
      <c r="S165" s="223"/>
      <c r="T165" s="224"/>
      <c r="AT165" s="225" t="s">
        <v>568</v>
      </c>
      <c r="AU165" s="225" t="s">
        <v>90</v>
      </c>
      <c r="AV165" s="12" t="s">
        <v>87</v>
      </c>
      <c r="AW165" s="12" t="s">
        <v>41</v>
      </c>
      <c r="AX165" s="12" t="s">
        <v>81</v>
      </c>
      <c r="AY165" s="225" t="s">
        <v>141</v>
      </c>
    </row>
    <row r="166" spans="2:65" s="12" customFormat="1" ht="11.25">
      <c r="B166" s="216"/>
      <c r="C166" s="217"/>
      <c r="D166" s="213" t="s">
        <v>568</v>
      </c>
      <c r="E166" s="218" t="s">
        <v>43</v>
      </c>
      <c r="F166" s="219" t="s">
        <v>634</v>
      </c>
      <c r="G166" s="217"/>
      <c r="H166" s="218" t="s">
        <v>43</v>
      </c>
      <c r="I166" s="220"/>
      <c r="J166" s="217"/>
      <c r="K166" s="217"/>
      <c r="L166" s="221"/>
      <c r="M166" s="222"/>
      <c r="N166" s="223"/>
      <c r="O166" s="223"/>
      <c r="P166" s="223"/>
      <c r="Q166" s="223"/>
      <c r="R166" s="223"/>
      <c r="S166" s="223"/>
      <c r="T166" s="224"/>
      <c r="AT166" s="225" t="s">
        <v>568</v>
      </c>
      <c r="AU166" s="225" t="s">
        <v>90</v>
      </c>
      <c r="AV166" s="12" t="s">
        <v>87</v>
      </c>
      <c r="AW166" s="12" t="s">
        <v>41</v>
      </c>
      <c r="AX166" s="12" t="s">
        <v>81</v>
      </c>
      <c r="AY166" s="225" t="s">
        <v>141</v>
      </c>
    </row>
    <row r="167" spans="2:65" s="13" customFormat="1" ht="11.25">
      <c r="B167" s="226"/>
      <c r="C167" s="227"/>
      <c r="D167" s="213" t="s">
        <v>568</v>
      </c>
      <c r="E167" s="228" t="s">
        <v>43</v>
      </c>
      <c r="F167" s="229" t="s">
        <v>635</v>
      </c>
      <c r="G167" s="227"/>
      <c r="H167" s="230">
        <v>178.9</v>
      </c>
      <c r="I167" s="231"/>
      <c r="J167" s="227"/>
      <c r="K167" s="227"/>
      <c r="L167" s="232"/>
      <c r="M167" s="233"/>
      <c r="N167" s="234"/>
      <c r="O167" s="234"/>
      <c r="P167" s="234"/>
      <c r="Q167" s="234"/>
      <c r="R167" s="234"/>
      <c r="S167" s="234"/>
      <c r="T167" s="235"/>
      <c r="AT167" s="236" t="s">
        <v>568</v>
      </c>
      <c r="AU167" s="236" t="s">
        <v>90</v>
      </c>
      <c r="AV167" s="13" t="s">
        <v>90</v>
      </c>
      <c r="AW167" s="13" t="s">
        <v>41</v>
      </c>
      <c r="AX167" s="13" t="s">
        <v>81</v>
      </c>
      <c r="AY167" s="236" t="s">
        <v>141</v>
      </c>
    </row>
    <row r="168" spans="2:65" s="14" customFormat="1" ht="11.25">
      <c r="B168" s="237"/>
      <c r="C168" s="238"/>
      <c r="D168" s="213" t="s">
        <v>568</v>
      </c>
      <c r="E168" s="239" t="s">
        <v>43</v>
      </c>
      <c r="F168" s="240" t="s">
        <v>571</v>
      </c>
      <c r="G168" s="238"/>
      <c r="H168" s="241">
        <v>178.9</v>
      </c>
      <c r="I168" s="242"/>
      <c r="J168" s="238"/>
      <c r="K168" s="238"/>
      <c r="L168" s="243"/>
      <c r="M168" s="244"/>
      <c r="N168" s="245"/>
      <c r="O168" s="245"/>
      <c r="P168" s="245"/>
      <c r="Q168" s="245"/>
      <c r="R168" s="245"/>
      <c r="S168" s="245"/>
      <c r="T168" s="246"/>
      <c r="AT168" s="247" t="s">
        <v>568</v>
      </c>
      <c r="AU168" s="247" t="s">
        <v>90</v>
      </c>
      <c r="AV168" s="14" t="s">
        <v>147</v>
      </c>
      <c r="AW168" s="14" t="s">
        <v>41</v>
      </c>
      <c r="AX168" s="14" t="s">
        <v>87</v>
      </c>
      <c r="AY168" s="247" t="s">
        <v>141</v>
      </c>
    </row>
    <row r="169" spans="2:65" s="13" customFormat="1" ht="11.25">
      <c r="B169" s="226"/>
      <c r="C169" s="227"/>
      <c r="D169" s="213" t="s">
        <v>568</v>
      </c>
      <c r="E169" s="227"/>
      <c r="F169" s="229" t="s">
        <v>639</v>
      </c>
      <c r="G169" s="227"/>
      <c r="H169" s="230">
        <v>21.696999999999999</v>
      </c>
      <c r="I169" s="231"/>
      <c r="J169" s="227"/>
      <c r="K169" s="227"/>
      <c r="L169" s="232"/>
      <c r="M169" s="233"/>
      <c r="N169" s="234"/>
      <c r="O169" s="234"/>
      <c r="P169" s="234"/>
      <c r="Q169" s="234"/>
      <c r="R169" s="234"/>
      <c r="S169" s="234"/>
      <c r="T169" s="235"/>
      <c r="AT169" s="236" t="s">
        <v>568</v>
      </c>
      <c r="AU169" s="236" t="s">
        <v>90</v>
      </c>
      <c r="AV169" s="13" t="s">
        <v>90</v>
      </c>
      <c r="AW169" s="13" t="s">
        <v>4</v>
      </c>
      <c r="AX169" s="13" t="s">
        <v>87</v>
      </c>
      <c r="AY169" s="236" t="s">
        <v>141</v>
      </c>
    </row>
    <row r="170" spans="2:65" s="1" customFormat="1" ht="16.5" customHeight="1">
      <c r="B170" s="35"/>
      <c r="C170" s="187" t="s">
        <v>186</v>
      </c>
      <c r="D170" s="187" t="s">
        <v>161</v>
      </c>
      <c r="E170" s="188" t="s">
        <v>640</v>
      </c>
      <c r="F170" s="189" t="s">
        <v>641</v>
      </c>
      <c r="G170" s="190" t="s">
        <v>145</v>
      </c>
      <c r="H170" s="191">
        <v>245.13</v>
      </c>
      <c r="I170" s="192"/>
      <c r="J170" s="193">
        <f>ROUND(I170*H170,2)</f>
        <v>0</v>
      </c>
      <c r="K170" s="189" t="s">
        <v>146</v>
      </c>
      <c r="L170" s="194"/>
      <c r="M170" s="195" t="s">
        <v>43</v>
      </c>
      <c r="N170" s="196" t="s">
        <v>52</v>
      </c>
      <c r="O170" s="61"/>
      <c r="P170" s="184">
        <f>O170*H170</f>
        <v>0</v>
      </c>
      <c r="Q170" s="184">
        <v>0.30399999999999999</v>
      </c>
      <c r="R170" s="184">
        <f>Q170*H170</f>
        <v>74.51952</v>
      </c>
      <c r="S170" s="184">
        <v>0</v>
      </c>
      <c r="T170" s="185">
        <f>S170*H170</f>
        <v>0</v>
      </c>
      <c r="AR170" s="17" t="s">
        <v>156</v>
      </c>
      <c r="AT170" s="17" t="s">
        <v>161</v>
      </c>
      <c r="AU170" s="17" t="s">
        <v>90</v>
      </c>
      <c r="AY170" s="17" t="s">
        <v>141</v>
      </c>
      <c r="BE170" s="186">
        <f>IF(N170="základní",J170,0)</f>
        <v>0</v>
      </c>
      <c r="BF170" s="186">
        <f>IF(N170="snížená",J170,0)</f>
        <v>0</v>
      </c>
      <c r="BG170" s="186">
        <f>IF(N170="zákl. přenesená",J170,0)</f>
        <v>0</v>
      </c>
      <c r="BH170" s="186">
        <f>IF(N170="sníž. přenesená",J170,0)</f>
        <v>0</v>
      </c>
      <c r="BI170" s="186">
        <f>IF(N170="nulová",J170,0)</f>
        <v>0</v>
      </c>
      <c r="BJ170" s="17" t="s">
        <v>87</v>
      </c>
      <c r="BK170" s="186">
        <f>ROUND(I170*H170,2)</f>
        <v>0</v>
      </c>
      <c r="BL170" s="17" t="s">
        <v>147</v>
      </c>
      <c r="BM170" s="17" t="s">
        <v>642</v>
      </c>
    </row>
    <row r="171" spans="2:65" s="12" customFormat="1" ht="22.5">
      <c r="B171" s="216"/>
      <c r="C171" s="217"/>
      <c r="D171" s="213" t="s">
        <v>568</v>
      </c>
      <c r="E171" s="218" t="s">
        <v>43</v>
      </c>
      <c r="F171" s="219" t="s">
        <v>630</v>
      </c>
      <c r="G171" s="217"/>
      <c r="H171" s="218" t="s">
        <v>43</v>
      </c>
      <c r="I171" s="220"/>
      <c r="J171" s="217"/>
      <c r="K171" s="217"/>
      <c r="L171" s="221"/>
      <c r="M171" s="222"/>
      <c r="N171" s="223"/>
      <c r="O171" s="223"/>
      <c r="P171" s="223"/>
      <c r="Q171" s="223"/>
      <c r="R171" s="223"/>
      <c r="S171" s="223"/>
      <c r="T171" s="224"/>
      <c r="AT171" s="225" t="s">
        <v>568</v>
      </c>
      <c r="AU171" s="225" t="s">
        <v>90</v>
      </c>
      <c r="AV171" s="12" t="s">
        <v>87</v>
      </c>
      <c r="AW171" s="12" t="s">
        <v>41</v>
      </c>
      <c r="AX171" s="12" t="s">
        <v>81</v>
      </c>
      <c r="AY171" s="225" t="s">
        <v>141</v>
      </c>
    </row>
    <row r="172" spans="2:65" s="12" customFormat="1" ht="22.5">
      <c r="B172" s="216"/>
      <c r="C172" s="217"/>
      <c r="D172" s="213" t="s">
        <v>568</v>
      </c>
      <c r="E172" s="218" t="s">
        <v>43</v>
      </c>
      <c r="F172" s="219" t="s">
        <v>631</v>
      </c>
      <c r="G172" s="217"/>
      <c r="H172" s="218" t="s">
        <v>43</v>
      </c>
      <c r="I172" s="220"/>
      <c r="J172" s="217"/>
      <c r="K172" s="217"/>
      <c r="L172" s="221"/>
      <c r="M172" s="222"/>
      <c r="N172" s="223"/>
      <c r="O172" s="223"/>
      <c r="P172" s="223"/>
      <c r="Q172" s="223"/>
      <c r="R172" s="223"/>
      <c r="S172" s="223"/>
      <c r="T172" s="224"/>
      <c r="AT172" s="225" t="s">
        <v>568</v>
      </c>
      <c r="AU172" s="225" t="s">
        <v>90</v>
      </c>
      <c r="AV172" s="12" t="s">
        <v>87</v>
      </c>
      <c r="AW172" s="12" t="s">
        <v>41</v>
      </c>
      <c r="AX172" s="12" t="s">
        <v>81</v>
      </c>
      <c r="AY172" s="225" t="s">
        <v>141</v>
      </c>
    </row>
    <row r="173" spans="2:65" s="12" customFormat="1" ht="11.25">
      <c r="B173" s="216"/>
      <c r="C173" s="217"/>
      <c r="D173" s="213" t="s">
        <v>568</v>
      </c>
      <c r="E173" s="218" t="s">
        <v>43</v>
      </c>
      <c r="F173" s="219" t="s">
        <v>632</v>
      </c>
      <c r="G173" s="217"/>
      <c r="H173" s="218" t="s">
        <v>43</v>
      </c>
      <c r="I173" s="220"/>
      <c r="J173" s="217"/>
      <c r="K173" s="217"/>
      <c r="L173" s="221"/>
      <c r="M173" s="222"/>
      <c r="N173" s="223"/>
      <c r="O173" s="223"/>
      <c r="P173" s="223"/>
      <c r="Q173" s="223"/>
      <c r="R173" s="223"/>
      <c r="S173" s="223"/>
      <c r="T173" s="224"/>
      <c r="AT173" s="225" t="s">
        <v>568</v>
      </c>
      <c r="AU173" s="225" t="s">
        <v>90</v>
      </c>
      <c r="AV173" s="12" t="s">
        <v>87</v>
      </c>
      <c r="AW173" s="12" t="s">
        <v>41</v>
      </c>
      <c r="AX173" s="12" t="s">
        <v>81</v>
      </c>
      <c r="AY173" s="225" t="s">
        <v>141</v>
      </c>
    </row>
    <row r="174" spans="2:65" s="12" customFormat="1" ht="11.25">
      <c r="B174" s="216"/>
      <c r="C174" s="217"/>
      <c r="D174" s="213" t="s">
        <v>568</v>
      </c>
      <c r="E174" s="218" t="s">
        <v>43</v>
      </c>
      <c r="F174" s="219" t="s">
        <v>633</v>
      </c>
      <c r="G174" s="217"/>
      <c r="H174" s="218" t="s">
        <v>43</v>
      </c>
      <c r="I174" s="220"/>
      <c r="J174" s="217"/>
      <c r="K174" s="217"/>
      <c r="L174" s="221"/>
      <c r="M174" s="222"/>
      <c r="N174" s="223"/>
      <c r="O174" s="223"/>
      <c r="P174" s="223"/>
      <c r="Q174" s="223"/>
      <c r="R174" s="223"/>
      <c r="S174" s="223"/>
      <c r="T174" s="224"/>
      <c r="AT174" s="225" t="s">
        <v>568</v>
      </c>
      <c r="AU174" s="225" t="s">
        <v>90</v>
      </c>
      <c r="AV174" s="12" t="s">
        <v>87</v>
      </c>
      <c r="AW174" s="12" t="s">
        <v>41</v>
      </c>
      <c r="AX174" s="12" t="s">
        <v>81</v>
      </c>
      <c r="AY174" s="225" t="s">
        <v>141</v>
      </c>
    </row>
    <row r="175" spans="2:65" s="12" customFormat="1" ht="11.25">
      <c r="B175" s="216"/>
      <c r="C175" s="217"/>
      <c r="D175" s="213" t="s">
        <v>568</v>
      </c>
      <c r="E175" s="218" t="s">
        <v>43</v>
      </c>
      <c r="F175" s="219" t="s">
        <v>634</v>
      </c>
      <c r="G175" s="217"/>
      <c r="H175" s="218" t="s">
        <v>43</v>
      </c>
      <c r="I175" s="220"/>
      <c r="J175" s="217"/>
      <c r="K175" s="217"/>
      <c r="L175" s="221"/>
      <c r="M175" s="222"/>
      <c r="N175" s="223"/>
      <c r="O175" s="223"/>
      <c r="P175" s="223"/>
      <c r="Q175" s="223"/>
      <c r="R175" s="223"/>
      <c r="S175" s="223"/>
      <c r="T175" s="224"/>
      <c r="AT175" s="225" t="s">
        <v>568</v>
      </c>
      <c r="AU175" s="225" t="s">
        <v>90</v>
      </c>
      <c r="AV175" s="12" t="s">
        <v>87</v>
      </c>
      <c r="AW175" s="12" t="s">
        <v>41</v>
      </c>
      <c r="AX175" s="12" t="s">
        <v>81</v>
      </c>
      <c r="AY175" s="225" t="s">
        <v>141</v>
      </c>
    </row>
    <row r="176" spans="2:65" s="13" customFormat="1" ht="11.25">
      <c r="B176" s="226"/>
      <c r="C176" s="227"/>
      <c r="D176" s="213" t="s">
        <v>568</v>
      </c>
      <c r="E176" s="228" t="s">
        <v>43</v>
      </c>
      <c r="F176" s="229" t="s">
        <v>643</v>
      </c>
      <c r="G176" s="227"/>
      <c r="H176" s="230">
        <v>304.13</v>
      </c>
      <c r="I176" s="231"/>
      <c r="J176" s="227"/>
      <c r="K176" s="227"/>
      <c r="L176" s="232"/>
      <c r="M176" s="233"/>
      <c r="N176" s="234"/>
      <c r="O176" s="234"/>
      <c r="P176" s="234"/>
      <c r="Q176" s="234"/>
      <c r="R176" s="234"/>
      <c r="S176" s="234"/>
      <c r="T176" s="235"/>
      <c r="AT176" s="236" t="s">
        <v>568</v>
      </c>
      <c r="AU176" s="236" t="s">
        <v>90</v>
      </c>
      <c r="AV176" s="13" t="s">
        <v>90</v>
      </c>
      <c r="AW176" s="13" t="s">
        <v>41</v>
      </c>
      <c r="AX176" s="13" t="s">
        <v>81</v>
      </c>
      <c r="AY176" s="236" t="s">
        <v>141</v>
      </c>
    </row>
    <row r="177" spans="2:65" s="12" customFormat="1" ht="11.25">
      <c r="B177" s="216"/>
      <c r="C177" s="217"/>
      <c r="D177" s="213" t="s">
        <v>568</v>
      </c>
      <c r="E177" s="218" t="s">
        <v>43</v>
      </c>
      <c r="F177" s="219" t="s">
        <v>644</v>
      </c>
      <c r="G177" s="217"/>
      <c r="H177" s="218" t="s">
        <v>43</v>
      </c>
      <c r="I177" s="220"/>
      <c r="J177" s="217"/>
      <c r="K177" s="217"/>
      <c r="L177" s="221"/>
      <c r="M177" s="222"/>
      <c r="N177" s="223"/>
      <c r="O177" s="223"/>
      <c r="P177" s="223"/>
      <c r="Q177" s="223"/>
      <c r="R177" s="223"/>
      <c r="S177" s="223"/>
      <c r="T177" s="224"/>
      <c r="AT177" s="225" t="s">
        <v>568</v>
      </c>
      <c r="AU177" s="225" t="s">
        <v>90</v>
      </c>
      <c r="AV177" s="12" t="s">
        <v>87</v>
      </c>
      <c r="AW177" s="12" t="s">
        <v>41</v>
      </c>
      <c r="AX177" s="12" t="s">
        <v>81</v>
      </c>
      <c r="AY177" s="225" t="s">
        <v>141</v>
      </c>
    </row>
    <row r="178" spans="2:65" s="13" customFormat="1" ht="11.25">
      <c r="B178" s="226"/>
      <c r="C178" s="227"/>
      <c r="D178" s="213" t="s">
        <v>568</v>
      </c>
      <c r="E178" s="228" t="s">
        <v>43</v>
      </c>
      <c r="F178" s="229" t="s">
        <v>645</v>
      </c>
      <c r="G178" s="227"/>
      <c r="H178" s="230">
        <v>-59</v>
      </c>
      <c r="I178" s="231"/>
      <c r="J178" s="227"/>
      <c r="K178" s="227"/>
      <c r="L178" s="232"/>
      <c r="M178" s="233"/>
      <c r="N178" s="234"/>
      <c r="O178" s="234"/>
      <c r="P178" s="234"/>
      <c r="Q178" s="234"/>
      <c r="R178" s="234"/>
      <c r="S178" s="234"/>
      <c r="T178" s="235"/>
      <c r="AT178" s="236" t="s">
        <v>568</v>
      </c>
      <c r="AU178" s="236" t="s">
        <v>90</v>
      </c>
      <c r="AV178" s="13" t="s">
        <v>90</v>
      </c>
      <c r="AW178" s="13" t="s">
        <v>41</v>
      </c>
      <c r="AX178" s="13" t="s">
        <v>81</v>
      </c>
      <c r="AY178" s="236" t="s">
        <v>141</v>
      </c>
    </row>
    <row r="179" spans="2:65" s="14" customFormat="1" ht="11.25">
      <c r="B179" s="237"/>
      <c r="C179" s="238"/>
      <c r="D179" s="213" t="s">
        <v>568</v>
      </c>
      <c r="E179" s="239" t="s">
        <v>43</v>
      </c>
      <c r="F179" s="240" t="s">
        <v>571</v>
      </c>
      <c r="G179" s="238"/>
      <c r="H179" s="241">
        <v>245.13</v>
      </c>
      <c r="I179" s="242"/>
      <c r="J179" s="238"/>
      <c r="K179" s="238"/>
      <c r="L179" s="243"/>
      <c r="M179" s="244"/>
      <c r="N179" s="245"/>
      <c r="O179" s="245"/>
      <c r="P179" s="245"/>
      <c r="Q179" s="245"/>
      <c r="R179" s="245"/>
      <c r="S179" s="245"/>
      <c r="T179" s="246"/>
      <c r="AT179" s="247" t="s">
        <v>568</v>
      </c>
      <c r="AU179" s="247" t="s">
        <v>90</v>
      </c>
      <c r="AV179" s="14" t="s">
        <v>147</v>
      </c>
      <c r="AW179" s="14" t="s">
        <v>41</v>
      </c>
      <c r="AX179" s="14" t="s">
        <v>87</v>
      </c>
      <c r="AY179" s="247" t="s">
        <v>141</v>
      </c>
    </row>
    <row r="180" spans="2:65" s="1" customFormat="1" ht="16.5" customHeight="1">
      <c r="B180" s="35"/>
      <c r="C180" s="187" t="s">
        <v>168</v>
      </c>
      <c r="D180" s="187" t="s">
        <v>161</v>
      </c>
      <c r="E180" s="188" t="s">
        <v>646</v>
      </c>
      <c r="F180" s="189" t="s">
        <v>647</v>
      </c>
      <c r="G180" s="190" t="s">
        <v>418</v>
      </c>
      <c r="H180" s="191">
        <v>49.35</v>
      </c>
      <c r="I180" s="192"/>
      <c r="J180" s="193">
        <f>ROUND(I180*H180,2)</f>
        <v>0</v>
      </c>
      <c r="K180" s="189" t="s">
        <v>146</v>
      </c>
      <c r="L180" s="194"/>
      <c r="M180" s="195" t="s">
        <v>43</v>
      </c>
      <c r="N180" s="196" t="s">
        <v>52</v>
      </c>
      <c r="O180" s="61"/>
      <c r="P180" s="184">
        <f>O180*H180</f>
        <v>0</v>
      </c>
      <c r="Q180" s="184">
        <v>0.16</v>
      </c>
      <c r="R180" s="184">
        <f>Q180*H180</f>
        <v>7.8960000000000008</v>
      </c>
      <c r="S180" s="184">
        <v>0</v>
      </c>
      <c r="T180" s="185">
        <f>S180*H180</f>
        <v>0</v>
      </c>
      <c r="AR180" s="17" t="s">
        <v>278</v>
      </c>
      <c r="AT180" s="17" t="s">
        <v>161</v>
      </c>
      <c r="AU180" s="17" t="s">
        <v>90</v>
      </c>
      <c r="AY180" s="17" t="s">
        <v>141</v>
      </c>
      <c r="BE180" s="186">
        <f>IF(N180="základní",J180,0)</f>
        <v>0</v>
      </c>
      <c r="BF180" s="186">
        <f>IF(N180="snížená",J180,0)</f>
        <v>0</v>
      </c>
      <c r="BG180" s="186">
        <f>IF(N180="zákl. přenesená",J180,0)</f>
        <v>0</v>
      </c>
      <c r="BH180" s="186">
        <f>IF(N180="sníž. přenesená",J180,0)</f>
        <v>0</v>
      </c>
      <c r="BI180" s="186">
        <f>IF(N180="nulová",J180,0)</f>
        <v>0</v>
      </c>
      <c r="BJ180" s="17" t="s">
        <v>87</v>
      </c>
      <c r="BK180" s="186">
        <f>ROUND(I180*H180,2)</f>
        <v>0</v>
      </c>
      <c r="BL180" s="17" t="s">
        <v>278</v>
      </c>
      <c r="BM180" s="17" t="s">
        <v>648</v>
      </c>
    </row>
    <row r="181" spans="2:65" s="12" customFormat="1" ht="11.25">
      <c r="B181" s="216"/>
      <c r="C181" s="217"/>
      <c r="D181" s="213" t="s">
        <v>568</v>
      </c>
      <c r="E181" s="218" t="s">
        <v>43</v>
      </c>
      <c r="F181" s="219" t="s">
        <v>649</v>
      </c>
      <c r="G181" s="217"/>
      <c r="H181" s="218" t="s">
        <v>43</v>
      </c>
      <c r="I181" s="220"/>
      <c r="J181" s="217"/>
      <c r="K181" s="217"/>
      <c r="L181" s="221"/>
      <c r="M181" s="222"/>
      <c r="N181" s="223"/>
      <c r="O181" s="223"/>
      <c r="P181" s="223"/>
      <c r="Q181" s="223"/>
      <c r="R181" s="223"/>
      <c r="S181" s="223"/>
      <c r="T181" s="224"/>
      <c r="AT181" s="225" t="s">
        <v>568</v>
      </c>
      <c r="AU181" s="225" t="s">
        <v>90</v>
      </c>
      <c r="AV181" s="12" t="s">
        <v>87</v>
      </c>
      <c r="AW181" s="12" t="s">
        <v>41</v>
      </c>
      <c r="AX181" s="12" t="s">
        <v>81</v>
      </c>
      <c r="AY181" s="225" t="s">
        <v>141</v>
      </c>
    </row>
    <row r="182" spans="2:65" s="12" customFormat="1" ht="11.25">
      <c r="B182" s="216"/>
      <c r="C182" s="217"/>
      <c r="D182" s="213" t="s">
        <v>568</v>
      </c>
      <c r="E182" s="218" t="s">
        <v>43</v>
      </c>
      <c r="F182" s="219" t="s">
        <v>650</v>
      </c>
      <c r="G182" s="217"/>
      <c r="H182" s="218" t="s">
        <v>43</v>
      </c>
      <c r="I182" s="220"/>
      <c r="J182" s="217"/>
      <c r="K182" s="217"/>
      <c r="L182" s="221"/>
      <c r="M182" s="222"/>
      <c r="N182" s="223"/>
      <c r="O182" s="223"/>
      <c r="P182" s="223"/>
      <c r="Q182" s="223"/>
      <c r="R182" s="223"/>
      <c r="S182" s="223"/>
      <c r="T182" s="224"/>
      <c r="AT182" s="225" t="s">
        <v>568</v>
      </c>
      <c r="AU182" s="225" t="s">
        <v>90</v>
      </c>
      <c r="AV182" s="12" t="s">
        <v>87</v>
      </c>
      <c r="AW182" s="12" t="s">
        <v>41</v>
      </c>
      <c r="AX182" s="12" t="s">
        <v>81</v>
      </c>
      <c r="AY182" s="225" t="s">
        <v>141</v>
      </c>
    </row>
    <row r="183" spans="2:65" s="12" customFormat="1" ht="11.25">
      <c r="B183" s="216"/>
      <c r="C183" s="217"/>
      <c r="D183" s="213" t="s">
        <v>568</v>
      </c>
      <c r="E183" s="218" t="s">
        <v>43</v>
      </c>
      <c r="F183" s="219" t="s">
        <v>651</v>
      </c>
      <c r="G183" s="217"/>
      <c r="H183" s="218" t="s">
        <v>43</v>
      </c>
      <c r="I183" s="220"/>
      <c r="J183" s="217"/>
      <c r="K183" s="217"/>
      <c r="L183" s="221"/>
      <c r="M183" s="222"/>
      <c r="N183" s="223"/>
      <c r="O183" s="223"/>
      <c r="P183" s="223"/>
      <c r="Q183" s="223"/>
      <c r="R183" s="223"/>
      <c r="S183" s="223"/>
      <c r="T183" s="224"/>
      <c r="AT183" s="225" t="s">
        <v>568</v>
      </c>
      <c r="AU183" s="225" t="s">
        <v>90</v>
      </c>
      <c r="AV183" s="12" t="s">
        <v>87</v>
      </c>
      <c r="AW183" s="12" t="s">
        <v>41</v>
      </c>
      <c r="AX183" s="12" t="s">
        <v>81</v>
      </c>
      <c r="AY183" s="225" t="s">
        <v>141</v>
      </c>
    </row>
    <row r="184" spans="2:65" s="13" customFormat="1" ht="11.25">
      <c r="B184" s="226"/>
      <c r="C184" s="227"/>
      <c r="D184" s="213" t="s">
        <v>568</v>
      </c>
      <c r="E184" s="228" t="s">
        <v>43</v>
      </c>
      <c r="F184" s="229" t="s">
        <v>652</v>
      </c>
      <c r="G184" s="227"/>
      <c r="H184" s="230">
        <v>49.35</v>
      </c>
      <c r="I184" s="231"/>
      <c r="J184" s="227"/>
      <c r="K184" s="227"/>
      <c r="L184" s="232"/>
      <c r="M184" s="233"/>
      <c r="N184" s="234"/>
      <c r="O184" s="234"/>
      <c r="P184" s="234"/>
      <c r="Q184" s="234"/>
      <c r="R184" s="234"/>
      <c r="S184" s="234"/>
      <c r="T184" s="235"/>
      <c r="AT184" s="236" t="s">
        <v>568</v>
      </c>
      <c r="AU184" s="236" t="s">
        <v>90</v>
      </c>
      <c r="AV184" s="13" t="s">
        <v>90</v>
      </c>
      <c r="AW184" s="13" t="s">
        <v>41</v>
      </c>
      <c r="AX184" s="13" t="s">
        <v>81</v>
      </c>
      <c r="AY184" s="236" t="s">
        <v>141</v>
      </c>
    </row>
    <row r="185" spans="2:65" s="14" customFormat="1" ht="11.25">
      <c r="B185" s="237"/>
      <c r="C185" s="238"/>
      <c r="D185" s="213" t="s">
        <v>568</v>
      </c>
      <c r="E185" s="239" t="s">
        <v>43</v>
      </c>
      <c r="F185" s="240" t="s">
        <v>571</v>
      </c>
      <c r="G185" s="238"/>
      <c r="H185" s="241">
        <v>49.35</v>
      </c>
      <c r="I185" s="242"/>
      <c r="J185" s="238"/>
      <c r="K185" s="238"/>
      <c r="L185" s="243"/>
      <c r="M185" s="244"/>
      <c r="N185" s="245"/>
      <c r="O185" s="245"/>
      <c r="P185" s="245"/>
      <c r="Q185" s="245"/>
      <c r="R185" s="245"/>
      <c r="S185" s="245"/>
      <c r="T185" s="246"/>
      <c r="AT185" s="247" t="s">
        <v>568</v>
      </c>
      <c r="AU185" s="247" t="s">
        <v>90</v>
      </c>
      <c r="AV185" s="14" t="s">
        <v>147</v>
      </c>
      <c r="AW185" s="14" t="s">
        <v>41</v>
      </c>
      <c r="AX185" s="14" t="s">
        <v>87</v>
      </c>
      <c r="AY185" s="247" t="s">
        <v>141</v>
      </c>
    </row>
    <row r="186" spans="2:65" s="1" customFormat="1" ht="16.5" customHeight="1">
      <c r="B186" s="35"/>
      <c r="C186" s="187" t="s">
        <v>8</v>
      </c>
      <c r="D186" s="187" t="s">
        <v>161</v>
      </c>
      <c r="E186" s="188" t="s">
        <v>653</v>
      </c>
      <c r="F186" s="189" t="s">
        <v>654</v>
      </c>
      <c r="G186" s="190" t="s">
        <v>418</v>
      </c>
      <c r="H186" s="191">
        <v>43.2</v>
      </c>
      <c r="I186" s="192"/>
      <c r="J186" s="193">
        <f>ROUND(I186*H186,2)</f>
        <v>0</v>
      </c>
      <c r="K186" s="189" t="s">
        <v>146</v>
      </c>
      <c r="L186" s="194"/>
      <c r="M186" s="195" t="s">
        <v>43</v>
      </c>
      <c r="N186" s="196" t="s">
        <v>52</v>
      </c>
      <c r="O186" s="61"/>
      <c r="P186" s="184">
        <f>O186*H186</f>
        <v>0</v>
      </c>
      <c r="Q186" s="184">
        <v>0.16</v>
      </c>
      <c r="R186" s="184">
        <f>Q186*H186</f>
        <v>6.9120000000000008</v>
      </c>
      <c r="S186" s="184">
        <v>0</v>
      </c>
      <c r="T186" s="185">
        <f>S186*H186</f>
        <v>0</v>
      </c>
      <c r="AR186" s="17" t="s">
        <v>278</v>
      </c>
      <c r="AT186" s="17" t="s">
        <v>161</v>
      </c>
      <c r="AU186" s="17" t="s">
        <v>90</v>
      </c>
      <c r="AY186" s="17" t="s">
        <v>141</v>
      </c>
      <c r="BE186" s="186">
        <f>IF(N186="základní",J186,0)</f>
        <v>0</v>
      </c>
      <c r="BF186" s="186">
        <f>IF(N186="snížená",J186,0)</f>
        <v>0</v>
      </c>
      <c r="BG186" s="186">
        <f>IF(N186="zákl. přenesená",J186,0)</f>
        <v>0</v>
      </c>
      <c r="BH186" s="186">
        <f>IF(N186="sníž. přenesená",J186,0)</f>
        <v>0</v>
      </c>
      <c r="BI186" s="186">
        <f>IF(N186="nulová",J186,0)</f>
        <v>0</v>
      </c>
      <c r="BJ186" s="17" t="s">
        <v>87</v>
      </c>
      <c r="BK186" s="186">
        <f>ROUND(I186*H186,2)</f>
        <v>0</v>
      </c>
      <c r="BL186" s="17" t="s">
        <v>278</v>
      </c>
      <c r="BM186" s="17" t="s">
        <v>655</v>
      </c>
    </row>
    <row r="187" spans="2:65" s="12" customFormat="1" ht="11.25">
      <c r="B187" s="216"/>
      <c r="C187" s="217"/>
      <c r="D187" s="213" t="s">
        <v>568</v>
      </c>
      <c r="E187" s="218" t="s">
        <v>43</v>
      </c>
      <c r="F187" s="219" t="s">
        <v>656</v>
      </c>
      <c r="G187" s="217"/>
      <c r="H187" s="218" t="s">
        <v>43</v>
      </c>
      <c r="I187" s="220"/>
      <c r="J187" s="217"/>
      <c r="K187" s="217"/>
      <c r="L187" s="221"/>
      <c r="M187" s="222"/>
      <c r="N187" s="223"/>
      <c r="O187" s="223"/>
      <c r="P187" s="223"/>
      <c r="Q187" s="223"/>
      <c r="R187" s="223"/>
      <c r="S187" s="223"/>
      <c r="T187" s="224"/>
      <c r="AT187" s="225" t="s">
        <v>568</v>
      </c>
      <c r="AU187" s="225" t="s">
        <v>90</v>
      </c>
      <c r="AV187" s="12" t="s">
        <v>87</v>
      </c>
      <c r="AW187" s="12" t="s">
        <v>41</v>
      </c>
      <c r="AX187" s="12" t="s">
        <v>81</v>
      </c>
      <c r="AY187" s="225" t="s">
        <v>141</v>
      </c>
    </row>
    <row r="188" spans="2:65" s="12" customFormat="1" ht="11.25">
      <c r="B188" s="216"/>
      <c r="C188" s="217"/>
      <c r="D188" s="213" t="s">
        <v>568</v>
      </c>
      <c r="E188" s="218" t="s">
        <v>43</v>
      </c>
      <c r="F188" s="219" t="s">
        <v>657</v>
      </c>
      <c r="G188" s="217"/>
      <c r="H188" s="218" t="s">
        <v>43</v>
      </c>
      <c r="I188" s="220"/>
      <c r="J188" s="217"/>
      <c r="K188" s="217"/>
      <c r="L188" s="221"/>
      <c r="M188" s="222"/>
      <c r="N188" s="223"/>
      <c r="O188" s="223"/>
      <c r="P188" s="223"/>
      <c r="Q188" s="223"/>
      <c r="R188" s="223"/>
      <c r="S188" s="223"/>
      <c r="T188" s="224"/>
      <c r="AT188" s="225" t="s">
        <v>568</v>
      </c>
      <c r="AU188" s="225" t="s">
        <v>90</v>
      </c>
      <c r="AV188" s="12" t="s">
        <v>87</v>
      </c>
      <c r="AW188" s="12" t="s">
        <v>41</v>
      </c>
      <c r="AX188" s="12" t="s">
        <v>81</v>
      </c>
      <c r="AY188" s="225" t="s">
        <v>141</v>
      </c>
    </row>
    <row r="189" spans="2:65" s="12" customFormat="1" ht="11.25">
      <c r="B189" s="216"/>
      <c r="C189" s="217"/>
      <c r="D189" s="213" t="s">
        <v>568</v>
      </c>
      <c r="E189" s="218" t="s">
        <v>43</v>
      </c>
      <c r="F189" s="219" t="s">
        <v>658</v>
      </c>
      <c r="G189" s="217"/>
      <c r="H189" s="218" t="s">
        <v>43</v>
      </c>
      <c r="I189" s="220"/>
      <c r="J189" s="217"/>
      <c r="K189" s="217"/>
      <c r="L189" s="221"/>
      <c r="M189" s="222"/>
      <c r="N189" s="223"/>
      <c r="O189" s="223"/>
      <c r="P189" s="223"/>
      <c r="Q189" s="223"/>
      <c r="R189" s="223"/>
      <c r="S189" s="223"/>
      <c r="T189" s="224"/>
      <c r="AT189" s="225" t="s">
        <v>568</v>
      </c>
      <c r="AU189" s="225" t="s">
        <v>90</v>
      </c>
      <c r="AV189" s="12" t="s">
        <v>87</v>
      </c>
      <c r="AW189" s="12" t="s">
        <v>41</v>
      </c>
      <c r="AX189" s="12" t="s">
        <v>81</v>
      </c>
      <c r="AY189" s="225" t="s">
        <v>141</v>
      </c>
    </row>
    <row r="190" spans="2:65" s="13" customFormat="1" ht="11.25">
      <c r="B190" s="226"/>
      <c r="C190" s="227"/>
      <c r="D190" s="213" t="s">
        <v>568</v>
      </c>
      <c r="E190" s="228" t="s">
        <v>43</v>
      </c>
      <c r="F190" s="229" t="s">
        <v>659</v>
      </c>
      <c r="G190" s="227"/>
      <c r="H190" s="230">
        <v>43.2</v>
      </c>
      <c r="I190" s="231"/>
      <c r="J190" s="227"/>
      <c r="K190" s="227"/>
      <c r="L190" s="232"/>
      <c r="M190" s="233"/>
      <c r="N190" s="234"/>
      <c r="O190" s="234"/>
      <c r="P190" s="234"/>
      <c r="Q190" s="234"/>
      <c r="R190" s="234"/>
      <c r="S190" s="234"/>
      <c r="T190" s="235"/>
      <c r="AT190" s="236" t="s">
        <v>568</v>
      </c>
      <c r="AU190" s="236" t="s">
        <v>90</v>
      </c>
      <c r="AV190" s="13" t="s">
        <v>90</v>
      </c>
      <c r="AW190" s="13" t="s">
        <v>41</v>
      </c>
      <c r="AX190" s="13" t="s">
        <v>81</v>
      </c>
      <c r="AY190" s="236" t="s">
        <v>141</v>
      </c>
    </row>
    <row r="191" spans="2:65" s="14" customFormat="1" ht="11.25">
      <c r="B191" s="237"/>
      <c r="C191" s="238"/>
      <c r="D191" s="213" t="s">
        <v>568</v>
      </c>
      <c r="E191" s="239" t="s">
        <v>43</v>
      </c>
      <c r="F191" s="240" t="s">
        <v>571</v>
      </c>
      <c r="G191" s="238"/>
      <c r="H191" s="241">
        <v>43.2</v>
      </c>
      <c r="I191" s="242"/>
      <c r="J191" s="238"/>
      <c r="K191" s="238"/>
      <c r="L191" s="243"/>
      <c r="M191" s="244"/>
      <c r="N191" s="245"/>
      <c r="O191" s="245"/>
      <c r="P191" s="245"/>
      <c r="Q191" s="245"/>
      <c r="R191" s="245"/>
      <c r="S191" s="245"/>
      <c r="T191" s="246"/>
      <c r="AT191" s="247" t="s">
        <v>568</v>
      </c>
      <c r="AU191" s="247" t="s">
        <v>90</v>
      </c>
      <c r="AV191" s="14" t="s">
        <v>147</v>
      </c>
      <c r="AW191" s="14" t="s">
        <v>41</v>
      </c>
      <c r="AX191" s="14" t="s">
        <v>87</v>
      </c>
      <c r="AY191" s="247" t="s">
        <v>141</v>
      </c>
    </row>
    <row r="192" spans="2:65" s="1" customFormat="1" ht="16.5" customHeight="1">
      <c r="B192" s="35"/>
      <c r="C192" s="187" t="s">
        <v>171</v>
      </c>
      <c r="D192" s="187" t="s">
        <v>161</v>
      </c>
      <c r="E192" s="188" t="s">
        <v>660</v>
      </c>
      <c r="F192" s="189" t="s">
        <v>661</v>
      </c>
      <c r="G192" s="190" t="s">
        <v>418</v>
      </c>
      <c r="H192" s="191">
        <v>27.5</v>
      </c>
      <c r="I192" s="192"/>
      <c r="J192" s="193">
        <f>ROUND(I192*H192,2)</f>
        <v>0</v>
      </c>
      <c r="K192" s="189" t="s">
        <v>146</v>
      </c>
      <c r="L192" s="194"/>
      <c r="M192" s="195" t="s">
        <v>43</v>
      </c>
      <c r="N192" s="196" t="s">
        <v>52</v>
      </c>
      <c r="O192" s="61"/>
      <c r="P192" s="184">
        <f>O192*H192</f>
        <v>0</v>
      </c>
      <c r="Q192" s="184">
        <v>0.16</v>
      </c>
      <c r="R192" s="184">
        <f>Q192*H192</f>
        <v>4.4000000000000004</v>
      </c>
      <c r="S192" s="184">
        <v>0</v>
      </c>
      <c r="T192" s="185">
        <f>S192*H192</f>
        <v>0</v>
      </c>
      <c r="AR192" s="17" t="s">
        <v>278</v>
      </c>
      <c r="AT192" s="17" t="s">
        <v>161</v>
      </c>
      <c r="AU192" s="17" t="s">
        <v>90</v>
      </c>
      <c r="AY192" s="17" t="s">
        <v>141</v>
      </c>
      <c r="BE192" s="186">
        <f>IF(N192="základní",J192,0)</f>
        <v>0</v>
      </c>
      <c r="BF192" s="186">
        <f>IF(N192="snížená",J192,0)</f>
        <v>0</v>
      </c>
      <c r="BG192" s="186">
        <f>IF(N192="zákl. přenesená",J192,0)</f>
        <v>0</v>
      </c>
      <c r="BH192" s="186">
        <f>IF(N192="sníž. přenesená",J192,0)</f>
        <v>0</v>
      </c>
      <c r="BI192" s="186">
        <f>IF(N192="nulová",J192,0)</f>
        <v>0</v>
      </c>
      <c r="BJ192" s="17" t="s">
        <v>87</v>
      </c>
      <c r="BK192" s="186">
        <f>ROUND(I192*H192,2)</f>
        <v>0</v>
      </c>
      <c r="BL192" s="17" t="s">
        <v>278</v>
      </c>
      <c r="BM192" s="17" t="s">
        <v>662</v>
      </c>
    </row>
    <row r="193" spans="2:65" s="12" customFormat="1" ht="11.25">
      <c r="B193" s="216"/>
      <c r="C193" s="217"/>
      <c r="D193" s="213" t="s">
        <v>568</v>
      </c>
      <c r="E193" s="218" t="s">
        <v>43</v>
      </c>
      <c r="F193" s="219" t="s">
        <v>656</v>
      </c>
      <c r="G193" s="217"/>
      <c r="H193" s="218" t="s">
        <v>43</v>
      </c>
      <c r="I193" s="220"/>
      <c r="J193" s="217"/>
      <c r="K193" s="217"/>
      <c r="L193" s="221"/>
      <c r="M193" s="222"/>
      <c r="N193" s="223"/>
      <c r="O193" s="223"/>
      <c r="P193" s="223"/>
      <c r="Q193" s="223"/>
      <c r="R193" s="223"/>
      <c r="S193" s="223"/>
      <c r="T193" s="224"/>
      <c r="AT193" s="225" t="s">
        <v>568</v>
      </c>
      <c r="AU193" s="225" t="s">
        <v>90</v>
      </c>
      <c r="AV193" s="12" t="s">
        <v>87</v>
      </c>
      <c r="AW193" s="12" t="s">
        <v>41</v>
      </c>
      <c r="AX193" s="12" t="s">
        <v>81</v>
      </c>
      <c r="AY193" s="225" t="s">
        <v>141</v>
      </c>
    </row>
    <row r="194" spans="2:65" s="12" customFormat="1" ht="11.25">
      <c r="B194" s="216"/>
      <c r="C194" s="217"/>
      <c r="D194" s="213" t="s">
        <v>568</v>
      </c>
      <c r="E194" s="218" t="s">
        <v>43</v>
      </c>
      <c r="F194" s="219" t="s">
        <v>663</v>
      </c>
      <c r="G194" s="217"/>
      <c r="H194" s="218" t="s">
        <v>43</v>
      </c>
      <c r="I194" s="220"/>
      <c r="J194" s="217"/>
      <c r="K194" s="217"/>
      <c r="L194" s="221"/>
      <c r="M194" s="222"/>
      <c r="N194" s="223"/>
      <c r="O194" s="223"/>
      <c r="P194" s="223"/>
      <c r="Q194" s="223"/>
      <c r="R194" s="223"/>
      <c r="S194" s="223"/>
      <c r="T194" s="224"/>
      <c r="AT194" s="225" t="s">
        <v>568</v>
      </c>
      <c r="AU194" s="225" t="s">
        <v>90</v>
      </c>
      <c r="AV194" s="12" t="s">
        <v>87</v>
      </c>
      <c r="AW194" s="12" t="s">
        <v>41</v>
      </c>
      <c r="AX194" s="12" t="s">
        <v>81</v>
      </c>
      <c r="AY194" s="225" t="s">
        <v>141</v>
      </c>
    </row>
    <row r="195" spans="2:65" s="12" customFormat="1" ht="11.25">
      <c r="B195" s="216"/>
      <c r="C195" s="217"/>
      <c r="D195" s="213" t="s">
        <v>568</v>
      </c>
      <c r="E195" s="218" t="s">
        <v>43</v>
      </c>
      <c r="F195" s="219" t="s">
        <v>664</v>
      </c>
      <c r="G195" s="217"/>
      <c r="H195" s="218" t="s">
        <v>43</v>
      </c>
      <c r="I195" s="220"/>
      <c r="J195" s="217"/>
      <c r="K195" s="217"/>
      <c r="L195" s="221"/>
      <c r="M195" s="222"/>
      <c r="N195" s="223"/>
      <c r="O195" s="223"/>
      <c r="P195" s="223"/>
      <c r="Q195" s="223"/>
      <c r="R195" s="223"/>
      <c r="S195" s="223"/>
      <c r="T195" s="224"/>
      <c r="AT195" s="225" t="s">
        <v>568</v>
      </c>
      <c r="AU195" s="225" t="s">
        <v>90</v>
      </c>
      <c r="AV195" s="12" t="s">
        <v>87</v>
      </c>
      <c r="AW195" s="12" t="s">
        <v>41</v>
      </c>
      <c r="AX195" s="12" t="s">
        <v>81</v>
      </c>
      <c r="AY195" s="225" t="s">
        <v>141</v>
      </c>
    </row>
    <row r="196" spans="2:65" s="13" customFormat="1" ht="11.25">
      <c r="B196" s="226"/>
      <c r="C196" s="227"/>
      <c r="D196" s="213" t="s">
        <v>568</v>
      </c>
      <c r="E196" s="228" t="s">
        <v>43</v>
      </c>
      <c r="F196" s="229" t="s">
        <v>665</v>
      </c>
      <c r="G196" s="227"/>
      <c r="H196" s="230">
        <v>27.5</v>
      </c>
      <c r="I196" s="231"/>
      <c r="J196" s="227"/>
      <c r="K196" s="227"/>
      <c r="L196" s="232"/>
      <c r="M196" s="233"/>
      <c r="N196" s="234"/>
      <c r="O196" s="234"/>
      <c r="P196" s="234"/>
      <c r="Q196" s="234"/>
      <c r="R196" s="234"/>
      <c r="S196" s="234"/>
      <c r="T196" s="235"/>
      <c r="AT196" s="236" t="s">
        <v>568</v>
      </c>
      <c r="AU196" s="236" t="s">
        <v>90</v>
      </c>
      <c r="AV196" s="13" t="s">
        <v>90</v>
      </c>
      <c r="AW196" s="13" t="s">
        <v>41</v>
      </c>
      <c r="AX196" s="13" t="s">
        <v>81</v>
      </c>
      <c r="AY196" s="236" t="s">
        <v>141</v>
      </c>
    </row>
    <row r="197" spans="2:65" s="14" customFormat="1" ht="11.25">
      <c r="B197" s="237"/>
      <c r="C197" s="238"/>
      <c r="D197" s="213" t="s">
        <v>568</v>
      </c>
      <c r="E197" s="239" t="s">
        <v>43</v>
      </c>
      <c r="F197" s="240" t="s">
        <v>571</v>
      </c>
      <c r="G197" s="238"/>
      <c r="H197" s="241">
        <v>27.5</v>
      </c>
      <c r="I197" s="242"/>
      <c r="J197" s="238"/>
      <c r="K197" s="238"/>
      <c r="L197" s="243"/>
      <c r="M197" s="244"/>
      <c r="N197" s="245"/>
      <c r="O197" s="245"/>
      <c r="P197" s="245"/>
      <c r="Q197" s="245"/>
      <c r="R197" s="245"/>
      <c r="S197" s="245"/>
      <c r="T197" s="246"/>
      <c r="AT197" s="247" t="s">
        <v>568</v>
      </c>
      <c r="AU197" s="247" t="s">
        <v>90</v>
      </c>
      <c r="AV197" s="14" t="s">
        <v>147</v>
      </c>
      <c r="AW197" s="14" t="s">
        <v>41</v>
      </c>
      <c r="AX197" s="14" t="s">
        <v>87</v>
      </c>
      <c r="AY197" s="247" t="s">
        <v>141</v>
      </c>
    </row>
    <row r="198" spans="2:65" s="1" customFormat="1" ht="16.5" customHeight="1">
      <c r="B198" s="35"/>
      <c r="C198" s="187" t="s">
        <v>200</v>
      </c>
      <c r="D198" s="187" t="s">
        <v>161</v>
      </c>
      <c r="E198" s="188" t="s">
        <v>666</v>
      </c>
      <c r="F198" s="189" t="s">
        <v>667</v>
      </c>
      <c r="G198" s="190" t="s">
        <v>418</v>
      </c>
      <c r="H198" s="191">
        <v>23.4</v>
      </c>
      <c r="I198" s="192"/>
      <c r="J198" s="193">
        <f>ROUND(I198*H198,2)</f>
        <v>0</v>
      </c>
      <c r="K198" s="189" t="s">
        <v>146</v>
      </c>
      <c r="L198" s="194"/>
      <c r="M198" s="195" t="s">
        <v>43</v>
      </c>
      <c r="N198" s="196" t="s">
        <v>52</v>
      </c>
      <c r="O198" s="61"/>
      <c r="P198" s="184">
        <f>O198*H198</f>
        <v>0</v>
      </c>
      <c r="Q198" s="184">
        <v>0.16</v>
      </c>
      <c r="R198" s="184">
        <f>Q198*H198</f>
        <v>3.7439999999999998</v>
      </c>
      <c r="S198" s="184">
        <v>0</v>
      </c>
      <c r="T198" s="185">
        <f>S198*H198</f>
        <v>0</v>
      </c>
      <c r="AR198" s="17" t="s">
        <v>278</v>
      </c>
      <c r="AT198" s="17" t="s">
        <v>161</v>
      </c>
      <c r="AU198" s="17" t="s">
        <v>90</v>
      </c>
      <c r="AY198" s="17" t="s">
        <v>141</v>
      </c>
      <c r="BE198" s="186">
        <f>IF(N198="základní",J198,0)</f>
        <v>0</v>
      </c>
      <c r="BF198" s="186">
        <f>IF(N198="snížená",J198,0)</f>
        <v>0</v>
      </c>
      <c r="BG198" s="186">
        <f>IF(N198="zákl. přenesená",J198,0)</f>
        <v>0</v>
      </c>
      <c r="BH198" s="186">
        <f>IF(N198="sníž. přenesená",J198,0)</f>
        <v>0</v>
      </c>
      <c r="BI198" s="186">
        <f>IF(N198="nulová",J198,0)</f>
        <v>0</v>
      </c>
      <c r="BJ198" s="17" t="s">
        <v>87</v>
      </c>
      <c r="BK198" s="186">
        <f>ROUND(I198*H198,2)</f>
        <v>0</v>
      </c>
      <c r="BL198" s="17" t="s">
        <v>278</v>
      </c>
      <c r="BM198" s="17" t="s">
        <v>668</v>
      </c>
    </row>
    <row r="199" spans="2:65" s="12" customFormat="1" ht="11.25">
      <c r="B199" s="216"/>
      <c r="C199" s="217"/>
      <c r="D199" s="213" t="s">
        <v>568</v>
      </c>
      <c r="E199" s="218" t="s">
        <v>43</v>
      </c>
      <c r="F199" s="219" t="s">
        <v>656</v>
      </c>
      <c r="G199" s="217"/>
      <c r="H199" s="218" t="s">
        <v>43</v>
      </c>
      <c r="I199" s="220"/>
      <c r="J199" s="217"/>
      <c r="K199" s="217"/>
      <c r="L199" s="221"/>
      <c r="M199" s="222"/>
      <c r="N199" s="223"/>
      <c r="O199" s="223"/>
      <c r="P199" s="223"/>
      <c r="Q199" s="223"/>
      <c r="R199" s="223"/>
      <c r="S199" s="223"/>
      <c r="T199" s="224"/>
      <c r="AT199" s="225" t="s">
        <v>568</v>
      </c>
      <c r="AU199" s="225" t="s">
        <v>90</v>
      </c>
      <c r="AV199" s="12" t="s">
        <v>87</v>
      </c>
      <c r="AW199" s="12" t="s">
        <v>41</v>
      </c>
      <c r="AX199" s="12" t="s">
        <v>81</v>
      </c>
      <c r="AY199" s="225" t="s">
        <v>141</v>
      </c>
    </row>
    <row r="200" spans="2:65" s="12" customFormat="1" ht="11.25">
      <c r="B200" s="216"/>
      <c r="C200" s="217"/>
      <c r="D200" s="213" t="s">
        <v>568</v>
      </c>
      <c r="E200" s="218" t="s">
        <v>43</v>
      </c>
      <c r="F200" s="219" t="s">
        <v>669</v>
      </c>
      <c r="G200" s="217"/>
      <c r="H200" s="218" t="s">
        <v>43</v>
      </c>
      <c r="I200" s="220"/>
      <c r="J200" s="217"/>
      <c r="K200" s="217"/>
      <c r="L200" s="221"/>
      <c r="M200" s="222"/>
      <c r="N200" s="223"/>
      <c r="O200" s="223"/>
      <c r="P200" s="223"/>
      <c r="Q200" s="223"/>
      <c r="R200" s="223"/>
      <c r="S200" s="223"/>
      <c r="T200" s="224"/>
      <c r="AT200" s="225" t="s">
        <v>568</v>
      </c>
      <c r="AU200" s="225" t="s">
        <v>90</v>
      </c>
      <c r="AV200" s="12" t="s">
        <v>87</v>
      </c>
      <c r="AW200" s="12" t="s">
        <v>41</v>
      </c>
      <c r="AX200" s="12" t="s">
        <v>81</v>
      </c>
      <c r="AY200" s="225" t="s">
        <v>141</v>
      </c>
    </row>
    <row r="201" spans="2:65" s="12" customFormat="1" ht="11.25">
      <c r="B201" s="216"/>
      <c r="C201" s="217"/>
      <c r="D201" s="213" t="s">
        <v>568</v>
      </c>
      <c r="E201" s="218" t="s">
        <v>43</v>
      </c>
      <c r="F201" s="219" t="s">
        <v>670</v>
      </c>
      <c r="G201" s="217"/>
      <c r="H201" s="218" t="s">
        <v>43</v>
      </c>
      <c r="I201" s="220"/>
      <c r="J201" s="217"/>
      <c r="K201" s="217"/>
      <c r="L201" s="221"/>
      <c r="M201" s="222"/>
      <c r="N201" s="223"/>
      <c r="O201" s="223"/>
      <c r="P201" s="223"/>
      <c r="Q201" s="223"/>
      <c r="R201" s="223"/>
      <c r="S201" s="223"/>
      <c r="T201" s="224"/>
      <c r="AT201" s="225" t="s">
        <v>568</v>
      </c>
      <c r="AU201" s="225" t="s">
        <v>90</v>
      </c>
      <c r="AV201" s="12" t="s">
        <v>87</v>
      </c>
      <c r="AW201" s="12" t="s">
        <v>41</v>
      </c>
      <c r="AX201" s="12" t="s">
        <v>81</v>
      </c>
      <c r="AY201" s="225" t="s">
        <v>141</v>
      </c>
    </row>
    <row r="202" spans="2:65" s="13" customFormat="1" ht="11.25">
      <c r="B202" s="226"/>
      <c r="C202" s="227"/>
      <c r="D202" s="213" t="s">
        <v>568</v>
      </c>
      <c r="E202" s="228" t="s">
        <v>43</v>
      </c>
      <c r="F202" s="229" t="s">
        <v>671</v>
      </c>
      <c r="G202" s="227"/>
      <c r="H202" s="230">
        <v>23.4</v>
      </c>
      <c r="I202" s="231"/>
      <c r="J202" s="227"/>
      <c r="K202" s="227"/>
      <c r="L202" s="232"/>
      <c r="M202" s="233"/>
      <c r="N202" s="234"/>
      <c r="O202" s="234"/>
      <c r="P202" s="234"/>
      <c r="Q202" s="234"/>
      <c r="R202" s="234"/>
      <c r="S202" s="234"/>
      <c r="T202" s="235"/>
      <c r="AT202" s="236" t="s">
        <v>568</v>
      </c>
      <c r="AU202" s="236" t="s">
        <v>90</v>
      </c>
      <c r="AV202" s="13" t="s">
        <v>90</v>
      </c>
      <c r="AW202" s="13" t="s">
        <v>41</v>
      </c>
      <c r="AX202" s="13" t="s">
        <v>81</v>
      </c>
      <c r="AY202" s="236" t="s">
        <v>141</v>
      </c>
    </row>
    <row r="203" spans="2:65" s="14" customFormat="1" ht="11.25">
      <c r="B203" s="237"/>
      <c r="C203" s="238"/>
      <c r="D203" s="213" t="s">
        <v>568</v>
      </c>
      <c r="E203" s="239" t="s">
        <v>43</v>
      </c>
      <c r="F203" s="240" t="s">
        <v>571</v>
      </c>
      <c r="G203" s="238"/>
      <c r="H203" s="241">
        <v>23.4</v>
      </c>
      <c r="I203" s="242"/>
      <c r="J203" s="238"/>
      <c r="K203" s="238"/>
      <c r="L203" s="243"/>
      <c r="M203" s="244"/>
      <c r="N203" s="245"/>
      <c r="O203" s="245"/>
      <c r="P203" s="245"/>
      <c r="Q203" s="245"/>
      <c r="R203" s="245"/>
      <c r="S203" s="245"/>
      <c r="T203" s="246"/>
      <c r="AT203" s="247" t="s">
        <v>568</v>
      </c>
      <c r="AU203" s="247" t="s">
        <v>90</v>
      </c>
      <c r="AV203" s="14" t="s">
        <v>147</v>
      </c>
      <c r="AW203" s="14" t="s">
        <v>41</v>
      </c>
      <c r="AX203" s="14" t="s">
        <v>87</v>
      </c>
      <c r="AY203" s="247" t="s">
        <v>141</v>
      </c>
    </row>
    <row r="204" spans="2:65" s="1" customFormat="1" ht="16.5" customHeight="1">
      <c r="B204" s="35"/>
      <c r="C204" s="187" t="s">
        <v>175</v>
      </c>
      <c r="D204" s="187" t="s">
        <v>161</v>
      </c>
      <c r="E204" s="188" t="s">
        <v>672</v>
      </c>
      <c r="F204" s="189" t="s">
        <v>673</v>
      </c>
      <c r="G204" s="190" t="s">
        <v>145</v>
      </c>
      <c r="H204" s="191">
        <v>608.26</v>
      </c>
      <c r="I204" s="192"/>
      <c r="J204" s="193">
        <f>ROUND(I204*H204,2)</f>
        <v>0</v>
      </c>
      <c r="K204" s="189" t="s">
        <v>146</v>
      </c>
      <c r="L204" s="194"/>
      <c r="M204" s="195" t="s">
        <v>43</v>
      </c>
      <c r="N204" s="196" t="s">
        <v>52</v>
      </c>
      <c r="O204" s="61"/>
      <c r="P204" s="184">
        <f>O204*H204</f>
        <v>0</v>
      </c>
      <c r="Q204" s="184">
        <v>1.0499999999999999E-3</v>
      </c>
      <c r="R204" s="184">
        <f>Q204*H204</f>
        <v>0.63867299999999994</v>
      </c>
      <c r="S204" s="184">
        <v>0</v>
      </c>
      <c r="T204" s="185">
        <f>S204*H204</f>
        <v>0</v>
      </c>
      <c r="AR204" s="17" t="s">
        <v>278</v>
      </c>
      <c r="AT204" s="17" t="s">
        <v>161</v>
      </c>
      <c r="AU204" s="17" t="s">
        <v>90</v>
      </c>
      <c r="AY204" s="17" t="s">
        <v>141</v>
      </c>
      <c r="BE204" s="186">
        <f>IF(N204="základní",J204,0)</f>
        <v>0</v>
      </c>
      <c r="BF204" s="186">
        <f>IF(N204="snížená",J204,0)</f>
        <v>0</v>
      </c>
      <c r="BG204" s="186">
        <f>IF(N204="zákl. přenesená",J204,0)</f>
        <v>0</v>
      </c>
      <c r="BH204" s="186">
        <f>IF(N204="sníž. přenesená",J204,0)</f>
        <v>0</v>
      </c>
      <c r="BI204" s="186">
        <f>IF(N204="nulová",J204,0)</f>
        <v>0</v>
      </c>
      <c r="BJ204" s="17" t="s">
        <v>87</v>
      </c>
      <c r="BK204" s="186">
        <f>ROUND(I204*H204,2)</f>
        <v>0</v>
      </c>
      <c r="BL204" s="17" t="s">
        <v>278</v>
      </c>
      <c r="BM204" s="17" t="s">
        <v>674</v>
      </c>
    </row>
    <row r="205" spans="2:65" s="12" customFormat="1" ht="22.5">
      <c r="B205" s="216"/>
      <c r="C205" s="217"/>
      <c r="D205" s="213" t="s">
        <v>568</v>
      </c>
      <c r="E205" s="218" t="s">
        <v>43</v>
      </c>
      <c r="F205" s="219" t="s">
        <v>630</v>
      </c>
      <c r="G205" s="217"/>
      <c r="H205" s="218" t="s">
        <v>43</v>
      </c>
      <c r="I205" s="220"/>
      <c r="J205" s="217"/>
      <c r="K205" s="217"/>
      <c r="L205" s="221"/>
      <c r="M205" s="222"/>
      <c r="N205" s="223"/>
      <c r="O205" s="223"/>
      <c r="P205" s="223"/>
      <c r="Q205" s="223"/>
      <c r="R205" s="223"/>
      <c r="S205" s="223"/>
      <c r="T205" s="224"/>
      <c r="AT205" s="225" t="s">
        <v>568</v>
      </c>
      <c r="AU205" s="225" t="s">
        <v>90</v>
      </c>
      <c r="AV205" s="12" t="s">
        <v>87</v>
      </c>
      <c r="AW205" s="12" t="s">
        <v>41</v>
      </c>
      <c r="AX205" s="12" t="s">
        <v>81</v>
      </c>
      <c r="AY205" s="225" t="s">
        <v>141</v>
      </c>
    </row>
    <row r="206" spans="2:65" s="12" customFormat="1" ht="22.5">
      <c r="B206" s="216"/>
      <c r="C206" s="217"/>
      <c r="D206" s="213" t="s">
        <v>568</v>
      </c>
      <c r="E206" s="218" t="s">
        <v>43</v>
      </c>
      <c r="F206" s="219" t="s">
        <v>631</v>
      </c>
      <c r="G206" s="217"/>
      <c r="H206" s="218" t="s">
        <v>43</v>
      </c>
      <c r="I206" s="220"/>
      <c r="J206" s="217"/>
      <c r="K206" s="217"/>
      <c r="L206" s="221"/>
      <c r="M206" s="222"/>
      <c r="N206" s="223"/>
      <c r="O206" s="223"/>
      <c r="P206" s="223"/>
      <c r="Q206" s="223"/>
      <c r="R206" s="223"/>
      <c r="S206" s="223"/>
      <c r="T206" s="224"/>
      <c r="AT206" s="225" t="s">
        <v>568</v>
      </c>
      <c r="AU206" s="225" t="s">
        <v>90</v>
      </c>
      <c r="AV206" s="12" t="s">
        <v>87</v>
      </c>
      <c r="AW206" s="12" t="s">
        <v>41</v>
      </c>
      <c r="AX206" s="12" t="s">
        <v>81</v>
      </c>
      <c r="AY206" s="225" t="s">
        <v>141</v>
      </c>
    </row>
    <row r="207" spans="2:65" s="12" customFormat="1" ht="11.25">
      <c r="B207" s="216"/>
      <c r="C207" s="217"/>
      <c r="D207" s="213" t="s">
        <v>568</v>
      </c>
      <c r="E207" s="218" t="s">
        <v>43</v>
      </c>
      <c r="F207" s="219" t="s">
        <v>632</v>
      </c>
      <c r="G207" s="217"/>
      <c r="H207" s="218" t="s">
        <v>43</v>
      </c>
      <c r="I207" s="220"/>
      <c r="J207" s="217"/>
      <c r="K207" s="217"/>
      <c r="L207" s="221"/>
      <c r="M207" s="222"/>
      <c r="N207" s="223"/>
      <c r="O207" s="223"/>
      <c r="P207" s="223"/>
      <c r="Q207" s="223"/>
      <c r="R207" s="223"/>
      <c r="S207" s="223"/>
      <c r="T207" s="224"/>
      <c r="AT207" s="225" t="s">
        <v>568</v>
      </c>
      <c r="AU207" s="225" t="s">
        <v>90</v>
      </c>
      <c r="AV207" s="12" t="s">
        <v>87</v>
      </c>
      <c r="AW207" s="12" t="s">
        <v>41</v>
      </c>
      <c r="AX207" s="12" t="s">
        <v>81</v>
      </c>
      <c r="AY207" s="225" t="s">
        <v>141</v>
      </c>
    </row>
    <row r="208" spans="2:65" s="12" customFormat="1" ht="11.25">
      <c r="B208" s="216"/>
      <c r="C208" s="217"/>
      <c r="D208" s="213" t="s">
        <v>568</v>
      </c>
      <c r="E208" s="218" t="s">
        <v>43</v>
      </c>
      <c r="F208" s="219" t="s">
        <v>633</v>
      </c>
      <c r="G208" s="217"/>
      <c r="H208" s="218" t="s">
        <v>43</v>
      </c>
      <c r="I208" s="220"/>
      <c r="J208" s="217"/>
      <c r="K208" s="217"/>
      <c r="L208" s="221"/>
      <c r="M208" s="222"/>
      <c r="N208" s="223"/>
      <c r="O208" s="223"/>
      <c r="P208" s="223"/>
      <c r="Q208" s="223"/>
      <c r="R208" s="223"/>
      <c r="S208" s="223"/>
      <c r="T208" s="224"/>
      <c r="AT208" s="225" t="s">
        <v>568</v>
      </c>
      <c r="AU208" s="225" t="s">
        <v>90</v>
      </c>
      <c r="AV208" s="12" t="s">
        <v>87</v>
      </c>
      <c r="AW208" s="12" t="s">
        <v>41</v>
      </c>
      <c r="AX208" s="12" t="s">
        <v>81</v>
      </c>
      <c r="AY208" s="225" t="s">
        <v>141</v>
      </c>
    </row>
    <row r="209" spans="2:65" s="12" customFormat="1" ht="11.25">
      <c r="B209" s="216"/>
      <c r="C209" s="217"/>
      <c r="D209" s="213" t="s">
        <v>568</v>
      </c>
      <c r="E209" s="218" t="s">
        <v>43</v>
      </c>
      <c r="F209" s="219" t="s">
        <v>634</v>
      </c>
      <c r="G209" s="217"/>
      <c r="H209" s="218" t="s">
        <v>43</v>
      </c>
      <c r="I209" s="220"/>
      <c r="J209" s="217"/>
      <c r="K209" s="217"/>
      <c r="L209" s="221"/>
      <c r="M209" s="222"/>
      <c r="N209" s="223"/>
      <c r="O209" s="223"/>
      <c r="P209" s="223"/>
      <c r="Q209" s="223"/>
      <c r="R209" s="223"/>
      <c r="S209" s="223"/>
      <c r="T209" s="224"/>
      <c r="AT209" s="225" t="s">
        <v>568</v>
      </c>
      <c r="AU209" s="225" t="s">
        <v>90</v>
      </c>
      <c r="AV209" s="12" t="s">
        <v>87</v>
      </c>
      <c r="AW209" s="12" t="s">
        <v>41</v>
      </c>
      <c r="AX209" s="12" t="s">
        <v>81</v>
      </c>
      <c r="AY209" s="225" t="s">
        <v>141</v>
      </c>
    </row>
    <row r="210" spans="2:65" s="13" customFormat="1" ht="11.25">
      <c r="B210" s="226"/>
      <c r="C210" s="227"/>
      <c r="D210" s="213" t="s">
        <v>568</v>
      </c>
      <c r="E210" s="228" t="s">
        <v>43</v>
      </c>
      <c r="F210" s="229" t="s">
        <v>675</v>
      </c>
      <c r="G210" s="227"/>
      <c r="H210" s="230">
        <v>608.26</v>
      </c>
      <c r="I210" s="231"/>
      <c r="J210" s="227"/>
      <c r="K210" s="227"/>
      <c r="L210" s="232"/>
      <c r="M210" s="233"/>
      <c r="N210" s="234"/>
      <c r="O210" s="234"/>
      <c r="P210" s="234"/>
      <c r="Q210" s="234"/>
      <c r="R210" s="234"/>
      <c r="S210" s="234"/>
      <c r="T210" s="235"/>
      <c r="AT210" s="236" t="s">
        <v>568</v>
      </c>
      <c r="AU210" s="236" t="s">
        <v>90</v>
      </c>
      <c r="AV210" s="13" t="s">
        <v>90</v>
      </c>
      <c r="AW210" s="13" t="s">
        <v>41</v>
      </c>
      <c r="AX210" s="13" t="s">
        <v>81</v>
      </c>
      <c r="AY210" s="236" t="s">
        <v>141</v>
      </c>
    </row>
    <row r="211" spans="2:65" s="14" customFormat="1" ht="11.25">
      <c r="B211" s="237"/>
      <c r="C211" s="238"/>
      <c r="D211" s="213" t="s">
        <v>568</v>
      </c>
      <c r="E211" s="239" t="s">
        <v>43</v>
      </c>
      <c r="F211" s="240" t="s">
        <v>571</v>
      </c>
      <c r="G211" s="238"/>
      <c r="H211" s="241">
        <v>608.26</v>
      </c>
      <c r="I211" s="242"/>
      <c r="J211" s="238"/>
      <c r="K211" s="238"/>
      <c r="L211" s="243"/>
      <c r="M211" s="244"/>
      <c r="N211" s="245"/>
      <c r="O211" s="245"/>
      <c r="P211" s="245"/>
      <c r="Q211" s="245"/>
      <c r="R211" s="245"/>
      <c r="S211" s="245"/>
      <c r="T211" s="246"/>
      <c r="AT211" s="247" t="s">
        <v>568</v>
      </c>
      <c r="AU211" s="247" t="s">
        <v>90</v>
      </c>
      <c r="AV211" s="14" t="s">
        <v>147</v>
      </c>
      <c r="AW211" s="14" t="s">
        <v>41</v>
      </c>
      <c r="AX211" s="14" t="s">
        <v>87</v>
      </c>
      <c r="AY211" s="247" t="s">
        <v>141</v>
      </c>
    </row>
    <row r="212" spans="2:65" s="1" customFormat="1" ht="16.5" customHeight="1">
      <c r="B212" s="35"/>
      <c r="C212" s="187" t="s">
        <v>207</v>
      </c>
      <c r="D212" s="187" t="s">
        <v>161</v>
      </c>
      <c r="E212" s="188" t="s">
        <v>676</v>
      </c>
      <c r="F212" s="189" t="s">
        <v>677</v>
      </c>
      <c r="G212" s="190" t="s">
        <v>145</v>
      </c>
      <c r="H212" s="191">
        <v>608.26</v>
      </c>
      <c r="I212" s="192"/>
      <c r="J212" s="193">
        <f>ROUND(I212*H212,2)</f>
        <v>0</v>
      </c>
      <c r="K212" s="189" t="s">
        <v>146</v>
      </c>
      <c r="L212" s="194"/>
      <c r="M212" s="195" t="s">
        <v>43</v>
      </c>
      <c r="N212" s="196" t="s">
        <v>52</v>
      </c>
      <c r="O212" s="61"/>
      <c r="P212" s="184">
        <f>O212*H212</f>
        <v>0</v>
      </c>
      <c r="Q212" s="184">
        <v>2.5999999999999998E-4</v>
      </c>
      <c r="R212" s="184">
        <f>Q212*H212</f>
        <v>0.15814759999999997</v>
      </c>
      <c r="S212" s="184">
        <v>0</v>
      </c>
      <c r="T212" s="185">
        <f>S212*H212</f>
        <v>0</v>
      </c>
      <c r="AR212" s="17" t="s">
        <v>278</v>
      </c>
      <c r="AT212" s="17" t="s">
        <v>161</v>
      </c>
      <c r="AU212" s="17" t="s">
        <v>90</v>
      </c>
      <c r="AY212" s="17" t="s">
        <v>141</v>
      </c>
      <c r="BE212" s="186">
        <f>IF(N212="základní",J212,0)</f>
        <v>0</v>
      </c>
      <c r="BF212" s="186">
        <f>IF(N212="snížená",J212,0)</f>
        <v>0</v>
      </c>
      <c r="BG212" s="186">
        <f>IF(N212="zákl. přenesená",J212,0)</f>
        <v>0</v>
      </c>
      <c r="BH212" s="186">
        <f>IF(N212="sníž. přenesená",J212,0)</f>
        <v>0</v>
      </c>
      <c r="BI212" s="186">
        <f>IF(N212="nulová",J212,0)</f>
        <v>0</v>
      </c>
      <c r="BJ212" s="17" t="s">
        <v>87</v>
      </c>
      <c r="BK212" s="186">
        <f>ROUND(I212*H212,2)</f>
        <v>0</v>
      </c>
      <c r="BL212" s="17" t="s">
        <v>278</v>
      </c>
      <c r="BM212" s="17" t="s">
        <v>678</v>
      </c>
    </row>
    <row r="213" spans="2:65" s="12" customFormat="1" ht="22.5">
      <c r="B213" s="216"/>
      <c r="C213" s="217"/>
      <c r="D213" s="213" t="s">
        <v>568</v>
      </c>
      <c r="E213" s="218" t="s">
        <v>43</v>
      </c>
      <c r="F213" s="219" t="s">
        <v>630</v>
      </c>
      <c r="G213" s="217"/>
      <c r="H213" s="218" t="s">
        <v>43</v>
      </c>
      <c r="I213" s="220"/>
      <c r="J213" s="217"/>
      <c r="K213" s="217"/>
      <c r="L213" s="221"/>
      <c r="M213" s="222"/>
      <c r="N213" s="223"/>
      <c r="O213" s="223"/>
      <c r="P213" s="223"/>
      <c r="Q213" s="223"/>
      <c r="R213" s="223"/>
      <c r="S213" s="223"/>
      <c r="T213" s="224"/>
      <c r="AT213" s="225" t="s">
        <v>568</v>
      </c>
      <c r="AU213" s="225" t="s">
        <v>90</v>
      </c>
      <c r="AV213" s="12" t="s">
        <v>87</v>
      </c>
      <c r="AW213" s="12" t="s">
        <v>41</v>
      </c>
      <c r="AX213" s="12" t="s">
        <v>81</v>
      </c>
      <c r="AY213" s="225" t="s">
        <v>141</v>
      </c>
    </row>
    <row r="214" spans="2:65" s="12" customFormat="1" ht="22.5">
      <c r="B214" s="216"/>
      <c r="C214" s="217"/>
      <c r="D214" s="213" t="s">
        <v>568</v>
      </c>
      <c r="E214" s="218" t="s">
        <v>43</v>
      </c>
      <c r="F214" s="219" t="s">
        <v>631</v>
      </c>
      <c r="G214" s="217"/>
      <c r="H214" s="218" t="s">
        <v>43</v>
      </c>
      <c r="I214" s="220"/>
      <c r="J214" s="217"/>
      <c r="K214" s="217"/>
      <c r="L214" s="221"/>
      <c r="M214" s="222"/>
      <c r="N214" s="223"/>
      <c r="O214" s="223"/>
      <c r="P214" s="223"/>
      <c r="Q214" s="223"/>
      <c r="R214" s="223"/>
      <c r="S214" s="223"/>
      <c r="T214" s="224"/>
      <c r="AT214" s="225" t="s">
        <v>568</v>
      </c>
      <c r="AU214" s="225" t="s">
        <v>90</v>
      </c>
      <c r="AV214" s="12" t="s">
        <v>87</v>
      </c>
      <c r="AW214" s="12" t="s">
        <v>41</v>
      </c>
      <c r="AX214" s="12" t="s">
        <v>81</v>
      </c>
      <c r="AY214" s="225" t="s">
        <v>141</v>
      </c>
    </row>
    <row r="215" spans="2:65" s="12" customFormat="1" ht="11.25">
      <c r="B215" s="216"/>
      <c r="C215" s="217"/>
      <c r="D215" s="213" t="s">
        <v>568</v>
      </c>
      <c r="E215" s="218" t="s">
        <v>43</v>
      </c>
      <c r="F215" s="219" t="s">
        <v>632</v>
      </c>
      <c r="G215" s="217"/>
      <c r="H215" s="218" t="s">
        <v>43</v>
      </c>
      <c r="I215" s="220"/>
      <c r="J215" s="217"/>
      <c r="K215" s="217"/>
      <c r="L215" s="221"/>
      <c r="M215" s="222"/>
      <c r="N215" s="223"/>
      <c r="O215" s="223"/>
      <c r="P215" s="223"/>
      <c r="Q215" s="223"/>
      <c r="R215" s="223"/>
      <c r="S215" s="223"/>
      <c r="T215" s="224"/>
      <c r="AT215" s="225" t="s">
        <v>568</v>
      </c>
      <c r="AU215" s="225" t="s">
        <v>90</v>
      </c>
      <c r="AV215" s="12" t="s">
        <v>87</v>
      </c>
      <c r="AW215" s="12" t="s">
        <v>41</v>
      </c>
      <c r="AX215" s="12" t="s">
        <v>81</v>
      </c>
      <c r="AY215" s="225" t="s">
        <v>141</v>
      </c>
    </row>
    <row r="216" spans="2:65" s="12" customFormat="1" ht="11.25">
      <c r="B216" s="216"/>
      <c r="C216" s="217"/>
      <c r="D216" s="213" t="s">
        <v>568</v>
      </c>
      <c r="E216" s="218" t="s">
        <v>43</v>
      </c>
      <c r="F216" s="219" t="s">
        <v>633</v>
      </c>
      <c r="G216" s="217"/>
      <c r="H216" s="218" t="s">
        <v>43</v>
      </c>
      <c r="I216" s="220"/>
      <c r="J216" s="217"/>
      <c r="K216" s="217"/>
      <c r="L216" s="221"/>
      <c r="M216" s="222"/>
      <c r="N216" s="223"/>
      <c r="O216" s="223"/>
      <c r="P216" s="223"/>
      <c r="Q216" s="223"/>
      <c r="R216" s="223"/>
      <c r="S216" s="223"/>
      <c r="T216" s="224"/>
      <c r="AT216" s="225" t="s">
        <v>568</v>
      </c>
      <c r="AU216" s="225" t="s">
        <v>90</v>
      </c>
      <c r="AV216" s="12" t="s">
        <v>87</v>
      </c>
      <c r="AW216" s="12" t="s">
        <v>41</v>
      </c>
      <c r="AX216" s="12" t="s">
        <v>81</v>
      </c>
      <c r="AY216" s="225" t="s">
        <v>141</v>
      </c>
    </row>
    <row r="217" spans="2:65" s="12" customFormat="1" ht="11.25">
      <c r="B217" s="216"/>
      <c r="C217" s="217"/>
      <c r="D217" s="213" t="s">
        <v>568</v>
      </c>
      <c r="E217" s="218" t="s">
        <v>43</v>
      </c>
      <c r="F217" s="219" t="s">
        <v>634</v>
      </c>
      <c r="G217" s="217"/>
      <c r="H217" s="218" t="s">
        <v>43</v>
      </c>
      <c r="I217" s="220"/>
      <c r="J217" s="217"/>
      <c r="K217" s="217"/>
      <c r="L217" s="221"/>
      <c r="M217" s="222"/>
      <c r="N217" s="223"/>
      <c r="O217" s="223"/>
      <c r="P217" s="223"/>
      <c r="Q217" s="223"/>
      <c r="R217" s="223"/>
      <c r="S217" s="223"/>
      <c r="T217" s="224"/>
      <c r="AT217" s="225" t="s">
        <v>568</v>
      </c>
      <c r="AU217" s="225" t="s">
        <v>90</v>
      </c>
      <c r="AV217" s="12" t="s">
        <v>87</v>
      </c>
      <c r="AW217" s="12" t="s">
        <v>41</v>
      </c>
      <c r="AX217" s="12" t="s">
        <v>81</v>
      </c>
      <c r="AY217" s="225" t="s">
        <v>141</v>
      </c>
    </row>
    <row r="218" spans="2:65" s="13" customFormat="1" ht="11.25">
      <c r="B218" s="226"/>
      <c r="C218" s="227"/>
      <c r="D218" s="213" t="s">
        <v>568</v>
      </c>
      <c r="E218" s="228" t="s">
        <v>43</v>
      </c>
      <c r="F218" s="229" t="s">
        <v>675</v>
      </c>
      <c r="G218" s="227"/>
      <c r="H218" s="230">
        <v>608.26</v>
      </c>
      <c r="I218" s="231"/>
      <c r="J218" s="227"/>
      <c r="K218" s="227"/>
      <c r="L218" s="232"/>
      <c r="M218" s="233"/>
      <c r="N218" s="234"/>
      <c r="O218" s="234"/>
      <c r="P218" s="234"/>
      <c r="Q218" s="234"/>
      <c r="R218" s="234"/>
      <c r="S218" s="234"/>
      <c r="T218" s="235"/>
      <c r="AT218" s="236" t="s">
        <v>568</v>
      </c>
      <c r="AU218" s="236" t="s">
        <v>90</v>
      </c>
      <c r="AV218" s="13" t="s">
        <v>90</v>
      </c>
      <c r="AW218" s="13" t="s">
        <v>41</v>
      </c>
      <c r="AX218" s="13" t="s">
        <v>81</v>
      </c>
      <c r="AY218" s="236" t="s">
        <v>141</v>
      </c>
    </row>
    <row r="219" spans="2:65" s="14" customFormat="1" ht="11.25">
      <c r="B219" s="237"/>
      <c r="C219" s="238"/>
      <c r="D219" s="213" t="s">
        <v>568</v>
      </c>
      <c r="E219" s="239" t="s">
        <v>43</v>
      </c>
      <c r="F219" s="240" t="s">
        <v>571</v>
      </c>
      <c r="G219" s="238"/>
      <c r="H219" s="241">
        <v>608.26</v>
      </c>
      <c r="I219" s="242"/>
      <c r="J219" s="238"/>
      <c r="K219" s="238"/>
      <c r="L219" s="243"/>
      <c r="M219" s="244"/>
      <c r="N219" s="245"/>
      <c r="O219" s="245"/>
      <c r="P219" s="245"/>
      <c r="Q219" s="245"/>
      <c r="R219" s="245"/>
      <c r="S219" s="245"/>
      <c r="T219" s="246"/>
      <c r="AT219" s="247" t="s">
        <v>568</v>
      </c>
      <c r="AU219" s="247" t="s">
        <v>90</v>
      </c>
      <c r="AV219" s="14" t="s">
        <v>147</v>
      </c>
      <c r="AW219" s="14" t="s">
        <v>41</v>
      </c>
      <c r="AX219" s="14" t="s">
        <v>87</v>
      </c>
      <c r="AY219" s="247" t="s">
        <v>141</v>
      </c>
    </row>
    <row r="220" spans="2:65" s="1" customFormat="1" ht="22.5" customHeight="1">
      <c r="B220" s="35"/>
      <c r="C220" s="175" t="s">
        <v>178</v>
      </c>
      <c r="D220" s="175" t="s">
        <v>142</v>
      </c>
      <c r="E220" s="176" t="s">
        <v>679</v>
      </c>
      <c r="F220" s="177" t="s">
        <v>680</v>
      </c>
      <c r="G220" s="178" t="s">
        <v>418</v>
      </c>
      <c r="H220" s="179">
        <v>85</v>
      </c>
      <c r="I220" s="180"/>
      <c r="J220" s="181">
        <f>ROUND(I220*H220,2)</f>
        <v>0</v>
      </c>
      <c r="K220" s="177" t="s">
        <v>379</v>
      </c>
      <c r="L220" s="39"/>
      <c r="M220" s="182" t="s">
        <v>43</v>
      </c>
      <c r="N220" s="183" t="s">
        <v>52</v>
      </c>
      <c r="O220" s="61"/>
      <c r="P220" s="184">
        <f>O220*H220</f>
        <v>0</v>
      </c>
      <c r="Q220" s="184">
        <v>0</v>
      </c>
      <c r="R220" s="184">
        <f>Q220*H220</f>
        <v>0</v>
      </c>
      <c r="S220" s="184">
        <v>0.311</v>
      </c>
      <c r="T220" s="185">
        <f>S220*H220</f>
        <v>26.434999999999999</v>
      </c>
      <c r="AR220" s="17" t="s">
        <v>147</v>
      </c>
      <c r="AT220" s="17" t="s">
        <v>142</v>
      </c>
      <c r="AU220" s="17" t="s">
        <v>90</v>
      </c>
      <c r="AY220" s="17" t="s">
        <v>141</v>
      </c>
      <c r="BE220" s="186">
        <f>IF(N220="základní",J220,0)</f>
        <v>0</v>
      </c>
      <c r="BF220" s="186">
        <f>IF(N220="snížená",J220,0)</f>
        <v>0</v>
      </c>
      <c r="BG220" s="186">
        <f>IF(N220="zákl. přenesená",J220,0)</f>
        <v>0</v>
      </c>
      <c r="BH220" s="186">
        <f>IF(N220="sníž. přenesená",J220,0)</f>
        <v>0</v>
      </c>
      <c r="BI220" s="186">
        <f>IF(N220="nulová",J220,0)</f>
        <v>0</v>
      </c>
      <c r="BJ220" s="17" t="s">
        <v>87</v>
      </c>
      <c r="BK220" s="186">
        <f>ROUND(I220*H220,2)</f>
        <v>0</v>
      </c>
      <c r="BL220" s="17" t="s">
        <v>147</v>
      </c>
      <c r="BM220" s="17" t="s">
        <v>681</v>
      </c>
    </row>
    <row r="221" spans="2:65" s="1" customFormat="1" ht="58.5">
      <c r="B221" s="35"/>
      <c r="C221" s="36"/>
      <c r="D221" s="213" t="s">
        <v>566</v>
      </c>
      <c r="E221" s="36"/>
      <c r="F221" s="214" t="s">
        <v>616</v>
      </c>
      <c r="G221" s="36"/>
      <c r="H221" s="36"/>
      <c r="I221" s="113"/>
      <c r="J221" s="36"/>
      <c r="K221" s="36"/>
      <c r="L221" s="39"/>
      <c r="M221" s="215"/>
      <c r="N221" s="61"/>
      <c r="O221" s="61"/>
      <c r="P221" s="61"/>
      <c r="Q221" s="61"/>
      <c r="R221" s="61"/>
      <c r="S221" s="61"/>
      <c r="T221" s="62"/>
      <c r="AT221" s="17" t="s">
        <v>566</v>
      </c>
      <c r="AU221" s="17" t="s">
        <v>90</v>
      </c>
    </row>
    <row r="222" spans="2:65" s="12" customFormat="1" ht="11.25">
      <c r="B222" s="216"/>
      <c r="C222" s="217"/>
      <c r="D222" s="213" t="s">
        <v>568</v>
      </c>
      <c r="E222" s="218" t="s">
        <v>43</v>
      </c>
      <c r="F222" s="219" t="s">
        <v>617</v>
      </c>
      <c r="G222" s="217"/>
      <c r="H222" s="218" t="s">
        <v>43</v>
      </c>
      <c r="I222" s="220"/>
      <c r="J222" s="217"/>
      <c r="K222" s="217"/>
      <c r="L222" s="221"/>
      <c r="M222" s="222"/>
      <c r="N222" s="223"/>
      <c r="O222" s="223"/>
      <c r="P222" s="223"/>
      <c r="Q222" s="223"/>
      <c r="R222" s="223"/>
      <c r="S222" s="223"/>
      <c r="T222" s="224"/>
      <c r="AT222" s="225" t="s">
        <v>568</v>
      </c>
      <c r="AU222" s="225" t="s">
        <v>90</v>
      </c>
      <c r="AV222" s="12" t="s">
        <v>87</v>
      </c>
      <c r="AW222" s="12" t="s">
        <v>41</v>
      </c>
      <c r="AX222" s="12" t="s">
        <v>81</v>
      </c>
      <c r="AY222" s="225" t="s">
        <v>141</v>
      </c>
    </row>
    <row r="223" spans="2:65" s="12" customFormat="1" ht="11.25">
      <c r="B223" s="216"/>
      <c r="C223" s="217"/>
      <c r="D223" s="213" t="s">
        <v>568</v>
      </c>
      <c r="E223" s="218" t="s">
        <v>43</v>
      </c>
      <c r="F223" s="219" t="s">
        <v>682</v>
      </c>
      <c r="G223" s="217"/>
      <c r="H223" s="218" t="s">
        <v>43</v>
      </c>
      <c r="I223" s="220"/>
      <c r="J223" s="217"/>
      <c r="K223" s="217"/>
      <c r="L223" s="221"/>
      <c r="M223" s="222"/>
      <c r="N223" s="223"/>
      <c r="O223" s="223"/>
      <c r="P223" s="223"/>
      <c r="Q223" s="223"/>
      <c r="R223" s="223"/>
      <c r="S223" s="223"/>
      <c r="T223" s="224"/>
      <c r="AT223" s="225" t="s">
        <v>568</v>
      </c>
      <c r="AU223" s="225" t="s">
        <v>90</v>
      </c>
      <c r="AV223" s="12" t="s">
        <v>87</v>
      </c>
      <c r="AW223" s="12" t="s">
        <v>41</v>
      </c>
      <c r="AX223" s="12" t="s">
        <v>81</v>
      </c>
      <c r="AY223" s="225" t="s">
        <v>141</v>
      </c>
    </row>
    <row r="224" spans="2:65" s="12" customFormat="1" ht="11.25">
      <c r="B224" s="216"/>
      <c r="C224" s="217"/>
      <c r="D224" s="213" t="s">
        <v>568</v>
      </c>
      <c r="E224" s="218" t="s">
        <v>43</v>
      </c>
      <c r="F224" s="219" t="s">
        <v>683</v>
      </c>
      <c r="G224" s="217"/>
      <c r="H224" s="218" t="s">
        <v>43</v>
      </c>
      <c r="I224" s="220"/>
      <c r="J224" s="217"/>
      <c r="K224" s="217"/>
      <c r="L224" s="221"/>
      <c r="M224" s="222"/>
      <c r="N224" s="223"/>
      <c r="O224" s="223"/>
      <c r="P224" s="223"/>
      <c r="Q224" s="223"/>
      <c r="R224" s="223"/>
      <c r="S224" s="223"/>
      <c r="T224" s="224"/>
      <c r="AT224" s="225" t="s">
        <v>568</v>
      </c>
      <c r="AU224" s="225" t="s">
        <v>90</v>
      </c>
      <c r="AV224" s="12" t="s">
        <v>87</v>
      </c>
      <c r="AW224" s="12" t="s">
        <v>41</v>
      </c>
      <c r="AX224" s="12" t="s">
        <v>81</v>
      </c>
      <c r="AY224" s="225" t="s">
        <v>141</v>
      </c>
    </row>
    <row r="225" spans="2:65" s="12" customFormat="1" ht="11.25">
      <c r="B225" s="216"/>
      <c r="C225" s="217"/>
      <c r="D225" s="213" t="s">
        <v>568</v>
      </c>
      <c r="E225" s="218" t="s">
        <v>43</v>
      </c>
      <c r="F225" s="219" t="s">
        <v>684</v>
      </c>
      <c r="G225" s="217"/>
      <c r="H225" s="218" t="s">
        <v>43</v>
      </c>
      <c r="I225" s="220"/>
      <c r="J225" s="217"/>
      <c r="K225" s="217"/>
      <c r="L225" s="221"/>
      <c r="M225" s="222"/>
      <c r="N225" s="223"/>
      <c r="O225" s="223"/>
      <c r="P225" s="223"/>
      <c r="Q225" s="223"/>
      <c r="R225" s="223"/>
      <c r="S225" s="223"/>
      <c r="T225" s="224"/>
      <c r="AT225" s="225" t="s">
        <v>568</v>
      </c>
      <c r="AU225" s="225" t="s">
        <v>90</v>
      </c>
      <c r="AV225" s="12" t="s">
        <v>87</v>
      </c>
      <c r="AW225" s="12" t="s">
        <v>41</v>
      </c>
      <c r="AX225" s="12" t="s">
        <v>81</v>
      </c>
      <c r="AY225" s="225" t="s">
        <v>141</v>
      </c>
    </row>
    <row r="226" spans="2:65" s="12" customFormat="1" ht="11.25">
      <c r="B226" s="216"/>
      <c r="C226" s="217"/>
      <c r="D226" s="213" t="s">
        <v>568</v>
      </c>
      <c r="E226" s="218" t="s">
        <v>43</v>
      </c>
      <c r="F226" s="219" t="s">
        <v>685</v>
      </c>
      <c r="G226" s="217"/>
      <c r="H226" s="218" t="s">
        <v>43</v>
      </c>
      <c r="I226" s="220"/>
      <c r="J226" s="217"/>
      <c r="K226" s="217"/>
      <c r="L226" s="221"/>
      <c r="M226" s="222"/>
      <c r="N226" s="223"/>
      <c r="O226" s="223"/>
      <c r="P226" s="223"/>
      <c r="Q226" s="223"/>
      <c r="R226" s="223"/>
      <c r="S226" s="223"/>
      <c r="T226" s="224"/>
      <c r="AT226" s="225" t="s">
        <v>568</v>
      </c>
      <c r="AU226" s="225" t="s">
        <v>90</v>
      </c>
      <c r="AV226" s="12" t="s">
        <v>87</v>
      </c>
      <c r="AW226" s="12" t="s">
        <v>41</v>
      </c>
      <c r="AX226" s="12" t="s">
        <v>81</v>
      </c>
      <c r="AY226" s="225" t="s">
        <v>141</v>
      </c>
    </row>
    <row r="227" spans="2:65" s="12" customFormat="1" ht="11.25">
      <c r="B227" s="216"/>
      <c r="C227" s="217"/>
      <c r="D227" s="213" t="s">
        <v>568</v>
      </c>
      <c r="E227" s="218" t="s">
        <v>43</v>
      </c>
      <c r="F227" s="219" t="s">
        <v>686</v>
      </c>
      <c r="G227" s="217"/>
      <c r="H227" s="218" t="s">
        <v>43</v>
      </c>
      <c r="I227" s="220"/>
      <c r="J227" s="217"/>
      <c r="K227" s="217"/>
      <c r="L227" s="221"/>
      <c r="M227" s="222"/>
      <c r="N227" s="223"/>
      <c r="O227" s="223"/>
      <c r="P227" s="223"/>
      <c r="Q227" s="223"/>
      <c r="R227" s="223"/>
      <c r="S227" s="223"/>
      <c r="T227" s="224"/>
      <c r="AT227" s="225" t="s">
        <v>568</v>
      </c>
      <c r="AU227" s="225" t="s">
        <v>90</v>
      </c>
      <c r="AV227" s="12" t="s">
        <v>87</v>
      </c>
      <c r="AW227" s="12" t="s">
        <v>41</v>
      </c>
      <c r="AX227" s="12" t="s">
        <v>81</v>
      </c>
      <c r="AY227" s="225" t="s">
        <v>141</v>
      </c>
    </row>
    <row r="228" spans="2:65" s="13" customFormat="1" ht="11.25">
      <c r="B228" s="226"/>
      <c r="C228" s="227"/>
      <c r="D228" s="213" t="s">
        <v>568</v>
      </c>
      <c r="E228" s="228" t="s">
        <v>43</v>
      </c>
      <c r="F228" s="229" t="s">
        <v>687</v>
      </c>
      <c r="G228" s="227"/>
      <c r="H228" s="230">
        <v>85</v>
      </c>
      <c r="I228" s="231"/>
      <c r="J228" s="227"/>
      <c r="K228" s="227"/>
      <c r="L228" s="232"/>
      <c r="M228" s="233"/>
      <c r="N228" s="234"/>
      <c r="O228" s="234"/>
      <c r="P228" s="234"/>
      <c r="Q228" s="234"/>
      <c r="R228" s="234"/>
      <c r="S228" s="234"/>
      <c r="T228" s="235"/>
      <c r="AT228" s="236" t="s">
        <v>568</v>
      </c>
      <c r="AU228" s="236" t="s">
        <v>90</v>
      </c>
      <c r="AV228" s="13" t="s">
        <v>90</v>
      </c>
      <c r="AW228" s="13" t="s">
        <v>41</v>
      </c>
      <c r="AX228" s="13" t="s">
        <v>81</v>
      </c>
      <c r="AY228" s="236" t="s">
        <v>141</v>
      </c>
    </row>
    <row r="229" spans="2:65" s="14" customFormat="1" ht="11.25">
      <c r="B229" s="237"/>
      <c r="C229" s="238"/>
      <c r="D229" s="213" t="s">
        <v>568</v>
      </c>
      <c r="E229" s="239" t="s">
        <v>43</v>
      </c>
      <c r="F229" s="240" t="s">
        <v>571</v>
      </c>
      <c r="G229" s="238"/>
      <c r="H229" s="241">
        <v>85</v>
      </c>
      <c r="I229" s="242"/>
      <c r="J229" s="238"/>
      <c r="K229" s="238"/>
      <c r="L229" s="243"/>
      <c r="M229" s="244"/>
      <c r="N229" s="245"/>
      <c r="O229" s="245"/>
      <c r="P229" s="245"/>
      <c r="Q229" s="245"/>
      <c r="R229" s="245"/>
      <c r="S229" s="245"/>
      <c r="T229" s="246"/>
      <c r="AT229" s="247" t="s">
        <v>568</v>
      </c>
      <c r="AU229" s="247" t="s">
        <v>90</v>
      </c>
      <c r="AV229" s="14" t="s">
        <v>147</v>
      </c>
      <c r="AW229" s="14" t="s">
        <v>41</v>
      </c>
      <c r="AX229" s="14" t="s">
        <v>87</v>
      </c>
      <c r="AY229" s="247" t="s">
        <v>141</v>
      </c>
    </row>
    <row r="230" spans="2:65" s="1" customFormat="1" ht="22.5" customHeight="1">
      <c r="B230" s="35"/>
      <c r="C230" s="175" t="s">
        <v>7</v>
      </c>
      <c r="D230" s="175" t="s">
        <v>142</v>
      </c>
      <c r="E230" s="176" t="s">
        <v>688</v>
      </c>
      <c r="F230" s="177" t="s">
        <v>689</v>
      </c>
      <c r="G230" s="178" t="s">
        <v>418</v>
      </c>
      <c r="H230" s="179">
        <v>85</v>
      </c>
      <c r="I230" s="180"/>
      <c r="J230" s="181">
        <f>ROUND(I230*H230,2)</f>
        <v>0</v>
      </c>
      <c r="K230" s="177" t="s">
        <v>379</v>
      </c>
      <c r="L230" s="39"/>
      <c r="M230" s="182" t="s">
        <v>43</v>
      </c>
      <c r="N230" s="183" t="s">
        <v>52</v>
      </c>
      <c r="O230" s="61"/>
      <c r="P230" s="184">
        <f>O230*H230</f>
        <v>0</v>
      </c>
      <c r="Q230" s="184">
        <v>0</v>
      </c>
      <c r="R230" s="184">
        <f>Q230*H230</f>
        <v>0</v>
      </c>
      <c r="S230" s="184">
        <v>0.311</v>
      </c>
      <c r="T230" s="185">
        <f>S230*H230</f>
        <v>26.434999999999999</v>
      </c>
      <c r="AR230" s="17" t="s">
        <v>147</v>
      </c>
      <c r="AT230" s="17" t="s">
        <v>142</v>
      </c>
      <c r="AU230" s="17" t="s">
        <v>90</v>
      </c>
      <c r="AY230" s="17" t="s">
        <v>141</v>
      </c>
      <c r="BE230" s="186">
        <f>IF(N230="základní",J230,0)</f>
        <v>0</v>
      </c>
      <c r="BF230" s="186">
        <f>IF(N230="snížená",J230,0)</f>
        <v>0</v>
      </c>
      <c r="BG230" s="186">
        <f>IF(N230="zákl. přenesená",J230,0)</f>
        <v>0</v>
      </c>
      <c r="BH230" s="186">
        <f>IF(N230="sníž. přenesená",J230,0)</f>
        <v>0</v>
      </c>
      <c r="BI230" s="186">
        <f>IF(N230="nulová",J230,0)</f>
        <v>0</v>
      </c>
      <c r="BJ230" s="17" t="s">
        <v>87</v>
      </c>
      <c r="BK230" s="186">
        <f>ROUND(I230*H230,2)</f>
        <v>0</v>
      </c>
      <c r="BL230" s="17" t="s">
        <v>147</v>
      </c>
      <c r="BM230" s="17" t="s">
        <v>690</v>
      </c>
    </row>
    <row r="231" spans="2:65" s="1" customFormat="1" ht="48.75">
      <c r="B231" s="35"/>
      <c r="C231" s="36"/>
      <c r="D231" s="213" t="s">
        <v>566</v>
      </c>
      <c r="E231" s="36"/>
      <c r="F231" s="214" t="s">
        <v>625</v>
      </c>
      <c r="G231" s="36"/>
      <c r="H231" s="36"/>
      <c r="I231" s="113"/>
      <c r="J231" s="36"/>
      <c r="K231" s="36"/>
      <c r="L231" s="39"/>
      <c r="M231" s="215"/>
      <c r="N231" s="61"/>
      <c r="O231" s="61"/>
      <c r="P231" s="61"/>
      <c r="Q231" s="61"/>
      <c r="R231" s="61"/>
      <c r="S231" s="61"/>
      <c r="T231" s="62"/>
      <c r="AT231" s="17" t="s">
        <v>566</v>
      </c>
      <c r="AU231" s="17" t="s">
        <v>90</v>
      </c>
    </row>
    <row r="232" spans="2:65" s="12" customFormat="1" ht="11.25">
      <c r="B232" s="216"/>
      <c r="C232" s="217"/>
      <c r="D232" s="213" t="s">
        <v>568</v>
      </c>
      <c r="E232" s="218" t="s">
        <v>43</v>
      </c>
      <c r="F232" s="219" t="s">
        <v>617</v>
      </c>
      <c r="G232" s="217"/>
      <c r="H232" s="218" t="s">
        <v>43</v>
      </c>
      <c r="I232" s="220"/>
      <c r="J232" s="217"/>
      <c r="K232" s="217"/>
      <c r="L232" s="221"/>
      <c r="M232" s="222"/>
      <c r="N232" s="223"/>
      <c r="O232" s="223"/>
      <c r="P232" s="223"/>
      <c r="Q232" s="223"/>
      <c r="R232" s="223"/>
      <c r="S232" s="223"/>
      <c r="T232" s="224"/>
      <c r="AT232" s="225" t="s">
        <v>568</v>
      </c>
      <c r="AU232" s="225" t="s">
        <v>90</v>
      </c>
      <c r="AV232" s="12" t="s">
        <v>87</v>
      </c>
      <c r="AW232" s="12" t="s">
        <v>41</v>
      </c>
      <c r="AX232" s="12" t="s">
        <v>81</v>
      </c>
      <c r="AY232" s="225" t="s">
        <v>141</v>
      </c>
    </row>
    <row r="233" spans="2:65" s="12" customFormat="1" ht="11.25">
      <c r="B233" s="216"/>
      <c r="C233" s="217"/>
      <c r="D233" s="213" t="s">
        <v>568</v>
      </c>
      <c r="E233" s="218" t="s">
        <v>43</v>
      </c>
      <c r="F233" s="219" t="s">
        <v>682</v>
      </c>
      <c r="G233" s="217"/>
      <c r="H233" s="218" t="s">
        <v>43</v>
      </c>
      <c r="I233" s="220"/>
      <c r="J233" s="217"/>
      <c r="K233" s="217"/>
      <c r="L233" s="221"/>
      <c r="M233" s="222"/>
      <c r="N233" s="223"/>
      <c r="O233" s="223"/>
      <c r="P233" s="223"/>
      <c r="Q233" s="223"/>
      <c r="R233" s="223"/>
      <c r="S233" s="223"/>
      <c r="T233" s="224"/>
      <c r="AT233" s="225" t="s">
        <v>568</v>
      </c>
      <c r="AU233" s="225" t="s">
        <v>90</v>
      </c>
      <c r="AV233" s="12" t="s">
        <v>87</v>
      </c>
      <c r="AW233" s="12" t="s">
        <v>41</v>
      </c>
      <c r="AX233" s="12" t="s">
        <v>81</v>
      </c>
      <c r="AY233" s="225" t="s">
        <v>141</v>
      </c>
    </row>
    <row r="234" spans="2:65" s="12" customFormat="1" ht="11.25">
      <c r="B234" s="216"/>
      <c r="C234" s="217"/>
      <c r="D234" s="213" t="s">
        <v>568</v>
      </c>
      <c r="E234" s="218" t="s">
        <v>43</v>
      </c>
      <c r="F234" s="219" t="s">
        <v>683</v>
      </c>
      <c r="G234" s="217"/>
      <c r="H234" s="218" t="s">
        <v>43</v>
      </c>
      <c r="I234" s="220"/>
      <c r="J234" s="217"/>
      <c r="K234" s="217"/>
      <c r="L234" s="221"/>
      <c r="M234" s="222"/>
      <c r="N234" s="223"/>
      <c r="O234" s="223"/>
      <c r="P234" s="223"/>
      <c r="Q234" s="223"/>
      <c r="R234" s="223"/>
      <c r="S234" s="223"/>
      <c r="T234" s="224"/>
      <c r="AT234" s="225" t="s">
        <v>568</v>
      </c>
      <c r="AU234" s="225" t="s">
        <v>90</v>
      </c>
      <c r="AV234" s="12" t="s">
        <v>87</v>
      </c>
      <c r="AW234" s="12" t="s">
        <v>41</v>
      </c>
      <c r="AX234" s="12" t="s">
        <v>81</v>
      </c>
      <c r="AY234" s="225" t="s">
        <v>141</v>
      </c>
    </row>
    <row r="235" spans="2:65" s="12" customFormat="1" ht="11.25">
      <c r="B235" s="216"/>
      <c r="C235" s="217"/>
      <c r="D235" s="213" t="s">
        <v>568</v>
      </c>
      <c r="E235" s="218" t="s">
        <v>43</v>
      </c>
      <c r="F235" s="219" t="s">
        <v>684</v>
      </c>
      <c r="G235" s="217"/>
      <c r="H235" s="218" t="s">
        <v>43</v>
      </c>
      <c r="I235" s="220"/>
      <c r="J235" s="217"/>
      <c r="K235" s="217"/>
      <c r="L235" s="221"/>
      <c r="M235" s="222"/>
      <c r="N235" s="223"/>
      <c r="O235" s="223"/>
      <c r="P235" s="223"/>
      <c r="Q235" s="223"/>
      <c r="R235" s="223"/>
      <c r="S235" s="223"/>
      <c r="T235" s="224"/>
      <c r="AT235" s="225" t="s">
        <v>568</v>
      </c>
      <c r="AU235" s="225" t="s">
        <v>90</v>
      </c>
      <c r="AV235" s="12" t="s">
        <v>87</v>
      </c>
      <c r="AW235" s="12" t="s">
        <v>41</v>
      </c>
      <c r="AX235" s="12" t="s">
        <v>81</v>
      </c>
      <c r="AY235" s="225" t="s">
        <v>141</v>
      </c>
    </row>
    <row r="236" spans="2:65" s="12" customFormat="1" ht="11.25">
      <c r="B236" s="216"/>
      <c r="C236" s="217"/>
      <c r="D236" s="213" t="s">
        <v>568</v>
      </c>
      <c r="E236" s="218" t="s">
        <v>43</v>
      </c>
      <c r="F236" s="219" t="s">
        <v>685</v>
      </c>
      <c r="G236" s="217"/>
      <c r="H236" s="218" t="s">
        <v>43</v>
      </c>
      <c r="I236" s="220"/>
      <c r="J236" s="217"/>
      <c r="K236" s="217"/>
      <c r="L236" s="221"/>
      <c r="M236" s="222"/>
      <c r="N236" s="223"/>
      <c r="O236" s="223"/>
      <c r="P236" s="223"/>
      <c r="Q236" s="223"/>
      <c r="R236" s="223"/>
      <c r="S236" s="223"/>
      <c r="T236" s="224"/>
      <c r="AT236" s="225" t="s">
        <v>568</v>
      </c>
      <c r="AU236" s="225" t="s">
        <v>90</v>
      </c>
      <c r="AV236" s="12" t="s">
        <v>87</v>
      </c>
      <c r="AW236" s="12" t="s">
        <v>41</v>
      </c>
      <c r="AX236" s="12" t="s">
        <v>81</v>
      </c>
      <c r="AY236" s="225" t="s">
        <v>141</v>
      </c>
    </row>
    <row r="237" spans="2:65" s="12" customFormat="1" ht="11.25">
      <c r="B237" s="216"/>
      <c r="C237" s="217"/>
      <c r="D237" s="213" t="s">
        <v>568</v>
      </c>
      <c r="E237" s="218" t="s">
        <v>43</v>
      </c>
      <c r="F237" s="219" t="s">
        <v>686</v>
      </c>
      <c r="G237" s="217"/>
      <c r="H237" s="218" t="s">
        <v>43</v>
      </c>
      <c r="I237" s="220"/>
      <c r="J237" s="217"/>
      <c r="K237" s="217"/>
      <c r="L237" s="221"/>
      <c r="M237" s="222"/>
      <c r="N237" s="223"/>
      <c r="O237" s="223"/>
      <c r="P237" s="223"/>
      <c r="Q237" s="223"/>
      <c r="R237" s="223"/>
      <c r="S237" s="223"/>
      <c r="T237" s="224"/>
      <c r="AT237" s="225" t="s">
        <v>568</v>
      </c>
      <c r="AU237" s="225" t="s">
        <v>90</v>
      </c>
      <c r="AV237" s="12" t="s">
        <v>87</v>
      </c>
      <c r="AW237" s="12" t="s">
        <v>41</v>
      </c>
      <c r="AX237" s="12" t="s">
        <v>81</v>
      </c>
      <c r="AY237" s="225" t="s">
        <v>141</v>
      </c>
    </row>
    <row r="238" spans="2:65" s="13" customFormat="1" ht="11.25">
      <c r="B238" s="226"/>
      <c r="C238" s="227"/>
      <c r="D238" s="213" t="s">
        <v>568</v>
      </c>
      <c r="E238" s="228" t="s">
        <v>43</v>
      </c>
      <c r="F238" s="229" t="s">
        <v>687</v>
      </c>
      <c r="G238" s="227"/>
      <c r="H238" s="230">
        <v>85</v>
      </c>
      <c r="I238" s="231"/>
      <c r="J238" s="227"/>
      <c r="K238" s="227"/>
      <c r="L238" s="232"/>
      <c r="M238" s="233"/>
      <c r="N238" s="234"/>
      <c r="O238" s="234"/>
      <c r="P238" s="234"/>
      <c r="Q238" s="234"/>
      <c r="R238" s="234"/>
      <c r="S238" s="234"/>
      <c r="T238" s="235"/>
      <c r="AT238" s="236" t="s">
        <v>568</v>
      </c>
      <c r="AU238" s="236" t="s">
        <v>90</v>
      </c>
      <c r="AV238" s="13" t="s">
        <v>90</v>
      </c>
      <c r="AW238" s="13" t="s">
        <v>41</v>
      </c>
      <c r="AX238" s="13" t="s">
        <v>81</v>
      </c>
      <c r="AY238" s="236" t="s">
        <v>141</v>
      </c>
    </row>
    <row r="239" spans="2:65" s="14" customFormat="1" ht="11.25">
      <c r="B239" s="237"/>
      <c r="C239" s="238"/>
      <c r="D239" s="213" t="s">
        <v>568</v>
      </c>
      <c r="E239" s="239" t="s">
        <v>43</v>
      </c>
      <c r="F239" s="240" t="s">
        <v>571</v>
      </c>
      <c r="G239" s="238"/>
      <c r="H239" s="241">
        <v>85</v>
      </c>
      <c r="I239" s="242"/>
      <c r="J239" s="238"/>
      <c r="K239" s="238"/>
      <c r="L239" s="243"/>
      <c r="M239" s="244"/>
      <c r="N239" s="245"/>
      <c r="O239" s="245"/>
      <c r="P239" s="245"/>
      <c r="Q239" s="245"/>
      <c r="R239" s="245"/>
      <c r="S239" s="245"/>
      <c r="T239" s="246"/>
      <c r="AT239" s="247" t="s">
        <v>568</v>
      </c>
      <c r="AU239" s="247" t="s">
        <v>90</v>
      </c>
      <c r="AV239" s="14" t="s">
        <v>147</v>
      </c>
      <c r="AW239" s="14" t="s">
        <v>41</v>
      </c>
      <c r="AX239" s="14" t="s">
        <v>87</v>
      </c>
      <c r="AY239" s="247" t="s">
        <v>141</v>
      </c>
    </row>
    <row r="240" spans="2:65" s="1" customFormat="1" ht="45" customHeight="1">
      <c r="B240" s="35"/>
      <c r="C240" s="175" t="s">
        <v>182</v>
      </c>
      <c r="D240" s="175" t="s">
        <v>142</v>
      </c>
      <c r="E240" s="176" t="s">
        <v>691</v>
      </c>
      <c r="F240" s="177" t="s">
        <v>692</v>
      </c>
      <c r="G240" s="178" t="s">
        <v>693</v>
      </c>
      <c r="H240" s="179">
        <v>44</v>
      </c>
      <c r="I240" s="180"/>
      <c r="J240" s="181">
        <f>ROUND(I240*H240,2)</f>
        <v>0</v>
      </c>
      <c r="K240" s="177" t="s">
        <v>146</v>
      </c>
      <c r="L240" s="39"/>
      <c r="M240" s="182" t="s">
        <v>43</v>
      </c>
      <c r="N240" s="183" t="s">
        <v>52</v>
      </c>
      <c r="O240" s="61"/>
      <c r="P240" s="184">
        <f>O240*H240</f>
        <v>0</v>
      </c>
      <c r="Q240" s="184">
        <v>0</v>
      </c>
      <c r="R240" s="184">
        <f>Q240*H240</f>
        <v>0</v>
      </c>
      <c r="S240" s="184">
        <v>0</v>
      </c>
      <c r="T240" s="185">
        <f>S240*H240</f>
        <v>0</v>
      </c>
      <c r="AR240" s="17" t="s">
        <v>147</v>
      </c>
      <c r="AT240" s="17" t="s">
        <v>142</v>
      </c>
      <c r="AU240" s="17" t="s">
        <v>90</v>
      </c>
      <c r="AY240" s="17" t="s">
        <v>141</v>
      </c>
      <c r="BE240" s="186">
        <f>IF(N240="základní",J240,0)</f>
        <v>0</v>
      </c>
      <c r="BF240" s="186">
        <f>IF(N240="snížená",J240,0)</f>
        <v>0</v>
      </c>
      <c r="BG240" s="186">
        <f>IF(N240="zákl. přenesená",J240,0)</f>
        <v>0</v>
      </c>
      <c r="BH240" s="186">
        <f>IF(N240="sníž. přenesená",J240,0)</f>
        <v>0</v>
      </c>
      <c r="BI240" s="186">
        <f>IF(N240="nulová",J240,0)</f>
        <v>0</v>
      </c>
      <c r="BJ240" s="17" t="s">
        <v>87</v>
      </c>
      <c r="BK240" s="186">
        <f>ROUND(I240*H240,2)</f>
        <v>0</v>
      </c>
      <c r="BL240" s="17" t="s">
        <v>147</v>
      </c>
      <c r="BM240" s="17" t="s">
        <v>694</v>
      </c>
    </row>
    <row r="241" spans="2:65" s="1" customFormat="1" ht="39">
      <c r="B241" s="35"/>
      <c r="C241" s="36"/>
      <c r="D241" s="213" t="s">
        <v>566</v>
      </c>
      <c r="E241" s="36"/>
      <c r="F241" s="214" t="s">
        <v>695</v>
      </c>
      <c r="G241" s="36"/>
      <c r="H241" s="36"/>
      <c r="I241" s="113"/>
      <c r="J241" s="36"/>
      <c r="K241" s="36"/>
      <c r="L241" s="39"/>
      <c r="M241" s="215"/>
      <c r="N241" s="61"/>
      <c r="O241" s="61"/>
      <c r="P241" s="61"/>
      <c r="Q241" s="61"/>
      <c r="R241" s="61"/>
      <c r="S241" s="61"/>
      <c r="T241" s="62"/>
      <c r="AT241" s="17" t="s">
        <v>566</v>
      </c>
      <c r="AU241" s="17" t="s">
        <v>90</v>
      </c>
    </row>
    <row r="242" spans="2:65" s="12" customFormat="1" ht="11.25">
      <c r="B242" s="216"/>
      <c r="C242" s="217"/>
      <c r="D242" s="213" t="s">
        <v>568</v>
      </c>
      <c r="E242" s="218" t="s">
        <v>43</v>
      </c>
      <c r="F242" s="219" t="s">
        <v>696</v>
      </c>
      <c r="G242" s="217"/>
      <c r="H242" s="218" t="s">
        <v>43</v>
      </c>
      <c r="I242" s="220"/>
      <c r="J242" s="217"/>
      <c r="K242" s="217"/>
      <c r="L242" s="221"/>
      <c r="M242" s="222"/>
      <c r="N242" s="223"/>
      <c r="O242" s="223"/>
      <c r="P242" s="223"/>
      <c r="Q242" s="223"/>
      <c r="R242" s="223"/>
      <c r="S242" s="223"/>
      <c r="T242" s="224"/>
      <c r="AT242" s="225" t="s">
        <v>568</v>
      </c>
      <c r="AU242" s="225" t="s">
        <v>90</v>
      </c>
      <c r="AV242" s="12" t="s">
        <v>87</v>
      </c>
      <c r="AW242" s="12" t="s">
        <v>41</v>
      </c>
      <c r="AX242" s="12" t="s">
        <v>81</v>
      </c>
      <c r="AY242" s="225" t="s">
        <v>141</v>
      </c>
    </row>
    <row r="243" spans="2:65" s="12" customFormat="1" ht="11.25">
      <c r="B243" s="216"/>
      <c r="C243" s="217"/>
      <c r="D243" s="213" t="s">
        <v>568</v>
      </c>
      <c r="E243" s="218" t="s">
        <v>43</v>
      </c>
      <c r="F243" s="219" t="s">
        <v>697</v>
      </c>
      <c r="G243" s="217"/>
      <c r="H243" s="218" t="s">
        <v>43</v>
      </c>
      <c r="I243" s="220"/>
      <c r="J243" s="217"/>
      <c r="K243" s="217"/>
      <c r="L243" s="221"/>
      <c r="M243" s="222"/>
      <c r="N243" s="223"/>
      <c r="O243" s="223"/>
      <c r="P243" s="223"/>
      <c r="Q243" s="223"/>
      <c r="R243" s="223"/>
      <c r="S243" s="223"/>
      <c r="T243" s="224"/>
      <c r="AT243" s="225" t="s">
        <v>568</v>
      </c>
      <c r="AU243" s="225" t="s">
        <v>90</v>
      </c>
      <c r="AV243" s="12" t="s">
        <v>87</v>
      </c>
      <c r="AW243" s="12" t="s">
        <v>41</v>
      </c>
      <c r="AX243" s="12" t="s">
        <v>81</v>
      </c>
      <c r="AY243" s="225" t="s">
        <v>141</v>
      </c>
    </row>
    <row r="244" spans="2:65" s="13" customFormat="1" ht="11.25">
      <c r="B244" s="226"/>
      <c r="C244" s="227"/>
      <c r="D244" s="213" t="s">
        <v>568</v>
      </c>
      <c r="E244" s="228" t="s">
        <v>43</v>
      </c>
      <c r="F244" s="229" t="s">
        <v>698</v>
      </c>
      <c r="G244" s="227"/>
      <c r="H244" s="230">
        <v>44</v>
      </c>
      <c r="I244" s="231"/>
      <c r="J244" s="227"/>
      <c r="K244" s="227"/>
      <c r="L244" s="232"/>
      <c r="M244" s="233"/>
      <c r="N244" s="234"/>
      <c r="O244" s="234"/>
      <c r="P244" s="234"/>
      <c r="Q244" s="234"/>
      <c r="R244" s="234"/>
      <c r="S244" s="234"/>
      <c r="T244" s="235"/>
      <c r="AT244" s="236" t="s">
        <v>568</v>
      </c>
      <c r="AU244" s="236" t="s">
        <v>90</v>
      </c>
      <c r="AV244" s="13" t="s">
        <v>90</v>
      </c>
      <c r="AW244" s="13" t="s">
        <v>41</v>
      </c>
      <c r="AX244" s="13" t="s">
        <v>81</v>
      </c>
      <c r="AY244" s="236" t="s">
        <v>141</v>
      </c>
    </row>
    <row r="245" spans="2:65" s="14" customFormat="1" ht="11.25">
      <c r="B245" s="237"/>
      <c r="C245" s="238"/>
      <c r="D245" s="213" t="s">
        <v>568</v>
      </c>
      <c r="E245" s="239" t="s">
        <v>43</v>
      </c>
      <c r="F245" s="240" t="s">
        <v>571</v>
      </c>
      <c r="G245" s="238"/>
      <c r="H245" s="241">
        <v>44</v>
      </c>
      <c r="I245" s="242"/>
      <c r="J245" s="238"/>
      <c r="K245" s="238"/>
      <c r="L245" s="243"/>
      <c r="M245" s="244"/>
      <c r="N245" s="245"/>
      <c r="O245" s="245"/>
      <c r="P245" s="245"/>
      <c r="Q245" s="245"/>
      <c r="R245" s="245"/>
      <c r="S245" s="245"/>
      <c r="T245" s="246"/>
      <c r="AT245" s="247" t="s">
        <v>568</v>
      </c>
      <c r="AU245" s="247" t="s">
        <v>90</v>
      </c>
      <c r="AV245" s="14" t="s">
        <v>147</v>
      </c>
      <c r="AW245" s="14" t="s">
        <v>41</v>
      </c>
      <c r="AX245" s="14" t="s">
        <v>87</v>
      </c>
      <c r="AY245" s="247" t="s">
        <v>141</v>
      </c>
    </row>
    <row r="246" spans="2:65" s="1" customFormat="1" ht="33.75" customHeight="1">
      <c r="B246" s="35"/>
      <c r="C246" s="175" t="s">
        <v>220</v>
      </c>
      <c r="D246" s="175" t="s">
        <v>142</v>
      </c>
      <c r="E246" s="176" t="s">
        <v>699</v>
      </c>
      <c r="F246" s="177" t="s">
        <v>700</v>
      </c>
      <c r="G246" s="178" t="s">
        <v>564</v>
      </c>
      <c r="H246" s="179">
        <v>19.5</v>
      </c>
      <c r="I246" s="180"/>
      <c r="J246" s="181">
        <f>ROUND(I246*H246,2)</f>
        <v>0</v>
      </c>
      <c r="K246" s="177" t="s">
        <v>146</v>
      </c>
      <c r="L246" s="39"/>
      <c r="M246" s="182" t="s">
        <v>43</v>
      </c>
      <c r="N246" s="183" t="s">
        <v>52</v>
      </c>
      <c r="O246" s="61"/>
      <c r="P246" s="184">
        <f>O246*H246</f>
        <v>0</v>
      </c>
      <c r="Q246" s="184">
        <v>0</v>
      </c>
      <c r="R246" s="184">
        <f>Q246*H246</f>
        <v>0</v>
      </c>
      <c r="S246" s="184">
        <v>0</v>
      </c>
      <c r="T246" s="185">
        <f>S246*H246</f>
        <v>0</v>
      </c>
      <c r="AR246" s="17" t="s">
        <v>198</v>
      </c>
      <c r="AT246" s="17" t="s">
        <v>142</v>
      </c>
      <c r="AU246" s="17" t="s">
        <v>90</v>
      </c>
      <c r="AY246" s="17" t="s">
        <v>141</v>
      </c>
      <c r="BE246" s="186">
        <f>IF(N246="základní",J246,0)</f>
        <v>0</v>
      </c>
      <c r="BF246" s="186">
        <f>IF(N246="snížená",J246,0)</f>
        <v>0</v>
      </c>
      <c r="BG246" s="186">
        <f>IF(N246="zákl. přenesená",J246,0)</f>
        <v>0</v>
      </c>
      <c r="BH246" s="186">
        <f>IF(N246="sníž. přenesená",J246,0)</f>
        <v>0</v>
      </c>
      <c r="BI246" s="186">
        <f>IF(N246="nulová",J246,0)</f>
        <v>0</v>
      </c>
      <c r="BJ246" s="17" t="s">
        <v>87</v>
      </c>
      <c r="BK246" s="186">
        <f>ROUND(I246*H246,2)</f>
        <v>0</v>
      </c>
      <c r="BL246" s="17" t="s">
        <v>198</v>
      </c>
      <c r="BM246" s="17" t="s">
        <v>701</v>
      </c>
    </row>
    <row r="247" spans="2:65" s="1" customFormat="1" ht="39">
      <c r="B247" s="35"/>
      <c r="C247" s="36"/>
      <c r="D247" s="213" t="s">
        <v>566</v>
      </c>
      <c r="E247" s="36"/>
      <c r="F247" s="214" t="s">
        <v>702</v>
      </c>
      <c r="G247" s="36"/>
      <c r="H247" s="36"/>
      <c r="I247" s="113"/>
      <c r="J247" s="36"/>
      <c r="K247" s="36"/>
      <c r="L247" s="39"/>
      <c r="M247" s="215"/>
      <c r="N247" s="61"/>
      <c r="O247" s="61"/>
      <c r="P247" s="61"/>
      <c r="Q247" s="61"/>
      <c r="R247" s="61"/>
      <c r="S247" s="61"/>
      <c r="T247" s="62"/>
      <c r="AT247" s="17" t="s">
        <v>566</v>
      </c>
      <c r="AU247" s="17" t="s">
        <v>90</v>
      </c>
    </row>
    <row r="248" spans="2:65" s="12" customFormat="1" ht="11.25">
      <c r="B248" s="216"/>
      <c r="C248" s="217"/>
      <c r="D248" s="213" t="s">
        <v>568</v>
      </c>
      <c r="E248" s="218" t="s">
        <v>43</v>
      </c>
      <c r="F248" s="219" t="s">
        <v>703</v>
      </c>
      <c r="G248" s="217"/>
      <c r="H248" s="218" t="s">
        <v>43</v>
      </c>
      <c r="I248" s="220"/>
      <c r="J248" s="217"/>
      <c r="K248" s="217"/>
      <c r="L248" s="221"/>
      <c r="M248" s="222"/>
      <c r="N248" s="223"/>
      <c r="O248" s="223"/>
      <c r="P248" s="223"/>
      <c r="Q248" s="223"/>
      <c r="R248" s="223"/>
      <c r="S248" s="223"/>
      <c r="T248" s="224"/>
      <c r="AT248" s="225" t="s">
        <v>568</v>
      </c>
      <c r="AU248" s="225" t="s">
        <v>90</v>
      </c>
      <c r="AV248" s="12" t="s">
        <v>87</v>
      </c>
      <c r="AW248" s="12" t="s">
        <v>41</v>
      </c>
      <c r="AX248" s="12" t="s">
        <v>81</v>
      </c>
      <c r="AY248" s="225" t="s">
        <v>141</v>
      </c>
    </row>
    <row r="249" spans="2:65" s="13" customFormat="1" ht="11.25">
      <c r="B249" s="226"/>
      <c r="C249" s="227"/>
      <c r="D249" s="213" t="s">
        <v>568</v>
      </c>
      <c r="E249" s="228" t="s">
        <v>43</v>
      </c>
      <c r="F249" s="229" t="s">
        <v>704</v>
      </c>
      <c r="G249" s="227"/>
      <c r="H249" s="230">
        <v>19.5</v>
      </c>
      <c r="I249" s="231"/>
      <c r="J249" s="227"/>
      <c r="K249" s="227"/>
      <c r="L249" s="232"/>
      <c r="M249" s="233"/>
      <c r="N249" s="234"/>
      <c r="O249" s="234"/>
      <c r="P249" s="234"/>
      <c r="Q249" s="234"/>
      <c r="R249" s="234"/>
      <c r="S249" s="234"/>
      <c r="T249" s="235"/>
      <c r="AT249" s="236" t="s">
        <v>568</v>
      </c>
      <c r="AU249" s="236" t="s">
        <v>90</v>
      </c>
      <c r="AV249" s="13" t="s">
        <v>90</v>
      </c>
      <c r="AW249" s="13" t="s">
        <v>41</v>
      </c>
      <c r="AX249" s="13" t="s">
        <v>81</v>
      </c>
      <c r="AY249" s="236" t="s">
        <v>141</v>
      </c>
    </row>
    <row r="250" spans="2:65" s="14" customFormat="1" ht="11.25">
      <c r="B250" s="237"/>
      <c r="C250" s="238"/>
      <c r="D250" s="213" t="s">
        <v>568</v>
      </c>
      <c r="E250" s="239" t="s">
        <v>43</v>
      </c>
      <c r="F250" s="240" t="s">
        <v>571</v>
      </c>
      <c r="G250" s="238"/>
      <c r="H250" s="241">
        <v>19.5</v>
      </c>
      <c r="I250" s="242"/>
      <c r="J250" s="238"/>
      <c r="K250" s="238"/>
      <c r="L250" s="243"/>
      <c r="M250" s="244"/>
      <c r="N250" s="245"/>
      <c r="O250" s="245"/>
      <c r="P250" s="245"/>
      <c r="Q250" s="245"/>
      <c r="R250" s="245"/>
      <c r="S250" s="245"/>
      <c r="T250" s="246"/>
      <c r="AT250" s="247" t="s">
        <v>568</v>
      </c>
      <c r="AU250" s="247" t="s">
        <v>90</v>
      </c>
      <c r="AV250" s="14" t="s">
        <v>147</v>
      </c>
      <c r="AW250" s="14" t="s">
        <v>41</v>
      </c>
      <c r="AX250" s="14" t="s">
        <v>87</v>
      </c>
      <c r="AY250" s="247" t="s">
        <v>141</v>
      </c>
    </row>
    <row r="251" spans="2:65" s="1" customFormat="1" ht="33.75" customHeight="1">
      <c r="B251" s="35"/>
      <c r="C251" s="175" t="s">
        <v>185</v>
      </c>
      <c r="D251" s="175" t="s">
        <v>142</v>
      </c>
      <c r="E251" s="176" t="s">
        <v>705</v>
      </c>
      <c r="F251" s="177" t="s">
        <v>706</v>
      </c>
      <c r="G251" s="178" t="s">
        <v>564</v>
      </c>
      <c r="H251" s="179">
        <v>410.9</v>
      </c>
      <c r="I251" s="180"/>
      <c r="J251" s="181">
        <f>ROUND(I251*H251,2)</f>
        <v>0</v>
      </c>
      <c r="K251" s="177" t="s">
        <v>146</v>
      </c>
      <c r="L251" s="39"/>
      <c r="M251" s="182" t="s">
        <v>43</v>
      </c>
      <c r="N251" s="183" t="s">
        <v>52</v>
      </c>
      <c r="O251" s="61"/>
      <c r="P251" s="184">
        <f>O251*H251</f>
        <v>0</v>
      </c>
      <c r="Q251" s="184">
        <v>0</v>
      </c>
      <c r="R251" s="184">
        <f>Q251*H251</f>
        <v>0</v>
      </c>
      <c r="S251" s="184">
        <v>0</v>
      </c>
      <c r="T251" s="185">
        <f>S251*H251</f>
        <v>0</v>
      </c>
      <c r="AR251" s="17" t="s">
        <v>198</v>
      </c>
      <c r="AT251" s="17" t="s">
        <v>142</v>
      </c>
      <c r="AU251" s="17" t="s">
        <v>90</v>
      </c>
      <c r="AY251" s="17" t="s">
        <v>141</v>
      </c>
      <c r="BE251" s="186">
        <f>IF(N251="základní",J251,0)</f>
        <v>0</v>
      </c>
      <c r="BF251" s="186">
        <f>IF(N251="snížená",J251,0)</f>
        <v>0</v>
      </c>
      <c r="BG251" s="186">
        <f>IF(N251="zákl. přenesená",J251,0)</f>
        <v>0</v>
      </c>
      <c r="BH251" s="186">
        <f>IF(N251="sníž. přenesená",J251,0)</f>
        <v>0</v>
      </c>
      <c r="BI251" s="186">
        <f>IF(N251="nulová",J251,0)</f>
        <v>0</v>
      </c>
      <c r="BJ251" s="17" t="s">
        <v>87</v>
      </c>
      <c r="BK251" s="186">
        <f>ROUND(I251*H251,2)</f>
        <v>0</v>
      </c>
      <c r="BL251" s="17" t="s">
        <v>198</v>
      </c>
      <c r="BM251" s="17" t="s">
        <v>707</v>
      </c>
    </row>
    <row r="252" spans="2:65" s="1" customFormat="1" ht="39">
      <c r="B252" s="35"/>
      <c r="C252" s="36"/>
      <c r="D252" s="213" t="s">
        <v>566</v>
      </c>
      <c r="E252" s="36"/>
      <c r="F252" s="214" t="s">
        <v>708</v>
      </c>
      <c r="G252" s="36"/>
      <c r="H252" s="36"/>
      <c r="I252" s="113"/>
      <c r="J252" s="36"/>
      <c r="K252" s="36"/>
      <c r="L252" s="39"/>
      <c r="M252" s="215"/>
      <c r="N252" s="61"/>
      <c r="O252" s="61"/>
      <c r="P252" s="61"/>
      <c r="Q252" s="61"/>
      <c r="R252" s="61"/>
      <c r="S252" s="61"/>
      <c r="T252" s="62"/>
      <c r="AT252" s="17" t="s">
        <v>566</v>
      </c>
      <c r="AU252" s="17" t="s">
        <v>90</v>
      </c>
    </row>
    <row r="253" spans="2:65" s="12" customFormat="1" ht="11.25">
      <c r="B253" s="216"/>
      <c r="C253" s="217"/>
      <c r="D253" s="213" t="s">
        <v>568</v>
      </c>
      <c r="E253" s="218" t="s">
        <v>43</v>
      </c>
      <c r="F253" s="219" t="s">
        <v>709</v>
      </c>
      <c r="G253" s="217"/>
      <c r="H253" s="218" t="s">
        <v>43</v>
      </c>
      <c r="I253" s="220"/>
      <c r="J253" s="217"/>
      <c r="K253" s="217"/>
      <c r="L253" s="221"/>
      <c r="M253" s="222"/>
      <c r="N253" s="223"/>
      <c r="O253" s="223"/>
      <c r="P253" s="223"/>
      <c r="Q253" s="223"/>
      <c r="R253" s="223"/>
      <c r="S253" s="223"/>
      <c r="T253" s="224"/>
      <c r="AT253" s="225" t="s">
        <v>568</v>
      </c>
      <c r="AU253" s="225" t="s">
        <v>90</v>
      </c>
      <c r="AV253" s="12" t="s">
        <v>87</v>
      </c>
      <c r="AW253" s="12" t="s">
        <v>41</v>
      </c>
      <c r="AX253" s="12" t="s">
        <v>81</v>
      </c>
      <c r="AY253" s="225" t="s">
        <v>141</v>
      </c>
    </row>
    <row r="254" spans="2:65" s="13" customFormat="1" ht="11.25">
      <c r="B254" s="226"/>
      <c r="C254" s="227"/>
      <c r="D254" s="213" t="s">
        <v>568</v>
      </c>
      <c r="E254" s="228" t="s">
        <v>43</v>
      </c>
      <c r="F254" s="229" t="s">
        <v>710</v>
      </c>
      <c r="G254" s="227"/>
      <c r="H254" s="230">
        <v>456</v>
      </c>
      <c r="I254" s="231"/>
      <c r="J254" s="227"/>
      <c r="K254" s="227"/>
      <c r="L254" s="232"/>
      <c r="M254" s="233"/>
      <c r="N254" s="234"/>
      <c r="O254" s="234"/>
      <c r="P254" s="234"/>
      <c r="Q254" s="234"/>
      <c r="R254" s="234"/>
      <c r="S254" s="234"/>
      <c r="T254" s="235"/>
      <c r="AT254" s="236" t="s">
        <v>568</v>
      </c>
      <c r="AU254" s="236" t="s">
        <v>90</v>
      </c>
      <c r="AV254" s="13" t="s">
        <v>90</v>
      </c>
      <c r="AW254" s="13" t="s">
        <v>41</v>
      </c>
      <c r="AX254" s="13" t="s">
        <v>81</v>
      </c>
      <c r="AY254" s="236" t="s">
        <v>141</v>
      </c>
    </row>
    <row r="255" spans="2:65" s="12" customFormat="1" ht="11.25">
      <c r="B255" s="216"/>
      <c r="C255" s="217"/>
      <c r="D255" s="213" t="s">
        <v>568</v>
      </c>
      <c r="E255" s="218" t="s">
        <v>43</v>
      </c>
      <c r="F255" s="219" t="s">
        <v>711</v>
      </c>
      <c r="G255" s="217"/>
      <c r="H255" s="218" t="s">
        <v>43</v>
      </c>
      <c r="I255" s="220"/>
      <c r="J255" s="217"/>
      <c r="K255" s="217"/>
      <c r="L255" s="221"/>
      <c r="M255" s="222"/>
      <c r="N255" s="223"/>
      <c r="O255" s="223"/>
      <c r="P255" s="223"/>
      <c r="Q255" s="223"/>
      <c r="R255" s="223"/>
      <c r="S255" s="223"/>
      <c r="T255" s="224"/>
      <c r="AT255" s="225" t="s">
        <v>568</v>
      </c>
      <c r="AU255" s="225" t="s">
        <v>90</v>
      </c>
      <c r="AV255" s="12" t="s">
        <v>87</v>
      </c>
      <c r="AW255" s="12" t="s">
        <v>41</v>
      </c>
      <c r="AX255" s="12" t="s">
        <v>81</v>
      </c>
      <c r="AY255" s="225" t="s">
        <v>141</v>
      </c>
    </row>
    <row r="256" spans="2:65" s="13" customFormat="1" ht="11.25">
      <c r="B256" s="226"/>
      <c r="C256" s="227"/>
      <c r="D256" s="213" t="s">
        <v>568</v>
      </c>
      <c r="E256" s="228" t="s">
        <v>43</v>
      </c>
      <c r="F256" s="229" t="s">
        <v>712</v>
      </c>
      <c r="G256" s="227"/>
      <c r="H256" s="230">
        <v>-7.8</v>
      </c>
      <c r="I256" s="231"/>
      <c r="J256" s="227"/>
      <c r="K256" s="227"/>
      <c r="L256" s="232"/>
      <c r="M256" s="233"/>
      <c r="N256" s="234"/>
      <c r="O256" s="234"/>
      <c r="P256" s="234"/>
      <c r="Q256" s="234"/>
      <c r="R256" s="234"/>
      <c r="S256" s="234"/>
      <c r="T256" s="235"/>
      <c r="AT256" s="236" t="s">
        <v>568</v>
      </c>
      <c r="AU256" s="236" t="s">
        <v>90</v>
      </c>
      <c r="AV256" s="13" t="s">
        <v>90</v>
      </c>
      <c r="AW256" s="13" t="s">
        <v>41</v>
      </c>
      <c r="AX256" s="13" t="s">
        <v>81</v>
      </c>
      <c r="AY256" s="236" t="s">
        <v>141</v>
      </c>
    </row>
    <row r="257" spans="2:65" s="13" customFormat="1" ht="11.25">
      <c r="B257" s="226"/>
      <c r="C257" s="227"/>
      <c r="D257" s="213" t="s">
        <v>568</v>
      </c>
      <c r="E257" s="228" t="s">
        <v>43</v>
      </c>
      <c r="F257" s="229" t="s">
        <v>713</v>
      </c>
      <c r="G257" s="227"/>
      <c r="H257" s="230">
        <v>-18.2</v>
      </c>
      <c r="I257" s="231"/>
      <c r="J257" s="227"/>
      <c r="K257" s="227"/>
      <c r="L257" s="232"/>
      <c r="M257" s="233"/>
      <c r="N257" s="234"/>
      <c r="O257" s="234"/>
      <c r="P257" s="234"/>
      <c r="Q257" s="234"/>
      <c r="R257" s="234"/>
      <c r="S257" s="234"/>
      <c r="T257" s="235"/>
      <c r="AT257" s="236" t="s">
        <v>568</v>
      </c>
      <c r="AU257" s="236" t="s">
        <v>90</v>
      </c>
      <c r="AV257" s="13" t="s">
        <v>90</v>
      </c>
      <c r="AW257" s="13" t="s">
        <v>41</v>
      </c>
      <c r="AX257" s="13" t="s">
        <v>81</v>
      </c>
      <c r="AY257" s="236" t="s">
        <v>141</v>
      </c>
    </row>
    <row r="258" spans="2:65" s="13" customFormat="1" ht="11.25">
      <c r="B258" s="226"/>
      <c r="C258" s="227"/>
      <c r="D258" s="213" t="s">
        <v>568</v>
      </c>
      <c r="E258" s="228" t="s">
        <v>43</v>
      </c>
      <c r="F258" s="229" t="s">
        <v>714</v>
      </c>
      <c r="G258" s="227"/>
      <c r="H258" s="230">
        <v>-19.100000000000001</v>
      </c>
      <c r="I258" s="231"/>
      <c r="J258" s="227"/>
      <c r="K258" s="227"/>
      <c r="L258" s="232"/>
      <c r="M258" s="233"/>
      <c r="N258" s="234"/>
      <c r="O258" s="234"/>
      <c r="P258" s="234"/>
      <c r="Q258" s="234"/>
      <c r="R258" s="234"/>
      <c r="S258" s="234"/>
      <c r="T258" s="235"/>
      <c r="AT258" s="236" t="s">
        <v>568</v>
      </c>
      <c r="AU258" s="236" t="s">
        <v>90</v>
      </c>
      <c r="AV258" s="13" t="s">
        <v>90</v>
      </c>
      <c r="AW258" s="13" t="s">
        <v>41</v>
      </c>
      <c r="AX258" s="13" t="s">
        <v>81</v>
      </c>
      <c r="AY258" s="236" t="s">
        <v>141</v>
      </c>
    </row>
    <row r="259" spans="2:65" s="14" customFormat="1" ht="11.25">
      <c r="B259" s="237"/>
      <c r="C259" s="238"/>
      <c r="D259" s="213" t="s">
        <v>568</v>
      </c>
      <c r="E259" s="239" t="s">
        <v>43</v>
      </c>
      <c r="F259" s="240" t="s">
        <v>571</v>
      </c>
      <c r="G259" s="238"/>
      <c r="H259" s="241">
        <v>410.9</v>
      </c>
      <c r="I259" s="242"/>
      <c r="J259" s="238"/>
      <c r="K259" s="238"/>
      <c r="L259" s="243"/>
      <c r="M259" s="244"/>
      <c r="N259" s="245"/>
      <c r="O259" s="245"/>
      <c r="P259" s="245"/>
      <c r="Q259" s="245"/>
      <c r="R259" s="245"/>
      <c r="S259" s="245"/>
      <c r="T259" s="246"/>
      <c r="AT259" s="247" t="s">
        <v>568</v>
      </c>
      <c r="AU259" s="247" t="s">
        <v>90</v>
      </c>
      <c r="AV259" s="14" t="s">
        <v>147</v>
      </c>
      <c r="AW259" s="14" t="s">
        <v>41</v>
      </c>
      <c r="AX259" s="14" t="s">
        <v>87</v>
      </c>
      <c r="AY259" s="247" t="s">
        <v>141</v>
      </c>
    </row>
    <row r="260" spans="2:65" s="1" customFormat="1" ht="45" customHeight="1">
      <c r="B260" s="35"/>
      <c r="C260" s="175" t="s">
        <v>227</v>
      </c>
      <c r="D260" s="175" t="s">
        <v>142</v>
      </c>
      <c r="E260" s="176" t="s">
        <v>715</v>
      </c>
      <c r="F260" s="177" t="s">
        <v>716</v>
      </c>
      <c r="G260" s="178" t="s">
        <v>564</v>
      </c>
      <c r="H260" s="179">
        <v>424.7</v>
      </c>
      <c r="I260" s="180"/>
      <c r="J260" s="181">
        <f>ROUND(I260*H260,2)</f>
        <v>0</v>
      </c>
      <c r="K260" s="177" t="s">
        <v>146</v>
      </c>
      <c r="L260" s="39"/>
      <c r="M260" s="182" t="s">
        <v>43</v>
      </c>
      <c r="N260" s="183" t="s">
        <v>52</v>
      </c>
      <c r="O260" s="61"/>
      <c r="P260" s="184">
        <f>O260*H260</f>
        <v>0</v>
      </c>
      <c r="Q260" s="184">
        <v>0</v>
      </c>
      <c r="R260" s="184">
        <f>Q260*H260</f>
        <v>0</v>
      </c>
      <c r="S260" s="184">
        <v>0</v>
      </c>
      <c r="T260" s="185">
        <f>S260*H260</f>
        <v>0</v>
      </c>
      <c r="AR260" s="17" t="s">
        <v>198</v>
      </c>
      <c r="AT260" s="17" t="s">
        <v>142</v>
      </c>
      <c r="AU260" s="17" t="s">
        <v>90</v>
      </c>
      <c r="AY260" s="17" t="s">
        <v>141</v>
      </c>
      <c r="BE260" s="186">
        <f>IF(N260="základní",J260,0)</f>
        <v>0</v>
      </c>
      <c r="BF260" s="186">
        <f>IF(N260="snížená",J260,0)</f>
        <v>0</v>
      </c>
      <c r="BG260" s="186">
        <f>IF(N260="zákl. přenesená",J260,0)</f>
        <v>0</v>
      </c>
      <c r="BH260" s="186">
        <f>IF(N260="sníž. přenesená",J260,0)</f>
        <v>0</v>
      </c>
      <c r="BI260" s="186">
        <f>IF(N260="nulová",J260,0)</f>
        <v>0</v>
      </c>
      <c r="BJ260" s="17" t="s">
        <v>87</v>
      </c>
      <c r="BK260" s="186">
        <f>ROUND(I260*H260,2)</f>
        <v>0</v>
      </c>
      <c r="BL260" s="17" t="s">
        <v>198</v>
      </c>
      <c r="BM260" s="17" t="s">
        <v>717</v>
      </c>
    </row>
    <row r="261" spans="2:65" s="1" customFormat="1" ht="58.5">
      <c r="B261" s="35"/>
      <c r="C261" s="36"/>
      <c r="D261" s="213" t="s">
        <v>566</v>
      </c>
      <c r="E261" s="36"/>
      <c r="F261" s="214" t="s">
        <v>718</v>
      </c>
      <c r="G261" s="36"/>
      <c r="H261" s="36"/>
      <c r="I261" s="113"/>
      <c r="J261" s="36"/>
      <c r="K261" s="36"/>
      <c r="L261" s="39"/>
      <c r="M261" s="215"/>
      <c r="N261" s="61"/>
      <c r="O261" s="61"/>
      <c r="P261" s="61"/>
      <c r="Q261" s="61"/>
      <c r="R261" s="61"/>
      <c r="S261" s="61"/>
      <c r="T261" s="62"/>
      <c r="AT261" s="17" t="s">
        <v>566</v>
      </c>
      <c r="AU261" s="17" t="s">
        <v>90</v>
      </c>
    </row>
    <row r="262" spans="2:65" s="12" customFormat="1" ht="11.25">
      <c r="B262" s="216"/>
      <c r="C262" s="217"/>
      <c r="D262" s="213" t="s">
        <v>568</v>
      </c>
      <c r="E262" s="218" t="s">
        <v>43</v>
      </c>
      <c r="F262" s="219" t="s">
        <v>719</v>
      </c>
      <c r="G262" s="217"/>
      <c r="H262" s="218" t="s">
        <v>43</v>
      </c>
      <c r="I262" s="220"/>
      <c r="J262" s="217"/>
      <c r="K262" s="217"/>
      <c r="L262" s="221"/>
      <c r="M262" s="222"/>
      <c r="N262" s="223"/>
      <c r="O262" s="223"/>
      <c r="P262" s="223"/>
      <c r="Q262" s="223"/>
      <c r="R262" s="223"/>
      <c r="S262" s="223"/>
      <c r="T262" s="224"/>
      <c r="AT262" s="225" t="s">
        <v>568</v>
      </c>
      <c r="AU262" s="225" t="s">
        <v>90</v>
      </c>
      <c r="AV262" s="12" t="s">
        <v>87</v>
      </c>
      <c r="AW262" s="12" t="s">
        <v>41</v>
      </c>
      <c r="AX262" s="12" t="s">
        <v>81</v>
      </c>
      <c r="AY262" s="225" t="s">
        <v>141</v>
      </c>
    </row>
    <row r="263" spans="2:65" s="13" customFormat="1" ht="11.25">
      <c r="B263" s="226"/>
      <c r="C263" s="227"/>
      <c r="D263" s="213" t="s">
        <v>568</v>
      </c>
      <c r="E263" s="228" t="s">
        <v>43</v>
      </c>
      <c r="F263" s="229" t="s">
        <v>720</v>
      </c>
      <c r="G263" s="227"/>
      <c r="H263" s="230">
        <v>478.8</v>
      </c>
      <c r="I263" s="231"/>
      <c r="J263" s="227"/>
      <c r="K263" s="227"/>
      <c r="L263" s="232"/>
      <c r="M263" s="233"/>
      <c r="N263" s="234"/>
      <c r="O263" s="234"/>
      <c r="P263" s="234"/>
      <c r="Q263" s="234"/>
      <c r="R263" s="234"/>
      <c r="S263" s="234"/>
      <c r="T263" s="235"/>
      <c r="AT263" s="236" t="s">
        <v>568</v>
      </c>
      <c r="AU263" s="236" t="s">
        <v>90</v>
      </c>
      <c r="AV263" s="13" t="s">
        <v>90</v>
      </c>
      <c r="AW263" s="13" t="s">
        <v>41</v>
      </c>
      <c r="AX263" s="13" t="s">
        <v>81</v>
      </c>
      <c r="AY263" s="236" t="s">
        <v>141</v>
      </c>
    </row>
    <row r="264" spans="2:65" s="13" customFormat="1" ht="11.25">
      <c r="B264" s="226"/>
      <c r="C264" s="227"/>
      <c r="D264" s="213" t="s">
        <v>568</v>
      </c>
      <c r="E264" s="228" t="s">
        <v>43</v>
      </c>
      <c r="F264" s="229" t="s">
        <v>721</v>
      </c>
      <c r="G264" s="227"/>
      <c r="H264" s="230">
        <v>-54.1</v>
      </c>
      <c r="I264" s="231"/>
      <c r="J264" s="227"/>
      <c r="K264" s="227"/>
      <c r="L264" s="232"/>
      <c r="M264" s="233"/>
      <c r="N264" s="234"/>
      <c r="O264" s="234"/>
      <c r="P264" s="234"/>
      <c r="Q264" s="234"/>
      <c r="R264" s="234"/>
      <c r="S264" s="234"/>
      <c r="T264" s="235"/>
      <c r="AT264" s="236" t="s">
        <v>568</v>
      </c>
      <c r="AU264" s="236" t="s">
        <v>90</v>
      </c>
      <c r="AV264" s="13" t="s">
        <v>90</v>
      </c>
      <c r="AW264" s="13" t="s">
        <v>41</v>
      </c>
      <c r="AX264" s="13" t="s">
        <v>81</v>
      </c>
      <c r="AY264" s="236" t="s">
        <v>141</v>
      </c>
    </row>
    <row r="265" spans="2:65" s="14" customFormat="1" ht="11.25">
      <c r="B265" s="237"/>
      <c r="C265" s="238"/>
      <c r="D265" s="213" t="s">
        <v>568</v>
      </c>
      <c r="E265" s="239" t="s">
        <v>43</v>
      </c>
      <c r="F265" s="240" t="s">
        <v>571</v>
      </c>
      <c r="G265" s="238"/>
      <c r="H265" s="241">
        <v>424.7</v>
      </c>
      <c r="I265" s="242"/>
      <c r="J265" s="238"/>
      <c r="K265" s="238"/>
      <c r="L265" s="243"/>
      <c r="M265" s="244"/>
      <c r="N265" s="245"/>
      <c r="O265" s="245"/>
      <c r="P265" s="245"/>
      <c r="Q265" s="245"/>
      <c r="R265" s="245"/>
      <c r="S265" s="245"/>
      <c r="T265" s="246"/>
      <c r="AT265" s="247" t="s">
        <v>568</v>
      </c>
      <c r="AU265" s="247" t="s">
        <v>90</v>
      </c>
      <c r="AV265" s="14" t="s">
        <v>147</v>
      </c>
      <c r="AW265" s="14" t="s">
        <v>41</v>
      </c>
      <c r="AX265" s="14" t="s">
        <v>87</v>
      </c>
      <c r="AY265" s="247" t="s">
        <v>141</v>
      </c>
    </row>
    <row r="266" spans="2:65" s="1" customFormat="1" ht="33.75" customHeight="1">
      <c r="B266" s="35"/>
      <c r="C266" s="175" t="s">
        <v>189</v>
      </c>
      <c r="D266" s="175" t="s">
        <v>142</v>
      </c>
      <c r="E266" s="176" t="s">
        <v>722</v>
      </c>
      <c r="F266" s="177" t="s">
        <v>723</v>
      </c>
      <c r="G266" s="178" t="s">
        <v>564</v>
      </c>
      <c r="H266" s="179">
        <v>169</v>
      </c>
      <c r="I266" s="180"/>
      <c r="J266" s="181">
        <f>ROUND(I266*H266,2)</f>
        <v>0</v>
      </c>
      <c r="K266" s="177" t="s">
        <v>146</v>
      </c>
      <c r="L266" s="39"/>
      <c r="M266" s="182" t="s">
        <v>43</v>
      </c>
      <c r="N266" s="183" t="s">
        <v>52</v>
      </c>
      <c r="O266" s="61"/>
      <c r="P266" s="184">
        <f>O266*H266</f>
        <v>0</v>
      </c>
      <c r="Q266" s="184">
        <v>0</v>
      </c>
      <c r="R266" s="184">
        <f>Q266*H266</f>
        <v>0</v>
      </c>
      <c r="S266" s="184">
        <v>0</v>
      </c>
      <c r="T266" s="185">
        <f>S266*H266</f>
        <v>0</v>
      </c>
      <c r="AR266" s="17" t="s">
        <v>198</v>
      </c>
      <c r="AT266" s="17" t="s">
        <v>142</v>
      </c>
      <c r="AU266" s="17" t="s">
        <v>90</v>
      </c>
      <c r="AY266" s="17" t="s">
        <v>141</v>
      </c>
      <c r="BE266" s="186">
        <f>IF(N266="základní",J266,0)</f>
        <v>0</v>
      </c>
      <c r="BF266" s="186">
        <f>IF(N266="snížená",J266,0)</f>
        <v>0</v>
      </c>
      <c r="BG266" s="186">
        <f>IF(N266="zákl. přenesená",J266,0)</f>
        <v>0</v>
      </c>
      <c r="BH266" s="186">
        <f>IF(N266="sníž. přenesená",J266,0)</f>
        <v>0</v>
      </c>
      <c r="BI266" s="186">
        <f>IF(N266="nulová",J266,0)</f>
        <v>0</v>
      </c>
      <c r="BJ266" s="17" t="s">
        <v>87</v>
      </c>
      <c r="BK266" s="186">
        <f>ROUND(I266*H266,2)</f>
        <v>0</v>
      </c>
      <c r="BL266" s="17" t="s">
        <v>198</v>
      </c>
      <c r="BM266" s="17" t="s">
        <v>724</v>
      </c>
    </row>
    <row r="267" spans="2:65" s="1" customFormat="1" ht="39">
      <c r="B267" s="35"/>
      <c r="C267" s="36"/>
      <c r="D267" s="213" t="s">
        <v>566</v>
      </c>
      <c r="E267" s="36"/>
      <c r="F267" s="214" t="s">
        <v>725</v>
      </c>
      <c r="G267" s="36"/>
      <c r="H267" s="36"/>
      <c r="I267" s="113"/>
      <c r="J267" s="36"/>
      <c r="K267" s="36"/>
      <c r="L267" s="39"/>
      <c r="M267" s="215"/>
      <c r="N267" s="61"/>
      <c r="O267" s="61"/>
      <c r="P267" s="61"/>
      <c r="Q267" s="61"/>
      <c r="R267" s="61"/>
      <c r="S267" s="61"/>
      <c r="T267" s="62"/>
      <c r="AT267" s="17" t="s">
        <v>566</v>
      </c>
      <c r="AU267" s="17" t="s">
        <v>90</v>
      </c>
    </row>
    <row r="268" spans="2:65" s="12" customFormat="1" ht="11.25">
      <c r="B268" s="216"/>
      <c r="C268" s="217"/>
      <c r="D268" s="213" t="s">
        <v>568</v>
      </c>
      <c r="E268" s="218" t="s">
        <v>43</v>
      </c>
      <c r="F268" s="219" t="s">
        <v>726</v>
      </c>
      <c r="G268" s="217"/>
      <c r="H268" s="218" t="s">
        <v>43</v>
      </c>
      <c r="I268" s="220"/>
      <c r="J268" s="217"/>
      <c r="K268" s="217"/>
      <c r="L268" s="221"/>
      <c r="M268" s="222"/>
      <c r="N268" s="223"/>
      <c r="O268" s="223"/>
      <c r="P268" s="223"/>
      <c r="Q268" s="223"/>
      <c r="R268" s="223"/>
      <c r="S268" s="223"/>
      <c r="T268" s="224"/>
      <c r="AT268" s="225" t="s">
        <v>568</v>
      </c>
      <c r="AU268" s="225" t="s">
        <v>90</v>
      </c>
      <c r="AV268" s="12" t="s">
        <v>87</v>
      </c>
      <c r="AW268" s="12" t="s">
        <v>41</v>
      </c>
      <c r="AX268" s="12" t="s">
        <v>81</v>
      </c>
      <c r="AY268" s="225" t="s">
        <v>141</v>
      </c>
    </row>
    <row r="269" spans="2:65" s="13" customFormat="1" ht="11.25">
      <c r="B269" s="226"/>
      <c r="C269" s="227"/>
      <c r="D269" s="213" t="s">
        <v>568</v>
      </c>
      <c r="E269" s="228" t="s">
        <v>43</v>
      </c>
      <c r="F269" s="229" t="s">
        <v>727</v>
      </c>
      <c r="G269" s="227"/>
      <c r="H269" s="230">
        <v>169</v>
      </c>
      <c r="I269" s="231"/>
      <c r="J269" s="227"/>
      <c r="K269" s="227"/>
      <c r="L269" s="232"/>
      <c r="M269" s="233"/>
      <c r="N269" s="234"/>
      <c r="O269" s="234"/>
      <c r="P269" s="234"/>
      <c r="Q269" s="234"/>
      <c r="R269" s="234"/>
      <c r="S269" s="234"/>
      <c r="T269" s="235"/>
      <c r="AT269" s="236" t="s">
        <v>568</v>
      </c>
      <c r="AU269" s="236" t="s">
        <v>90</v>
      </c>
      <c r="AV269" s="13" t="s">
        <v>90</v>
      </c>
      <c r="AW269" s="13" t="s">
        <v>41</v>
      </c>
      <c r="AX269" s="13" t="s">
        <v>81</v>
      </c>
      <c r="AY269" s="236" t="s">
        <v>141</v>
      </c>
    </row>
    <row r="270" spans="2:65" s="14" customFormat="1" ht="11.25">
      <c r="B270" s="237"/>
      <c r="C270" s="238"/>
      <c r="D270" s="213" t="s">
        <v>568</v>
      </c>
      <c r="E270" s="239" t="s">
        <v>43</v>
      </c>
      <c r="F270" s="240" t="s">
        <v>571</v>
      </c>
      <c r="G270" s="238"/>
      <c r="H270" s="241">
        <v>169</v>
      </c>
      <c r="I270" s="242"/>
      <c r="J270" s="238"/>
      <c r="K270" s="238"/>
      <c r="L270" s="243"/>
      <c r="M270" s="244"/>
      <c r="N270" s="245"/>
      <c r="O270" s="245"/>
      <c r="P270" s="245"/>
      <c r="Q270" s="245"/>
      <c r="R270" s="245"/>
      <c r="S270" s="245"/>
      <c r="T270" s="246"/>
      <c r="AT270" s="247" t="s">
        <v>568</v>
      </c>
      <c r="AU270" s="247" t="s">
        <v>90</v>
      </c>
      <c r="AV270" s="14" t="s">
        <v>147</v>
      </c>
      <c r="AW270" s="14" t="s">
        <v>41</v>
      </c>
      <c r="AX270" s="14" t="s">
        <v>87</v>
      </c>
      <c r="AY270" s="247" t="s">
        <v>141</v>
      </c>
    </row>
    <row r="271" spans="2:65" s="1" customFormat="1" ht="33.75" customHeight="1">
      <c r="B271" s="35"/>
      <c r="C271" s="175" t="s">
        <v>234</v>
      </c>
      <c r="D271" s="175" t="s">
        <v>142</v>
      </c>
      <c r="E271" s="176" t="s">
        <v>728</v>
      </c>
      <c r="F271" s="177" t="s">
        <v>729</v>
      </c>
      <c r="G271" s="178" t="s">
        <v>564</v>
      </c>
      <c r="H271" s="179">
        <v>45.1</v>
      </c>
      <c r="I271" s="180"/>
      <c r="J271" s="181">
        <f>ROUND(I271*H271,2)</f>
        <v>0</v>
      </c>
      <c r="K271" s="177" t="s">
        <v>146</v>
      </c>
      <c r="L271" s="39"/>
      <c r="M271" s="182" t="s">
        <v>43</v>
      </c>
      <c r="N271" s="183" t="s">
        <v>52</v>
      </c>
      <c r="O271" s="61"/>
      <c r="P271" s="184">
        <f>O271*H271</f>
        <v>0</v>
      </c>
      <c r="Q271" s="184">
        <v>0</v>
      </c>
      <c r="R271" s="184">
        <f>Q271*H271</f>
        <v>0</v>
      </c>
      <c r="S271" s="184">
        <v>0</v>
      </c>
      <c r="T271" s="185">
        <f>S271*H271</f>
        <v>0</v>
      </c>
      <c r="AR271" s="17" t="s">
        <v>198</v>
      </c>
      <c r="AT271" s="17" t="s">
        <v>142</v>
      </c>
      <c r="AU271" s="17" t="s">
        <v>90</v>
      </c>
      <c r="AY271" s="17" t="s">
        <v>141</v>
      </c>
      <c r="BE271" s="186">
        <f>IF(N271="základní",J271,0)</f>
        <v>0</v>
      </c>
      <c r="BF271" s="186">
        <f>IF(N271="snížená",J271,0)</f>
        <v>0</v>
      </c>
      <c r="BG271" s="186">
        <f>IF(N271="zákl. přenesená",J271,0)</f>
        <v>0</v>
      </c>
      <c r="BH271" s="186">
        <f>IF(N271="sníž. přenesená",J271,0)</f>
        <v>0</v>
      </c>
      <c r="BI271" s="186">
        <f>IF(N271="nulová",J271,0)</f>
        <v>0</v>
      </c>
      <c r="BJ271" s="17" t="s">
        <v>87</v>
      </c>
      <c r="BK271" s="186">
        <f>ROUND(I271*H271,2)</f>
        <v>0</v>
      </c>
      <c r="BL271" s="17" t="s">
        <v>198</v>
      </c>
      <c r="BM271" s="17" t="s">
        <v>730</v>
      </c>
    </row>
    <row r="272" spans="2:65" s="1" customFormat="1" ht="39">
      <c r="B272" s="35"/>
      <c r="C272" s="36"/>
      <c r="D272" s="213" t="s">
        <v>566</v>
      </c>
      <c r="E272" s="36"/>
      <c r="F272" s="214" t="s">
        <v>725</v>
      </c>
      <c r="G272" s="36"/>
      <c r="H272" s="36"/>
      <c r="I272" s="113"/>
      <c r="J272" s="36"/>
      <c r="K272" s="36"/>
      <c r="L272" s="39"/>
      <c r="M272" s="215"/>
      <c r="N272" s="61"/>
      <c r="O272" s="61"/>
      <c r="P272" s="61"/>
      <c r="Q272" s="61"/>
      <c r="R272" s="61"/>
      <c r="S272" s="61"/>
      <c r="T272" s="62"/>
      <c r="AT272" s="17" t="s">
        <v>566</v>
      </c>
      <c r="AU272" s="17" t="s">
        <v>90</v>
      </c>
    </row>
    <row r="273" spans="2:65" s="12" customFormat="1" ht="11.25">
      <c r="B273" s="216"/>
      <c r="C273" s="217"/>
      <c r="D273" s="213" t="s">
        <v>568</v>
      </c>
      <c r="E273" s="218" t="s">
        <v>43</v>
      </c>
      <c r="F273" s="219" t="s">
        <v>726</v>
      </c>
      <c r="G273" s="217"/>
      <c r="H273" s="218" t="s">
        <v>43</v>
      </c>
      <c r="I273" s="220"/>
      <c r="J273" s="217"/>
      <c r="K273" s="217"/>
      <c r="L273" s="221"/>
      <c r="M273" s="222"/>
      <c r="N273" s="223"/>
      <c r="O273" s="223"/>
      <c r="P273" s="223"/>
      <c r="Q273" s="223"/>
      <c r="R273" s="223"/>
      <c r="S273" s="223"/>
      <c r="T273" s="224"/>
      <c r="AT273" s="225" t="s">
        <v>568</v>
      </c>
      <c r="AU273" s="225" t="s">
        <v>90</v>
      </c>
      <c r="AV273" s="12" t="s">
        <v>87</v>
      </c>
      <c r="AW273" s="12" t="s">
        <v>41</v>
      </c>
      <c r="AX273" s="12" t="s">
        <v>81</v>
      </c>
      <c r="AY273" s="225" t="s">
        <v>141</v>
      </c>
    </row>
    <row r="274" spans="2:65" s="13" customFormat="1" ht="11.25">
      <c r="B274" s="226"/>
      <c r="C274" s="227"/>
      <c r="D274" s="213" t="s">
        <v>568</v>
      </c>
      <c r="E274" s="228" t="s">
        <v>43</v>
      </c>
      <c r="F274" s="229" t="s">
        <v>731</v>
      </c>
      <c r="G274" s="227"/>
      <c r="H274" s="230">
        <v>45.1</v>
      </c>
      <c r="I274" s="231"/>
      <c r="J274" s="227"/>
      <c r="K274" s="227"/>
      <c r="L274" s="232"/>
      <c r="M274" s="233"/>
      <c r="N274" s="234"/>
      <c r="O274" s="234"/>
      <c r="P274" s="234"/>
      <c r="Q274" s="234"/>
      <c r="R274" s="234"/>
      <c r="S274" s="234"/>
      <c r="T274" s="235"/>
      <c r="AT274" s="236" t="s">
        <v>568</v>
      </c>
      <c r="AU274" s="236" t="s">
        <v>90</v>
      </c>
      <c r="AV274" s="13" t="s">
        <v>90</v>
      </c>
      <c r="AW274" s="13" t="s">
        <v>41</v>
      </c>
      <c r="AX274" s="13" t="s">
        <v>81</v>
      </c>
      <c r="AY274" s="236" t="s">
        <v>141</v>
      </c>
    </row>
    <row r="275" spans="2:65" s="14" customFormat="1" ht="11.25">
      <c r="B275" s="237"/>
      <c r="C275" s="238"/>
      <c r="D275" s="213" t="s">
        <v>568</v>
      </c>
      <c r="E275" s="239" t="s">
        <v>43</v>
      </c>
      <c r="F275" s="240" t="s">
        <v>571</v>
      </c>
      <c r="G275" s="238"/>
      <c r="H275" s="241">
        <v>45.1</v>
      </c>
      <c r="I275" s="242"/>
      <c r="J275" s="238"/>
      <c r="K275" s="238"/>
      <c r="L275" s="243"/>
      <c r="M275" s="244"/>
      <c r="N275" s="245"/>
      <c r="O275" s="245"/>
      <c r="P275" s="245"/>
      <c r="Q275" s="245"/>
      <c r="R275" s="245"/>
      <c r="S275" s="245"/>
      <c r="T275" s="246"/>
      <c r="AT275" s="247" t="s">
        <v>568</v>
      </c>
      <c r="AU275" s="247" t="s">
        <v>90</v>
      </c>
      <c r="AV275" s="14" t="s">
        <v>147</v>
      </c>
      <c r="AW275" s="14" t="s">
        <v>41</v>
      </c>
      <c r="AX275" s="14" t="s">
        <v>87</v>
      </c>
      <c r="AY275" s="247" t="s">
        <v>141</v>
      </c>
    </row>
    <row r="276" spans="2:65" s="1" customFormat="1" ht="22.5" customHeight="1">
      <c r="B276" s="35"/>
      <c r="C276" s="175" t="s">
        <v>192</v>
      </c>
      <c r="D276" s="175" t="s">
        <v>142</v>
      </c>
      <c r="E276" s="176" t="s">
        <v>732</v>
      </c>
      <c r="F276" s="177" t="s">
        <v>733</v>
      </c>
      <c r="G276" s="178" t="s">
        <v>457</v>
      </c>
      <c r="H276" s="179">
        <v>0.17899999999999999</v>
      </c>
      <c r="I276" s="180"/>
      <c r="J276" s="181">
        <f>ROUND(I276*H276,2)</f>
        <v>0</v>
      </c>
      <c r="K276" s="177" t="s">
        <v>146</v>
      </c>
      <c r="L276" s="39"/>
      <c r="M276" s="182" t="s">
        <v>43</v>
      </c>
      <c r="N276" s="183" t="s">
        <v>52</v>
      </c>
      <c r="O276" s="61"/>
      <c r="P276" s="184">
        <f>O276*H276</f>
        <v>0</v>
      </c>
      <c r="Q276" s="184">
        <v>0</v>
      </c>
      <c r="R276" s="184">
        <f>Q276*H276</f>
        <v>0</v>
      </c>
      <c r="S276" s="184">
        <v>0</v>
      </c>
      <c r="T276" s="185">
        <f>S276*H276</f>
        <v>0</v>
      </c>
      <c r="AR276" s="17" t="s">
        <v>198</v>
      </c>
      <c r="AT276" s="17" t="s">
        <v>142</v>
      </c>
      <c r="AU276" s="17" t="s">
        <v>90</v>
      </c>
      <c r="AY276" s="17" t="s">
        <v>141</v>
      </c>
      <c r="BE276" s="186">
        <f>IF(N276="základní",J276,0)</f>
        <v>0</v>
      </c>
      <c r="BF276" s="186">
        <f>IF(N276="snížená",J276,0)</f>
        <v>0</v>
      </c>
      <c r="BG276" s="186">
        <f>IF(N276="zákl. přenesená",J276,0)</f>
        <v>0</v>
      </c>
      <c r="BH276" s="186">
        <f>IF(N276="sníž. přenesená",J276,0)</f>
        <v>0</v>
      </c>
      <c r="BI276" s="186">
        <f>IF(N276="nulová",J276,0)</f>
        <v>0</v>
      </c>
      <c r="BJ276" s="17" t="s">
        <v>87</v>
      </c>
      <c r="BK276" s="186">
        <f>ROUND(I276*H276,2)</f>
        <v>0</v>
      </c>
      <c r="BL276" s="17" t="s">
        <v>198</v>
      </c>
      <c r="BM276" s="17" t="s">
        <v>734</v>
      </c>
    </row>
    <row r="277" spans="2:65" s="1" customFormat="1" ht="29.25">
      <c r="B277" s="35"/>
      <c r="C277" s="36"/>
      <c r="D277" s="213" t="s">
        <v>566</v>
      </c>
      <c r="E277" s="36"/>
      <c r="F277" s="214" t="s">
        <v>735</v>
      </c>
      <c r="G277" s="36"/>
      <c r="H277" s="36"/>
      <c r="I277" s="113"/>
      <c r="J277" s="36"/>
      <c r="K277" s="36"/>
      <c r="L277" s="39"/>
      <c r="M277" s="215"/>
      <c r="N277" s="61"/>
      <c r="O277" s="61"/>
      <c r="P277" s="61"/>
      <c r="Q277" s="61"/>
      <c r="R277" s="61"/>
      <c r="S277" s="61"/>
      <c r="T277" s="62"/>
      <c r="AT277" s="17" t="s">
        <v>566</v>
      </c>
      <c r="AU277" s="17" t="s">
        <v>90</v>
      </c>
    </row>
    <row r="278" spans="2:65" s="12" customFormat="1" ht="11.25">
      <c r="B278" s="216"/>
      <c r="C278" s="217"/>
      <c r="D278" s="213" t="s">
        <v>568</v>
      </c>
      <c r="E278" s="218" t="s">
        <v>43</v>
      </c>
      <c r="F278" s="219" t="s">
        <v>736</v>
      </c>
      <c r="G278" s="217"/>
      <c r="H278" s="218" t="s">
        <v>43</v>
      </c>
      <c r="I278" s="220"/>
      <c r="J278" s="217"/>
      <c r="K278" s="217"/>
      <c r="L278" s="221"/>
      <c r="M278" s="222"/>
      <c r="N278" s="223"/>
      <c r="O278" s="223"/>
      <c r="P278" s="223"/>
      <c r="Q278" s="223"/>
      <c r="R278" s="223"/>
      <c r="S278" s="223"/>
      <c r="T278" s="224"/>
      <c r="AT278" s="225" t="s">
        <v>568</v>
      </c>
      <c r="AU278" s="225" t="s">
        <v>90</v>
      </c>
      <c r="AV278" s="12" t="s">
        <v>87</v>
      </c>
      <c r="AW278" s="12" t="s">
        <v>41</v>
      </c>
      <c r="AX278" s="12" t="s">
        <v>81</v>
      </c>
      <c r="AY278" s="225" t="s">
        <v>141</v>
      </c>
    </row>
    <row r="279" spans="2:65" s="13" customFormat="1" ht="11.25">
      <c r="B279" s="226"/>
      <c r="C279" s="227"/>
      <c r="D279" s="213" t="s">
        <v>568</v>
      </c>
      <c r="E279" s="228" t="s">
        <v>43</v>
      </c>
      <c r="F279" s="229" t="s">
        <v>737</v>
      </c>
      <c r="G279" s="227"/>
      <c r="H279" s="230">
        <v>0.17899999999999999</v>
      </c>
      <c r="I279" s="231"/>
      <c r="J279" s="227"/>
      <c r="K279" s="227"/>
      <c r="L279" s="232"/>
      <c r="M279" s="233"/>
      <c r="N279" s="234"/>
      <c r="O279" s="234"/>
      <c r="P279" s="234"/>
      <c r="Q279" s="234"/>
      <c r="R279" s="234"/>
      <c r="S279" s="234"/>
      <c r="T279" s="235"/>
      <c r="AT279" s="236" t="s">
        <v>568</v>
      </c>
      <c r="AU279" s="236" t="s">
        <v>90</v>
      </c>
      <c r="AV279" s="13" t="s">
        <v>90</v>
      </c>
      <c r="AW279" s="13" t="s">
        <v>41</v>
      </c>
      <c r="AX279" s="13" t="s">
        <v>81</v>
      </c>
      <c r="AY279" s="236" t="s">
        <v>141</v>
      </c>
    </row>
    <row r="280" spans="2:65" s="14" customFormat="1" ht="11.25">
      <c r="B280" s="237"/>
      <c r="C280" s="238"/>
      <c r="D280" s="213" t="s">
        <v>568</v>
      </c>
      <c r="E280" s="239" t="s">
        <v>43</v>
      </c>
      <c r="F280" s="240" t="s">
        <v>571</v>
      </c>
      <c r="G280" s="238"/>
      <c r="H280" s="241">
        <v>0.17899999999999999</v>
      </c>
      <c r="I280" s="242"/>
      <c r="J280" s="238"/>
      <c r="K280" s="238"/>
      <c r="L280" s="243"/>
      <c r="M280" s="244"/>
      <c r="N280" s="245"/>
      <c r="O280" s="245"/>
      <c r="P280" s="245"/>
      <c r="Q280" s="245"/>
      <c r="R280" s="245"/>
      <c r="S280" s="245"/>
      <c r="T280" s="246"/>
      <c r="AT280" s="247" t="s">
        <v>568</v>
      </c>
      <c r="AU280" s="247" t="s">
        <v>90</v>
      </c>
      <c r="AV280" s="14" t="s">
        <v>147</v>
      </c>
      <c r="AW280" s="14" t="s">
        <v>41</v>
      </c>
      <c r="AX280" s="14" t="s">
        <v>87</v>
      </c>
      <c r="AY280" s="247" t="s">
        <v>141</v>
      </c>
    </row>
    <row r="281" spans="2:65" s="1" customFormat="1" ht="22.5" customHeight="1">
      <c r="B281" s="35"/>
      <c r="C281" s="175" t="s">
        <v>241</v>
      </c>
      <c r="D281" s="175" t="s">
        <v>142</v>
      </c>
      <c r="E281" s="176" t="s">
        <v>738</v>
      </c>
      <c r="F281" s="177" t="s">
        <v>739</v>
      </c>
      <c r="G281" s="178" t="s">
        <v>418</v>
      </c>
      <c r="H281" s="179">
        <v>213</v>
      </c>
      <c r="I281" s="180"/>
      <c r="J281" s="181">
        <f>ROUND(I281*H281,2)</f>
        <v>0</v>
      </c>
      <c r="K281" s="177" t="s">
        <v>146</v>
      </c>
      <c r="L281" s="39"/>
      <c r="M281" s="182" t="s">
        <v>43</v>
      </c>
      <c r="N281" s="183" t="s">
        <v>52</v>
      </c>
      <c r="O281" s="61"/>
      <c r="P281" s="184">
        <f>O281*H281</f>
        <v>0</v>
      </c>
      <c r="Q281" s="184">
        <v>0</v>
      </c>
      <c r="R281" s="184">
        <f>Q281*H281</f>
        <v>0</v>
      </c>
      <c r="S281" s="184">
        <v>0</v>
      </c>
      <c r="T281" s="185">
        <f>S281*H281</f>
        <v>0</v>
      </c>
      <c r="AR281" s="17" t="s">
        <v>198</v>
      </c>
      <c r="AT281" s="17" t="s">
        <v>142</v>
      </c>
      <c r="AU281" s="17" t="s">
        <v>90</v>
      </c>
      <c r="AY281" s="17" t="s">
        <v>141</v>
      </c>
      <c r="BE281" s="186">
        <f>IF(N281="základní",J281,0)</f>
        <v>0</v>
      </c>
      <c r="BF281" s="186">
        <f>IF(N281="snížená",J281,0)</f>
        <v>0</v>
      </c>
      <c r="BG281" s="186">
        <f>IF(N281="zákl. přenesená",J281,0)</f>
        <v>0</v>
      </c>
      <c r="BH281" s="186">
        <f>IF(N281="sníž. přenesená",J281,0)</f>
        <v>0</v>
      </c>
      <c r="BI281" s="186">
        <f>IF(N281="nulová",J281,0)</f>
        <v>0</v>
      </c>
      <c r="BJ281" s="17" t="s">
        <v>87</v>
      </c>
      <c r="BK281" s="186">
        <f>ROUND(I281*H281,2)</f>
        <v>0</v>
      </c>
      <c r="BL281" s="17" t="s">
        <v>198</v>
      </c>
      <c r="BM281" s="17" t="s">
        <v>740</v>
      </c>
    </row>
    <row r="282" spans="2:65" s="1" customFormat="1" ht="29.25">
      <c r="B282" s="35"/>
      <c r="C282" s="36"/>
      <c r="D282" s="213" t="s">
        <v>566</v>
      </c>
      <c r="E282" s="36"/>
      <c r="F282" s="214" t="s">
        <v>735</v>
      </c>
      <c r="G282" s="36"/>
      <c r="H282" s="36"/>
      <c r="I282" s="113"/>
      <c r="J282" s="36"/>
      <c r="K282" s="36"/>
      <c r="L282" s="39"/>
      <c r="M282" s="215"/>
      <c r="N282" s="61"/>
      <c r="O282" s="61"/>
      <c r="P282" s="61"/>
      <c r="Q282" s="61"/>
      <c r="R282" s="61"/>
      <c r="S282" s="61"/>
      <c r="T282" s="62"/>
      <c r="AT282" s="17" t="s">
        <v>566</v>
      </c>
      <c r="AU282" s="17" t="s">
        <v>90</v>
      </c>
    </row>
    <row r="283" spans="2:65" s="12" customFormat="1" ht="11.25">
      <c r="B283" s="216"/>
      <c r="C283" s="217"/>
      <c r="D283" s="213" t="s">
        <v>568</v>
      </c>
      <c r="E283" s="218" t="s">
        <v>43</v>
      </c>
      <c r="F283" s="219" t="s">
        <v>736</v>
      </c>
      <c r="G283" s="217"/>
      <c r="H283" s="218" t="s">
        <v>43</v>
      </c>
      <c r="I283" s="220"/>
      <c r="J283" s="217"/>
      <c r="K283" s="217"/>
      <c r="L283" s="221"/>
      <c r="M283" s="222"/>
      <c r="N283" s="223"/>
      <c r="O283" s="223"/>
      <c r="P283" s="223"/>
      <c r="Q283" s="223"/>
      <c r="R283" s="223"/>
      <c r="S283" s="223"/>
      <c r="T283" s="224"/>
      <c r="AT283" s="225" t="s">
        <v>568</v>
      </c>
      <c r="AU283" s="225" t="s">
        <v>90</v>
      </c>
      <c r="AV283" s="12" t="s">
        <v>87</v>
      </c>
      <c r="AW283" s="12" t="s">
        <v>41</v>
      </c>
      <c r="AX283" s="12" t="s">
        <v>81</v>
      </c>
      <c r="AY283" s="225" t="s">
        <v>141</v>
      </c>
    </row>
    <row r="284" spans="2:65" s="13" customFormat="1" ht="11.25">
      <c r="B284" s="226"/>
      <c r="C284" s="227"/>
      <c r="D284" s="213" t="s">
        <v>568</v>
      </c>
      <c r="E284" s="228" t="s">
        <v>43</v>
      </c>
      <c r="F284" s="229" t="s">
        <v>741</v>
      </c>
      <c r="G284" s="227"/>
      <c r="H284" s="230">
        <v>213</v>
      </c>
      <c r="I284" s="231"/>
      <c r="J284" s="227"/>
      <c r="K284" s="227"/>
      <c r="L284" s="232"/>
      <c r="M284" s="233"/>
      <c r="N284" s="234"/>
      <c r="O284" s="234"/>
      <c r="P284" s="234"/>
      <c r="Q284" s="234"/>
      <c r="R284" s="234"/>
      <c r="S284" s="234"/>
      <c r="T284" s="235"/>
      <c r="AT284" s="236" t="s">
        <v>568</v>
      </c>
      <c r="AU284" s="236" t="s">
        <v>90</v>
      </c>
      <c r="AV284" s="13" t="s">
        <v>90</v>
      </c>
      <c r="AW284" s="13" t="s">
        <v>41</v>
      </c>
      <c r="AX284" s="13" t="s">
        <v>81</v>
      </c>
      <c r="AY284" s="236" t="s">
        <v>141</v>
      </c>
    </row>
    <row r="285" spans="2:65" s="14" customFormat="1" ht="11.25">
      <c r="B285" s="237"/>
      <c r="C285" s="238"/>
      <c r="D285" s="213" t="s">
        <v>568</v>
      </c>
      <c r="E285" s="239" t="s">
        <v>43</v>
      </c>
      <c r="F285" s="240" t="s">
        <v>571</v>
      </c>
      <c r="G285" s="238"/>
      <c r="H285" s="241">
        <v>213</v>
      </c>
      <c r="I285" s="242"/>
      <c r="J285" s="238"/>
      <c r="K285" s="238"/>
      <c r="L285" s="243"/>
      <c r="M285" s="244"/>
      <c r="N285" s="245"/>
      <c r="O285" s="245"/>
      <c r="P285" s="245"/>
      <c r="Q285" s="245"/>
      <c r="R285" s="245"/>
      <c r="S285" s="245"/>
      <c r="T285" s="246"/>
      <c r="AT285" s="247" t="s">
        <v>568</v>
      </c>
      <c r="AU285" s="247" t="s">
        <v>90</v>
      </c>
      <c r="AV285" s="14" t="s">
        <v>147</v>
      </c>
      <c r="AW285" s="14" t="s">
        <v>41</v>
      </c>
      <c r="AX285" s="14" t="s">
        <v>87</v>
      </c>
      <c r="AY285" s="247" t="s">
        <v>141</v>
      </c>
    </row>
    <row r="286" spans="2:65" s="1" customFormat="1" ht="22.5" customHeight="1">
      <c r="B286" s="35"/>
      <c r="C286" s="175" t="s">
        <v>195</v>
      </c>
      <c r="D286" s="175" t="s">
        <v>142</v>
      </c>
      <c r="E286" s="176" t="s">
        <v>742</v>
      </c>
      <c r="F286" s="177" t="s">
        <v>743</v>
      </c>
      <c r="G286" s="178" t="s">
        <v>145</v>
      </c>
      <c r="H286" s="179">
        <v>58</v>
      </c>
      <c r="I286" s="180"/>
      <c r="J286" s="181">
        <f>ROUND(I286*H286,2)</f>
        <v>0</v>
      </c>
      <c r="K286" s="177" t="s">
        <v>146</v>
      </c>
      <c r="L286" s="39"/>
      <c r="M286" s="182" t="s">
        <v>43</v>
      </c>
      <c r="N286" s="183" t="s">
        <v>52</v>
      </c>
      <c r="O286" s="61"/>
      <c r="P286" s="184">
        <f>O286*H286</f>
        <v>0</v>
      </c>
      <c r="Q286" s="184">
        <v>0</v>
      </c>
      <c r="R286" s="184">
        <f>Q286*H286</f>
        <v>0</v>
      </c>
      <c r="S286" s="184">
        <v>0</v>
      </c>
      <c r="T286" s="185">
        <f>S286*H286</f>
        <v>0</v>
      </c>
      <c r="AR286" s="17" t="s">
        <v>198</v>
      </c>
      <c r="AT286" s="17" t="s">
        <v>142</v>
      </c>
      <c r="AU286" s="17" t="s">
        <v>90</v>
      </c>
      <c r="AY286" s="17" t="s">
        <v>141</v>
      </c>
      <c r="BE286" s="186">
        <f>IF(N286="základní",J286,0)</f>
        <v>0</v>
      </c>
      <c r="BF286" s="186">
        <f>IF(N286="snížená",J286,0)</f>
        <v>0</v>
      </c>
      <c r="BG286" s="186">
        <f>IF(N286="zákl. přenesená",J286,0)</f>
        <v>0</v>
      </c>
      <c r="BH286" s="186">
        <f>IF(N286="sníž. přenesená",J286,0)</f>
        <v>0</v>
      </c>
      <c r="BI286" s="186">
        <f>IF(N286="nulová",J286,0)</f>
        <v>0</v>
      </c>
      <c r="BJ286" s="17" t="s">
        <v>87</v>
      </c>
      <c r="BK286" s="186">
        <f>ROUND(I286*H286,2)</f>
        <v>0</v>
      </c>
      <c r="BL286" s="17" t="s">
        <v>198</v>
      </c>
      <c r="BM286" s="17" t="s">
        <v>744</v>
      </c>
    </row>
    <row r="287" spans="2:65" s="1" customFormat="1" ht="19.5">
      <c r="B287" s="35"/>
      <c r="C287" s="36"/>
      <c r="D287" s="213" t="s">
        <v>566</v>
      </c>
      <c r="E287" s="36"/>
      <c r="F287" s="214" t="s">
        <v>745</v>
      </c>
      <c r="G287" s="36"/>
      <c r="H287" s="36"/>
      <c r="I287" s="113"/>
      <c r="J287" s="36"/>
      <c r="K287" s="36"/>
      <c r="L287" s="39"/>
      <c r="M287" s="215"/>
      <c r="N287" s="61"/>
      <c r="O287" s="61"/>
      <c r="P287" s="61"/>
      <c r="Q287" s="61"/>
      <c r="R287" s="61"/>
      <c r="S287" s="61"/>
      <c r="T287" s="62"/>
      <c r="AT287" s="17" t="s">
        <v>566</v>
      </c>
      <c r="AU287" s="17" t="s">
        <v>90</v>
      </c>
    </row>
    <row r="288" spans="2:65" s="12" customFormat="1" ht="11.25">
      <c r="B288" s="216"/>
      <c r="C288" s="217"/>
      <c r="D288" s="213" t="s">
        <v>568</v>
      </c>
      <c r="E288" s="218" t="s">
        <v>43</v>
      </c>
      <c r="F288" s="219" t="s">
        <v>746</v>
      </c>
      <c r="G288" s="217"/>
      <c r="H288" s="218" t="s">
        <v>43</v>
      </c>
      <c r="I288" s="220"/>
      <c r="J288" s="217"/>
      <c r="K288" s="217"/>
      <c r="L288" s="221"/>
      <c r="M288" s="222"/>
      <c r="N288" s="223"/>
      <c r="O288" s="223"/>
      <c r="P288" s="223"/>
      <c r="Q288" s="223"/>
      <c r="R288" s="223"/>
      <c r="S288" s="223"/>
      <c r="T288" s="224"/>
      <c r="AT288" s="225" t="s">
        <v>568</v>
      </c>
      <c r="AU288" s="225" t="s">
        <v>90</v>
      </c>
      <c r="AV288" s="12" t="s">
        <v>87</v>
      </c>
      <c r="AW288" s="12" t="s">
        <v>41</v>
      </c>
      <c r="AX288" s="12" t="s">
        <v>81</v>
      </c>
      <c r="AY288" s="225" t="s">
        <v>141</v>
      </c>
    </row>
    <row r="289" spans="2:65" s="12" customFormat="1" ht="11.25">
      <c r="B289" s="216"/>
      <c r="C289" s="217"/>
      <c r="D289" s="213" t="s">
        <v>568</v>
      </c>
      <c r="E289" s="218" t="s">
        <v>43</v>
      </c>
      <c r="F289" s="219" t="s">
        <v>747</v>
      </c>
      <c r="G289" s="217"/>
      <c r="H289" s="218" t="s">
        <v>43</v>
      </c>
      <c r="I289" s="220"/>
      <c r="J289" s="217"/>
      <c r="K289" s="217"/>
      <c r="L289" s="221"/>
      <c r="M289" s="222"/>
      <c r="N289" s="223"/>
      <c r="O289" s="223"/>
      <c r="P289" s="223"/>
      <c r="Q289" s="223"/>
      <c r="R289" s="223"/>
      <c r="S289" s="223"/>
      <c r="T289" s="224"/>
      <c r="AT289" s="225" t="s">
        <v>568</v>
      </c>
      <c r="AU289" s="225" t="s">
        <v>90</v>
      </c>
      <c r="AV289" s="12" t="s">
        <v>87</v>
      </c>
      <c r="AW289" s="12" t="s">
        <v>41</v>
      </c>
      <c r="AX289" s="12" t="s">
        <v>81</v>
      </c>
      <c r="AY289" s="225" t="s">
        <v>141</v>
      </c>
    </row>
    <row r="290" spans="2:65" s="13" customFormat="1" ht="11.25">
      <c r="B290" s="226"/>
      <c r="C290" s="227"/>
      <c r="D290" s="213" t="s">
        <v>568</v>
      </c>
      <c r="E290" s="228" t="s">
        <v>43</v>
      </c>
      <c r="F290" s="229" t="s">
        <v>233</v>
      </c>
      <c r="G290" s="227"/>
      <c r="H290" s="230">
        <v>52</v>
      </c>
      <c r="I290" s="231"/>
      <c r="J290" s="227"/>
      <c r="K290" s="227"/>
      <c r="L290" s="232"/>
      <c r="M290" s="233"/>
      <c r="N290" s="234"/>
      <c r="O290" s="234"/>
      <c r="P290" s="234"/>
      <c r="Q290" s="234"/>
      <c r="R290" s="234"/>
      <c r="S290" s="234"/>
      <c r="T290" s="235"/>
      <c r="AT290" s="236" t="s">
        <v>568</v>
      </c>
      <c r="AU290" s="236" t="s">
        <v>90</v>
      </c>
      <c r="AV290" s="13" t="s">
        <v>90</v>
      </c>
      <c r="AW290" s="13" t="s">
        <v>41</v>
      </c>
      <c r="AX290" s="13" t="s">
        <v>81</v>
      </c>
      <c r="AY290" s="236" t="s">
        <v>141</v>
      </c>
    </row>
    <row r="291" spans="2:65" s="12" customFormat="1" ht="11.25">
      <c r="B291" s="216"/>
      <c r="C291" s="217"/>
      <c r="D291" s="213" t="s">
        <v>568</v>
      </c>
      <c r="E291" s="218" t="s">
        <v>43</v>
      </c>
      <c r="F291" s="219" t="s">
        <v>748</v>
      </c>
      <c r="G291" s="217"/>
      <c r="H291" s="218" t="s">
        <v>43</v>
      </c>
      <c r="I291" s="220"/>
      <c r="J291" s="217"/>
      <c r="K291" s="217"/>
      <c r="L291" s="221"/>
      <c r="M291" s="222"/>
      <c r="N291" s="223"/>
      <c r="O291" s="223"/>
      <c r="P291" s="223"/>
      <c r="Q291" s="223"/>
      <c r="R291" s="223"/>
      <c r="S291" s="223"/>
      <c r="T291" s="224"/>
      <c r="AT291" s="225" t="s">
        <v>568</v>
      </c>
      <c r="AU291" s="225" t="s">
        <v>90</v>
      </c>
      <c r="AV291" s="12" t="s">
        <v>87</v>
      </c>
      <c r="AW291" s="12" t="s">
        <v>41</v>
      </c>
      <c r="AX291" s="12" t="s">
        <v>81</v>
      </c>
      <c r="AY291" s="225" t="s">
        <v>141</v>
      </c>
    </row>
    <row r="292" spans="2:65" s="13" customFormat="1" ht="11.25">
      <c r="B292" s="226"/>
      <c r="C292" s="227"/>
      <c r="D292" s="213" t="s">
        <v>568</v>
      </c>
      <c r="E292" s="228" t="s">
        <v>43</v>
      </c>
      <c r="F292" s="229" t="s">
        <v>153</v>
      </c>
      <c r="G292" s="227"/>
      <c r="H292" s="230">
        <v>6</v>
      </c>
      <c r="I292" s="231"/>
      <c r="J292" s="227"/>
      <c r="K292" s="227"/>
      <c r="L292" s="232"/>
      <c r="M292" s="233"/>
      <c r="N292" s="234"/>
      <c r="O292" s="234"/>
      <c r="P292" s="234"/>
      <c r="Q292" s="234"/>
      <c r="R292" s="234"/>
      <c r="S292" s="234"/>
      <c r="T292" s="235"/>
      <c r="AT292" s="236" t="s">
        <v>568</v>
      </c>
      <c r="AU292" s="236" t="s">
        <v>90</v>
      </c>
      <c r="AV292" s="13" t="s">
        <v>90</v>
      </c>
      <c r="AW292" s="13" t="s">
        <v>41</v>
      </c>
      <c r="AX292" s="13" t="s">
        <v>81</v>
      </c>
      <c r="AY292" s="236" t="s">
        <v>141</v>
      </c>
    </row>
    <row r="293" spans="2:65" s="14" customFormat="1" ht="11.25">
      <c r="B293" s="237"/>
      <c r="C293" s="238"/>
      <c r="D293" s="213" t="s">
        <v>568</v>
      </c>
      <c r="E293" s="239" t="s">
        <v>43</v>
      </c>
      <c r="F293" s="240" t="s">
        <v>571</v>
      </c>
      <c r="G293" s="238"/>
      <c r="H293" s="241">
        <v>58</v>
      </c>
      <c r="I293" s="242"/>
      <c r="J293" s="238"/>
      <c r="K293" s="238"/>
      <c r="L293" s="243"/>
      <c r="M293" s="244"/>
      <c r="N293" s="245"/>
      <c r="O293" s="245"/>
      <c r="P293" s="245"/>
      <c r="Q293" s="245"/>
      <c r="R293" s="245"/>
      <c r="S293" s="245"/>
      <c r="T293" s="246"/>
      <c r="AT293" s="247" t="s">
        <v>568</v>
      </c>
      <c r="AU293" s="247" t="s">
        <v>90</v>
      </c>
      <c r="AV293" s="14" t="s">
        <v>147</v>
      </c>
      <c r="AW293" s="14" t="s">
        <v>41</v>
      </c>
      <c r="AX293" s="14" t="s">
        <v>87</v>
      </c>
      <c r="AY293" s="247" t="s">
        <v>141</v>
      </c>
    </row>
    <row r="294" spans="2:65" s="1" customFormat="1" ht="22.5" customHeight="1">
      <c r="B294" s="35"/>
      <c r="C294" s="175" t="s">
        <v>248</v>
      </c>
      <c r="D294" s="175" t="s">
        <v>142</v>
      </c>
      <c r="E294" s="176" t="s">
        <v>749</v>
      </c>
      <c r="F294" s="177" t="s">
        <v>750</v>
      </c>
      <c r="G294" s="178" t="s">
        <v>145</v>
      </c>
      <c r="H294" s="179">
        <v>8</v>
      </c>
      <c r="I294" s="180"/>
      <c r="J294" s="181">
        <f>ROUND(I294*H294,2)</f>
        <v>0</v>
      </c>
      <c r="K294" s="177" t="s">
        <v>146</v>
      </c>
      <c r="L294" s="39"/>
      <c r="M294" s="182" t="s">
        <v>43</v>
      </c>
      <c r="N294" s="183" t="s">
        <v>52</v>
      </c>
      <c r="O294" s="61"/>
      <c r="P294" s="184">
        <f>O294*H294</f>
        <v>0</v>
      </c>
      <c r="Q294" s="184">
        <v>0</v>
      </c>
      <c r="R294" s="184">
        <f>Q294*H294</f>
        <v>0</v>
      </c>
      <c r="S294" s="184">
        <v>0</v>
      </c>
      <c r="T294" s="185">
        <f>S294*H294</f>
        <v>0</v>
      </c>
      <c r="AR294" s="17" t="s">
        <v>198</v>
      </c>
      <c r="AT294" s="17" t="s">
        <v>142</v>
      </c>
      <c r="AU294" s="17" t="s">
        <v>90</v>
      </c>
      <c r="AY294" s="17" t="s">
        <v>141</v>
      </c>
      <c r="BE294" s="186">
        <f>IF(N294="základní",J294,0)</f>
        <v>0</v>
      </c>
      <c r="BF294" s="186">
        <f>IF(N294="snížená",J294,0)</f>
        <v>0</v>
      </c>
      <c r="BG294" s="186">
        <f>IF(N294="zákl. přenesená",J294,0)</f>
        <v>0</v>
      </c>
      <c r="BH294" s="186">
        <f>IF(N294="sníž. přenesená",J294,0)</f>
        <v>0</v>
      </c>
      <c r="BI294" s="186">
        <f>IF(N294="nulová",J294,0)</f>
        <v>0</v>
      </c>
      <c r="BJ294" s="17" t="s">
        <v>87</v>
      </c>
      <c r="BK294" s="186">
        <f>ROUND(I294*H294,2)</f>
        <v>0</v>
      </c>
      <c r="BL294" s="17" t="s">
        <v>198</v>
      </c>
      <c r="BM294" s="17" t="s">
        <v>751</v>
      </c>
    </row>
    <row r="295" spans="2:65" s="1" customFormat="1" ht="19.5">
      <c r="B295" s="35"/>
      <c r="C295" s="36"/>
      <c r="D295" s="213" t="s">
        <v>566</v>
      </c>
      <c r="E295" s="36"/>
      <c r="F295" s="214" t="s">
        <v>745</v>
      </c>
      <c r="G295" s="36"/>
      <c r="H295" s="36"/>
      <c r="I295" s="113"/>
      <c r="J295" s="36"/>
      <c r="K295" s="36"/>
      <c r="L295" s="39"/>
      <c r="M295" s="215"/>
      <c r="N295" s="61"/>
      <c r="O295" s="61"/>
      <c r="P295" s="61"/>
      <c r="Q295" s="61"/>
      <c r="R295" s="61"/>
      <c r="S295" s="61"/>
      <c r="T295" s="62"/>
      <c r="AT295" s="17" t="s">
        <v>566</v>
      </c>
      <c r="AU295" s="17" t="s">
        <v>90</v>
      </c>
    </row>
    <row r="296" spans="2:65" s="12" customFormat="1" ht="11.25">
      <c r="B296" s="216"/>
      <c r="C296" s="217"/>
      <c r="D296" s="213" t="s">
        <v>568</v>
      </c>
      <c r="E296" s="218" t="s">
        <v>43</v>
      </c>
      <c r="F296" s="219" t="s">
        <v>752</v>
      </c>
      <c r="G296" s="217"/>
      <c r="H296" s="218" t="s">
        <v>43</v>
      </c>
      <c r="I296" s="220"/>
      <c r="J296" s="217"/>
      <c r="K296" s="217"/>
      <c r="L296" s="221"/>
      <c r="M296" s="222"/>
      <c r="N296" s="223"/>
      <c r="O296" s="223"/>
      <c r="P296" s="223"/>
      <c r="Q296" s="223"/>
      <c r="R296" s="223"/>
      <c r="S296" s="223"/>
      <c r="T296" s="224"/>
      <c r="AT296" s="225" t="s">
        <v>568</v>
      </c>
      <c r="AU296" s="225" t="s">
        <v>90</v>
      </c>
      <c r="AV296" s="12" t="s">
        <v>87</v>
      </c>
      <c r="AW296" s="12" t="s">
        <v>41</v>
      </c>
      <c r="AX296" s="12" t="s">
        <v>81</v>
      </c>
      <c r="AY296" s="225" t="s">
        <v>141</v>
      </c>
    </row>
    <row r="297" spans="2:65" s="13" customFormat="1" ht="11.25">
      <c r="B297" s="226"/>
      <c r="C297" s="227"/>
      <c r="D297" s="213" t="s">
        <v>568</v>
      </c>
      <c r="E297" s="228" t="s">
        <v>43</v>
      </c>
      <c r="F297" s="229" t="s">
        <v>156</v>
      </c>
      <c r="G297" s="227"/>
      <c r="H297" s="230">
        <v>8</v>
      </c>
      <c r="I297" s="231"/>
      <c r="J297" s="227"/>
      <c r="K297" s="227"/>
      <c r="L297" s="232"/>
      <c r="M297" s="233"/>
      <c r="N297" s="234"/>
      <c r="O297" s="234"/>
      <c r="P297" s="234"/>
      <c r="Q297" s="234"/>
      <c r="R297" s="234"/>
      <c r="S297" s="234"/>
      <c r="T297" s="235"/>
      <c r="AT297" s="236" t="s">
        <v>568</v>
      </c>
      <c r="AU297" s="236" t="s">
        <v>90</v>
      </c>
      <c r="AV297" s="13" t="s">
        <v>90</v>
      </c>
      <c r="AW297" s="13" t="s">
        <v>41</v>
      </c>
      <c r="AX297" s="13" t="s">
        <v>81</v>
      </c>
      <c r="AY297" s="236" t="s">
        <v>141</v>
      </c>
    </row>
    <row r="298" spans="2:65" s="14" customFormat="1" ht="11.25">
      <c r="B298" s="237"/>
      <c r="C298" s="238"/>
      <c r="D298" s="213" t="s">
        <v>568</v>
      </c>
      <c r="E298" s="239" t="s">
        <v>43</v>
      </c>
      <c r="F298" s="240" t="s">
        <v>571</v>
      </c>
      <c r="G298" s="238"/>
      <c r="H298" s="241">
        <v>8</v>
      </c>
      <c r="I298" s="242"/>
      <c r="J298" s="238"/>
      <c r="K298" s="238"/>
      <c r="L298" s="243"/>
      <c r="M298" s="244"/>
      <c r="N298" s="245"/>
      <c r="O298" s="245"/>
      <c r="P298" s="245"/>
      <c r="Q298" s="245"/>
      <c r="R298" s="245"/>
      <c r="S298" s="245"/>
      <c r="T298" s="246"/>
      <c r="AT298" s="247" t="s">
        <v>568</v>
      </c>
      <c r="AU298" s="247" t="s">
        <v>90</v>
      </c>
      <c r="AV298" s="14" t="s">
        <v>147</v>
      </c>
      <c r="AW298" s="14" t="s">
        <v>41</v>
      </c>
      <c r="AX298" s="14" t="s">
        <v>87</v>
      </c>
      <c r="AY298" s="247" t="s">
        <v>141</v>
      </c>
    </row>
    <row r="299" spans="2:65" s="1" customFormat="1" ht="56.25" customHeight="1">
      <c r="B299" s="35"/>
      <c r="C299" s="175" t="s">
        <v>254</v>
      </c>
      <c r="D299" s="175" t="s">
        <v>142</v>
      </c>
      <c r="E299" s="176" t="s">
        <v>753</v>
      </c>
      <c r="F299" s="177" t="s">
        <v>754</v>
      </c>
      <c r="G299" s="178" t="s">
        <v>457</v>
      </c>
      <c r="H299" s="179">
        <v>1.69</v>
      </c>
      <c r="I299" s="180"/>
      <c r="J299" s="181">
        <f>ROUND(I299*H299,2)</f>
        <v>0</v>
      </c>
      <c r="K299" s="177" t="s">
        <v>146</v>
      </c>
      <c r="L299" s="39"/>
      <c r="M299" s="182" t="s">
        <v>43</v>
      </c>
      <c r="N299" s="183" t="s">
        <v>52</v>
      </c>
      <c r="O299" s="61"/>
      <c r="P299" s="184">
        <f>O299*H299</f>
        <v>0</v>
      </c>
      <c r="Q299" s="184">
        <v>0</v>
      </c>
      <c r="R299" s="184">
        <f>Q299*H299</f>
        <v>0</v>
      </c>
      <c r="S299" s="184">
        <v>0</v>
      </c>
      <c r="T299" s="185">
        <f>S299*H299</f>
        <v>0</v>
      </c>
      <c r="AR299" s="17" t="s">
        <v>198</v>
      </c>
      <c r="AT299" s="17" t="s">
        <v>142</v>
      </c>
      <c r="AU299" s="17" t="s">
        <v>90</v>
      </c>
      <c r="AY299" s="17" t="s">
        <v>141</v>
      </c>
      <c r="BE299" s="186">
        <f>IF(N299="základní",J299,0)</f>
        <v>0</v>
      </c>
      <c r="BF299" s="186">
        <f>IF(N299="snížená",J299,0)</f>
        <v>0</v>
      </c>
      <c r="BG299" s="186">
        <f>IF(N299="zákl. přenesená",J299,0)</f>
        <v>0</v>
      </c>
      <c r="BH299" s="186">
        <f>IF(N299="sníž. přenesená",J299,0)</f>
        <v>0</v>
      </c>
      <c r="BI299" s="186">
        <f>IF(N299="nulová",J299,0)</f>
        <v>0</v>
      </c>
      <c r="BJ299" s="17" t="s">
        <v>87</v>
      </c>
      <c r="BK299" s="186">
        <f>ROUND(I299*H299,2)</f>
        <v>0</v>
      </c>
      <c r="BL299" s="17" t="s">
        <v>198</v>
      </c>
      <c r="BM299" s="17" t="s">
        <v>755</v>
      </c>
    </row>
    <row r="300" spans="2:65" s="1" customFormat="1" ht="48.75">
      <c r="B300" s="35"/>
      <c r="C300" s="36"/>
      <c r="D300" s="213" t="s">
        <v>566</v>
      </c>
      <c r="E300" s="36"/>
      <c r="F300" s="214" t="s">
        <v>756</v>
      </c>
      <c r="G300" s="36"/>
      <c r="H300" s="36"/>
      <c r="I300" s="113"/>
      <c r="J300" s="36"/>
      <c r="K300" s="36"/>
      <c r="L300" s="39"/>
      <c r="M300" s="215"/>
      <c r="N300" s="61"/>
      <c r="O300" s="61"/>
      <c r="P300" s="61"/>
      <c r="Q300" s="61"/>
      <c r="R300" s="61"/>
      <c r="S300" s="61"/>
      <c r="T300" s="62"/>
      <c r="AT300" s="17" t="s">
        <v>566</v>
      </c>
      <c r="AU300" s="17" t="s">
        <v>90</v>
      </c>
    </row>
    <row r="301" spans="2:65" s="12" customFormat="1" ht="11.25">
      <c r="B301" s="216"/>
      <c r="C301" s="217"/>
      <c r="D301" s="213" t="s">
        <v>568</v>
      </c>
      <c r="E301" s="218" t="s">
        <v>43</v>
      </c>
      <c r="F301" s="219" t="s">
        <v>757</v>
      </c>
      <c r="G301" s="217"/>
      <c r="H301" s="218" t="s">
        <v>43</v>
      </c>
      <c r="I301" s="220"/>
      <c r="J301" s="217"/>
      <c r="K301" s="217"/>
      <c r="L301" s="221"/>
      <c r="M301" s="222"/>
      <c r="N301" s="223"/>
      <c r="O301" s="223"/>
      <c r="P301" s="223"/>
      <c r="Q301" s="223"/>
      <c r="R301" s="223"/>
      <c r="S301" s="223"/>
      <c r="T301" s="224"/>
      <c r="AT301" s="225" t="s">
        <v>568</v>
      </c>
      <c r="AU301" s="225" t="s">
        <v>90</v>
      </c>
      <c r="AV301" s="12" t="s">
        <v>87</v>
      </c>
      <c r="AW301" s="12" t="s">
        <v>41</v>
      </c>
      <c r="AX301" s="12" t="s">
        <v>81</v>
      </c>
      <c r="AY301" s="225" t="s">
        <v>141</v>
      </c>
    </row>
    <row r="302" spans="2:65" s="12" customFormat="1" ht="11.25">
      <c r="B302" s="216"/>
      <c r="C302" s="217"/>
      <c r="D302" s="213" t="s">
        <v>568</v>
      </c>
      <c r="E302" s="218" t="s">
        <v>43</v>
      </c>
      <c r="F302" s="219" t="s">
        <v>758</v>
      </c>
      <c r="G302" s="217"/>
      <c r="H302" s="218" t="s">
        <v>43</v>
      </c>
      <c r="I302" s="220"/>
      <c r="J302" s="217"/>
      <c r="K302" s="217"/>
      <c r="L302" s="221"/>
      <c r="M302" s="222"/>
      <c r="N302" s="223"/>
      <c r="O302" s="223"/>
      <c r="P302" s="223"/>
      <c r="Q302" s="223"/>
      <c r="R302" s="223"/>
      <c r="S302" s="223"/>
      <c r="T302" s="224"/>
      <c r="AT302" s="225" t="s">
        <v>568</v>
      </c>
      <c r="AU302" s="225" t="s">
        <v>90</v>
      </c>
      <c r="AV302" s="12" t="s">
        <v>87</v>
      </c>
      <c r="AW302" s="12" t="s">
        <v>41</v>
      </c>
      <c r="AX302" s="12" t="s">
        <v>81</v>
      </c>
      <c r="AY302" s="225" t="s">
        <v>141</v>
      </c>
    </row>
    <row r="303" spans="2:65" s="13" customFormat="1" ht="11.25">
      <c r="B303" s="226"/>
      <c r="C303" s="227"/>
      <c r="D303" s="213" t="s">
        <v>568</v>
      </c>
      <c r="E303" s="228" t="s">
        <v>43</v>
      </c>
      <c r="F303" s="229" t="s">
        <v>759</v>
      </c>
      <c r="G303" s="227"/>
      <c r="H303" s="230">
        <v>1.69</v>
      </c>
      <c r="I303" s="231"/>
      <c r="J303" s="227"/>
      <c r="K303" s="227"/>
      <c r="L303" s="232"/>
      <c r="M303" s="233"/>
      <c r="N303" s="234"/>
      <c r="O303" s="234"/>
      <c r="P303" s="234"/>
      <c r="Q303" s="234"/>
      <c r="R303" s="234"/>
      <c r="S303" s="234"/>
      <c r="T303" s="235"/>
      <c r="AT303" s="236" t="s">
        <v>568</v>
      </c>
      <c r="AU303" s="236" t="s">
        <v>90</v>
      </c>
      <c r="AV303" s="13" t="s">
        <v>90</v>
      </c>
      <c r="AW303" s="13" t="s">
        <v>41</v>
      </c>
      <c r="AX303" s="13" t="s">
        <v>81</v>
      </c>
      <c r="AY303" s="236" t="s">
        <v>141</v>
      </c>
    </row>
    <row r="304" spans="2:65" s="14" customFormat="1" ht="11.25">
      <c r="B304" s="237"/>
      <c r="C304" s="238"/>
      <c r="D304" s="213" t="s">
        <v>568</v>
      </c>
      <c r="E304" s="239" t="s">
        <v>43</v>
      </c>
      <c r="F304" s="240" t="s">
        <v>571</v>
      </c>
      <c r="G304" s="238"/>
      <c r="H304" s="241">
        <v>1.69</v>
      </c>
      <c r="I304" s="242"/>
      <c r="J304" s="238"/>
      <c r="K304" s="238"/>
      <c r="L304" s="243"/>
      <c r="M304" s="244"/>
      <c r="N304" s="245"/>
      <c r="O304" s="245"/>
      <c r="P304" s="245"/>
      <c r="Q304" s="245"/>
      <c r="R304" s="245"/>
      <c r="S304" s="245"/>
      <c r="T304" s="246"/>
      <c r="AT304" s="247" t="s">
        <v>568</v>
      </c>
      <c r="AU304" s="247" t="s">
        <v>90</v>
      </c>
      <c r="AV304" s="14" t="s">
        <v>147</v>
      </c>
      <c r="AW304" s="14" t="s">
        <v>41</v>
      </c>
      <c r="AX304" s="14" t="s">
        <v>87</v>
      </c>
      <c r="AY304" s="247" t="s">
        <v>141</v>
      </c>
    </row>
    <row r="305" spans="2:65" s="1" customFormat="1" ht="45" customHeight="1">
      <c r="B305" s="35"/>
      <c r="C305" s="175" t="s">
        <v>258</v>
      </c>
      <c r="D305" s="175" t="s">
        <v>142</v>
      </c>
      <c r="E305" s="176" t="s">
        <v>760</v>
      </c>
      <c r="F305" s="177" t="s">
        <v>761</v>
      </c>
      <c r="G305" s="178" t="s">
        <v>457</v>
      </c>
      <c r="H305" s="179">
        <v>0.54</v>
      </c>
      <c r="I305" s="180"/>
      <c r="J305" s="181">
        <f>ROUND(I305*H305,2)</f>
        <v>0</v>
      </c>
      <c r="K305" s="177" t="s">
        <v>146</v>
      </c>
      <c r="L305" s="39"/>
      <c r="M305" s="182" t="s">
        <v>43</v>
      </c>
      <c r="N305" s="183" t="s">
        <v>52</v>
      </c>
      <c r="O305" s="61"/>
      <c r="P305" s="184">
        <f>O305*H305</f>
        <v>0</v>
      </c>
      <c r="Q305" s="184">
        <v>0</v>
      </c>
      <c r="R305" s="184">
        <f>Q305*H305</f>
        <v>0</v>
      </c>
      <c r="S305" s="184">
        <v>0</v>
      </c>
      <c r="T305" s="185">
        <f>S305*H305</f>
        <v>0</v>
      </c>
      <c r="AR305" s="17" t="s">
        <v>198</v>
      </c>
      <c r="AT305" s="17" t="s">
        <v>142</v>
      </c>
      <c r="AU305" s="17" t="s">
        <v>90</v>
      </c>
      <c r="AY305" s="17" t="s">
        <v>141</v>
      </c>
      <c r="BE305" s="186">
        <f>IF(N305="základní",J305,0)</f>
        <v>0</v>
      </c>
      <c r="BF305" s="186">
        <f>IF(N305="snížená",J305,0)</f>
        <v>0</v>
      </c>
      <c r="BG305" s="186">
        <f>IF(N305="zákl. přenesená",J305,0)</f>
        <v>0</v>
      </c>
      <c r="BH305" s="186">
        <f>IF(N305="sníž. přenesená",J305,0)</f>
        <v>0</v>
      </c>
      <c r="BI305" s="186">
        <f>IF(N305="nulová",J305,0)</f>
        <v>0</v>
      </c>
      <c r="BJ305" s="17" t="s">
        <v>87</v>
      </c>
      <c r="BK305" s="186">
        <f>ROUND(I305*H305,2)</f>
        <v>0</v>
      </c>
      <c r="BL305" s="17" t="s">
        <v>198</v>
      </c>
      <c r="BM305" s="17" t="s">
        <v>762</v>
      </c>
    </row>
    <row r="306" spans="2:65" s="1" customFormat="1" ht="48.75">
      <c r="B306" s="35"/>
      <c r="C306" s="36"/>
      <c r="D306" s="213" t="s">
        <v>566</v>
      </c>
      <c r="E306" s="36"/>
      <c r="F306" s="214" t="s">
        <v>763</v>
      </c>
      <c r="G306" s="36"/>
      <c r="H306" s="36"/>
      <c r="I306" s="113"/>
      <c r="J306" s="36"/>
      <c r="K306" s="36"/>
      <c r="L306" s="39"/>
      <c r="M306" s="215"/>
      <c r="N306" s="61"/>
      <c r="O306" s="61"/>
      <c r="P306" s="61"/>
      <c r="Q306" s="61"/>
      <c r="R306" s="61"/>
      <c r="S306" s="61"/>
      <c r="T306" s="62"/>
      <c r="AT306" s="17" t="s">
        <v>566</v>
      </c>
      <c r="AU306" s="17" t="s">
        <v>90</v>
      </c>
    </row>
    <row r="307" spans="2:65" s="12" customFormat="1" ht="11.25">
      <c r="B307" s="216"/>
      <c r="C307" s="217"/>
      <c r="D307" s="213" t="s">
        <v>568</v>
      </c>
      <c r="E307" s="218" t="s">
        <v>43</v>
      </c>
      <c r="F307" s="219" t="s">
        <v>757</v>
      </c>
      <c r="G307" s="217"/>
      <c r="H307" s="218" t="s">
        <v>43</v>
      </c>
      <c r="I307" s="220"/>
      <c r="J307" s="217"/>
      <c r="K307" s="217"/>
      <c r="L307" s="221"/>
      <c r="M307" s="222"/>
      <c r="N307" s="223"/>
      <c r="O307" s="223"/>
      <c r="P307" s="223"/>
      <c r="Q307" s="223"/>
      <c r="R307" s="223"/>
      <c r="S307" s="223"/>
      <c r="T307" s="224"/>
      <c r="AT307" s="225" t="s">
        <v>568</v>
      </c>
      <c r="AU307" s="225" t="s">
        <v>90</v>
      </c>
      <c r="AV307" s="12" t="s">
        <v>87</v>
      </c>
      <c r="AW307" s="12" t="s">
        <v>41</v>
      </c>
      <c r="AX307" s="12" t="s">
        <v>81</v>
      </c>
      <c r="AY307" s="225" t="s">
        <v>141</v>
      </c>
    </row>
    <row r="308" spans="2:65" s="12" customFormat="1" ht="11.25">
      <c r="B308" s="216"/>
      <c r="C308" s="217"/>
      <c r="D308" s="213" t="s">
        <v>568</v>
      </c>
      <c r="E308" s="218" t="s">
        <v>43</v>
      </c>
      <c r="F308" s="219" t="s">
        <v>764</v>
      </c>
      <c r="G308" s="217"/>
      <c r="H308" s="218" t="s">
        <v>43</v>
      </c>
      <c r="I308" s="220"/>
      <c r="J308" s="217"/>
      <c r="K308" s="217"/>
      <c r="L308" s="221"/>
      <c r="M308" s="222"/>
      <c r="N308" s="223"/>
      <c r="O308" s="223"/>
      <c r="P308" s="223"/>
      <c r="Q308" s="223"/>
      <c r="R308" s="223"/>
      <c r="S308" s="223"/>
      <c r="T308" s="224"/>
      <c r="AT308" s="225" t="s">
        <v>568</v>
      </c>
      <c r="AU308" s="225" t="s">
        <v>90</v>
      </c>
      <c r="AV308" s="12" t="s">
        <v>87</v>
      </c>
      <c r="AW308" s="12" t="s">
        <v>41</v>
      </c>
      <c r="AX308" s="12" t="s">
        <v>81</v>
      </c>
      <c r="AY308" s="225" t="s">
        <v>141</v>
      </c>
    </row>
    <row r="309" spans="2:65" s="13" customFormat="1" ht="11.25">
      <c r="B309" s="226"/>
      <c r="C309" s="227"/>
      <c r="D309" s="213" t="s">
        <v>568</v>
      </c>
      <c r="E309" s="228" t="s">
        <v>43</v>
      </c>
      <c r="F309" s="229" t="s">
        <v>765</v>
      </c>
      <c r="G309" s="227"/>
      <c r="H309" s="230">
        <v>0.27</v>
      </c>
      <c r="I309" s="231"/>
      <c r="J309" s="227"/>
      <c r="K309" s="227"/>
      <c r="L309" s="232"/>
      <c r="M309" s="233"/>
      <c r="N309" s="234"/>
      <c r="O309" s="234"/>
      <c r="P309" s="234"/>
      <c r="Q309" s="234"/>
      <c r="R309" s="234"/>
      <c r="S309" s="234"/>
      <c r="T309" s="235"/>
      <c r="AT309" s="236" t="s">
        <v>568</v>
      </c>
      <c r="AU309" s="236" t="s">
        <v>90</v>
      </c>
      <c r="AV309" s="13" t="s">
        <v>90</v>
      </c>
      <c r="AW309" s="13" t="s">
        <v>41</v>
      </c>
      <c r="AX309" s="13" t="s">
        <v>81</v>
      </c>
      <c r="AY309" s="236" t="s">
        <v>141</v>
      </c>
    </row>
    <row r="310" spans="2:65" s="12" customFormat="1" ht="11.25">
      <c r="B310" s="216"/>
      <c r="C310" s="217"/>
      <c r="D310" s="213" t="s">
        <v>568</v>
      </c>
      <c r="E310" s="218" t="s">
        <v>43</v>
      </c>
      <c r="F310" s="219" t="s">
        <v>766</v>
      </c>
      <c r="G310" s="217"/>
      <c r="H310" s="218" t="s">
        <v>43</v>
      </c>
      <c r="I310" s="220"/>
      <c r="J310" s="217"/>
      <c r="K310" s="217"/>
      <c r="L310" s="221"/>
      <c r="M310" s="222"/>
      <c r="N310" s="223"/>
      <c r="O310" s="223"/>
      <c r="P310" s="223"/>
      <c r="Q310" s="223"/>
      <c r="R310" s="223"/>
      <c r="S310" s="223"/>
      <c r="T310" s="224"/>
      <c r="AT310" s="225" t="s">
        <v>568</v>
      </c>
      <c r="AU310" s="225" t="s">
        <v>90</v>
      </c>
      <c r="AV310" s="12" t="s">
        <v>87</v>
      </c>
      <c r="AW310" s="12" t="s">
        <v>41</v>
      </c>
      <c r="AX310" s="12" t="s">
        <v>81</v>
      </c>
      <c r="AY310" s="225" t="s">
        <v>141</v>
      </c>
    </row>
    <row r="311" spans="2:65" s="13" customFormat="1" ht="11.25">
      <c r="B311" s="226"/>
      <c r="C311" s="227"/>
      <c r="D311" s="213" t="s">
        <v>568</v>
      </c>
      <c r="E311" s="228" t="s">
        <v>43</v>
      </c>
      <c r="F311" s="229" t="s">
        <v>765</v>
      </c>
      <c r="G311" s="227"/>
      <c r="H311" s="230">
        <v>0.27</v>
      </c>
      <c r="I311" s="231"/>
      <c r="J311" s="227"/>
      <c r="K311" s="227"/>
      <c r="L311" s="232"/>
      <c r="M311" s="233"/>
      <c r="N311" s="234"/>
      <c r="O311" s="234"/>
      <c r="P311" s="234"/>
      <c r="Q311" s="234"/>
      <c r="R311" s="234"/>
      <c r="S311" s="234"/>
      <c r="T311" s="235"/>
      <c r="AT311" s="236" t="s">
        <v>568</v>
      </c>
      <c r="AU311" s="236" t="s">
        <v>90</v>
      </c>
      <c r="AV311" s="13" t="s">
        <v>90</v>
      </c>
      <c r="AW311" s="13" t="s">
        <v>41</v>
      </c>
      <c r="AX311" s="13" t="s">
        <v>81</v>
      </c>
      <c r="AY311" s="236" t="s">
        <v>141</v>
      </c>
    </row>
    <row r="312" spans="2:65" s="14" customFormat="1" ht="11.25">
      <c r="B312" s="237"/>
      <c r="C312" s="238"/>
      <c r="D312" s="213" t="s">
        <v>568</v>
      </c>
      <c r="E312" s="239" t="s">
        <v>43</v>
      </c>
      <c r="F312" s="240" t="s">
        <v>571</v>
      </c>
      <c r="G312" s="238"/>
      <c r="H312" s="241">
        <v>0.54</v>
      </c>
      <c r="I312" s="242"/>
      <c r="J312" s="238"/>
      <c r="K312" s="238"/>
      <c r="L312" s="243"/>
      <c r="M312" s="244"/>
      <c r="N312" s="245"/>
      <c r="O312" s="245"/>
      <c r="P312" s="245"/>
      <c r="Q312" s="245"/>
      <c r="R312" s="245"/>
      <c r="S312" s="245"/>
      <c r="T312" s="246"/>
      <c r="AT312" s="247" t="s">
        <v>568</v>
      </c>
      <c r="AU312" s="247" t="s">
        <v>90</v>
      </c>
      <c r="AV312" s="14" t="s">
        <v>147</v>
      </c>
      <c r="AW312" s="14" t="s">
        <v>41</v>
      </c>
      <c r="AX312" s="14" t="s">
        <v>87</v>
      </c>
      <c r="AY312" s="247" t="s">
        <v>141</v>
      </c>
    </row>
    <row r="313" spans="2:65" s="1" customFormat="1" ht="56.25" customHeight="1">
      <c r="B313" s="35"/>
      <c r="C313" s="175" t="s">
        <v>203</v>
      </c>
      <c r="D313" s="175" t="s">
        <v>142</v>
      </c>
      <c r="E313" s="176" t="s">
        <v>767</v>
      </c>
      <c r="F313" s="177" t="s">
        <v>768</v>
      </c>
      <c r="G313" s="178" t="s">
        <v>418</v>
      </c>
      <c r="H313" s="179">
        <v>212</v>
      </c>
      <c r="I313" s="180"/>
      <c r="J313" s="181">
        <f>ROUND(I313*H313,2)</f>
        <v>0</v>
      </c>
      <c r="K313" s="177" t="s">
        <v>146</v>
      </c>
      <c r="L313" s="39"/>
      <c r="M313" s="182" t="s">
        <v>43</v>
      </c>
      <c r="N313" s="183" t="s">
        <v>52</v>
      </c>
      <c r="O313" s="61"/>
      <c r="P313" s="184">
        <f>O313*H313</f>
        <v>0</v>
      </c>
      <c r="Q313" s="184">
        <v>0</v>
      </c>
      <c r="R313" s="184">
        <f>Q313*H313</f>
        <v>0</v>
      </c>
      <c r="S313" s="184">
        <v>0</v>
      </c>
      <c r="T313" s="185">
        <f>S313*H313</f>
        <v>0</v>
      </c>
      <c r="AR313" s="17" t="s">
        <v>198</v>
      </c>
      <c r="AT313" s="17" t="s">
        <v>142</v>
      </c>
      <c r="AU313" s="17" t="s">
        <v>90</v>
      </c>
      <c r="AY313" s="17" t="s">
        <v>141</v>
      </c>
      <c r="BE313" s="186">
        <f>IF(N313="základní",J313,0)</f>
        <v>0</v>
      </c>
      <c r="BF313" s="186">
        <f>IF(N313="snížená",J313,0)</f>
        <v>0</v>
      </c>
      <c r="BG313" s="186">
        <f>IF(N313="zákl. přenesená",J313,0)</f>
        <v>0</v>
      </c>
      <c r="BH313" s="186">
        <f>IF(N313="sníž. přenesená",J313,0)</f>
        <v>0</v>
      </c>
      <c r="BI313" s="186">
        <f>IF(N313="nulová",J313,0)</f>
        <v>0</v>
      </c>
      <c r="BJ313" s="17" t="s">
        <v>87</v>
      </c>
      <c r="BK313" s="186">
        <f>ROUND(I313*H313,2)</f>
        <v>0</v>
      </c>
      <c r="BL313" s="17" t="s">
        <v>198</v>
      </c>
      <c r="BM313" s="17" t="s">
        <v>769</v>
      </c>
    </row>
    <row r="314" spans="2:65" s="1" customFormat="1" ht="48.75">
      <c r="B314" s="35"/>
      <c r="C314" s="36"/>
      <c r="D314" s="213" t="s">
        <v>566</v>
      </c>
      <c r="E314" s="36"/>
      <c r="F314" s="214" t="s">
        <v>756</v>
      </c>
      <c r="G314" s="36"/>
      <c r="H314" s="36"/>
      <c r="I314" s="113"/>
      <c r="J314" s="36"/>
      <c r="K314" s="36"/>
      <c r="L314" s="39"/>
      <c r="M314" s="215"/>
      <c r="N314" s="61"/>
      <c r="O314" s="61"/>
      <c r="P314" s="61"/>
      <c r="Q314" s="61"/>
      <c r="R314" s="61"/>
      <c r="S314" s="61"/>
      <c r="T314" s="62"/>
      <c r="AT314" s="17" t="s">
        <v>566</v>
      </c>
      <c r="AU314" s="17" t="s">
        <v>90</v>
      </c>
    </row>
    <row r="315" spans="2:65" s="12" customFormat="1" ht="11.25">
      <c r="B315" s="216"/>
      <c r="C315" s="217"/>
      <c r="D315" s="213" t="s">
        <v>568</v>
      </c>
      <c r="E315" s="218" t="s">
        <v>43</v>
      </c>
      <c r="F315" s="219" t="s">
        <v>770</v>
      </c>
      <c r="G315" s="217"/>
      <c r="H315" s="218" t="s">
        <v>43</v>
      </c>
      <c r="I315" s="220"/>
      <c r="J315" s="217"/>
      <c r="K315" s="217"/>
      <c r="L315" s="221"/>
      <c r="M315" s="222"/>
      <c r="N315" s="223"/>
      <c r="O315" s="223"/>
      <c r="P315" s="223"/>
      <c r="Q315" s="223"/>
      <c r="R315" s="223"/>
      <c r="S315" s="223"/>
      <c r="T315" s="224"/>
      <c r="AT315" s="225" t="s">
        <v>568</v>
      </c>
      <c r="AU315" s="225" t="s">
        <v>90</v>
      </c>
      <c r="AV315" s="12" t="s">
        <v>87</v>
      </c>
      <c r="AW315" s="12" t="s">
        <v>41</v>
      </c>
      <c r="AX315" s="12" t="s">
        <v>81</v>
      </c>
      <c r="AY315" s="225" t="s">
        <v>141</v>
      </c>
    </row>
    <row r="316" spans="2:65" s="12" customFormat="1" ht="11.25">
      <c r="B316" s="216"/>
      <c r="C316" s="217"/>
      <c r="D316" s="213" t="s">
        <v>568</v>
      </c>
      <c r="E316" s="218" t="s">
        <v>43</v>
      </c>
      <c r="F316" s="219" t="s">
        <v>771</v>
      </c>
      <c r="G316" s="217"/>
      <c r="H316" s="218" t="s">
        <v>43</v>
      </c>
      <c r="I316" s="220"/>
      <c r="J316" s="217"/>
      <c r="K316" s="217"/>
      <c r="L316" s="221"/>
      <c r="M316" s="222"/>
      <c r="N316" s="223"/>
      <c r="O316" s="223"/>
      <c r="P316" s="223"/>
      <c r="Q316" s="223"/>
      <c r="R316" s="223"/>
      <c r="S316" s="223"/>
      <c r="T316" s="224"/>
      <c r="AT316" s="225" t="s">
        <v>568</v>
      </c>
      <c r="AU316" s="225" t="s">
        <v>90</v>
      </c>
      <c r="AV316" s="12" t="s">
        <v>87</v>
      </c>
      <c r="AW316" s="12" t="s">
        <v>41</v>
      </c>
      <c r="AX316" s="12" t="s">
        <v>81</v>
      </c>
      <c r="AY316" s="225" t="s">
        <v>141</v>
      </c>
    </row>
    <row r="317" spans="2:65" s="13" customFormat="1" ht="11.25">
      <c r="B317" s="226"/>
      <c r="C317" s="227"/>
      <c r="D317" s="213" t="s">
        <v>568</v>
      </c>
      <c r="E317" s="228" t="s">
        <v>43</v>
      </c>
      <c r="F317" s="229" t="s">
        <v>772</v>
      </c>
      <c r="G317" s="227"/>
      <c r="H317" s="230">
        <v>212</v>
      </c>
      <c r="I317" s="231"/>
      <c r="J317" s="227"/>
      <c r="K317" s="227"/>
      <c r="L317" s="232"/>
      <c r="M317" s="233"/>
      <c r="N317" s="234"/>
      <c r="O317" s="234"/>
      <c r="P317" s="234"/>
      <c r="Q317" s="234"/>
      <c r="R317" s="234"/>
      <c r="S317" s="234"/>
      <c r="T317" s="235"/>
      <c r="AT317" s="236" t="s">
        <v>568</v>
      </c>
      <c r="AU317" s="236" t="s">
        <v>90</v>
      </c>
      <c r="AV317" s="13" t="s">
        <v>90</v>
      </c>
      <c r="AW317" s="13" t="s">
        <v>41</v>
      </c>
      <c r="AX317" s="13" t="s">
        <v>81</v>
      </c>
      <c r="AY317" s="236" t="s">
        <v>141</v>
      </c>
    </row>
    <row r="318" spans="2:65" s="14" customFormat="1" ht="11.25">
      <c r="B318" s="237"/>
      <c r="C318" s="238"/>
      <c r="D318" s="213" t="s">
        <v>568</v>
      </c>
      <c r="E318" s="239" t="s">
        <v>43</v>
      </c>
      <c r="F318" s="240" t="s">
        <v>571</v>
      </c>
      <c r="G318" s="238"/>
      <c r="H318" s="241">
        <v>212</v>
      </c>
      <c r="I318" s="242"/>
      <c r="J318" s="238"/>
      <c r="K318" s="238"/>
      <c r="L318" s="243"/>
      <c r="M318" s="244"/>
      <c r="N318" s="245"/>
      <c r="O318" s="245"/>
      <c r="P318" s="245"/>
      <c r="Q318" s="245"/>
      <c r="R318" s="245"/>
      <c r="S318" s="245"/>
      <c r="T318" s="246"/>
      <c r="AT318" s="247" t="s">
        <v>568</v>
      </c>
      <c r="AU318" s="247" t="s">
        <v>90</v>
      </c>
      <c r="AV318" s="14" t="s">
        <v>147</v>
      </c>
      <c r="AW318" s="14" t="s">
        <v>41</v>
      </c>
      <c r="AX318" s="14" t="s">
        <v>87</v>
      </c>
      <c r="AY318" s="247" t="s">
        <v>141</v>
      </c>
    </row>
    <row r="319" spans="2:65" s="1" customFormat="1" ht="45" customHeight="1">
      <c r="B319" s="35"/>
      <c r="C319" s="175" t="s">
        <v>265</v>
      </c>
      <c r="D319" s="175" t="s">
        <v>142</v>
      </c>
      <c r="E319" s="176" t="s">
        <v>773</v>
      </c>
      <c r="F319" s="177" t="s">
        <v>774</v>
      </c>
      <c r="G319" s="178" t="s">
        <v>418</v>
      </c>
      <c r="H319" s="179">
        <v>663</v>
      </c>
      <c r="I319" s="180"/>
      <c r="J319" s="181">
        <f>ROUND(I319*H319,2)</f>
        <v>0</v>
      </c>
      <c r="K319" s="177" t="s">
        <v>146</v>
      </c>
      <c r="L319" s="39"/>
      <c r="M319" s="182" t="s">
        <v>43</v>
      </c>
      <c r="N319" s="183" t="s">
        <v>52</v>
      </c>
      <c r="O319" s="61"/>
      <c r="P319" s="184">
        <f>O319*H319</f>
        <v>0</v>
      </c>
      <c r="Q319" s="184">
        <v>0</v>
      </c>
      <c r="R319" s="184">
        <f>Q319*H319</f>
        <v>0</v>
      </c>
      <c r="S319" s="184">
        <v>0</v>
      </c>
      <c r="T319" s="185">
        <f>S319*H319</f>
        <v>0</v>
      </c>
      <c r="AR319" s="17" t="s">
        <v>198</v>
      </c>
      <c r="AT319" s="17" t="s">
        <v>142</v>
      </c>
      <c r="AU319" s="17" t="s">
        <v>90</v>
      </c>
      <c r="AY319" s="17" t="s">
        <v>141</v>
      </c>
      <c r="BE319" s="186">
        <f>IF(N319="základní",J319,0)</f>
        <v>0</v>
      </c>
      <c r="BF319" s="186">
        <f>IF(N319="snížená",J319,0)</f>
        <v>0</v>
      </c>
      <c r="BG319" s="186">
        <f>IF(N319="zákl. přenesená",J319,0)</f>
        <v>0</v>
      </c>
      <c r="BH319" s="186">
        <f>IF(N319="sníž. přenesená",J319,0)</f>
        <v>0</v>
      </c>
      <c r="BI319" s="186">
        <f>IF(N319="nulová",J319,0)</f>
        <v>0</v>
      </c>
      <c r="BJ319" s="17" t="s">
        <v>87</v>
      </c>
      <c r="BK319" s="186">
        <f>ROUND(I319*H319,2)</f>
        <v>0</v>
      </c>
      <c r="BL319" s="17" t="s">
        <v>198</v>
      </c>
      <c r="BM319" s="17" t="s">
        <v>775</v>
      </c>
    </row>
    <row r="320" spans="2:65" s="1" customFormat="1" ht="48.75">
      <c r="B320" s="35"/>
      <c r="C320" s="36"/>
      <c r="D320" s="213" t="s">
        <v>566</v>
      </c>
      <c r="E320" s="36"/>
      <c r="F320" s="214" t="s">
        <v>763</v>
      </c>
      <c r="G320" s="36"/>
      <c r="H320" s="36"/>
      <c r="I320" s="113"/>
      <c r="J320" s="36"/>
      <c r="K320" s="36"/>
      <c r="L320" s="39"/>
      <c r="M320" s="215"/>
      <c r="N320" s="61"/>
      <c r="O320" s="61"/>
      <c r="P320" s="61"/>
      <c r="Q320" s="61"/>
      <c r="R320" s="61"/>
      <c r="S320" s="61"/>
      <c r="T320" s="62"/>
      <c r="AT320" s="17" t="s">
        <v>566</v>
      </c>
      <c r="AU320" s="17" t="s">
        <v>90</v>
      </c>
    </row>
    <row r="321" spans="2:65" s="12" customFormat="1" ht="11.25">
      <c r="B321" s="216"/>
      <c r="C321" s="217"/>
      <c r="D321" s="213" t="s">
        <v>568</v>
      </c>
      <c r="E321" s="218" t="s">
        <v>43</v>
      </c>
      <c r="F321" s="219" t="s">
        <v>757</v>
      </c>
      <c r="G321" s="217"/>
      <c r="H321" s="218" t="s">
        <v>43</v>
      </c>
      <c r="I321" s="220"/>
      <c r="J321" s="217"/>
      <c r="K321" s="217"/>
      <c r="L321" s="221"/>
      <c r="M321" s="222"/>
      <c r="N321" s="223"/>
      <c r="O321" s="223"/>
      <c r="P321" s="223"/>
      <c r="Q321" s="223"/>
      <c r="R321" s="223"/>
      <c r="S321" s="223"/>
      <c r="T321" s="224"/>
      <c r="AT321" s="225" t="s">
        <v>568</v>
      </c>
      <c r="AU321" s="225" t="s">
        <v>90</v>
      </c>
      <c r="AV321" s="12" t="s">
        <v>87</v>
      </c>
      <c r="AW321" s="12" t="s">
        <v>41</v>
      </c>
      <c r="AX321" s="12" t="s">
        <v>81</v>
      </c>
      <c r="AY321" s="225" t="s">
        <v>141</v>
      </c>
    </row>
    <row r="322" spans="2:65" s="12" customFormat="1" ht="11.25">
      <c r="B322" s="216"/>
      <c r="C322" s="217"/>
      <c r="D322" s="213" t="s">
        <v>568</v>
      </c>
      <c r="E322" s="218" t="s">
        <v>43</v>
      </c>
      <c r="F322" s="219" t="s">
        <v>776</v>
      </c>
      <c r="G322" s="217"/>
      <c r="H322" s="218" t="s">
        <v>43</v>
      </c>
      <c r="I322" s="220"/>
      <c r="J322" s="217"/>
      <c r="K322" s="217"/>
      <c r="L322" s="221"/>
      <c r="M322" s="222"/>
      <c r="N322" s="223"/>
      <c r="O322" s="223"/>
      <c r="P322" s="223"/>
      <c r="Q322" s="223"/>
      <c r="R322" s="223"/>
      <c r="S322" s="223"/>
      <c r="T322" s="224"/>
      <c r="AT322" s="225" t="s">
        <v>568</v>
      </c>
      <c r="AU322" s="225" t="s">
        <v>90</v>
      </c>
      <c r="AV322" s="12" t="s">
        <v>87</v>
      </c>
      <c r="AW322" s="12" t="s">
        <v>41</v>
      </c>
      <c r="AX322" s="12" t="s">
        <v>81</v>
      </c>
      <c r="AY322" s="225" t="s">
        <v>141</v>
      </c>
    </row>
    <row r="323" spans="2:65" s="13" customFormat="1" ht="11.25">
      <c r="B323" s="226"/>
      <c r="C323" s="227"/>
      <c r="D323" s="213" t="s">
        <v>568</v>
      </c>
      <c r="E323" s="228" t="s">
        <v>43</v>
      </c>
      <c r="F323" s="229" t="s">
        <v>772</v>
      </c>
      <c r="G323" s="227"/>
      <c r="H323" s="230">
        <v>212</v>
      </c>
      <c r="I323" s="231"/>
      <c r="J323" s="227"/>
      <c r="K323" s="227"/>
      <c r="L323" s="232"/>
      <c r="M323" s="233"/>
      <c r="N323" s="234"/>
      <c r="O323" s="234"/>
      <c r="P323" s="234"/>
      <c r="Q323" s="234"/>
      <c r="R323" s="234"/>
      <c r="S323" s="234"/>
      <c r="T323" s="235"/>
      <c r="AT323" s="236" t="s">
        <v>568</v>
      </c>
      <c r="AU323" s="236" t="s">
        <v>90</v>
      </c>
      <c r="AV323" s="13" t="s">
        <v>90</v>
      </c>
      <c r="AW323" s="13" t="s">
        <v>41</v>
      </c>
      <c r="AX323" s="13" t="s">
        <v>81</v>
      </c>
      <c r="AY323" s="236" t="s">
        <v>141</v>
      </c>
    </row>
    <row r="324" spans="2:65" s="12" customFormat="1" ht="11.25">
      <c r="B324" s="216"/>
      <c r="C324" s="217"/>
      <c r="D324" s="213" t="s">
        <v>568</v>
      </c>
      <c r="E324" s="218" t="s">
        <v>43</v>
      </c>
      <c r="F324" s="219" t="s">
        <v>777</v>
      </c>
      <c r="G324" s="217"/>
      <c r="H324" s="218" t="s">
        <v>43</v>
      </c>
      <c r="I324" s="220"/>
      <c r="J324" s="217"/>
      <c r="K324" s="217"/>
      <c r="L324" s="221"/>
      <c r="M324" s="222"/>
      <c r="N324" s="223"/>
      <c r="O324" s="223"/>
      <c r="P324" s="223"/>
      <c r="Q324" s="223"/>
      <c r="R324" s="223"/>
      <c r="S324" s="223"/>
      <c r="T324" s="224"/>
      <c r="AT324" s="225" t="s">
        <v>568</v>
      </c>
      <c r="AU324" s="225" t="s">
        <v>90</v>
      </c>
      <c r="AV324" s="12" t="s">
        <v>87</v>
      </c>
      <c r="AW324" s="12" t="s">
        <v>41</v>
      </c>
      <c r="AX324" s="12" t="s">
        <v>81</v>
      </c>
      <c r="AY324" s="225" t="s">
        <v>141</v>
      </c>
    </row>
    <row r="325" spans="2:65" s="13" customFormat="1" ht="11.25">
      <c r="B325" s="226"/>
      <c r="C325" s="227"/>
      <c r="D325" s="213" t="s">
        <v>568</v>
      </c>
      <c r="E325" s="228" t="s">
        <v>43</v>
      </c>
      <c r="F325" s="229" t="s">
        <v>778</v>
      </c>
      <c r="G325" s="227"/>
      <c r="H325" s="230">
        <v>451</v>
      </c>
      <c r="I325" s="231"/>
      <c r="J325" s="227"/>
      <c r="K325" s="227"/>
      <c r="L325" s="232"/>
      <c r="M325" s="233"/>
      <c r="N325" s="234"/>
      <c r="O325" s="234"/>
      <c r="P325" s="234"/>
      <c r="Q325" s="234"/>
      <c r="R325" s="234"/>
      <c r="S325" s="234"/>
      <c r="T325" s="235"/>
      <c r="AT325" s="236" t="s">
        <v>568</v>
      </c>
      <c r="AU325" s="236" t="s">
        <v>90</v>
      </c>
      <c r="AV325" s="13" t="s">
        <v>90</v>
      </c>
      <c r="AW325" s="13" t="s">
        <v>41</v>
      </c>
      <c r="AX325" s="13" t="s">
        <v>81</v>
      </c>
      <c r="AY325" s="236" t="s">
        <v>141</v>
      </c>
    </row>
    <row r="326" spans="2:65" s="14" customFormat="1" ht="11.25">
      <c r="B326" s="237"/>
      <c r="C326" s="238"/>
      <c r="D326" s="213" t="s">
        <v>568</v>
      </c>
      <c r="E326" s="239" t="s">
        <v>43</v>
      </c>
      <c r="F326" s="240" t="s">
        <v>571</v>
      </c>
      <c r="G326" s="238"/>
      <c r="H326" s="241">
        <v>663</v>
      </c>
      <c r="I326" s="242"/>
      <c r="J326" s="238"/>
      <c r="K326" s="238"/>
      <c r="L326" s="243"/>
      <c r="M326" s="244"/>
      <c r="N326" s="245"/>
      <c r="O326" s="245"/>
      <c r="P326" s="245"/>
      <c r="Q326" s="245"/>
      <c r="R326" s="245"/>
      <c r="S326" s="245"/>
      <c r="T326" s="246"/>
      <c r="AT326" s="247" t="s">
        <v>568</v>
      </c>
      <c r="AU326" s="247" t="s">
        <v>90</v>
      </c>
      <c r="AV326" s="14" t="s">
        <v>147</v>
      </c>
      <c r="AW326" s="14" t="s">
        <v>41</v>
      </c>
      <c r="AX326" s="14" t="s">
        <v>87</v>
      </c>
      <c r="AY326" s="247" t="s">
        <v>141</v>
      </c>
    </row>
    <row r="327" spans="2:65" s="1" customFormat="1" ht="45" customHeight="1">
      <c r="B327" s="35"/>
      <c r="C327" s="175" t="s">
        <v>206</v>
      </c>
      <c r="D327" s="175" t="s">
        <v>142</v>
      </c>
      <c r="E327" s="176" t="s">
        <v>779</v>
      </c>
      <c r="F327" s="177" t="s">
        <v>780</v>
      </c>
      <c r="G327" s="178" t="s">
        <v>693</v>
      </c>
      <c r="H327" s="179">
        <v>24</v>
      </c>
      <c r="I327" s="180"/>
      <c r="J327" s="181">
        <f>ROUND(I327*H327,2)</f>
        <v>0</v>
      </c>
      <c r="K327" s="177" t="s">
        <v>146</v>
      </c>
      <c r="L327" s="39"/>
      <c r="M327" s="182" t="s">
        <v>43</v>
      </c>
      <c r="N327" s="183" t="s">
        <v>52</v>
      </c>
      <c r="O327" s="61"/>
      <c r="P327" s="184">
        <f>O327*H327</f>
        <v>0</v>
      </c>
      <c r="Q327" s="184">
        <v>0</v>
      </c>
      <c r="R327" s="184">
        <f>Q327*H327</f>
        <v>0</v>
      </c>
      <c r="S327" s="184">
        <v>0</v>
      </c>
      <c r="T327" s="185">
        <f>S327*H327</f>
        <v>0</v>
      </c>
      <c r="AR327" s="17" t="s">
        <v>198</v>
      </c>
      <c r="AT327" s="17" t="s">
        <v>142</v>
      </c>
      <c r="AU327" s="17" t="s">
        <v>90</v>
      </c>
      <c r="AY327" s="17" t="s">
        <v>141</v>
      </c>
      <c r="BE327" s="186">
        <f>IF(N327="základní",J327,0)</f>
        <v>0</v>
      </c>
      <c r="BF327" s="186">
        <f>IF(N327="snížená",J327,0)</f>
        <v>0</v>
      </c>
      <c r="BG327" s="186">
        <f>IF(N327="zákl. přenesená",J327,0)</f>
        <v>0</v>
      </c>
      <c r="BH327" s="186">
        <f>IF(N327="sníž. přenesená",J327,0)</f>
        <v>0</v>
      </c>
      <c r="BI327" s="186">
        <f>IF(N327="nulová",J327,0)</f>
        <v>0</v>
      </c>
      <c r="BJ327" s="17" t="s">
        <v>87</v>
      </c>
      <c r="BK327" s="186">
        <f>ROUND(I327*H327,2)</f>
        <v>0</v>
      </c>
      <c r="BL327" s="17" t="s">
        <v>198</v>
      </c>
      <c r="BM327" s="17" t="s">
        <v>781</v>
      </c>
    </row>
    <row r="328" spans="2:65" s="1" customFormat="1" ht="39">
      <c r="B328" s="35"/>
      <c r="C328" s="36"/>
      <c r="D328" s="213" t="s">
        <v>566</v>
      </c>
      <c r="E328" s="36"/>
      <c r="F328" s="214" t="s">
        <v>695</v>
      </c>
      <c r="G328" s="36"/>
      <c r="H328" s="36"/>
      <c r="I328" s="113"/>
      <c r="J328" s="36"/>
      <c r="K328" s="36"/>
      <c r="L328" s="39"/>
      <c r="M328" s="215"/>
      <c r="N328" s="61"/>
      <c r="O328" s="61"/>
      <c r="P328" s="61"/>
      <c r="Q328" s="61"/>
      <c r="R328" s="61"/>
      <c r="S328" s="61"/>
      <c r="T328" s="62"/>
      <c r="AT328" s="17" t="s">
        <v>566</v>
      </c>
      <c r="AU328" s="17" t="s">
        <v>90</v>
      </c>
    </row>
    <row r="329" spans="2:65" s="12" customFormat="1" ht="11.25">
      <c r="B329" s="216"/>
      <c r="C329" s="217"/>
      <c r="D329" s="213" t="s">
        <v>568</v>
      </c>
      <c r="E329" s="218" t="s">
        <v>43</v>
      </c>
      <c r="F329" s="219" t="s">
        <v>782</v>
      </c>
      <c r="G329" s="217"/>
      <c r="H329" s="218" t="s">
        <v>43</v>
      </c>
      <c r="I329" s="220"/>
      <c r="J329" s="217"/>
      <c r="K329" s="217"/>
      <c r="L329" s="221"/>
      <c r="M329" s="222"/>
      <c r="N329" s="223"/>
      <c r="O329" s="223"/>
      <c r="P329" s="223"/>
      <c r="Q329" s="223"/>
      <c r="R329" s="223"/>
      <c r="S329" s="223"/>
      <c r="T329" s="224"/>
      <c r="AT329" s="225" t="s">
        <v>568</v>
      </c>
      <c r="AU329" s="225" t="s">
        <v>90</v>
      </c>
      <c r="AV329" s="12" t="s">
        <v>87</v>
      </c>
      <c r="AW329" s="12" t="s">
        <v>41</v>
      </c>
      <c r="AX329" s="12" t="s">
        <v>81</v>
      </c>
      <c r="AY329" s="225" t="s">
        <v>141</v>
      </c>
    </row>
    <row r="330" spans="2:65" s="12" customFormat="1" ht="11.25">
      <c r="B330" s="216"/>
      <c r="C330" s="217"/>
      <c r="D330" s="213" t="s">
        <v>568</v>
      </c>
      <c r="E330" s="218" t="s">
        <v>43</v>
      </c>
      <c r="F330" s="219" t="s">
        <v>783</v>
      </c>
      <c r="G330" s="217"/>
      <c r="H330" s="218" t="s">
        <v>43</v>
      </c>
      <c r="I330" s="220"/>
      <c r="J330" s="217"/>
      <c r="K330" s="217"/>
      <c r="L330" s="221"/>
      <c r="M330" s="222"/>
      <c r="N330" s="223"/>
      <c r="O330" s="223"/>
      <c r="P330" s="223"/>
      <c r="Q330" s="223"/>
      <c r="R330" s="223"/>
      <c r="S330" s="223"/>
      <c r="T330" s="224"/>
      <c r="AT330" s="225" t="s">
        <v>568</v>
      </c>
      <c r="AU330" s="225" t="s">
        <v>90</v>
      </c>
      <c r="AV330" s="12" t="s">
        <v>87</v>
      </c>
      <c r="AW330" s="12" t="s">
        <v>41</v>
      </c>
      <c r="AX330" s="12" t="s">
        <v>81</v>
      </c>
      <c r="AY330" s="225" t="s">
        <v>141</v>
      </c>
    </row>
    <row r="331" spans="2:65" s="13" customFormat="1" ht="11.25">
      <c r="B331" s="226"/>
      <c r="C331" s="227"/>
      <c r="D331" s="213" t="s">
        <v>568</v>
      </c>
      <c r="E331" s="228" t="s">
        <v>43</v>
      </c>
      <c r="F331" s="229" t="s">
        <v>171</v>
      </c>
      <c r="G331" s="227"/>
      <c r="H331" s="230">
        <v>16</v>
      </c>
      <c r="I331" s="231"/>
      <c r="J331" s="227"/>
      <c r="K331" s="227"/>
      <c r="L331" s="232"/>
      <c r="M331" s="233"/>
      <c r="N331" s="234"/>
      <c r="O331" s="234"/>
      <c r="P331" s="234"/>
      <c r="Q331" s="234"/>
      <c r="R331" s="234"/>
      <c r="S331" s="234"/>
      <c r="T331" s="235"/>
      <c r="AT331" s="236" t="s">
        <v>568</v>
      </c>
      <c r="AU331" s="236" t="s">
        <v>90</v>
      </c>
      <c r="AV331" s="13" t="s">
        <v>90</v>
      </c>
      <c r="AW331" s="13" t="s">
        <v>41</v>
      </c>
      <c r="AX331" s="13" t="s">
        <v>81</v>
      </c>
      <c r="AY331" s="236" t="s">
        <v>141</v>
      </c>
    </row>
    <row r="332" spans="2:65" s="12" customFormat="1" ht="11.25">
      <c r="B332" s="216"/>
      <c r="C332" s="217"/>
      <c r="D332" s="213" t="s">
        <v>568</v>
      </c>
      <c r="E332" s="218" t="s">
        <v>43</v>
      </c>
      <c r="F332" s="219" t="s">
        <v>784</v>
      </c>
      <c r="G332" s="217"/>
      <c r="H332" s="218" t="s">
        <v>43</v>
      </c>
      <c r="I332" s="220"/>
      <c r="J332" s="217"/>
      <c r="K332" s="217"/>
      <c r="L332" s="221"/>
      <c r="M332" s="222"/>
      <c r="N332" s="223"/>
      <c r="O332" s="223"/>
      <c r="P332" s="223"/>
      <c r="Q332" s="223"/>
      <c r="R332" s="223"/>
      <c r="S332" s="223"/>
      <c r="T332" s="224"/>
      <c r="AT332" s="225" t="s">
        <v>568</v>
      </c>
      <c r="AU332" s="225" t="s">
        <v>90</v>
      </c>
      <c r="AV332" s="12" t="s">
        <v>87</v>
      </c>
      <c r="AW332" s="12" t="s">
        <v>41</v>
      </c>
      <c r="AX332" s="12" t="s">
        <v>81</v>
      </c>
      <c r="AY332" s="225" t="s">
        <v>141</v>
      </c>
    </row>
    <row r="333" spans="2:65" s="13" customFormat="1" ht="11.25">
      <c r="B333" s="226"/>
      <c r="C333" s="227"/>
      <c r="D333" s="213" t="s">
        <v>568</v>
      </c>
      <c r="E333" s="228" t="s">
        <v>43</v>
      </c>
      <c r="F333" s="229" t="s">
        <v>156</v>
      </c>
      <c r="G333" s="227"/>
      <c r="H333" s="230">
        <v>8</v>
      </c>
      <c r="I333" s="231"/>
      <c r="J333" s="227"/>
      <c r="K333" s="227"/>
      <c r="L333" s="232"/>
      <c r="M333" s="233"/>
      <c r="N333" s="234"/>
      <c r="O333" s="234"/>
      <c r="P333" s="234"/>
      <c r="Q333" s="234"/>
      <c r="R333" s="234"/>
      <c r="S333" s="234"/>
      <c r="T333" s="235"/>
      <c r="AT333" s="236" t="s">
        <v>568</v>
      </c>
      <c r="AU333" s="236" t="s">
        <v>90</v>
      </c>
      <c r="AV333" s="13" t="s">
        <v>90</v>
      </c>
      <c r="AW333" s="13" t="s">
        <v>41</v>
      </c>
      <c r="AX333" s="13" t="s">
        <v>81</v>
      </c>
      <c r="AY333" s="236" t="s">
        <v>141</v>
      </c>
    </row>
    <row r="334" spans="2:65" s="14" customFormat="1" ht="11.25">
      <c r="B334" s="237"/>
      <c r="C334" s="238"/>
      <c r="D334" s="213" t="s">
        <v>568</v>
      </c>
      <c r="E334" s="239" t="s">
        <v>43</v>
      </c>
      <c r="F334" s="240" t="s">
        <v>571</v>
      </c>
      <c r="G334" s="238"/>
      <c r="H334" s="241">
        <v>24</v>
      </c>
      <c r="I334" s="242"/>
      <c r="J334" s="238"/>
      <c r="K334" s="238"/>
      <c r="L334" s="243"/>
      <c r="M334" s="244"/>
      <c r="N334" s="245"/>
      <c r="O334" s="245"/>
      <c r="P334" s="245"/>
      <c r="Q334" s="245"/>
      <c r="R334" s="245"/>
      <c r="S334" s="245"/>
      <c r="T334" s="246"/>
      <c r="AT334" s="247" t="s">
        <v>568</v>
      </c>
      <c r="AU334" s="247" t="s">
        <v>90</v>
      </c>
      <c r="AV334" s="14" t="s">
        <v>147</v>
      </c>
      <c r="AW334" s="14" t="s">
        <v>41</v>
      </c>
      <c r="AX334" s="14" t="s">
        <v>87</v>
      </c>
      <c r="AY334" s="247" t="s">
        <v>141</v>
      </c>
    </row>
    <row r="335" spans="2:65" s="1" customFormat="1" ht="16.5" customHeight="1">
      <c r="B335" s="35"/>
      <c r="C335" s="187" t="s">
        <v>272</v>
      </c>
      <c r="D335" s="187" t="s">
        <v>161</v>
      </c>
      <c r="E335" s="188" t="s">
        <v>785</v>
      </c>
      <c r="F335" s="189" t="s">
        <v>786</v>
      </c>
      <c r="G335" s="190" t="s">
        <v>590</v>
      </c>
      <c r="H335" s="191">
        <v>1341.48</v>
      </c>
      <c r="I335" s="192"/>
      <c r="J335" s="193">
        <f>ROUND(I335*H335,2)</f>
        <v>0</v>
      </c>
      <c r="K335" s="189" t="s">
        <v>146</v>
      </c>
      <c r="L335" s="194"/>
      <c r="M335" s="195" t="s">
        <v>43</v>
      </c>
      <c r="N335" s="196" t="s">
        <v>52</v>
      </c>
      <c r="O335" s="61"/>
      <c r="P335" s="184">
        <f>O335*H335</f>
        <v>0</v>
      </c>
      <c r="Q335" s="184">
        <v>1</v>
      </c>
      <c r="R335" s="184">
        <f>Q335*H335</f>
        <v>1341.48</v>
      </c>
      <c r="S335" s="184">
        <v>0</v>
      </c>
      <c r="T335" s="185">
        <f>S335*H335</f>
        <v>0</v>
      </c>
      <c r="AR335" s="17" t="s">
        <v>278</v>
      </c>
      <c r="AT335" s="17" t="s">
        <v>161</v>
      </c>
      <c r="AU335" s="17" t="s">
        <v>90</v>
      </c>
      <c r="AY335" s="17" t="s">
        <v>141</v>
      </c>
      <c r="BE335" s="186">
        <f>IF(N335="základní",J335,0)</f>
        <v>0</v>
      </c>
      <c r="BF335" s="186">
        <f>IF(N335="snížená",J335,0)</f>
        <v>0</v>
      </c>
      <c r="BG335" s="186">
        <f>IF(N335="zákl. přenesená",J335,0)</f>
        <v>0</v>
      </c>
      <c r="BH335" s="186">
        <f>IF(N335="sníž. přenesená",J335,0)</f>
        <v>0</v>
      </c>
      <c r="BI335" s="186">
        <f>IF(N335="nulová",J335,0)</f>
        <v>0</v>
      </c>
      <c r="BJ335" s="17" t="s">
        <v>87</v>
      </c>
      <c r="BK335" s="186">
        <f>ROUND(I335*H335,2)</f>
        <v>0</v>
      </c>
      <c r="BL335" s="17" t="s">
        <v>278</v>
      </c>
      <c r="BM335" s="17" t="s">
        <v>787</v>
      </c>
    </row>
    <row r="336" spans="2:65" s="12" customFormat="1" ht="11.25">
      <c r="B336" s="216"/>
      <c r="C336" s="217"/>
      <c r="D336" s="213" t="s">
        <v>568</v>
      </c>
      <c r="E336" s="218" t="s">
        <v>43</v>
      </c>
      <c r="F336" s="219" t="s">
        <v>719</v>
      </c>
      <c r="G336" s="217"/>
      <c r="H336" s="218" t="s">
        <v>43</v>
      </c>
      <c r="I336" s="220"/>
      <c r="J336" s="217"/>
      <c r="K336" s="217"/>
      <c r="L336" s="221"/>
      <c r="M336" s="222"/>
      <c r="N336" s="223"/>
      <c r="O336" s="223"/>
      <c r="P336" s="223"/>
      <c r="Q336" s="223"/>
      <c r="R336" s="223"/>
      <c r="S336" s="223"/>
      <c r="T336" s="224"/>
      <c r="AT336" s="225" t="s">
        <v>568</v>
      </c>
      <c r="AU336" s="225" t="s">
        <v>90</v>
      </c>
      <c r="AV336" s="12" t="s">
        <v>87</v>
      </c>
      <c r="AW336" s="12" t="s">
        <v>41</v>
      </c>
      <c r="AX336" s="12" t="s">
        <v>81</v>
      </c>
      <c r="AY336" s="225" t="s">
        <v>141</v>
      </c>
    </row>
    <row r="337" spans="2:65" s="13" customFormat="1" ht="11.25">
      <c r="B337" s="226"/>
      <c r="C337" s="227"/>
      <c r="D337" s="213" t="s">
        <v>568</v>
      </c>
      <c r="E337" s="228" t="s">
        <v>43</v>
      </c>
      <c r="F337" s="229" t="s">
        <v>788</v>
      </c>
      <c r="G337" s="227"/>
      <c r="H337" s="230">
        <v>1005.48</v>
      </c>
      <c r="I337" s="231"/>
      <c r="J337" s="227"/>
      <c r="K337" s="227"/>
      <c r="L337" s="232"/>
      <c r="M337" s="233"/>
      <c r="N337" s="234"/>
      <c r="O337" s="234"/>
      <c r="P337" s="234"/>
      <c r="Q337" s="234"/>
      <c r="R337" s="234"/>
      <c r="S337" s="234"/>
      <c r="T337" s="235"/>
      <c r="AT337" s="236" t="s">
        <v>568</v>
      </c>
      <c r="AU337" s="236" t="s">
        <v>90</v>
      </c>
      <c r="AV337" s="13" t="s">
        <v>90</v>
      </c>
      <c r="AW337" s="13" t="s">
        <v>41</v>
      </c>
      <c r="AX337" s="13" t="s">
        <v>81</v>
      </c>
      <c r="AY337" s="236" t="s">
        <v>141</v>
      </c>
    </row>
    <row r="338" spans="2:65" s="13" customFormat="1" ht="11.25">
      <c r="B338" s="226"/>
      <c r="C338" s="227"/>
      <c r="D338" s="213" t="s">
        <v>568</v>
      </c>
      <c r="E338" s="228" t="s">
        <v>43</v>
      </c>
      <c r="F338" s="229" t="s">
        <v>789</v>
      </c>
      <c r="G338" s="227"/>
      <c r="H338" s="230">
        <v>-113.61</v>
      </c>
      <c r="I338" s="231"/>
      <c r="J338" s="227"/>
      <c r="K338" s="227"/>
      <c r="L338" s="232"/>
      <c r="M338" s="233"/>
      <c r="N338" s="234"/>
      <c r="O338" s="234"/>
      <c r="P338" s="234"/>
      <c r="Q338" s="234"/>
      <c r="R338" s="234"/>
      <c r="S338" s="234"/>
      <c r="T338" s="235"/>
      <c r="AT338" s="236" t="s">
        <v>568</v>
      </c>
      <c r="AU338" s="236" t="s">
        <v>90</v>
      </c>
      <c r="AV338" s="13" t="s">
        <v>90</v>
      </c>
      <c r="AW338" s="13" t="s">
        <v>41</v>
      </c>
      <c r="AX338" s="13" t="s">
        <v>81</v>
      </c>
      <c r="AY338" s="236" t="s">
        <v>141</v>
      </c>
    </row>
    <row r="339" spans="2:65" s="12" customFormat="1" ht="11.25">
      <c r="B339" s="216"/>
      <c r="C339" s="217"/>
      <c r="D339" s="213" t="s">
        <v>568</v>
      </c>
      <c r="E339" s="218" t="s">
        <v>43</v>
      </c>
      <c r="F339" s="219" t="s">
        <v>726</v>
      </c>
      <c r="G339" s="217"/>
      <c r="H339" s="218" t="s">
        <v>43</v>
      </c>
      <c r="I339" s="220"/>
      <c r="J339" s="217"/>
      <c r="K339" s="217"/>
      <c r="L339" s="221"/>
      <c r="M339" s="222"/>
      <c r="N339" s="223"/>
      <c r="O339" s="223"/>
      <c r="P339" s="223"/>
      <c r="Q339" s="223"/>
      <c r="R339" s="223"/>
      <c r="S339" s="223"/>
      <c r="T339" s="224"/>
      <c r="AT339" s="225" t="s">
        <v>568</v>
      </c>
      <c r="AU339" s="225" t="s">
        <v>90</v>
      </c>
      <c r="AV339" s="12" t="s">
        <v>87</v>
      </c>
      <c r="AW339" s="12" t="s">
        <v>41</v>
      </c>
      <c r="AX339" s="12" t="s">
        <v>81</v>
      </c>
      <c r="AY339" s="225" t="s">
        <v>141</v>
      </c>
    </row>
    <row r="340" spans="2:65" s="13" customFormat="1" ht="11.25">
      <c r="B340" s="226"/>
      <c r="C340" s="227"/>
      <c r="D340" s="213" t="s">
        <v>568</v>
      </c>
      <c r="E340" s="228" t="s">
        <v>43</v>
      </c>
      <c r="F340" s="229" t="s">
        <v>790</v>
      </c>
      <c r="G340" s="227"/>
      <c r="H340" s="230">
        <v>449.61</v>
      </c>
      <c r="I340" s="231"/>
      <c r="J340" s="227"/>
      <c r="K340" s="227"/>
      <c r="L340" s="232"/>
      <c r="M340" s="233"/>
      <c r="N340" s="234"/>
      <c r="O340" s="234"/>
      <c r="P340" s="234"/>
      <c r="Q340" s="234"/>
      <c r="R340" s="234"/>
      <c r="S340" s="234"/>
      <c r="T340" s="235"/>
      <c r="AT340" s="236" t="s">
        <v>568</v>
      </c>
      <c r="AU340" s="236" t="s">
        <v>90</v>
      </c>
      <c r="AV340" s="13" t="s">
        <v>90</v>
      </c>
      <c r="AW340" s="13" t="s">
        <v>41</v>
      </c>
      <c r="AX340" s="13" t="s">
        <v>81</v>
      </c>
      <c r="AY340" s="236" t="s">
        <v>141</v>
      </c>
    </row>
    <row r="341" spans="2:65" s="14" customFormat="1" ht="11.25">
      <c r="B341" s="237"/>
      <c r="C341" s="238"/>
      <c r="D341" s="213" t="s">
        <v>568</v>
      </c>
      <c r="E341" s="239" t="s">
        <v>43</v>
      </c>
      <c r="F341" s="240" t="s">
        <v>571</v>
      </c>
      <c r="G341" s="238"/>
      <c r="H341" s="241">
        <v>1341.48</v>
      </c>
      <c r="I341" s="242"/>
      <c r="J341" s="238"/>
      <c r="K341" s="238"/>
      <c r="L341" s="243"/>
      <c r="M341" s="244"/>
      <c r="N341" s="245"/>
      <c r="O341" s="245"/>
      <c r="P341" s="245"/>
      <c r="Q341" s="245"/>
      <c r="R341" s="245"/>
      <c r="S341" s="245"/>
      <c r="T341" s="246"/>
      <c r="AT341" s="247" t="s">
        <v>568</v>
      </c>
      <c r="AU341" s="247" t="s">
        <v>90</v>
      </c>
      <c r="AV341" s="14" t="s">
        <v>147</v>
      </c>
      <c r="AW341" s="14" t="s">
        <v>41</v>
      </c>
      <c r="AX341" s="14" t="s">
        <v>87</v>
      </c>
      <c r="AY341" s="247" t="s">
        <v>141</v>
      </c>
    </row>
    <row r="342" spans="2:65" s="1" customFormat="1" ht="16.5" customHeight="1">
      <c r="B342" s="35"/>
      <c r="C342" s="187" t="s">
        <v>210</v>
      </c>
      <c r="D342" s="187" t="s">
        <v>161</v>
      </c>
      <c r="E342" s="188" t="s">
        <v>791</v>
      </c>
      <c r="F342" s="189" t="s">
        <v>792</v>
      </c>
      <c r="G342" s="190" t="s">
        <v>590</v>
      </c>
      <c r="H342" s="191">
        <v>40.950000000000003</v>
      </c>
      <c r="I342" s="192"/>
      <c r="J342" s="193">
        <f>ROUND(I342*H342,2)</f>
        <v>0</v>
      </c>
      <c r="K342" s="189" t="s">
        <v>146</v>
      </c>
      <c r="L342" s="194"/>
      <c r="M342" s="195" t="s">
        <v>43</v>
      </c>
      <c r="N342" s="196" t="s">
        <v>52</v>
      </c>
      <c r="O342" s="61"/>
      <c r="P342" s="184">
        <f>O342*H342</f>
        <v>0</v>
      </c>
      <c r="Q342" s="184">
        <v>1</v>
      </c>
      <c r="R342" s="184">
        <f>Q342*H342</f>
        <v>40.950000000000003</v>
      </c>
      <c r="S342" s="184">
        <v>0</v>
      </c>
      <c r="T342" s="185">
        <f>S342*H342</f>
        <v>0</v>
      </c>
      <c r="AR342" s="17" t="s">
        <v>278</v>
      </c>
      <c r="AT342" s="17" t="s">
        <v>161</v>
      </c>
      <c r="AU342" s="17" t="s">
        <v>90</v>
      </c>
      <c r="AY342" s="17" t="s">
        <v>141</v>
      </c>
      <c r="BE342" s="186">
        <f>IF(N342="základní",J342,0)</f>
        <v>0</v>
      </c>
      <c r="BF342" s="186">
        <f>IF(N342="snížená",J342,0)</f>
        <v>0</v>
      </c>
      <c r="BG342" s="186">
        <f>IF(N342="zákl. přenesená",J342,0)</f>
        <v>0</v>
      </c>
      <c r="BH342" s="186">
        <f>IF(N342="sníž. přenesená",J342,0)</f>
        <v>0</v>
      </c>
      <c r="BI342" s="186">
        <f>IF(N342="nulová",J342,0)</f>
        <v>0</v>
      </c>
      <c r="BJ342" s="17" t="s">
        <v>87</v>
      </c>
      <c r="BK342" s="186">
        <f>ROUND(I342*H342,2)</f>
        <v>0</v>
      </c>
      <c r="BL342" s="17" t="s">
        <v>278</v>
      </c>
      <c r="BM342" s="17" t="s">
        <v>793</v>
      </c>
    </row>
    <row r="343" spans="2:65" s="12" customFormat="1" ht="11.25">
      <c r="B343" s="216"/>
      <c r="C343" s="217"/>
      <c r="D343" s="213" t="s">
        <v>568</v>
      </c>
      <c r="E343" s="218" t="s">
        <v>43</v>
      </c>
      <c r="F343" s="219" t="s">
        <v>703</v>
      </c>
      <c r="G343" s="217"/>
      <c r="H343" s="218" t="s">
        <v>43</v>
      </c>
      <c r="I343" s="220"/>
      <c r="J343" s="217"/>
      <c r="K343" s="217"/>
      <c r="L343" s="221"/>
      <c r="M343" s="222"/>
      <c r="N343" s="223"/>
      <c r="O343" s="223"/>
      <c r="P343" s="223"/>
      <c r="Q343" s="223"/>
      <c r="R343" s="223"/>
      <c r="S343" s="223"/>
      <c r="T343" s="224"/>
      <c r="AT343" s="225" t="s">
        <v>568</v>
      </c>
      <c r="AU343" s="225" t="s">
        <v>90</v>
      </c>
      <c r="AV343" s="12" t="s">
        <v>87</v>
      </c>
      <c r="AW343" s="12" t="s">
        <v>41</v>
      </c>
      <c r="AX343" s="12" t="s">
        <v>81</v>
      </c>
      <c r="AY343" s="225" t="s">
        <v>141</v>
      </c>
    </row>
    <row r="344" spans="2:65" s="13" customFormat="1" ht="11.25">
      <c r="B344" s="226"/>
      <c r="C344" s="227"/>
      <c r="D344" s="213" t="s">
        <v>568</v>
      </c>
      <c r="E344" s="228" t="s">
        <v>43</v>
      </c>
      <c r="F344" s="229" t="s">
        <v>794</v>
      </c>
      <c r="G344" s="227"/>
      <c r="H344" s="230">
        <v>40.950000000000003</v>
      </c>
      <c r="I344" s="231"/>
      <c r="J344" s="227"/>
      <c r="K344" s="227"/>
      <c r="L344" s="232"/>
      <c r="M344" s="233"/>
      <c r="N344" s="234"/>
      <c r="O344" s="234"/>
      <c r="P344" s="234"/>
      <c r="Q344" s="234"/>
      <c r="R344" s="234"/>
      <c r="S344" s="234"/>
      <c r="T344" s="235"/>
      <c r="AT344" s="236" t="s">
        <v>568</v>
      </c>
      <c r="AU344" s="236" t="s">
        <v>90</v>
      </c>
      <c r="AV344" s="13" t="s">
        <v>90</v>
      </c>
      <c r="AW344" s="13" t="s">
        <v>41</v>
      </c>
      <c r="AX344" s="13" t="s">
        <v>81</v>
      </c>
      <c r="AY344" s="236" t="s">
        <v>141</v>
      </c>
    </row>
    <row r="345" spans="2:65" s="14" customFormat="1" ht="11.25">
      <c r="B345" s="237"/>
      <c r="C345" s="238"/>
      <c r="D345" s="213" t="s">
        <v>568</v>
      </c>
      <c r="E345" s="239" t="s">
        <v>43</v>
      </c>
      <c r="F345" s="240" t="s">
        <v>571</v>
      </c>
      <c r="G345" s="238"/>
      <c r="H345" s="241">
        <v>40.950000000000003</v>
      </c>
      <c r="I345" s="242"/>
      <c r="J345" s="238"/>
      <c r="K345" s="238"/>
      <c r="L345" s="243"/>
      <c r="M345" s="244"/>
      <c r="N345" s="245"/>
      <c r="O345" s="245"/>
      <c r="P345" s="245"/>
      <c r="Q345" s="245"/>
      <c r="R345" s="245"/>
      <c r="S345" s="245"/>
      <c r="T345" s="246"/>
      <c r="AT345" s="247" t="s">
        <v>568</v>
      </c>
      <c r="AU345" s="247" t="s">
        <v>90</v>
      </c>
      <c r="AV345" s="14" t="s">
        <v>147</v>
      </c>
      <c r="AW345" s="14" t="s">
        <v>41</v>
      </c>
      <c r="AX345" s="14" t="s">
        <v>87</v>
      </c>
      <c r="AY345" s="247" t="s">
        <v>141</v>
      </c>
    </row>
    <row r="346" spans="2:65" s="1" customFormat="1" ht="16.5" customHeight="1">
      <c r="B346" s="35"/>
      <c r="C346" s="187" t="s">
        <v>282</v>
      </c>
      <c r="D346" s="187" t="s">
        <v>161</v>
      </c>
      <c r="E346" s="188" t="s">
        <v>795</v>
      </c>
      <c r="F346" s="189" t="s">
        <v>796</v>
      </c>
      <c r="G346" s="190" t="s">
        <v>145</v>
      </c>
      <c r="H346" s="191">
        <v>1</v>
      </c>
      <c r="I346" s="192"/>
      <c r="J346" s="193">
        <f>ROUND(I346*H346,2)</f>
        <v>0</v>
      </c>
      <c r="K346" s="189" t="s">
        <v>379</v>
      </c>
      <c r="L346" s="194"/>
      <c r="M346" s="195" t="s">
        <v>43</v>
      </c>
      <c r="N346" s="196" t="s">
        <v>52</v>
      </c>
      <c r="O346" s="61"/>
      <c r="P346" s="184">
        <f>O346*H346</f>
        <v>0</v>
      </c>
      <c r="Q346" s="184">
        <v>39.200000000000003</v>
      </c>
      <c r="R346" s="184">
        <f>Q346*H346</f>
        <v>39.200000000000003</v>
      </c>
      <c r="S346" s="184">
        <v>0</v>
      </c>
      <c r="T346" s="185">
        <f>S346*H346</f>
        <v>0</v>
      </c>
      <c r="AR346" s="17" t="s">
        <v>278</v>
      </c>
      <c r="AT346" s="17" t="s">
        <v>161</v>
      </c>
      <c r="AU346" s="17" t="s">
        <v>90</v>
      </c>
      <c r="AY346" s="17" t="s">
        <v>141</v>
      </c>
      <c r="BE346" s="186">
        <f>IF(N346="základní",J346,0)</f>
        <v>0</v>
      </c>
      <c r="BF346" s="186">
        <f>IF(N346="snížená",J346,0)</f>
        <v>0</v>
      </c>
      <c r="BG346" s="186">
        <f>IF(N346="zákl. přenesená",J346,0)</f>
        <v>0</v>
      </c>
      <c r="BH346" s="186">
        <f>IF(N346="sníž. přenesená",J346,0)</f>
        <v>0</v>
      </c>
      <c r="BI346" s="186">
        <f>IF(N346="nulová",J346,0)</f>
        <v>0</v>
      </c>
      <c r="BJ346" s="17" t="s">
        <v>87</v>
      </c>
      <c r="BK346" s="186">
        <f>ROUND(I346*H346,2)</f>
        <v>0</v>
      </c>
      <c r="BL346" s="17" t="s">
        <v>278</v>
      </c>
      <c r="BM346" s="17" t="s">
        <v>797</v>
      </c>
    </row>
    <row r="347" spans="2:65" s="1" customFormat="1" ht="97.5">
      <c r="B347" s="35"/>
      <c r="C347" s="36"/>
      <c r="D347" s="213" t="s">
        <v>798</v>
      </c>
      <c r="E347" s="36"/>
      <c r="F347" s="214" t="s">
        <v>799</v>
      </c>
      <c r="G347" s="36"/>
      <c r="H347" s="36"/>
      <c r="I347" s="113"/>
      <c r="J347" s="36"/>
      <c r="K347" s="36"/>
      <c r="L347" s="39"/>
      <c r="M347" s="215"/>
      <c r="N347" s="61"/>
      <c r="O347" s="61"/>
      <c r="P347" s="61"/>
      <c r="Q347" s="61"/>
      <c r="R347" s="61"/>
      <c r="S347" s="61"/>
      <c r="T347" s="62"/>
      <c r="AT347" s="17" t="s">
        <v>798</v>
      </c>
      <c r="AU347" s="17" t="s">
        <v>90</v>
      </c>
    </row>
    <row r="348" spans="2:65" s="12" customFormat="1" ht="11.25">
      <c r="B348" s="216"/>
      <c r="C348" s="217"/>
      <c r="D348" s="213" t="s">
        <v>568</v>
      </c>
      <c r="E348" s="218" t="s">
        <v>43</v>
      </c>
      <c r="F348" s="219" t="s">
        <v>800</v>
      </c>
      <c r="G348" s="217"/>
      <c r="H348" s="218" t="s">
        <v>43</v>
      </c>
      <c r="I348" s="220"/>
      <c r="J348" s="217"/>
      <c r="K348" s="217"/>
      <c r="L348" s="221"/>
      <c r="M348" s="222"/>
      <c r="N348" s="223"/>
      <c r="O348" s="223"/>
      <c r="P348" s="223"/>
      <c r="Q348" s="223"/>
      <c r="R348" s="223"/>
      <c r="S348" s="223"/>
      <c r="T348" s="224"/>
      <c r="AT348" s="225" t="s">
        <v>568</v>
      </c>
      <c r="AU348" s="225" t="s">
        <v>90</v>
      </c>
      <c r="AV348" s="12" t="s">
        <v>87</v>
      </c>
      <c r="AW348" s="12" t="s">
        <v>41</v>
      </c>
      <c r="AX348" s="12" t="s">
        <v>81</v>
      </c>
      <c r="AY348" s="225" t="s">
        <v>141</v>
      </c>
    </row>
    <row r="349" spans="2:65" s="13" customFormat="1" ht="11.25">
      <c r="B349" s="226"/>
      <c r="C349" s="227"/>
      <c r="D349" s="213" t="s">
        <v>568</v>
      </c>
      <c r="E349" s="228" t="s">
        <v>43</v>
      </c>
      <c r="F349" s="229" t="s">
        <v>87</v>
      </c>
      <c r="G349" s="227"/>
      <c r="H349" s="230">
        <v>1</v>
      </c>
      <c r="I349" s="231"/>
      <c r="J349" s="227"/>
      <c r="K349" s="227"/>
      <c r="L349" s="232"/>
      <c r="M349" s="233"/>
      <c r="N349" s="234"/>
      <c r="O349" s="234"/>
      <c r="P349" s="234"/>
      <c r="Q349" s="234"/>
      <c r="R349" s="234"/>
      <c r="S349" s="234"/>
      <c r="T349" s="235"/>
      <c r="AT349" s="236" t="s">
        <v>568</v>
      </c>
      <c r="AU349" s="236" t="s">
        <v>90</v>
      </c>
      <c r="AV349" s="13" t="s">
        <v>90</v>
      </c>
      <c r="AW349" s="13" t="s">
        <v>41</v>
      </c>
      <c r="AX349" s="13" t="s">
        <v>81</v>
      </c>
      <c r="AY349" s="236" t="s">
        <v>141</v>
      </c>
    </row>
    <row r="350" spans="2:65" s="14" customFormat="1" ht="11.25">
      <c r="B350" s="237"/>
      <c r="C350" s="238"/>
      <c r="D350" s="213" t="s">
        <v>568</v>
      </c>
      <c r="E350" s="239" t="s">
        <v>43</v>
      </c>
      <c r="F350" s="240" t="s">
        <v>571</v>
      </c>
      <c r="G350" s="238"/>
      <c r="H350" s="241">
        <v>1</v>
      </c>
      <c r="I350" s="242"/>
      <c r="J350" s="238"/>
      <c r="K350" s="238"/>
      <c r="L350" s="243"/>
      <c r="M350" s="244"/>
      <c r="N350" s="245"/>
      <c r="O350" s="245"/>
      <c r="P350" s="245"/>
      <c r="Q350" s="245"/>
      <c r="R350" s="245"/>
      <c r="S350" s="245"/>
      <c r="T350" s="246"/>
      <c r="AT350" s="247" t="s">
        <v>568</v>
      </c>
      <c r="AU350" s="247" t="s">
        <v>90</v>
      </c>
      <c r="AV350" s="14" t="s">
        <v>147</v>
      </c>
      <c r="AW350" s="14" t="s">
        <v>41</v>
      </c>
      <c r="AX350" s="14" t="s">
        <v>87</v>
      </c>
      <c r="AY350" s="247" t="s">
        <v>141</v>
      </c>
    </row>
    <row r="351" spans="2:65" s="1" customFormat="1" ht="16.5" customHeight="1">
      <c r="B351" s="35"/>
      <c r="C351" s="187" t="s">
        <v>213</v>
      </c>
      <c r="D351" s="187" t="s">
        <v>161</v>
      </c>
      <c r="E351" s="188" t="s">
        <v>801</v>
      </c>
      <c r="F351" s="189" t="s">
        <v>802</v>
      </c>
      <c r="G351" s="190" t="s">
        <v>145</v>
      </c>
      <c r="H351" s="191">
        <v>1</v>
      </c>
      <c r="I351" s="192"/>
      <c r="J351" s="193">
        <f>ROUND(I351*H351,2)</f>
        <v>0</v>
      </c>
      <c r="K351" s="189" t="s">
        <v>379</v>
      </c>
      <c r="L351" s="194"/>
      <c r="M351" s="195" t="s">
        <v>43</v>
      </c>
      <c r="N351" s="196" t="s">
        <v>52</v>
      </c>
      <c r="O351" s="61"/>
      <c r="P351" s="184">
        <f>O351*H351</f>
        <v>0</v>
      </c>
      <c r="Q351" s="184">
        <v>39.200000000000003</v>
      </c>
      <c r="R351" s="184">
        <f>Q351*H351</f>
        <v>39.200000000000003</v>
      </c>
      <c r="S351" s="184">
        <v>0</v>
      </c>
      <c r="T351" s="185">
        <f>S351*H351</f>
        <v>0</v>
      </c>
      <c r="AR351" s="17" t="s">
        <v>278</v>
      </c>
      <c r="AT351" s="17" t="s">
        <v>161</v>
      </c>
      <c r="AU351" s="17" t="s">
        <v>90</v>
      </c>
      <c r="AY351" s="17" t="s">
        <v>141</v>
      </c>
      <c r="BE351" s="186">
        <f>IF(N351="základní",J351,0)</f>
        <v>0</v>
      </c>
      <c r="BF351" s="186">
        <f>IF(N351="snížená",J351,0)</f>
        <v>0</v>
      </c>
      <c r="BG351" s="186">
        <f>IF(N351="zákl. přenesená",J351,0)</f>
        <v>0</v>
      </c>
      <c r="BH351" s="186">
        <f>IF(N351="sníž. přenesená",J351,0)</f>
        <v>0</v>
      </c>
      <c r="BI351" s="186">
        <f>IF(N351="nulová",J351,0)</f>
        <v>0</v>
      </c>
      <c r="BJ351" s="17" t="s">
        <v>87</v>
      </c>
      <c r="BK351" s="186">
        <f>ROUND(I351*H351,2)</f>
        <v>0</v>
      </c>
      <c r="BL351" s="17" t="s">
        <v>278</v>
      </c>
      <c r="BM351" s="17" t="s">
        <v>803</v>
      </c>
    </row>
    <row r="352" spans="2:65" s="1" customFormat="1" ht="117">
      <c r="B352" s="35"/>
      <c r="C352" s="36"/>
      <c r="D352" s="213" t="s">
        <v>798</v>
      </c>
      <c r="E352" s="36"/>
      <c r="F352" s="214" t="s">
        <v>804</v>
      </c>
      <c r="G352" s="36"/>
      <c r="H352" s="36"/>
      <c r="I352" s="113"/>
      <c r="J352" s="36"/>
      <c r="K352" s="36"/>
      <c r="L352" s="39"/>
      <c r="M352" s="215"/>
      <c r="N352" s="61"/>
      <c r="O352" s="61"/>
      <c r="P352" s="61"/>
      <c r="Q352" s="61"/>
      <c r="R352" s="61"/>
      <c r="S352" s="61"/>
      <c r="T352" s="62"/>
      <c r="AT352" s="17" t="s">
        <v>798</v>
      </c>
      <c r="AU352" s="17" t="s">
        <v>90</v>
      </c>
    </row>
    <row r="353" spans="2:65" s="12" customFormat="1" ht="11.25">
      <c r="B353" s="216"/>
      <c r="C353" s="217"/>
      <c r="D353" s="213" t="s">
        <v>568</v>
      </c>
      <c r="E353" s="218" t="s">
        <v>43</v>
      </c>
      <c r="F353" s="219" t="s">
        <v>805</v>
      </c>
      <c r="G353" s="217"/>
      <c r="H353" s="218" t="s">
        <v>43</v>
      </c>
      <c r="I353" s="220"/>
      <c r="J353" s="217"/>
      <c r="K353" s="217"/>
      <c r="L353" s="221"/>
      <c r="M353" s="222"/>
      <c r="N353" s="223"/>
      <c r="O353" s="223"/>
      <c r="P353" s="223"/>
      <c r="Q353" s="223"/>
      <c r="R353" s="223"/>
      <c r="S353" s="223"/>
      <c r="T353" s="224"/>
      <c r="AT353" s="225" t="s">
        <v>568</v>
      </c>
      <c r="AU353" s="225" t="s">
        <v>90</v>
      </c>
      <c r="AV353" s="12" t="s">
        <v>87</v>
      </c>
      <c r="AW353" s="12" t="s">
        <v>41</v>
      </c>
      <c r="AX353" s="12" t="s">
        <v>81</v>
      </c>
      <c r="AY353" s="225" t="s">
        <v>141</v>
      </c>
    </row>
    <row r="354" spans="2:65" s="13" customFormat="1" ht="11.25">
      <c r="B354" s="226"/>
      <c r="C354" s="227"/>
      <c r="D354" s="213" t="s">
        <v>568</v>
      </c>
      <c r="E354" s="228" t="s">
        <v>43</v>
      </c>
      <c r="F354" s="229" t="s">
        <v>87</v>
      </c>
      <c r="G354" s="227"/>
      <c r="H354" s="230">
        <v>1</v>
      </c>
      <c r="I354" s="231"/>
      <c r="J354" s="227"/>
      <c r="K354" s="227"/>
      <c r="L354" s="232"/>
      <c r="M354" s="233"/>
      <c r="N354" s="234"/>
      <c r="O354" s="234"/>
      <c r="P354" s="234"/>
      <c r="Q354" s="234"/>
      <c r="R354" s="234"/>
      <c r="S354" s="234"/>
      <c r="T354" s="235"/>
      <c r="AT354" s="236" t="s">
        <v>568</v>
      </c>
      <c r="AU354" s="236" t="s">
        <v>90</v>
      </c>
      <c r="AV354" s="13" t="s">
        <v>90</v>
      </c>
      <c r="AW354" s="13" t="s">
        <v>41</v>
      </c>
      <c r="AX354" s="13" t="s">
        <v>81</v>
      </c>
      <c r="AY354" s="236" t="s">
        <v>141</v>
      </c>
    </row>
    <row r="355" spans="2:65" s="14" customFormat="1" ht="11.25">
      <c r="B355" s="237"/>
      <c r="C355" s="238"/>
      <c r="D355" s="213" t="s">
        <v>568</v>
      </c>
      <c r="E355" s="239" t="s">
        <v>43</v>
      </c>
      <c r="F355" s="240" t="s">
        <v>571</v>
      </c>
      <c r="G355" s="238"/>
      <c r="H355" s="241">
        <v>1</v>
      </c>
      <c r="I355" s="242"/>
      <c r="J355" s="238"/>
      <c r="K355" s="238"/>
      <c r="L355" s="243"/>
      <c r="M355" s="244"/>
      <c r="N355" s="245"/>
      <c r="O355" s="245"/>
      <c r="P355" s="245"/>
      <c r="Q355" s="245"/>
      <c r="R355" s="245"/>
      <c r="S355" s="245"/>
      <c r="T355" s="246"/>
      <c r="AT355" s="247" t="s">
        <v>568</v>
      </c>
      <c r="AU355" s="247" t="s">
        <v>90</v>
      </c>
      <c r="AV355" s="14" t="s">
        <v>147</v>
      </c>
      <c r="AW355" s="14" t="s">
        <v>41</v>
      </c>
      <c r="AX355" s="14" t="s">
        <v>87</v>
      </c>
      <c r="AY355" s="247" t="s">
        <v>141</v>
      </c>
    </row>
    <row r="356" spans="2:65" s="1" customFormat="1" ht="16.5" customHeight="1">
      <c r="B356" s="35"/>
      <c r="C356" s="187" t="s">
        <v>289</v>
      </c>
      <c r="D356" s="187" t="s">
        <v>161</v>
      </c>
      <c r="E356" s="188" t="s">
        <v>806</v>
      </c>
      <c r="F356" s="189" t="s">
        <v>807</v>
      </c>
      <c r="G356" s="190" t="s">
        <v>145</v>
      </c>
      <c r="H356" s="191">
        <v>1</v>
      </c>
      <c r="I356" s="192"/>
      <c r="J356" s="193">
        <f>ROUND(I356*H356,2)</f>
        <v>0</v>
      </c>
      <c r="K356" s="189" t="s">
        <v>379</v>
      </c>
      <c r="L356" s="194"/>
      <c r="M356" s="195" t="s">
        <v>43</v>
      </c>
      <c r="N356" s="196" t="s">
        <v>52</v>
      </c>
      <c r="O356" s="61"/>
      <c r="P356" s="184">
        <f>O356*H356</f>
        <v>0</v>
      </c>
      <c r="Q356" s="184">
        <v>63.610999999999997</v>
      </c>
      <c r="R356" s="184">
        <f>Q356*H356</f>
        <v>63.610999999999997</v>
      </c>
      <c r="S356" s="184">
        <v>0</v>
      </c>
      <c r="T356" s="185">
        <f>S356*H356</f>
        <v>0</v>
      </c>
      <c r="AR356" s="17" t="s">
        <v>278</v>
      </c>
      <c r="AT356" s="17" t="s">
        <v>161</v>
      </c>
      <c r="AU356" s="17" t="s">
        <v>90</v>
      </c>
      <c r="AY356" s="17" t="s">
        <v>141</v>
      </c>
      <c r="BE356" s="186">
        <f>IF(N356="základní",J356,0)</f>
        <v>0</v>
      </c>
      <c r="BF356" s="186">
        <f>IF(N356="snížená",J356,0)</f>
        <v>0</v>
      </c>
      <c r="BG356" s="186">
        <f>IF(N356="zákl. přenesená",J356,0)</f>
        <v>0</v>
      </c>
      <c r="BH356" s="186">
        <f>IF(N356="sníž. přenesená",J356,0)</f>
        <v>0</v>
      </c>
      <c r="BI356" s="186">
        <f>IF(N356="nulová",J356,0)</f>
        <v>0</v>
      </c>
      <c r="BJ356" s="17" t="s">
        <v>87</v>
      </c>
      <c r="BK356" s="186">
        <f>ROUND(I356*H356,2)</f>
        <v>0</v>
      </c>
      <c r="BL356" s="17" t="s">
        <v>278</v>
      </c>
      <c r="BM356" s="17" t="s">
        <v>808</v>
      </c>
    </row>
    <row r="357" spans="2:65" s="1" customFormat="1" ht="126.75">
      <c r="B357" s="35"/>
      <c r="C357" s="36"/>
      <c r="D357" s="213" t="s">
        <v>798</v>
      </c>
      <c r="E357" s="36"/>
      <c r="F357" s="214" t="s">
        <v>809</v>
      </c>
      <c r="G357" s="36"/>
      <c r="H357" s="36"/>
      <c r="I357" s="113"/>
      <c r="J357" s="36"/>
      <c r="K357" s="36"/>
      <c r="L357" s="39"/>
      <c r="M357" s="215"/>
      <c r="N357" s="61"/>
      <c r="O357" s="61"/>
      <c r="P357" s="61"/>
      <c r="Q357" s="61"/>
      <c r="R357" s="61"/>
      <c r="S357" s="61"/>
      <c r="T357" s="62"/>
      <c r="AT357" s="17" t="s">
        <v>798</v>
      </c>
      <c r="AU357" s="17" t="s">
        <v>90</v>
      </c>
    </row>
    <row r="358" spans="2:65" s="12" customFormat="1" ht="11.25">
      <c r="B358" s="216"/>
      <c r="C358" s="217"/>
      <c r="D358" s="213" t="s">
        <v>568</v>
      </c>
      <c r="E358" s="218" t="s">
        <v>43</v>
      </c>
      <c r="F358" s="219" t="s">
        <v>810</v>
      </c>
      <c r="G358" s="217"/>
      <c r="H358" s="218" t="s">
        <v>43</v>
      </c>
      <c r="I358" s="220"/>
      <c r="J358" s="217"/>
      <c r="K358" s="217"/>
      <c r="L358" s="221"/>
      <c r="M358" s="222"/>
      <c r="N358" s="223"/>
      <c r="O358" s="223"/>
      <c r="P358" s="223"/>
      <c r="Q358" s="223"/>
      <c r="R358" s="223"/>
      <c r="S358" s="223"/>
      <c r="T358" s="224"/>
      <c r="AT358" s="225" t="s">
        <v>568</v>
      </c>
      <c r="AU358" s="225" t="s">
        <v>90</v>
      </c>
      <c r="AV358" s="12" t="s">
        <v>87</v>
      </c>
      <c r="AW358" s="12" t="s">
        <v>41</v>
      </c>
      <c r="AX358" s="12" t="s">
        <v>81</v>
      </c>
      <c r="AY358" s="225" t="s">
        <v>141</v>
      </c>
    </row>
    <row r="359" spans="2:65" s="13" customFormat="1" ht="11.25">
      <c r="B359" s="226"/>
      <c r="C359" s="227"/>
      <c r="D359" s="213" t="s">
        <v>568</v>
      </c>
      <c r="E359" s="228" t="s">
        <v>43</v>
      </c>
      <c r="F359" s="229" t="s">
        <v>87</v>
      </c>
      <c r="G359" s="227"/>
      <c r="H359" s="230">
        <v>1</v>
      </c>
      <c r="I359" s="231"/>
      <c r="J359" s="227"/>
      <c r="K359" s="227"/>
      <c r="L359" s="232"/>
      <c r="M359" s="233"/>
      <c r="N359" s="234"/>
      <c r="O359" s="234"/>
      <c r="P359" s="234"/>
      <c r="Q359" s="234"/>
      <c r="R359" s="234"/>
      <c r="S359" s="234"/>
      <c r="T359" s="235"/>
      <c r="AT359" s="236" t="s">
        <v>568</v>
      </c>
      <c r="AU359" s="236" t="s">
        <v>90</v>
      </c>
      <c r="AV359" s="13" t="s">
        <v>90</v>
      </c>
      <c r="AW359" s="13" t="s">
        <v>41</v>
      </c>
      <c r="AX359" s="13" t="s">
        <v>81</v>
      </c>
      <c r="AY359" s="236" t="s">
        <v>141</v>
      </c>
    </row>
    <row r="360" spans="2:65" s="14" customFormat="1" ht="11.25">
      <c r="B360" s="237"/>
      <c r="C360" s="238"/>
      <c r="D360" s="213" t="s">
        <v>568</v>
      </c>
      <c r="E360" s="239" t="s">
        <v>43</v>
      </c>
      <c r="F360" s="240" t="s">
        <v>571</v>
      </c>
      <c r="G360" s="238"/>
      <c r="H360" s="241">
        <v>1</v>
      </c>
      <c r="I360" s="242"/>
      <c r="J360" s="238"/>
      <c r="K360" s="238"/>
      <c r="L360" s="243"/>
      <c r="M360" s="244"/>
      <c r="N360" s="245"/>
      <c r="O360" s="245"/>
      <c r="P360" s="245"/>
      <c r="Q360" s="245"/>
      <c r="R360" s="245"/>
      <c r="S360" s="245"/>
      <c r="T360" s="246"/>
      <c r="AT360" s="247" t="s">
        <v>568</v>
      </c>
      <c r="AU360" s="247" t="s">
        <v>90</v>
      </c>
      <c r="AV360" s="14" t="s">
        <v>147</v>
      </c>
      <c r="AW360" s="14" t="s">
        <v>41</v>
      </c>
      <c r="AX360" s="14" t="s">
        <v>87</v>
      </c>
      <c r="AY360" s="247" t="s">
        <v>141</v>
      </c>
    </row>
    <row r="361" spans="2:65" s="1" customFormat="1" ht="45" customHeight="1">
      <c r="B361" s="35"/>
      <c r="C361" s="175" t="s">
        <v>216</v>
      </c>
      <c r="D361" s="175" t="s">
        <v>142</v>
      </c>
      <c r="E361" s="176" t="s">
        <v>811</v>
      </c>
      <c r="F361" s="177" t="s">
        <v>812</v>
      </c>
      <c r="G361" s="178" t="s">
        <v>418</v>
      </c>
      <c r="H361" s="179">
        <v>99.7</v>
      </c>
      <c r="I361" s="180"/>
      <c r="J361" s="181">
        <f>ROUND(I361*H361,2)</f>
        <v>0</v>
      </c>
      <c r="K361" s="177" t="s">
        <v>146</v>
      </c>
      <c r="L361" s="39"/>
      <c r="M361" s="182" t="s">
        <v>43</v>
      </c>
      <c r="N361" s="183" t="s">
        <v>52</v>
      </c>
      <c r="O361" s="61"/>
      <c r="P361" s="184">
        <f>O361*H361</f>
        <v>0</v>
      </c>
      <c r="Q361" s="184">
        <v>0</v>
      </c>
      <c r="R361" s="184">
        <f>Q361*H361</f>
        <v>0</v>
      </c>
      <c r="S361" s="184">
        <v>0</v>
      </c>
      <c r="T361" s="185">
        <f>S361*H361</f>
        <v>0</v>
      </c>
      <c r="AR361" s="17" t="s">
        <v>198</v>
      </c>
      <c r="AT361" s="17" t="s">
        <v>142</v>
      </c>
      <c r="AU361" s="17" t="s">
        <v>90</v>
      </c>
      <c r="AY361" s="17" t="s">
        <v>141</v>
      </c>
      <c r="BE361" s="186">
        <f>IF(N361="základní",J361,0)</f>
        <v>0</v>
      </c>
      <c r="BF361" s="186">
        <f>IF(N361="snížená",J361,0)</f>
        <v>0</v>
      </c>
      <c r="BG361" s="186">
        <f>IF(N361="zákl. přenesená",J361,0)</f>
        <v>0</v>
      </c>
      <c r="BH361" s="186">
        <f>IF(N361="sníž. přenesená",J361,0)</f>
        <v>0</v>
      </c>
      <c r="BI361" s="186">
        <f>IF(N361="nulová",J361,0)</f>
        <v>0</v>
      </c>
      <c r="BJ361" s="17" t="s">
        <v>87</v>
      </c>
      <c r="BK361" s="186">
        <f>ROUND(I361*H361,2)</f>
        <v>0</v>
      </c>
      <c r="BL361" s="17" t="s">
        <v>198</v>
      </c>
      <c r="BM361" s="17" t="s">
        <v>813</v>
      </c>
    </row>
    <row r="362" spans="2:65" s="1" customFormat="1" ht="39">
      <c r="B362" s="35"/>
      <c r="C362" s="36"/>
      <c r="D362" s="213" t="s">
        <v>566</v>
      </c>
      <c r="E362" s="36"/>
      <c r="F362" s="214" t="s">
        <v>814</v>
      </c>
      <c r="G362" s="36"/>
      <c r="H362" s="36"/>
      <c r="I362" s="113"/>
      <c r="J362" s="36"/>
      <c r="K362" s="36"/>
      <c r="L362" s="39"/>
      <c r="M362" s="215"/>
      <c r="N362" s="61"/>
      <c r="O362" s="61"/>
      <c r="P362" s="61"/>
      <c r="Q362" s="61"/>
      <c r="R362" s="61"/>
      <c r="S362" s="61"/>
      <c r="T362" s="62"/>
      <c r="AT362" s="17" t="s">
        <v>566</v>
      </c>
      <c r="AU362" s="17" t="s">
        <v>90</v>
      </c>
    </row>
    <row r="363" spans="2:65" s="12" customFormat="1" ht="11.25">
      <c r="B363" s="216"/>
      <c r="C363" s="217"/>
      <c r="D363" s="213" t="s">
        <v>568</v>
      </c>
      <c r="E363" s="218" t="s">
        <v>43</v>
      </c>
      <c r="F363" s="219" t="s">
        <v>815</v>
      </c>
      <c r="G363" s="217"/>
      <c r="H363" s="218" t="s">
        <v>43</v>
      </c>
      <c r="I363" s="220"/>
      <c r="J363" s="217"/>
      <c r="K363" s="217"/>
      <c r="L363" s="221"/>
      <c r="M363" s="222"/>
      <c r="N363" s="223"/>
      <c r="O363" s="223"/>
      <c r="P363" s="223"/>
      <c r="Q363" s="223"/>
      <c r="R363" s="223"/>
      <c r="S363" s="223"/>
      <c r="T363" s="224"/>
      <c r="AT363" s="225" t="s">
        <v>568</v>
      </c>
      <c r="AU363" s="225" t="s">
        <v>90</v>
      </c>
      <c r="AV363" s="12" t="s">
        <v>87</v>
      </c>
      <c r="AW363" s="12" t="s">
        <v>41</v>
      </c>
      <c r="AX363" s="12" t="s">
        <v>81</v>
      </c>
      <c r="AY363" s="225" t="s">
        <v>141</v>
      </c>
    </row>
    <row r="364" spans="2:65" s="13" customFormat="1" ht="11.25">
      <c r="B364" s="226"/>
      <c r="C364" s="227"/>
      <c r="D364" s="213" t="s">
        <v>568</v>
      </c>
      <c r="E364" s="228" t="s">
        <v>43</v>
      </c>
      <c r="F364" s="229" t="s">
        <v>816</v>
      </c>
      <c r="G364" s="227"/>
      <c r="H364" s="230">
        <v>99.7</v>
      </c>
      <c r="I364" s="231"/>
      <c r="J364" s="227"/>
      <c r="K364" s="227"/>
      <c r="L364" s="232"/>
      <c r="M364" s="233"/>
      <c r="N364" s="234"/>
      <c r="O364" s="234"/>
      <c r="P364" s="234"/>
      <c r="Q364" s="234"/>
      <c r="R364" s="234"/>
      <c r="S364" s="234"/>
      <c r="T364" s="235"/>
      <c r="AT364" s="236" t="s">
        <v>568</v>
      </c>
      <c r="AU364" s="236" t="s">
        <v>90</v>
      </c>
      <c r="AV364" s="13" t="s">
        <v>90</v>
      </c>
      <c r="AW364" s="13" t="s">
        <v>41</v>
      </c>
      <c r="AX364" s="13" t="s">
        <v>81</v>
      </c>
      <c r="AY364" s="236" t="s">
        <v>141</v>
      </c>
    </row>
    <row r="365" spans="2:65" s="14" customFormat="1" ht="11.25">
      <c r="B365" s="237"/>
      <c r="C365" s="238"/>
      <c r="D365" s="213" t="s">
        <v>568</v>
      </c>
      <c r="E365" s="239" t="s">
        <v>43</v>
      </c>
      <c r="F365" s="240" t="s">
        <v>571</v>
      </c>
      <c r="G365" s="238"/>
      <c r="H365" s="241">
        <v>99.7</v>
      </c>
      <c r="I365" s="242"/>
      <c r="J365" s="238"/>
      <c r="K365" s="238"/>
      <c r="L365" s="243"/>
      <c r="M365" s="244"/>
      <c r="N365" s="245"/>
      <c r="O365" s="245"/>
      <c r="P365" s="245"/>
      <c r="Q365" s="245"/>
      <c r="R365" s="245"/>
      <c r="S365" s="245"/>
      <c r="T365" s="246"/>
      <c r="AT365" s="247" t="s">
        <v>568</v>
      </c>
      <c r="AU365" s="247" t="s">
        <v>90</v>
      </c>
      <c r="AV365" s="14" t="s">
        <v>147</v>
      </c>
      <c r="AW365" s="14" t="s">
        <v>41</v>
      </c>
      <c r="AX365" s="14" t="s">
        <v>87</v>
      </c>
      <c r="AY365" s="247" t="s">
        <v>141</v>
      </c>
    </row>
    <row r="366" spans="2:65" s="1" customFormat="1" ht="22.5" customHeight="1">
      <c r="B366" s="35"/>
      <c r="C366" s="175" t="s">
        <v>296</v>
      </c>
      <c r="D366" s="175" t="s">
        <v>142</v>
      </c>
      <c r="E366" s="176" t="s">
        <v>817</v>
      </c>
      <c r="F366" s="177" t="s">
        <v>818</v>
      </c>
      <c r="G366" s="178" t="s">
        <v>418</v>
      </c>
      <c r="H366" s="179">
        <v>107.82</v>
      </c>
      <c r="I366" s="180"/>
      <c r="J366" s="181">
        <f>ROUND(I366*H366,2)</f>
        <v>0</v>
      </c>
      <c r="K366" s="177" t="s">
        <v>146</v>
      </c>
      <c r="L366" s="39"/>
      <c r="M366" s="182" t="s">
        <v>43</v>
      </c>
      <c r="N366" s="183" t="s">
        <v>52</v>
      </c>
      <c r="O366" s="61"/>
      <c r="P366" s="184">
        <f>O366*H366</f>
        <v>0</v>
      </c>
      <c r="Q366" s="184">
        <v>0</v>
      </c>
      <c r="R366" s="184">
        <f>Q366*H366</f>
        <v>0</v>
      </c>
      <c r="S366" s="184">
        <v>0</v>
      </c>
      <c r="T366" s="185">
        <f>S366*H366</f>
        <v>0</v>
      </c>
      <c r="AR366" s="17" t="s">
        <v>198</v>
      </c>
      <c r="AT366" s="17" t="s">
        <v>142</v>
      </c>
      <c r="AU366" s="17" t="s">
        <v>90</v>
      </c>
      <c r="AY366" s="17" t="s">
        <v>141</v>
      </c>
      <c r="BE366" s="186">
        <f>IF(N366="základní",J366,0)</f>
        <v>0</v>
      </c>
      <c r="BF366" s="186">
        <f>IF(N366="snížená",J366,0)</f>
        <v>0</v>
      </c>
      <c r="BG366" s="186">
        <f>IF(N366="zákl. přenesená",J366,0)</f>
        <v>0</v>
      </c>
      <c r="BH366" s="186">
        <f>IF(N366="sníž. přenesená",J366,0)</f>
        <v>0</v>
      </c>
      <c r="BI366" s="186">
        <f>IF(N366="nulová",J366,0)</f>
        <v>0</v>
      </c>
      <c r="BJ366" s="17" t="s">
        <v>87</v>
      </c>
      <c r="BK366" s="186">
        <f>ROUND(I366*H366,2)</f>
        <v>0</v>
      </c>
      <c r="BL366" s="17" t="s">
        <v>198</v>
      </c>
      <c r="BM366" s="17" t="s">
        <v>819</v>
      </c>
    </row>
    <row r="367" spans="2:65" s="1" customFormat="1" ht="29.25">
      <c r="B367" s="35"/>
      <c r="C367" s="36"/>
      <c r="D367" s="213" t="s">
        <v>566</v>
      </c>
      <c r="E367" s="36"/>
      <c r="F367" s="214" t="s">
        <v>820</v>
      </c>
      <c r="G367" s="36"/>
      <c r="H367" s="36"/>
      <c r="I367" s="113"/>
      <c r="J367" s="36"/>
      <c r="K367" s="36"/>
      <c r="L367" s="39"/>
      <c r="M367" s="215"/>
      <c r="N367" s="61"/>
      <c r="O367" s="61"/>
      <c r="P367" s="61"/>
      <c r="Q367" s="61"/>
      <c r="R367" s="61"/>
      <c r="S367" s="61"/>
      <c r="T367" s="62"/>
      <c r="AT367" s="17" t="s">
        <v>566</v>
      </c>
      <c r="AU367" s="17" t="s">
        <v>90</v>
      </c>
    </row>
    <row r="368" spans="2:65" s="12" customFormat="1" ht="11.25">
      <c r="B368" s="216"/>
      <c r="C368" s="217"/>
      <c r="D368" s="213" t="s">
        <v>568</v>
      </c>
      <c r="E368" s="218" t="s">
        <v>43</v>
      </c>
      <c r="F368" s="219" t="s">
        <v>821</v>
      </c>
      <c r="G368" s="217"/>
      <c r="H368" s="218" t="s">
        <v>43</v>
      </c>
      <c r="I368" s="220"/>
      <c r="J368" s="217"/>
      <c r="K368" s="217"/>
      <c r="L368" s="221"/>
      <c r="M368" s="222"/>
      <c r="N368" s="223"/>
      <c r="O368" s="223"/>
      <c r="P368" s="223"/>
      <c r="Q368" s="223"/>
      <c r="R368" s="223"/>
      <c r="S368" s="223"/>
      <c r="T368" s="224"/>
      <c r="AT368" s="225" t="s">
        <v>568</v>
      </c>
      <c r="AU368" s="225" t="s">
        <v>90</v>
      </c>
      <c r="AV368" s="12" t="s">
        <v>87</v>
      </c>
      <c r="AW368" s="12" t="s">
        <v>41</v>
      </c>
      <c r="AX368" s="12" t="s">
        <v>81</v>
      </c>
      <c r="AY368" s="225" t="s">
        <v>141</v>
      </c>
    </row>
    <row r="369" spans="2:65" s="13" customFormat="1" ht="11.25">
      <c r="B369" s="226"/>
      <c r="C369" s="227"/>
      <c r="D369" s="213" t="s">
        <v>568</v>
      </c>
      <c r="E369" s="228" t="s">
        <v>43</v>
      </c>
      <c r="F369" s="229" t="s">
        <v>822</v>
      </c>
      <c r="G369" s="227"/>
      <c r="H369" s="230">
        <v>107.82</v>
      </c>
      <c r="I369" s="231"/>
      <c r="J369" s="227"/>
      <c r="K369" s="227"/>
      <c r="L369" s="232"/>
      <c r="M369" s="233"/>
      <c r="N369" s="234"/>
      <c r="O369" s="234"/>
      <c r="P369" s="234"/>
      <c r="Q369" s="234"/>
      <c r="R369" s="234"/>
      <c r="S369" s="234"/>
      <c r="T369" s="235"/>
      <c r="AT369" s="236" t="s">
        <v>568</v>
      </c>
      <c r="AU369" s="236" t="s">
        <v>90</v>
      </c>
      <c r="AV369" s="13" t="s">
        <v>90</v>
      </c>
      <c r="AW369" s="13" t="s">
        <v>41</v>
      </c>
      <c r="AX369" s="13" t="s">
        <v>81</v>
      </c>
      <c r="AY369" s="236" t="s">
        <v>141</v>
      </c>
    </row>
    <row r="370" spans="2:65" s="14" customFormat="1" ht="11.25">
      <c r="B370" s="237"/>
      <c r="C370" s="238"/>
      <c r="D370" s="213" t="s">
        <v>568</v>
      </c>
      <c r="E370" s="239" t="s">
        <v>43</v>
      </c>
      <c r="F370" s="240" t="s">
        <v>571</v>
      </c>
      <c r="G370" s="238"/>
      <c r="H370" s="241">
        <v>107.82</v>
      </c>
      <c r="I370" s="242"/>
      <c r="J370" s="238"/>
      <c r="K370" s="238"/>
      <c r="L370" s="243"/>
      <c r="M370" s="244"/>
      <c r="N370" s="245"/>
      <c r="O370" s="245"/>
      <c r="P370" s="245"/>
      <c r="Q370" s="245"/>
      <c r="R370" s="245"/>
      <c r="S370" s="245"/>
      <c r="T370" s="246"/>
      <c r="AT370" s="247" t="s">
        <v>568</v>
      </c>
      <c r="AU370" s="247" t="s">
        <v>90</v>
      </c>
      <c r="AV370" s="14" t="s">
        <v>147</v>
      </c>
      <c r="AW370" s="14" t="s">
        <v>41</v>
      </c>
      <c r="AX370" s="14" t="s">
        <v>87</v>
      </c>
      <c r="AY370" s="247" t="s">
        <v>141</v>
      </c>
    </row>
    <row r="371" spans="2:65" s="1" customFormat="1" ht="45" customHeight="1">
      <c r="B371" s="35"/>
      <c r="C371" s="175" t="s">
        <v>219</v>
      </c>
      <c r="D371" s="175" t="s">
        <v>142</v>
      </c>
      <c r="E371" s="176" t="s">
        <v>823</v>
      </c>
      <c r="F371" s="177" t="s">
        <v>824</v>
      </c>
      <c r="G371" s="178" t="s">
        <v>418</v>
      </c>
      <c r="H371" s="179">
        <v>39.619999999999997</v>
      </c>
      <c r="I371" s="180"/>
      <c r="J371" s="181">
        <f>ROUND(I371*H371,2)</f>
        <v>0</v>
      </c>
      <c r="K371" s="177" t="s">
        <v>146</v>
      </c>
      <c r="L371" s="39"/>
      <c r="M371" s="182" t="s">
        <v>43</v>
      </c>
      <c r="N371" s="183" t="s">
        <v>52</v>
      </c>
      <c r="O371" s="61"/>
      <c r="P371" s="184">
        <f>O371*H371</f>
        <v>0</v>
      </c>
      <c r="Q371" s="184">
        <v>0</v>
      </c>
      <c r="R371" s="184">
        <f>Q371*H371</f>
        <v>0</v>
      </c>
      <c r="S371" s="184">
        <v>0</v>
      </c>
      <c r="T371" s="185">
        <f>S371*H371</f>
        <v>0</v>
      </c>
      <c r="AR371" s="17" t="s">
        <v>147</v>
      </c>
      <c r="AT371" s="17" t="s">
        <v>142</v>
      </c>
      <c r="AU371" s="17" t="s">
        <v>90</v>
      </c>
      <c r="AY371" s="17" t="s">
        <v>141</v>
      </c>
      <c r="BE371" s="186">
        <f>IF(N371="základní",J371,0)</f>
        <v>0</v>
      </c>
      <c r="BF371" s="186">
        <f>IF(N371="snížená",J371,0)</f>
        <v>0</v>
      </c>
      <c r="BG371" s="186">
        <f>IF(N371="zákl. přenesená",J371,0)</f>
        <v>0</v>
      </c>
      <c r="BH371" s="186">
        <f>IF(N371="sníž. přenesená",J371,0)</f>
        <v>0</v>
      </c>
      <c r="BI371" s="186">
        <f>IF(N371="nulová",J371,0)</f>
        <v>0</v>
      </c>
      <c r="BJ371" s="17" t="s">
        <v>87</v>
      </c>
      <c r="BK371" s="186">
        <f>ROUND(I371*H371,2)</f>
        <v>0</v>
      </c>
      <c r="BL371" s="17" t="s">
        <v>147</v>
      </c>
      <c r="BM371" s="17" t="s">
        <v>825</v>
      </c>
    </row>
    <row r="372" spans="2:65" s="1" customFormat="1" ht="39">
      <c r="B372" s="35"/>
      <c r="C372" s="36"/>
      <c r="D372" s="213" t="s">
        <v>566</v>
      </c>
      <c r="E372" s="36"/>
      <c r="F372" s="214" t="s">
        <v>814</v>
      </c>
      <c r="G372" s="36"/>
      <c r="H372" s="36"/>
      <c r="I372" s="113"/>
      <c r="J372" s="36"/>
      <c r="K372" s="36"/>
      <c r="L372" s="39"/>
      <c r="M372" s="215"/>
      <c r="N372" s="61"/>
      <c r="O372" s="61"/>
      <c r="P372" s="61"/>
      <c r="Q372" s="61"/>
      <c r="R372" s="61"/>
      <c r="S372" s="61"/>
      <c r="T372" s="62"/>
      <c r="AT372" s="17" t="s">
        <v>566</v>
      </c>
      <c r="AU372" s="17" t="s">
        <v>90</v>
      </c>
    </row>
    <row r="373" spans="2:65" s="12" customFormat="1" ht="11.25">
      <c r="B373" s="216"/>
      <c r="C373" s="217"/>
      <c r="D373" s="213" t="s">
        <v>568</v>
      </c>
      <c r="E373" s="218" t="s">
        <v>43</v>
      </c>
      <c r="F373" s="219" t="s">
        <v>826</v>
      </c>
      <c r="G373" s="217"/>
      <c r="H373" s="218" t="s">
        <v>43</v>
      </c>
      <c r="I373" s="220"/>
      <c r="J373" s="217"/>
      <c r="K373" s="217"/>
      <c r="L373" s="221"/>
      <c r="M373" s="222"/>
      <c r="N373" s="223"/>
      <c r="O373" s="223"/>
      <c r="P373" s="223"/>
      <c r="Q373" s="223"/>
      <c r="R373" s="223"/>
      <c r="S373" s="223"/>
      <c r="T373" s="224"/>
      <c r="AT373" s="225" t="s">
        <v>568</v>
      </c>
      <c r="AU373" s="225" t="s">
        <v>90</v>
      </c>
      <c r="AV373" s="12" t="s">
        <v>87</v>
      </c>
      <c r="AW373" s="12" t="s">
        <v>41</v>
      </c>
      <c r="AX373" s="12" t="s">
        <v>81</v>
      </c>
      <c r="AY373" s="225" t="s">
        <v>141</v>
      </c>
    </row>
    <row r="374" spans="2:65" s="13" customFormat="1" ht="11.25">
      <c r="B374" s="226"/>
      <c r="C374" s="227"/>
      <c r="D374" s="213" t="s">
        <v>568</v>
      </c>
      <c r="E374" s="228" t="s">
        <v>43</v>
      </c>
      <c r="F374" s="229" t="s">
        <v>827</v>
      </c>
      <c r="G374" s="227"/>
      <c r="H374" s="230">
        <v>39.619999999999997</v>
      </c>
      <c r="I374" s="231"/>
      <c r="J374" s="227"/>
      <c r="K374" s="227"/>
      <c r="L374" s="232"/>
      <c r="M374" s="233"/>
      <c r="N374" s="234"/>
      <c r="O374" s="234"/>
      <c r="P374" s="234"/>
      <c r="Q374" s="234"/>
      <c r="R374" s="234"/>
      <c r="S374" s="234"/>
      <c r="T374" s="235"/>
      <c r="AT374" s="236" t="s">
        <v>568</v>
      </c>
      <c r="AU374" s="236" t="s">
        <v>90</v>
      </c>
      <c r="AV374" s="13" t="s">
        <v>90</v>
      </c>
      <c r="AW374" s="13" t="s">
        <v>41</v>
      </c>
      <c r="AX374" s="13" t="s">
        <v>81</v>
      </c>
      <c r="AY374" s="236" t="s">
        <v>141</v>
      </c>
    </row>
    <row r="375" spans="2:65" s="14" customFormat="1" ht="11.25">
      <c r="B375" s="237"/>
      <c r="C375" s="238"/>
      <c r="D375" s="213" t="s">
        <v>568</v>
      </c>
      <c r="E375" s="239" t="s">
        <v>43</v>
      </c>
      <c r="F375" s="240" t="s">
        <v>571</v>
      </c>
      <c r="G375" s="238"/>
      <c r="H375" s="241">
        <v>39.619999999999997</v>
      </c>
      <c r="I375" s="242"/>
      <c r="J375" s="238"/>
      <c r="K375" s="238"/>
      <c r="L375" s="243"/>
      <c r="M375" s="244"/>
      <c r="N375" s="245"/>
      <c r="O375" s="245"/>
      <c r="P375" s="245"/>
      <c r="Q375" s="245"/>
      <c r="R375" s="245"/>
      <c r="S375" s="245"/>
      <c r="T375" s="246"/>
      <c r="AT375" s="247" t="s">
        <v>568</v>
      </c>
      <c r="AU375" s="247" t="s">
        <v>90</v>
      </c>
      <c r="AV375" s="14" t="s">
        <v>147</v>
      </c>
      <c r="AW375" s="14" t="s">
        <v>41</v>
      </c>
      <c r="AX375" s="14" t="s">
        <v>87</v>
      </c>
      <c r="AY375" s="247" t="s">
        <v>141</v>
      </c>
    </row>
    <row r="376" spans="2:65" s="1" customFormat="1" ht="33.75" customHeight="1">
      <c r="B376" s="35"/>
      <c r="C376" s="175" t="s">
        <v>303</v>
      </c>
      <c r="D376" s="175" t="s">
        <v>142</v>
      </c>
      <c r="E376" s="176" t="s">
        <v>828</v>
      </c>
      <c r="F376" s="177" t="s">
        <v>829</v>
      </c>
      <c r="G376" s="178" t="s">
        <v>418</v>
      </c>
      <c r="H376" s="179">
        <v>76.239999999999995</v>
      </c>
      <c r="I376" s="180"/>
      <c r="J376" s="181">
        <f>ROUND(I376*H376,2)</f>
        <v>0</v>
      </c>
      <c r="K376" s="177" t="s">
        <v>146</v>
      </c>
      <c r="L376" s="39"/>
      <c r="M376" s="182" t="s">
        <v>43</v>
      </c>
      <c r="N376" s="183" t="s">
        <v>52</v>
      </c>
      <c r="O376" s="61"/>
      <c r="P376" s="184">
        <f>O376*H376</f>
        <v>0</v>
      </c>
      <c r="Q376" s="184">
        <v>0</v>
      </c>
      <c r="R376" s="184">
        <f>Q376*H376</f>
        <v>0</v>
      </c>
      <c r="S376" s="184">
        <v>0</v>
      </c>
      <c r="T376" s="185">
        <f>S376*H376</f>
        <v>0</v>
      </c>
      <c r="AR376" s="17" t="s">
        <v>147</v>
      </c>
      <c r="AT376" s="17" t="s">
        <v>142</v>
      </c>
      <c r="AU376" s="17" t="s">
        <v>90</v>
      </c>
      <c r="AY376" s="17" t="s">
        <v>141</v>
      </c>
      <c r="BE376" s="186">
        <f>IF(N376="základní",J376,0)</f>
        <v>0</v>
      </c>
      <c r="BF376" s="186">
        <f>IF(N376="snížená",J376,0)</f>
        <v>0</v>
      </c>
      <c r="BG376" s="186">
        <f>IF(N376="zákl. přenesená",J376,0)</f>
        <v>0</v>
      </c>
      <c r="BH376" s="186">
        <f>IF(N376="sníž. přenesená",J376,0)</f>
        <v>0</v>
      </c>
      <c r="BI376" s="186">
        <f>IF(N376="nulová",J376,0)</f>
        <v>0</v>
      </c>
      <c r="BJ376" s="17" t="s">
        <v>87</v>
      </c>
      <c r="BK376" s="186">
        <f>ROUND(I376*H376,2)</f>
        <v>0</v>
      </c>
      <c r="BL376" s="17" t="s">
        <v>147</v>
      </c>
      <c r="BM376" s="17" t="s">
        <v>830</v>
      </c>
    </row>
    <row r="377" spans="2:65" s="1" customFormat="1" ht="29.25">
      <c r="B377" s="35"/>
      <c r="C377" s="36"/>
      <c r="D377" s="213" t="s">
        <v>566</v>
      </c>
      <c r="E377" s="36"/>
      <c r="F377" s="214" t="s">
        <v>831</v>
      </c>
      <c r="G377" s="36"/>
      <c r="H377" s="36"/>
      <c r="I377" s="113"/>
      <c r="J377" s="36"/>
      <c r="K377" s="36"/>
      <c r="L377" s="39"/>
      <c r="M377" s="215"/>
      <c r="N377" s="61"/>
      <c r="O377" s="61"/>
      <c r="P377" s="61"/>
      <c r="Q377" s="61"/>
      <c r="R377" s="61"/>
      <c r="S377" s="61"/>
      <c r="T377" s="62"/>
      <c r="AT377" s="17" t="s">
        <v>566</v>
      </c>
      <c r="AU377" s="17" t="s">
        <v>90</v>
      </c>
    </row>
    <row r="378" spans="2:65" s="12" customFormat="1" ht="11.25">
      <c r="B378" s="216"/>
      <c r="C378" s="217"/>
      <c r="D378" s="213" t="s">
        <v>568</v>
      </c>
      <c r="E378" s="218" t="s">
        <v>43</v>
      </c>
      <c r="F378" s="219" t="s">
        <v>832</v>
      </c>
      <c r="G378" s="217"/>
      <c r="H378" s="218" t="s">
        <v>43</v>
      </c>
      <c r="I378" s="220"/>
      <c r="J378" s="217"/>
      <c r="K378" s="217"/>
      <c r="L378" s="221"/>
      <c r="M378" s="222"/>
      <c r="N378" s="223"/>
      <c r="O378" s="223"/>
      <c r="P378" s="223"/>
      <c r="Q378" s="223"/>
      <c r="R378" s="223"/>
      <c r="S378" s="223"/>
      <c r="T378" s="224"/>
      <c r="AT378" s="225" t="s">
        <v>568</v>
      </c>
      <c r="AU378" s="225" t="s">
        <v>90</v>
      </c>
      <c r="AV378" s="12" t="s">
        <v>87</v>
      </c>
      <c r="AW378" s="12" t="s">
        <v>41</v>
      </c>
      <c r="AX378" s="12" t="s">
        <v>81</v>
      </c>
      <c r="AY378" s="225" t="s">
        <v>141</v>
      </c>
    </row>
    <row r="379" spans="2:65" s="13" customFormat="1" ht="11.25">
      <c r="B379" s="226"/>
      <c r="C379" s="227"/>
      <c r="D379" s="213" t="s">
        <v>568</v>
      </c>
      <c r="E379" s="228" t="s">
        <v>43</v>
      </c>
      <c r="F379" s="229" t="s">
        <v>833</v>
      </c>
      <c r="G379" s="227"/>
      <c r="H379" s="230">
        <v>76.239999999999995</v>
      </c>
      <c r="I379" s="231"/>
      <c r="J379" s="227"/>
      <c r="K379" s="227"/>
      <c r="L379" s="232"/>
      <c r="M379" s="233"/>
      <c r="N379" s="234"/>
      <c r="O379" s="234"/>
      <c r="P379" s="234"/>
      <c r="Q379" s="234"/>
      <c r="R379" s="234"/>
      <c r="S379" s="234"/>
      <c r="T379" s="235"/>
      <c r="AT379" s="236" t="s">
        <v>568</v>
      </c>
      <c r="AU379" s="236" t="s">
        <v>90</v>
      </c>
      <c r="AV379" s="13" t="s">
        <v>90</v>
      </c>
      <c r="AW379" s="13" t="s">
        <v>41</v>
      </c>
      <c r="AX379" s="13" t="s">
        <v>81</v>
      </c>
      <c r="AY379" s="236" t="s">
        <v>141</v>
      </c>
    </row>
    <row r="380" spans="2:65" s="14" customFormat="1" ht="11.25">
      <c r="B380" s="237"/>
      <c r="C380" s="238"/>
      <c r="D380" s="213" t="s">
        <v>568</v>
      </c>
      <c r="E380" s="239" t="s">
        <v>43</v>
      </c>
      <c r="F380" s="240" t="s">
        <v>571</v>
      </c>
      <c r="G380" s="238"/>
      <c r="H380" s="241">
        <v>76.239999999999995</v>
      </c>
      <c r="I380" s="242"/>
      <c r="J380" s="238"/>
      <c r="K380" s="238"/>
      <c r="L380" s="243"/>
      <c r="M380" s="244"/>
      <c r="N380" s="245"/>
      <c r="O380" s="245"/>
      <c r="P380" s="245"/>
      <c r="Q380" s="245"/>
      <c r="R380" s="245"/>
      <c r="S380" s="245"/>
      <c r="T380" s="246"/>
      <c r="AT380" s="247" t="s">
        <v>568</v>
      </c>
      <c r="AU380" s="247" t="s">
        <v>90</v>
      </c>
      <c r="AV380" s="14" t="s">
        <v>147</v>
      </c>
      <c r="AW380" s="14" t="s">
        <v>41</v>
      </c>
      <c r="AX380" s="14" t="s">
        <v>87</v>
      </c>
      <c r="AY380" s="247" t="s">
        <v>141</v>
      </c>
    </row>
    <row r="381" spans="2:65" s="1" customFormat="1" ht="22.5" customHeight="1">
      <c r="B381" s="35"/>
      <c r="C381" s="175" t="s">
        <v>223</v>
      </c>
      <c r="D381" s="175" t="s">
        <v>142</v>
      </c>
      <c r="E381" s="176" t="s">
        <v>834</v>
      </c>
      <c r="F381" s="177" t="s">
        <v>835</v>
      </c>
      <c r="G381" s="178" t="s">
        <v>145</v>
      </c>
      <c r="H381" s="179">
        <v>4</v>
      </c>
      <c r="I381" s="180"/>
      <c r="J381" s="181">
        <f>ROUND(I381*H381,2)</f>
        <v>0</v>
      </c>
      <c r="K381" s="177" t="s">
        <v>146</v>
      </c>
      <c r="L381" s="39"/>
      <c r="M381" s="182" t="s">
        <v>43</v>
      </c>
      <c r="N381" s="183" t="s">
        <v>52</v>
      </c>
      <c r="O381" s="61"/>
      <c r="P381" s="184">
        <f>O381*H381</f>
        <v>0</v>
      </c>
      <c r="Q381" s="184">
        <v>0</v>
      </c>
      <c r="R381" s="184">
        <f>Q381*H381</f>
        <v>0</v>
      </c>
      <c r="S381" s="184">
        <v>0</v>
      </c>
      <c r="T381" s="185">
        <f>S381*H381</f>
        <v>0</v>
      </c>
      <c r="AR381" s="17" t="s">
        <v>198</v>
      </c>
      <c r="AT381" s="17" t="s">
        <v>142</v>
      </c>
      <c r="AU381" s="17" t="s">
        <v>90</v>
      </c>
      <c r="AY381" s="17" t="s">
        <v>141</v>
      </c>
      <c r="BE381" s="186">
        <f>IF(N381="základní",J381,0)</f>
        <v>0</v>
      </c>
      <c r="BF381" s="186">
        <f>IF(N381="snížená",J381,0)</f>
        <v>0</v>
      </c>
      <c r="BG381" s="186">
        <f>IF(N381="zákl. přenesená",J381,0)</f>
        <v>0</v>
      </c>
      <c r="BH381" s="186">
        <f>IF(N381="sníž. přenesená",J381,0)</f>
        <v>0</v>
      </c>
      <c r="BI381" s="186">
        <f>IF(N381="nulová",J381,0)</f>
        <v>0</v>
      </c>
      <c r="BJ381" s="17" t="s">
        <v>87</v>
      </c>
      <c r="BK381" s="186">
        <f>ROUND(I381*H381,2)</f>
        <v>0</v>
      </c>
      <c r="BL381" s="17" t="s">
        <v>198</v>
      </c>
      <c r="BM381" s="17" t="s">
        <v>836</v>
      </c>
    </row>
    <row r="382" spans="2:65" s="1" customFormat="1" ht="19.5">
      <c r="B382" s="35"/>
      <c r="C382" s="36"/>
      <c r="D382" s="213" t="s">
        <v>566</v>
      </c>
      <c r="E382" s="36"/>
      <c r="F382" s="214" t="s">
        <v>837</v>
      </c>
      <c r="G382" s="36"/>
      <c r="H382" s="36"/>
      <c r="I382" s="113"/>
      <c r="J382" s="36"/>
      <c r="K382" s="36"/>
      <c r="L382" s="39"/>
      <c r="M382" s="215"/>
      <c r="N382" s="61"/>
      <c r="O382" s="61"/>
      <c r="P382" s="61"/>
      <c r="Q382" s="61"/>
      <c r="R382" s="61"/>
      <c r="S382" s="61"/>
      <c r="T382" s="62"/>
      <c r="AT382" s="17" t="s">
        <v>566</v>
      </c>
      <c r="AU382" s="17" t="s">
        <v>90</v>
      </c>
    </row>
    <row r="383" spans="2:65" s="12" customFormat="1" ht="11.25">
      <c r="B383" s="216"/>
      <c r="C383" s="217"/>
      <c r="D383" s="213" t="s">
        <v>568</v>
      </c>
      <c r="E383" s="218" t="s">
        <v>43</v>
      </c>
      <c r="F383" s="219" t="s">
        <v>838</v>
      </c>
      <c r="G383" s="217"/>
      <c r="H383" s="218" t="s">
        <v>43</v>
      </c>
      <c r="I383" s="220"/>
      <c r="J383" s="217"/>
      <c r="K383" s="217"/>
      <c r="L383" s="221"/>
      <c r="M383" s="222"/>
      <c r="N383" s="223"/>
      <c r="O383" s="223"/>
      <c r="P383" s="223"/>
      <c r="Q383" s="223"/>
      <c r="R383" s="223"/>
      <c r="S383" s="223"/>
      <c r="T383" s="224"/>
      <c r="AT383" s="225" t="s">
        <v>568</v>
      </c>
      <c r="AU383" s="225" t="s">
        <v>90</v>
      </c>
      <c r="AV383" s="12" t="s">
        <v>87</v>
      </c>
      <c r="AW383" s="12" t="s">
        <v>41</v>
      </c>
      <c r="AX383" s="12" t="s">
        <v>81</v>
      </c>
      <c r="AY383" s="225" t="s">
        <v>141</v>
      </c>
    </row>
    <row r="384" spans="2:65" s="13" customFormat="1" ht="11.25">
      <c r="B384" s="226"/>
      <c r="C384" s="227"/>
      <c r="D384" s="213" t="s">
        <v>568</v>
      </c>
      <c r="E384" s="228" t="s">
        <v>43</v>
      </c>
      <c r="F384" s="229" t="s">
        <v>147</v>
      </c>
      <c r="G384" s="227"/>
      <c r="H384" s="230">
        <v>4</v>
      </c>
      <c r="I384" s="231"/>
      <c r="J384" s="227"/>
      <c r="K384" s="227"/>
      <c r="L384" s="232"/>
      <c r="M384" s="233"/>
      <c r="N384" s="234"/>
      <c r="O384" s="234"/>
      <c r="P384" s="234"/>
      <c r="Q384" s="234"/>
      <c r="R384" s="234"/>
      <c r="S384" s="234"/>
      <c r="T384" s="235"/>
      <c r="AT384" s="236" t="s">
        <v>568</v>
      </c>
      <c r="AU384" s="236" t="s">
        <v>90</v>
      </c>
      <c r="AV384" s="13" t="s">
        <v>90</v>
      </c>
      <c r="AW384" s="13" t="s">
        <v>41</v>
      </c>
      <c r="AX384" s="13" t="s">
        <v>81</v>
      </c>
      <c r="AY384" s="236" t="s">
        <v>141</v>
      </c>
    </row>
    <row r="385" spans="2:65" s="14" customFormat="1" ht="11.25">
      <c r="B385" s="237"/>
      <c r="C385" s="238"/>
      <c r="D385" s="213" t="s">
        <v>568</v>
      </c>
      <c r="E385" s="239" t="s">
        <v>43</v>
      </c>
      <c r="F385" s="240" t="s">
        <v>571</v>
      </c>
      <c r="G385" s="238"/>
      <c r="H385" s="241">
        <v>4</v>
      </c>
      <c r="I385" s="242"/>
      <c r="J385" s="238"/>
      <c r="K385" s="238"/>
      <c r="L385" s="243"/>
      <c r="M385" s="244"/>
      <c r="N385" s="245"/>
      <c r="O385" s="245"/>
      <c r="P385" s="245"/>
      <c r="Q385" s="245"/>
      <c r="R385" s="245"/>
      <c r="S385" s="245"/>
      <c r="T385" s="246"/>
      <c r="AT385" s="247" t="s">
        <v>568</v>
      </c>
      <c r="AU385" s="247" t="s">
        <v>90</v>
      </c>
      <c r="AV385" s="14" t="s">
        <v>147</v>
      </c>
      <c r="AW385" s="14" t="s">
        <v>41</v>
      </c>
      <c r="AX385" s="14" t="s">
        <v>87</v>
      </c>
      <c r="AY385" s="247" t="s">
        <v>141</v>
      </c>
    </row>
    <row r="386" spans="2:65" s="1" customFormat="1" ht="33.75" customHeight="1">
      <c r="B386" s="35"/>
      <c r="C386" s="175" t="s">
        <v>310</v>
      </c>
      <c r="D386" s="175" t="s">
        <v>142</v>
      </c>
      <c r="E386" s="176" t="s">
        <v>839</v>
      </c>
      <c r="F386" s="177" t="s">
        <v>840</v>
      </c>
      <c r="G386" s="178" t="s">
        <v>145</v>
      </c>
      <c r="H386" s="179">
        <v>4</v>
      </c>
      <c r="I386" s="180"/>
      <c r="J386" s="181">
        <f>ROUND(I386*H386,2)</f>
        <v>0</v>
      </c>
      <c r="K386" s="177" t="s">
        <v>146</v>
      </c>
      <c r="L386" s="39"/>
      <c r="M386" s="182" t="s">
        <v>43</v>
      </c>
      <c r="N386" s="183" t="s">
        <v>52</v>
      </c>
      <c r="O386" s="61"/>
      <c r="P386" s="184">
        <f>O386*H386</f>
        <v>0</v>
      </c>
      <c r="Q386" s="184">
        <v>0</v>
      </c>
      <c r="R386" s="184">
        <f>Q386*H386</f>
        <v>0</v>
      </c>
      <c r="S386" s="184">
        <v>0</v>
      </c>
      <c r="T386" s="185">
        <f>S386*H386</f>
        <v>0</v>
      </c>
      <c r="AR386" s="17" t="s">
        <v>198</v>
      </c>
      <c r="AT386" s="17" t="s">
        <v>142</v>
      </c>
      <c r="AU386" s="17" t="s">
        <v>90</v>
      </c>
      <c r="AY386" s="17" t="s">
        <v>141</v>
      </c>
      <c r="BE386" s="186">
        <f>IF(N386="základní",J386,0)</f>
        <v>0</v>
      </c>
      <c r="BF386" s="186">
        <f>IF(N386="snížená",J386,0)</f>
        <v>0</v>
      </c>
      <c r="BG386" s="186">
        <f>IF(N386="zákl. přenesená",J386,0)</f>
        <v>0</v>
      </c>
      <c r="BH386" s="186">
        <f>IF(N386="sníž. přenesená",J386,0)</f>
        <v>0</v>
      </c>
      <c r="BI386" s="186">
        <f>IF(N386="nulová",J386,0)</f>
        <v>0</v>
      </c>
      <c r="BJ386" s="17" t="s">
        <v>87</v>
      </c>
      <c r="BK386" s="186">
        <f>ROUND(I386*H386,2)</f>
        <v>0</v>
      </c>
      <c r="BL386" s="17" t="s">
        <v>198</v>
      </c>
      <c r="BM386" s="17" t="s">
        <v>841</v>
      </c>
    </row>
    <row r="387" spans="2:65" s="1" customFormat="1" ht="29.25">
      <c r="B387" s="35"/>
      <c r="C387" s="36"/>
      <c r="D387" s="213" t="s">
        <v>566</v>
      </c>
      <c r="E387" s="36"/>
      <c r="F387" s="214" t="s">
        <v>842</v>
      </c>
      <c r="G387" s="36"/>
      <c r="H387" s="36"/>
      <c r="I387" s="113"/>
      <c r="J387" s="36"/>
      <c r="K387" s="36"/>
      <c r="L387" s="39"/>
      <c r="M387" s="215"/>
      <c r="N387" s="61"/>
      <c r="O387" s="61"/>
      <c r="P387" s="61"/>
      <c r="Q387" s="61"/>
      <c r="R387" s="61"/>
      <c r="S387" s="61"/>
      <c r="T387" s="62"/>
      <c r="AT387" s="17" t="s">
        <v>566</v>
      </c>
      <c r="AU387" s="17" t="s">
        <v>90</v>
      </c>
    </row>
    <row r="388" spans="2:65" s="12" customFormat="1" ht="11.25">
      <c r="B388" s="216"/>
      <c r="C388" s="217"/>
      <c r="D388" s="213" t="s">
        <v>568</v>
      </c>
      <c r="E388" s="218" t="s">
        <v>43</v>
      </c>
      <c r="F388" s="219" t="s">
        <v>838</v>
      </c>
      <c r="G388" s="217"/>
      <c r="H388" s="218" t="s">
        <v>43</v>
      </c>
      <c r="I388" s="220"/>
      <c r="J388" s="217"/>
      <c r="K388" s="217"/>
      <c r="L388" s="221"/>
      <c r="M388" s="222"/>
      <c r="N388" s="223"/>
      <c r="O388" s="223"/>
      <c r="P388" s="223"/>
      <c r="Q388" s="223"/>
      <c r="R388" s="223"/>
      <c r="S388" s="223"/>
      <c r="T388" s="224"/>
      <c r="AT388" s="225" t="s">
        <v>568</v>
      </c>
      <c r="AU388" s="225" t="s">
        <v>90</v>
      </c>
      <c r="AV388" s="12" t="s">
        <v>87</v>
      </c>
      <c r="AW388" s="12" t="s">
        <v>41</v>
      </c>
      <c r="AX388" s="12" t="s">
        <v>81</v>
      </c>
      <c r="AY388" s="225" t="s">
        <v>141</v>
      </c>
    </row>
    <row r="389" spans="2:65" s="13" customFormat="1" ht="11.25">
      <c r="B389" s="226"/>
      <c r="C389" s="227"/>
      <c r="D389" s="213" t="s">
        <v>568</v>
      </c>
      <c r="E389" s="228" t="s">
        <v>43</v>
      </c>
      <c r="F389" s="229" t="s">
        <v>147</v>
      </c>
      <c r="G389" s="227"/>
      <c r="H389" s="230">
        <v>4</v>
      </c>
      <c r="I389" s="231"/>
      <c r="J389" s="227"/>
      <c r="K389" s="227"/>
      <c r="L389" s="232"/>
      <c r="M389" s="233"/>
      <c r="N389" s="234"/>
      <c r="O389" s="234"/>
      <c r="P389" s="234"/>
      <c r="Q389" s="234"/>
      <c r="R389" s="234"/>
      <c r="S389" s="234"/>
      <c r="T389" s="235"/>
      <c r="AT389" s="236" t="s">
        <v>568</v>
      </c>
      <c r="AU389" s="236" t="s">
        <v>90</v>
      </c>
      <c r="AV389" s="13" t="s">
        <v>90</v>
      </c>
      <c r="AW389" s="13" t="s">
        <v>41</v>
      </c>
      <c r="AX389" s="13" t="s">
        <v>81</v>
      </c>
      <c r="AY389" s="236" t="s">
        <v>141</v>
      </c>
    </row>
    <row r="390" spans="2:65" s="14" customFormat="1" ht="11.25">
      <c r="B390" s="237"/>
      <c r="C390" s="238"/>
      <c r="D390" s="213" t="s">
        <v>568</v>
      </c>
      <c r="E390" s="239" t="s">
        <v>43</v>
      </c>
      <c r="F390" s="240" t="s">
        <v>571</v>
      </c>
      <c r="G390" s="238"/>
      <c r="H390" s="241">
        <v>4</v>
      </c>
      <c r="I390" s="242"/>
      <c r="J390" s="238"/>
      <c r="K390" s="238"/>
      <c r="L390" s="243"/>
      <c r="M390" s="244"/>
      <c r="N390" s="245"/>
      <c r="O390" s="245"/>
      <c r="P390" s="245"/>
      <c r="Q390" s="245"/>
      <c r="R390" s="245"/>
      <c r="S390" s="245"/>
      <c r="T390" s="246"/>
      <c r="AT390" s="247" t="s">
        <v>568</v>
      </c>
      <c r="AU390" s="247" t="s">
        <v>90</v>
      </c>
      <c r="AV390" s="14" t="s">
        <v>147</v>
      </c>
      <c r="AW390" s="14" t="s">
        <v>41</v>
      </c>
      <c r="AX390" s="14" t="s">
        <v>87</v>
      </c>
      <c r="AY390" s="247" t="s">
        <v>141</v>
      </c>
    </row>
    <row r="391" spans="2:65" s="1" customFormat="1" ht="33.75" customHeight="1">
      <c r="B391" s="35"/>
      <c r="C391" s="175" t="s">
        <v>226</v>
      </c>
      <c r="D391" s="175" t="s">
        <v>142</v>
      </c>
      <c r="E391" s="176" t="s">
        <v>843</v>
      </c>
      <c r="F391" s="177" t="s">
        <v>844</v>
      </c>
      <c r="G391" s="178" t="s">
        <v>604</v>
      </c>
      <c r="H391" s="179">
        <v>16</v>
      </c>
      <c r="I391" s="180"/>
      <c r="J391" s="181">
        <f>ROUND(I391*H391,2)</f>
        <v>0</v>
      </c>
      <c r="K391" s="177" t="s">
        <v>146</v>
      </c>
      <c r="L391" s="39"/>
      <c r="M391" s="182" t="s">
        <v>43</v>
      </c>
      <c r="N391" s="183" t="s">
        <v>52</v>
      </c>
      <c r="O391" s="61"/>
      <c r="P391" s="184">
        <f>O391*H391</f>
        <v>0</v>
      </c>
      <c r="Q391" s="184">
        <v>0</v>
      </c>
      <c r="R391" s="184">
        <f>Q391*H391</f>
        <v>0</v>
      </c>
      <c r="S391" s="184">
        <v>0</v>
      </c>
      <c r="T391" s="185">
        <f>S391*H391</f>
        <v>0</v>
      </c>
      <c r="AR391" s="17" t="s">
        <v>198</v>
      </c>
      <c r="AT391" s="17" t="s">
        <v>142</v>
      </c>
      <c r="AU391" s="17" t="s">
        <v>90</v>
      </c>
      <c r="AY391" s="17" t="s">
        <v>141</v>
      </c>
      <c r="BE391" s="186">
        <f>IF(N391="základní",J391,0)</f>
        <v>0</v>
      </c>
      <c r="BF391" s="186">
        <f>IF(N391="snížená",J391,0)</f>
        <v>0</v>
      </c>
      <c r="BG391" s="186">
        <f>IF(N391="zákl. přenesená",J391,0)</f>
        <v>0</v>
      </c>
      <c r="BH391" s="186">
        <f>IF(N391="sníž. přenesená",J391,0)</f>
        <v>0</v>
      </c>
      <c r="BI391" s="186">
        <f>IF(N391="nulová",J391,0)</f>
        <v>0</v>
      </c>
      <c r="BJ391" s="17" t="s">
        <v>87</v>
      </c>
      <c r="BK391" s="186">
        <f>ROUND(I391*H391,2)</f>
        <v>0</v>
      </c>
      <c r="BL391" s="17" t="s">
        <v>198</v>
      </c>
      <c r="BM391" s="17" t="s">
        <v>845</v>
      </c>
    </row>
    <row r="392" spans="2:65" s="1" customFormat="1" ht="29.25">
      <c r="B392" s="35"/>
      <c r="C392" s="36"/>
      <c r="D392" s="213" t="s">
        <v>566</v>
      </c>
      <c r="E392" s="36"/>
      <c r="F392" s="214" t="s">
        <v>846</v>
      </c>
      <c r="G392" s="36"/>
      <c r="H392" s="36"/>
      <c r="I392" s="113"/>
      <c r="J392" s="36"/>
      <c r="K392" s="36"/>
      <c r="L392" s="39"/>
      <c r="M392" s="215"/>
      <c r="N392" s="61"/>
      <c r="O392" s="61"/>
      <c r="P392" s="61"/>
      <c r="Q392" s="61"/>
      <c r="R392" s="61"/>
      <c r="S392" s="61"/>
      <c r="T392" s="62"/>
      <c r="AT392" s="17" t="s">
        <v>566</v>
      </c>
      <c r="AU392" s="17" t="s">
        <v>90</v>
      </c>
    </row>
    <row r="393" spans="2:65" s="12" customFormat="1" ht="11.25">
      <c r="B393" s="216"/>
      <c r="C393" s="217"/>
      <c r="D393" s="213" t="s">
        <v>568</v>
      </c>
      <c r="E393" s="218" t="s">
        <v>43</v>
      </c>
      <c r="F393" s="219" t="s">
        <v>847</v>
      </c>
      <c r="G393" s="217"/>
      <c r="H393" s="218" t="s">
        <v>43</v>
      </c>
      <c r="I393" s="220"/>
      <c r="J393" s="217"/>
      <c r="K393" s="217"/>
      <c r="L393" s="221"/>
      <c r="M393" s="222"/>
      <c r="N393" s="223"/>
      <c r="O393" s="223"/>
      <c r="P393" s="223"/>
      <c r="Q393" s="223"/>
      <c r="R393" s="223"/>
      <c r="S393" s="223"/>
      <c r="T393" s="224"/>
      <c r="AT393" s="225" t="s">
        <v>568</v>
      </c>
      <c r="AU393" s="225" t="s">
        <v>90</v>
      </c>
      <c r="AV393" s="12" t="s">
        <v>87</v>
      </c>
      <c r="AW393" s="12" t="s">
        <v>41</v>
      </c>
      <c r="AX393" s="12" t="s">
        <v>81</v>
      </c>
      <c r="AY393" s="225" t="s">
        <v>141</v>
      </c>
    </row>
    <row r="394" spans="2:65" s="12" customFormat="1" ht="11.25">
      <c r="B394" s="216"/>
      <c r="C394" s="217"/>
      <c r="D394" s="213" t="s">
        <v>568</v>
      </c>
      <c r="E394" s="218" t="s">
        <v>43</v>
      </c>
      <c r="F394" s="219" t="s">
        <v>848</v>
      </c>
      <c r="G394" s="217"/>
      <c r="H394" s="218" t="s">
        <v>43</v>
      </c>
      <c r="I394" s="220"/>
      <c r="J394" s="217"/>
      <c r="K394" s="217"/>
      <c r="L394" s="221"/>
      <c r="M394" s="222"/>
      <c r="N394" s="223"/>
      <c r="O394" s="223"/>
      <c r="P394" s="223"/>
      <c r="Q394" s="223"/>
      <c r="R394" s="223"/>
      <c r="S394" s="223"/>
      <c r="T394" s="224"/>
      <c r="AT394" s="225" t="s">
        <v>568</v>
      </c>
      <c r="AU394" s="225" t="s">
        <v>90</v>
      </c>
      <c r="AV394" s="12" t="s">
        <v>87</v>
      </c>
      <c r="AW394" s="12" t="s">
        <v>41</v>
      </c>
      <c r="AX394" s="12" t="s">
        <v>81</v>
      </c>
      <c r="AY394" s="225" t="s">
        <v>141</v>
      </c>
    </row>
    <row r="395" spans="2:65" s="13" customFormat="1" ht="11.25">
      <c r="B395" s="226"/>
      <c r="C395" s="227"/>
      <c r="D395" s="213" t="s">
        <v>568</v>
      </c>
      <c r="E395" s="228" t="s">
        <v>43</v>
      </c>
      <c r="F395" s="229" t="s">
        <v>849</v>
      </c>
      <c r="G395" s="227"/>
      <c r="H395" s="230">
        <v>6</v>
      </c>
      <c r="I395" s="231"/>
      <c r="J395" s="227"/>
      <c r="K395" s="227"/>
      <c r="L395" s="232"/>
      <c r="M395" s="233"/>
      <c r="N395" s="234"/>
      <c r="O395" s="234"/>
      <c r="P395" s="234"/>
      <c r="Q395" s="234"/>
      <c r="R395" s="234"/>
      <c r="S395" s="234"/>
      <c r="T395" s="235"/>
      <c r="AT395" s="236" t="s">
        <v>568</v>
      </c>
      <c r="AU395" s="236" t="s">
        <v>90</v>
      </c>
      <c r="AV395" s="13" t="s">
        <v>90</v>
      </c>
      <c r="AW395" s="13" t="s">
        <v>41</v>
      </c>
      <c r="AX395" s="13" t="s">
        <v>81</v>
      </c>
      <c r="AY395" s="236" t="s">
        <v>141</v>
      </c>
    </row>
    <row r="396" spans="2:65" s="12" customFormat="1" ht="11.25">
      <c r="B396" s="216"/>
      <c r="C396" s="217"/>
      <c r="D396" s="213" t="s">
        <v>568</v>
      </c>
      <c r="E396" s="218" t="s">
        <v>43</v>
      </c>
      <c r="F396" s="219" t="s">
        <v>850</v>
      </c>
      <c r="G396" s="217"/>
      <c r="H396" s="218" t="s">
        <v>43</v>
      </c>
      <c r="I396" s="220"/>
      <c r="J396" s="217"/>
      <c r="K396" s="217"/>
      <c r="L396" s="221"/>
      <c r="M396" s="222"/>
      <c r="N396" s="223"/>
      <c r="O396" s="223"/>
      <c r="P396" s="223"/>
      <c r="Q396" s="223"/>
      <c r="R396" s="223"/>
      <c r="S396" s="223"/>
      <c r="T396" s="224"/>
      <c r="AT396" s="225" t="s">
        <v>568</v>
      </c>
      <c r="AU396" s="225" t="s">
        <v>90</v>
      </c>
      <c r="AV396" s="12" t="s">
        <v>87</v>
      </c>
      <c r="AW396" s="12" t="s">
        <v>41</v>
      </c>
      <c r="AX396" s="12" t="s">
        <v>81</v>
      </c>
      <c r="AY396" s="225" t="s">
        <v>141</v>
      </c>
    </row>
    <row r="397" spans="2:65" s="13" customFormat="1" ht="11.25">
      <c r="B397" s="226"/>
      <c r="C397" s="227"/>
      <c r="D397" s="213" t="s">
        <v>568</v>
      </c>
      <c r="E397" s="228" t="s">
        <v>43</v>
      </c>
      <c r="F397" s="229" t="s">
        <v>851</v>
      </c>
      <c r="G397" s="227"/>
      <c r="H397" s="230">
        <v>2</v>
      </c>
      <c r="I397" s="231"/>
      <c r="J397" s="227"/>
      <c r="K397" s="227"/>
      <c r="L397" s="232"/>
      <c r="M397" s="233"/>
      <c r="N397" s="234"/>
      <c r="O397" s="234"/>
      <c r="P397" s="234"/>
      <c r="Q397" s="234"/>
      <c r="R397" s="234"/>
      <c r="S397" s="234"/>
      <c r="T397" s="235"/>
      <c r="AT397" s="236" t="s">
        <v>568</v>
      </c>
      <c r="AU397" s="236" t="s">
        <v>90</v>
      </c>
      <c r="AV397" s="13" t="s">
        <v>90</v>
      </c>
      <c r="AW397" s="13" t="s">
        <v>41</v>
      </c>
      <c r="AX397" s="13" t="s">
        <v>81</v>
      </c>
      <c r="AY397" s="236" t="s">
        <v>141</v>
      </c>
    </row>
    <row r="398" spans="2:65" s="12" customFormat="1" ht="11.25">
      <c r="B398" s="216"/>
      <c r="C398" s="217"/>
      <c r="D398" s="213" t="s">
        <v>568</v>
      </c>
      <c r="E398" s="218" t="s">
        <v>43</v>
      </c>
      <c r="F398" s="219" t="s">
        <v>852</v>
      </c>
      <c r="G398" s="217"/>
      <c r="H398" s="218" t="s">
        <v>43</v>
      </c>
      <c r="I398" s="220"/>
      <c r="J398" s="217"/>
      <c r="K398" s="217"/>
      <c r="L398" s="221"/>
      <c r="M398" s="222"/>
      <c r="N398" s="223"/>
      <c r="O398" s="223"/>
      <c r="P398" s="223"/>
      <c r="Q398" s="223"/>
      <c r="R398" s="223"/>
      <c r="S398" s="223"/>
      <c r="T398" s="224"/>
      <c r="AT398" s="225" t="s">
        <v>568</v>
      </c>
      <c r="AU398" s="225" t="s">
        <v>90</v>
      </c>
      <c r="AV398" s="12" t="s">
        <v>87</v>
      </c>
      <c r="AW398" s="12" t="s">
        <v>41</v>
      </c>
      <c r="AX398" s="12" t="s">
        <v>81</v>
      </c>
      <c r="AY398" s="225" t="s">
        <v>141</v>
      </c>
    </row>
    <row r="399" spans="2:65" s="13" customFormat="1" ht="11.25">
      <c r="B399" s="226"/>
      <c r="C399" s="227"/>
      <c r="D399" s="213" t="s">
        <v>568</v>
      </c>
      <c r="E399" s="228" t="s">
        <v>43</v>
      </c>
      <c r="F399" s="229" t="s">
        <v>851</v>
      </c>
      <c r="G399" s="227"/>
      <c r="H399" s="230">
        <v>2</v>
      </c>
      <c r="I399" s="231"/>
      <c r="J399" s="227"/>
      <c r="K399" s="227"/>
      <c r="L399" s="232"/>
      <c r="M399" s="233"/>
      <c r="N399" s="234"/>
      <c r="O399" s="234"/>
      <c r="P399" s="234"/>
      <c r="Q399" s="234"/>
      <c r="R399" s="234"/>
      <c r="S399" s="234"/>
      <c r="T399" s="235"/>
      <c r="AT399" s="236" t="s">
        <v>568</v>
      </c>
      <c r="AU399" s="236" t="s">
        <v>90</v>
      </c>
      <c r="AV399" s="13" t="s">
        <v>90</v>
      </c>
      <c r="AW399" s="13" t="s">
        <v>41</v>
      </c>
      <c r="AX399" s="13" t="s">
        <v>81</v>
      </c>
      <c r="AY399" s="236" t="s">
        <v>141</v>
      </c>
    </row>
    <row r="400" spans="2:65" s="12" customFormat="1" ht="11.25">
      <c r="B400" s="216"/>
      <c r="C400" s="217"/>
      <c r="D400" s="213" t="s">
        <v>568</v>
      </c>
      <c r="E400" s="218" t="s">
        <v>43</v>
      </c>
      <c r="F400" s="219" t="s">
        <v>853</v>
      </c>
      <c r="G400" s="217"/>
      <c r="H400" s="218" t="s">
        <v>43</v>
      </c>
      <c r="I400" s="220"/>
      <c r="J400" s="217"/>
      <c r="K400" s="217"/>
      <c r="L400" s="221"/>
      <c r="M400" s="222"/>
      <c r="N400" s="223"/>
      <c r="O400" s="223"/>
      <c r="P400" s="223"/>
      <c r="Q400" s="223"/>
      <c r="R400" s="223"/>
      <c r="S400" s="223"/>
      <c r="T400" s="224"/>
      <c r="AT400" s="225" t="s">
        <v>568</v>
      </c>
      <c r="AU400" s="225" t="s">
        <v>90</v>
      </c>
      <c r="AV400" s="12" t="s">
        <v>87</v>
      </c>
      <c r="AW400" s="12" t="s">
        <v>41</v>
      </c>
      <c r="AX400" s="12" t="s">
        <v>81</v>
      </c>
      <c r="AY400" s="225" t="s">
        <v>141</v>
      </c>
    </row>
    <row r="401" spans="2:65" s="13" customFormat="1" ht="11.25">
      <c r="B401" s="226"/>
      <c r="C401" s="227"/>
      <c r="D401" s="213" t="s">
        <v>568</v>
      </c>
      <c r="E401" s="228" t="s">
        <v>43</v>
      </c>
      <c r="F401" s="229" t="s">
        <v>851</v>
      </c>
      <c r="G401" s="227"/>
      <c r="H401" s="230">
        <v>2</v>
      </c>
      <c r="I401" s="231"/>
      <c r="J401" s="227"/>
      <c r="K401" s="227"/>
      <c r="L401" s="232"/>
      <c r="M401" s="233"/>
      <c r="N401" s="234"/>
      <c r="O401" s="234"/>
      <c r="P401" s="234"/>
      <c r="Q401" s="234"/>
      <c r="R401" s="234"/>
      <c r="S401" s="234"/>
      <c r="T401" s="235"/>
      <c r="AT401" s="236" t="s">
        <v>568</v>
      </c>
      <c r="AU401" s="236" t="s">
        <v>90</v>
      </c>
      <c r="AV401" s="13" t="s">
        <v>90</v>
      </c>
      <c r="AW401" s="13" t="s">
        <v>41</v>
      </c>
      <c r="AX401" s="13" t="s">
        <v>81</v>
      </c>
      <c r="AY401" s="236" t="s">
        <v>141</v>
      </c>
    </row>
    <row r="402" spans="2:65" s="12" customFormat="1" ht="11.25">
      <c r="B402" s="216"/>
      <c r="C402" s="217"/>
      <c r="D402" s="213" t="s">
        <v>568</v>
      </c>
      <c r="E402" s="218" t="s">
        <v>43</v>
      </c>
      <c r="F402" s="219" t="s">
        <v>854</v>
      </c>
      <c r="G402" s="217"/>
      <c r="H402" s="218" t="s">
        <v>43</v>
      </c>
      <c r="I402" s="220"/>
      <c r="J402" s="217"/>
      <c r="K402" s="217"/>
      <c r="L402" s="221"/>
      <c r="M402" s="222"/>
      <c r="N402" s="223"/>
      <c r="O402" s="223"/>
      <c r="P402" s="223"/>
      <c r="Q402" s="223"/>
      <c r="R402" s="223"/>
      <c r="S402" s="223"/>
      <c r="T402" s="224"/>
      <c r="AT402" s="225" t="s">
        <v>568</v>
      </c>
      <c r="AU402" s="225" t="s">
        <v>90</v>
      </c>
      <c r="AV402" s="12" t="s">
        <v>87</v>
      </c>
      <c r="AW402" s="12" t="s">
        <v>41</v>
      </c>
      <c r="AX402" s="12" t="s">
        <v>81</v>
      </c>
      <c r="AY402" s="225" t="s">
        <v>141</v>
      </c>
    </row>
    <row r="403" spans="2:65" s="13" customFormat="1" ht="11.25">
      <c r="B403" s="226"/>
      <c r="C403" s="227"/>
      <c r="D403" s="213" t="s">
        <v>568</v>
      </c>
      <c r="E403" s="228" t="s">
        <v>43</v>
      </c>
      <c r="F403" s="229" t="s">
        <v>851</v>
      </c>
      <c r="G403" s="227"/>
      <c r="H403" s="230">
        <v>2</v>
      </c>
      <c r="I403" s="231"/>
      <c r="J403" s="227"/>
      <c r="K403" s="227"/>
      <c r="L403" s="232"/>
      <c r="M403" s="233"/>
      <c r="N403" s="234"/>
      <c r="O403" s="234"/>
      <c r="P403" s="234"/>
      <c r="Q403" s="234"/>
      <c r="R403" s="234"/>
      <c r="S403" s="234"/>
      <c r="T403" s="235"/>
      <c r="AT403" s="236" t="s">
        <v>568</v>
      </c>
      <c r="AU403" s="236" t="s">
        <v>90</v>
      </c>
      <c r="AV403" s="13" t="s">
        <v>90</v>
      </c>
      <c r="AW403" s="13" t="s">
        <v>41</v>
      </c>
      <c r="AX403" s="13" t="s">
        <v>81</v>
      </c>
      <c r="AY403" s="236" t="s">
        <v>141</v>
      </c>
    </row>
    <row r="404" spans="2:65" s="12" customFormat="1" ht="11.25">
      <c r="B404" s="216"/>
      <c r="C404" s="217"/>
      <c r="D404" s="213" t="s">
        <v>568</v>
      </c>
      <c r="E404" s="218" t="s">
        <v>43</v>
      </c>
      <c r="F404" s="219" t="s">
        <v>855</v>
      </c>
      <c r="G404" s="217"/>
      <c r="H404" s="218" t="s">
        <v>43</v>
      </c>
      <c r="I404" s="220"/>
      <c r="J404" s="217"/>
      <c r="K404" s="217"/>
      <c r="L404" s="221"/>
      <c r="M404" s="222"/>
      <c r="N404" s="223"/>
      <c r="O404" s="223"/>
      <c r="P404" s="223"/>
      <c r="Q404" s="223"/>
      <c r="R404" s="223"/>
      <c r="S404" s="223"/>
      <c r="T404" s="224"/>
      <c r="AT404" s="225" t="s">
        <v>568</v>
      </c>
      <c r="AU404" s="225" t="s">
        <v>90</v>
      </c>
      <c r="AV404" s="12" t="s">
        <v>87</v>
      </c>
      <c r="AW404" s="12" t="s">
        <v>41</v>
      </c>
      <c r="AX404" s="12" t="s">
        <v>81</v>
      </c>
      <c r="AY404" s="225" t="s">
        <v>141</v>
      </c>
    </row>
    <row r="405" spans="2:65" s="13" customFormat="1" ht="11.25">
      <c r="B405" s="226"/>
      <c r="C405" s="227"/>
      <c r="D405" s="213" t="s">
        <v>568</v>
      </c>
      <c r="E405" s="228" t="s">
        <v>43</v>
      </c>
      <c r="F405" s="229" t="s">
        <v>851</v>
      </c>
      <c r="G405" s="227"/>
      <c r="H405" s="230">
        <v>2</v>
      </c>
      <c r="I405" s="231"/>
      <c r="J405" s="227"/>
      <c r="K405" s="227"/>
      <c r="L405" s="232"/>
      <c r="M405" s="233"/>
      <c r="N405" s="234"/>
      <c r="O405" s="234"/>
      <c r="P405" s="234"/>
      <c r="Q405" s="234"/>
      <c r="R405" s="234"/>
      <c r="S405" s="234"/>
      <c r="T405" s="235"/>
      <c r="AT405" s="236" t="s">
        <v>568</v>
      </c>
      <c r="AU405" s="236" t="s">
        <v>90</v>
      </c>
      <c r="AV405" s="13" t="s">
        <v>90</v>
      </c>
      <c r="AW405" s="13" t="s">
        <v>41</v>
      </c>
      <c r="AX405" s="13" t="s">
        <v>81</v>
      </c>
      <c r="AY405" s="236" t="s">
        <v>141</v>
      </c>
    </row>
    <row r="406" spans="2:65" s="14" customFormat="1" ht="11.25">
      <c r="B406" s="237"/>
      <c r="C406" s="238"/>
      <c r="D406" s="213" t="s">
        <v>568</v>
      </c>
      <c r="E406" s="239" t="s">
        <v>43</v>
      </c>
      <c r="F406" s="240" t="s">
        <v>571</v>
      </c>
      <c r="G406" s="238"/>
      <c r="H406" s="241">
        <v>16</v>
      </c>
      <c r="I406" s="242"/>
      <c r="J406" s="238"/>
      <c r="K406" s="238"/>
      <c r="L406" s="243"/>
      <c r="M406" s="244"/>
      <c r="N406" s="245"/>
      <c r="O406" s="245"/>
      <c r="P406" s="245"/>
      <c r="Q406" s="245"/>
      <c r="R406" s="245"/>
      <c r="S406" s="245"/>
      <c r="T406" s="246"/>
      <c r="AT406" s="247" t="s">
        <v>568</v>
      </c>
      <c r="AU406" s="247" t="s">
        <v>90</v>
      </c>
      <c r="AV406" s="14" t="s">
        <v>147</v>
      </c>
      <c r="AW406" s="14" t="s">
        <v>41</v>
      </c>
      <c r="AX406" s="14" t="s">
        <v>87</v>
      </c>
      <c r="AY406" s="247" t="s">
        <v>141</v>
      </c>
    </row>
    <row r="407" spans="2:65" s="1" customFormat="1" ht="16.5" customHeight="1">
      <c r="B407" s="35"/>
      <c r="C407" s="187" t="s">
        <v>317</v>
      </c>
      <c r="D407" s="187" t="s">
        <v>161</v>
      </c>
      <c r="E407" s="188" t="s">
        <v>856</v>
      </c>
      <c r="F407" s="189" t="s">
        <v>857</v>
      </c>
      <c r="G407" s="190" t="s">
        <v>145</v>
      </c>
      <c r="H407" s="191">
        <v>6</v>
      </c>
      <c r="I407" s="192"/>
      <c r="J407" s="193">
        <f>ROUND(I407*H407,2)</f>
        <v>0</v>
      </c>
      <c r="K407" s="189" t="s">
        <v>146</v>
      </c>
      <c r="L407" s="194"/>
      <c r="M407" s="195" t="s">
        <v>43</v>
      </c>
      <c r="N407" s="196" t="s">
        <v>52</v>
      </c>
      <c r="O407" s="61"/>
      <c r="P407" s="184">
        <f>O407*H407</f>
        <v>0</v>
      </c>
      <c r="Q407" s="184">
        <v>0.25081999999999999</v>
      </c>
      <c r="R407" s="184">
        <f>Q407*H407</f>
        <v>1.5049199999999998</v>
      </c>
      <c r="S407" s="184">
        <v>0</v>
      </c>
      <c r="T407" s="185">
        <f>S407*H407</f>
        <v>0</v>
      </c>
      <c r="AR407" s="17" t="s">
        <v>278</v>
      </c>
      <c r="AT407" s="17" t="s">
        <v>161</v>
      </c>
      <c r="AU407" s="17" t="s">
        <v>90</v>
      </c>
      <c r="AY407" s="17" t="s">
        <v>141</v>
      </c>
      <c r="BE407" s="186">
        <f>IF(N407="základní",J407,0)</f>
        <v>0</v>
      </c>
      <c r="BF407" s="186">
        <f>IF(N407="snížená",J407,0)</f>
        <v>0</v>
      </c>
      <c r="BG407" s="186">
        <f>IF(N407="zákl. přenesená",J407,0)</f>
        <v>0</v>
      </c>
      <c r="BH407" s="186">
        <f>IF(N407="sníž. přenesená",J407,0)</f>
        <v>0</v>
      </c>
      <c r="BI407" s="186">
        <f>IF(N407="nulová",J407,0)</f>
        <v>0</v>
      </c>
      <c r="BJ407" s="17" t="s">
        <v>87</v>
      </c>
      <c r="BK407" s="186">
        <f>ROUND(I407*H407,2)</f>
        <v>0</v>
      </c>
      <c r="BL407" s="17" t="s">
        <v>278</v>
      </c>
      <c r="BM407" s="17" t="s">
        <v>858</v>
      </c>
    </row>
    <row r="408" spans="2:65" s="12" customFormat="1" ht="11.25">
      <c r="B408" s="216"/>
      <c r="C408" s="217"/>
      <c r="D408" s="213" t="s">
        <v>568</v>
      </c>
      <c r="E408" s="218" t="s">
        <v>43</v>
      </c>
      <c r="F408" s="219" t="s">
        <v>848</v>
      </c>
      <c r="G408" s="217"/>
      <c r="H408" s="218" t="s">
        <v>43</v>
      </c>
      <c r="I408" s="220"/>
      <c r="J408" s="217"/>
      <c r="K408" s="217"/>
      <c r="L408" s="221"/>
      <c r="M408" s="222"/>
      <c r="N408" s="223"/>
      <c r="O408" s="223"/>
      <c r="P408" s="223"/>
      <c r="Q408" s="223"/>
      <c r="R408" s="223"/>
      <c r="S408" s="223"/>
      <c r="T408" s="224"/>
      <c r="AT408" s="225" t="s">
        <v>568</v>
      </c>
      <c r="AU408" s="225" t="s">
        <v>90</v>
      </c>
      <c r="AV408" s="12" t="s">
        <v>87</v>
      </c>
      <c r="AW408" s="12" t="s">
        <v>41</v>
      </c>
      <c r="AX408" s="12" t="s">
        <v>81</v>
      </c>
      <c r="AY408" s="225" t="s">
        <v>141</v>
      </c>
    </row>
    <row r="409" spans="2:65" s="13" customFormat="1" ht="11.25">
      <c r="B409" s="226"/>
      <c r="C409" s="227"/>
      <c r="D409" s="213" t="s">
        <v>568</v>
      </c>
      <c r="E409" s="228" t="s">
        <v>43</v>
      </c>
      <c r="F409" s="229" t="s">
        <v>859</v>
      </c>
      <c r="G409" s="227"/>
      <c r="H409" s="230">
        <v>6</v>
      </c>
      <c r="I409" s="231"/>
      <c r="J409" s="227"/>
      <c r="K409" s="227"/>
      <c r="L409" s="232"/>
      <c r="M409" s="233"/>
      <c r="N409" s="234"/>
      <c r="O409" s="234"/>
      <c r="P409" s="234"/>
      <c r="Q409" s="234"/>
      <c r="R409" s="234"/>
      <c r="S409" s="234"/>
      <c r="T409" s="235"/>
      <c r="AT409" s="236" t="s">
        <v>568</v>
      </c>
      <c r="AU409" s="236" t="s">
        <v>90</v>
      </c>
      <c r="AV409" s="13" t="s">
        <v>90</v>
      </c>
      <c r="AW409" s="13" t="s">
        <v>41</v>
      </c>
      <c r="AX409" s="13" t="s">
        <v>81</v>
      </c>
      <c r="AY409" s="236" t="s">
        <v>141</v>
      </c>
    </row>
    <row r="410" spans="2:65" s="14" customFormat="1" ht="11.25">
      <c r="B410" s="237"/>
      <c r="C410" s="238"/>
      <c r="D410" s="213" t="s">
        <v>568</v>
      </c>
      <c r="E410" s="239" t="s">
        <v>43</v>
      </c>
      <c r="F410" s="240" t="s">
        <v>571</v>
      </c>
      <c r="G410" s="238"/>
      <c r="H410" s="241">
        <v>6</v>
      </c>
      <c r="I410" s="242"/>
      <c r="J410" s="238"/>
      <c r="K410" s="238"/>
      <c r="L410" s="243"/>
      <c r="M410" s="244"/>
      <c r="N410" s="245"/>
      <c r="O410" s="245"/>
      <c r="P410" s="245"/>
      <c r="Q410" s="245"/>
      <c r="R410" s="245"/>
      <c r="S410" s="245"/>
      <c r="T410" s="246"/>
      <c r="AT410" s="247" t="s">
        <v>568</v>
      </c>
      <c r="AU410" s="247" t="s">
        <v>90</v>
      </c>
      <c r="AV410" s="14" t="s">
        <v>147</v>
      </c>
      <c r="AW410" s="14" t="s">
        <v>41</v>
      </c>
      <c r="AX410" s="14" t="s">
        <v>87</v>
      </c>
      <c r="AY410" s="247" t="s">
        <v>141</v>
      </c>
    </row>
    <row r="411" spans="2:65" s="1" customFormat="1" ht="16.5" customHeight="1">
      <c r="B411" s="35"/>
      <c r="C411" s="187" t="s">
        <v>230</v>
      </c>
      <c r="D411" s="187" t="s">
        <v>161</v>
      </c>
      <c r="E411" s="188" t="s">
        <v>860</v>
      </c>
      <c r="F411" s="189" t="s">
        <v>861</v>
      </c>
      <c r="G411" s="190" t="s">
        <v>418</v>
      </c>
      <c r="H411" s="191">
        <v>34.799999999999997</v>
      </c>
      <c r="I411" s="192"/>
      <c r="J411" s="193">
        <f>ROUND(I411*H411,2)</f>
        <v>0</v>
      </c>
      <c r="K411" s="189" t="s">
        <v>146</v>
      </c>
      <c r="L411" s="194"/>
      <c r="M411" s="195" t="s">
        <v>43</v>
      </c>
      <c r="N411" s="196" t="s">
        <v>52</v>
      </c>
      <c r="O411" s="61"/>
      <c r="P411" s="184">
        <f>O411*H411</f>
        <v>0</v>
      </c>
      <c r="Q411" s="184">
        <v>6.021E-2</v>
      </c>
      <c r="R411" s="184">
        <f>Q411*H411</f>
        <v>2.0953079999999997</v>
      </c>
      <c r="S411" s="184">
        <v>0</v>
      </c>
      <c r="T411" s="185">
        <f>S411*H411</f>
        <v>0</v>
      </c>
      <c r="AR411" s="17" t="s">
        <v>278</v>
      </c>
      <c r="AT411" s="17" t="s">
        <v>161</v>
      </c>
      <c r="AU411" s="17" t="s">
        <v>90</v>
      </c>
      <c r="AY411" s="17" t="s">
        <v>141</v>
      </c>
      <c r="BE411" s="186">
        <f>IF(N411="základní",J411,0)</f>
        <v>0</v>
      </c>
      <c r="BF411" s="186">
        <f>IF(N411="snížená",J411,0)</f>
        <v>0</v>
      </c>
      <c r="BG411" s="186">
        <f>IF(N411="zákl. přenesená",J411,0)</f>
        <v>0</v>
      </c>
      <c r="BH411" s="186">
        <f>IF(N411="sníž. přenesená",J411,0)</f>
        <v>0</v>
      </c>
      <c r="BI411" s="186">
        <f>IF(N411="nulová",J411,0)</f>
        <v>0</v>
      </c>
      <c r="BJ411" s="17" t="s">
        <v>87</v>
      </c>
      <c r="BK411" s="186">
        <f>ROUND(I411*H411,2)</f>
        <v>0</v>
      </c>
      <c r="BL411" s="17" t="s">
        <v>278</v>
      </c>
      <c r="BM411" s="17" t="s">
        <v>862</v>
      </c>
    </row>
    <row r="412" spans="2:65" s="12" customFormat="1" ht="11.25">
      <c r="B412" s="216"/>
      <c r="C412" s="217"/>
      <c r="D412" s="213" t="s">
        <v>568</v>
      </c>
      <c r="E412" s="218" t="s">
        <v>43</v>
      </c>
      <c r="F412" s="219" t="s">
        <v>853</v>
      </c>
      <c r="G412" s="217"/>
      <c r="H412" s="218" t="s">
        <v>43</v>
      </c>
      <c r="I412" s="220"/>
      <c r="J412" s="217"/>
      <c r="K412" s="217"/>
      <c r="L412" s="221"/>
      <c r="M412" s="222"/>
      <c r="N412" s="223"/>
      <c r="O412" s="223"/>
      <c r="P412" s="223"/>
      <c r="Q412" s="223"/>
      <c r="R412" s="223"/>
      <c r="S412" s="223"/>
      <c r="T412" s="224"/>
      <c r="AT412" s="225" t="s">
        <v>568</v>
      </c>
      <c r="AU412" s="225" t="s">
        <v>90</v>
      </c>
      <c r="AV412" s="12" t="s">
        <v>87</v>
      </c>
      <c r="AW412" s="12" t="s">
        <v>41</v>
      </c>
      <c r="AX412" s="12" t="s">
        <v>81</v>
      </c>
      <c r="AY412" s="225" t="s">
        <v>141</v>
      </c>
    </row>
    <row r="413" spans="2:65" s="13" customFormat="1" ht="11.25">
      <c r="B413" s="226"/>
      <c r="C413" s="227"/>
      <c r="D413" s="213" t="s">
        <v>568</v>
      </c>
      <c r="E413" s="228" t="s">
        <v>43</v>
      </c>
      <c r="F413" s="229" t="s">
        <v>863</v>
      </c>
      <c r="G413" s="227"/>
      <c r="H413" s="230">
        <v>10.199999999999999</v>
      </c>
      <c r="I413" s="231"/>
      <c r="J413" s="227"/>
      <c r="K413" s="227"/>
      <c r="L413" s="232"/>
      <c r="M413" s="233"/>
      <c r="N413" s="234"/>
      <c r="O413" s="234"/>
      <c r="P413" s="234"/>
      <c r="Q413" s="234"/>
      <c r="R413" s="234"/>
      <c r="S413" s="234"/>
      <c r="T413" s="235"/>
      <c r="AT413" s="236" t="s">
        <v>568</v>
      </c>
      <c r="AU413" s="236" t="s">
        <v>90</v>
      </c>
      <c r="AV413" s="13" t="s">
        <v>90</v>
      </c>
      <c r="AW413" s="13" t="s">
        <v>41</v>
      </c>
      <c r="AX413" s="13" t="s">
        <v>81</v>
      </c>
      <c r="AY413" s="236" t="s">
        <v>141</v>
      </c>
    </row>
    <row r="414" spans="2:65" s="12" customFormat="1" ht="11.25">
      <c r="B414" s="216"/>
      <c r="C414" s="217"/>
      <c r="D414" s="213" t="s">
        <v>568</v>
      </c>
      <c r="E414" s="218" t="s">
        <v>43</v>
      </c>
      <c r="F414" s="219" t="s">
        <v>850</v>
      </c>
      <c r="G414" s="217"/>
      <c r="H414" s="218" t="s">
        <v>43</v>
      </c>
      <c r="I414" s="220"/>
      <c r="J414" s="217"/>
      <c r="K414" s="217"/>
      <c r="L414" s="221"/>
      <c r="M414" s="222"/>
      <c r="N414" s="223"/>
      <c r="O414" s="223"/>
      <c r="P414" s="223"/>
      <c r="Q414" s="223"/>
      <c r="R414" s="223"/>
      <c r="S414" s="223"/>
      <c r="T414" s="224"/>
      <c r="AT414" s="225" t="s">
        <v>568</v>
      </c>
      <c r="AU414" s="225" t="s">
        <v>90</v>
      </c>
      <c r="AV414" s="12" t="s">
        <v>87</v>
      </c>
      <c r="AW414" s="12" t="s">
        <v>41</v>
      </c>
      <c r="AX414" s="12" t="s">
        <v>81</v>
      </c>
      <c r="AY414" s="225" t="s">
        <v>141</v>
      </c>
    </row>
    <row r="415" spans="2:65" s="13" customFormat="1" ht="11.25">
      <c r="B415" s="226"/>
      <c r="C415" s="227"/>
      <c r="D415" s="213" t="s">
        <v>568</v>
      </c>
      <c r="E415" s="228" t="s">
        <v>43</v>
      </c>
      <c r="F415" s="229" t="s">
        <v>864</v>
      </c>
      <c r="G415" s="227"/>
      <c r="H415" s="230">
        <v>5.5</v>
      </c>
      <c r="I415" s="231"/>
      <c r="J415" s="227"/>
      <c r="K415" s="227"/>
      <c r="L415" s="232"/>
      <c r="M415" s="233"/>
      <c r="N415" s="234"/>
      <c r="O415" s="234"/>
      <c r="P415" s="234"/>
      <c r="Q415" s="234"/>
      <c r="R415" s="234"/>
      <c r="S415" s="234"/>
      <c r="T415" s="235"/>
      <c r="AT415" s="236" t="s">
        <v>568</v>
      </c>
      <c r="AU415" s="236" t="s">
        <v>90</v>
      </c>
      <c r="AV415" s="13" t="s">
        <v>90</v>
      </c>
      <c r="AW415" s="13" t="s">
        <v>41</v>
      </c>
      <c r="AX415" s="13" t="s">
        <v>81</v>
      </c>
      <c r="AY415" s="236" t="s">
        <v>141</v>
      </c>
    </row>
    <row r="416" spans="2:65" s="12" customFormat="1" ht="11.25">
      <c r="B416" s="216"/>
      <c r="C416" s="217"/>
      <c r="D416" s="213" t="s">
        <v>568</v>
      </c>
      <c r="E416" s="218" t="s">
        <v>43</v>
      </c>
      <c r="F416" s="219" t="s">
        <v>852</v>
      </c>
      <c r="G416" s="217"/>
      <c r="H416" s="218" t="s">
        <v>43</v>
      </c>
      <c r="I416" s="220"/>
      <c r="J416" s="217"/>
      <c r="K416" s="217"/>
      <c r="L416" s="221"/>
      <c r="M416" s="222"/>
      <c r="N416" s="223"/>
      <c r="O416" s="223"/>
      <c r="P416" s="223"/>
      <c r="Q416" s="223"/>
      <c r="R416" s="223"/>
      <c r="S416" s="223"/>
      <c r="T416" s="224"/>
      <c r="AT416" s="225" t="s">
        <v>568</v>
      </c>
      <c r="AU416" s="225" t="s">
        <v>90</v>
      </c>
      <c r="AV416" s="12" t="s">
        <v>87</v>
      </c>
      <c r="AW416" s="12" t="s">
        <v>41</v>
      </c>
      <c r="AX416" s="12" t="s">
        <v>81</v>
      </c>
      <c r="AY416" s="225" t="s">
        <v>141</v>
      </c>
    </row>
    <row r="417" spans="2:65" s="13" customFormat="1" ht="11.25">
      <c r="B417" s="226"/>
      <c r="C417" s="227"/>
      <c r="D417" s="213" t="s">
        <v>568</v>
      </c>
      <c r="E417" s="228" t="s">
        <v>43</v>
      </c>
      <c r="F417" s="229" t="s">
        <v>865</v>
      </c>
      <c r="G417" s="227"/>
      <c r="H417" s="230">
        <v>19.100000000000001</v>
      </c>
      <c r="I417" s="231"/>
      <c r="J417" s="227"/>
      <c r="K417" s="227"/>
      <c r="L417" s="232"/>
      <c r="M417" s="233"/>
      <c r="N417" s="234"/>
      <c r="O417" s="234"/>
      <c r="P417" s="234"/>
      <c r="Q417" s="234"/>
      <c r="R417" s="234"/>
      <c r="S417" s="234"/>
      <c r="T417" s="235"/>
      <c r="AT417" s="236" t="s">
        <v>568</v>
      </c>
      <c r="AU417" s="236" t="s">
        <v>90</v>
      </c>
      <c r="AV417" s="13" t="s">
        <v>90</v>
      </c>
      <c r="AW417" s="13" t="s">
        <v>41</v>
      </c>
      <c r="AX417" s="13" t="s">
        <v>81</v>
      </c>
      <c r="AY417" s="236" t="s">
        <v>141</v>
      </c>
    </row>
    <row r="418" spans="2:65" s="14" customFormat="1" ht="11.25">
      <c r="B418" s="237"/>
      <c r="C418" s="238"/>
      <c r="D418" s="213" t="s">
        <v>568</v>
      </c>
      <c r="E418" s="239" t="s">
        <v>43</v>
      </c>
      <c r="F418" s="240" t="s">
        <v>571</v>
      </c>
      <c r="G418" s="238"/>
      <c r="H418" s="241">
        <v>34.799999999999997</v>
      </c>
      <c r="I418" s="242"/>
      <c r="J418" s="238"/>
      <c r="K418" s="238"/>
      <c r="L418" s="243"/>
      <c r="M418" s="244"/>
      <c r="N418" s="245"/>
      <c r="O418" s="245"/>
      <c r="P418" s="245"/>
      <c r="Q418" s="245"/>
      <c r="R418" s="245"/>
      <c r="S418" s="245"/>
      <c r="T418" s="246"/>
      <c r="AT418" s="247" t="s">
        <v>568</v>
      </c>
      <c r="AU418" s="247" t="s">
        <v>90</v>
      </c>
      <c r="AV418" s="14" t="s">
        <v>147</v>
      </c>
      <c r="AW418" s="14" t="s">
        <v>41</v>
      </c>
      <c r="AX418" s="14" t="s">
        <v>87</v>
      </c>
      <c r="AY418" s="247" t="s">
        <v>141</v>
      </c>
    </row>
    <row r="419" spans="2:65" s="1" customFormat="1" ht="16.5" customHeight="1">
      <c r="B419" s="35"/>
      <c r="C419" s="187" t="s">
        <v>324</v>
      </c>
      <c r="D419" s="187" t="s">
        <v>161</v>
      </c>
      <c r="E419" s="188" t="s">
        <v>866</v>
      </c>
      <c r="F419" s="189" t="s">
        <v>867</v>
      </c>
      <c r="G419" s="190" t="s">
        <v>418</v>
      </c>
      <c r="H419" s="191">
        <v>34.799999999999997</v>
      </c>
      <c r="I419" s="192"/>
      <c r="J419" s="193">
        <f>ROUND(I419*H419,2)</f>
        <v>0</v>
      </c>
      <c r="K419" s="189" t="s">
        <v>146</v>
      </c>
      <c r="L419" s="194"/>
      <c r="M419" s="195" t="s">
        <v>43</v>
      </c>
      <c r="N419" s="196" t="s">
        <v>52</v>
      </c>
      <c r="O419" s="61"/>
      <c r="P419" s="184">
        <f>O419*H419</f>
        <v>0</v>
      </c>
      <c r="Q419" s="184">
        <v>6.021E-2</v>
      </c>
      <c r="R419" s="184">
        <f>Q419*H419</f>
        <v>2.0953079999999997</v>
      </c>
      <c r="S419" s="184">
        <v>0</v>
      </c>
      <c r="T419" s="185">
        <f>S419*H419</f>
        <v>0</v>
      </c>
      <c r="AR419" s="17" t="s">
        <v>278</v>
      </c>
      <c r="AT419" s="17" t="s">
        <v>161</v>
      </c>
      <c r="AU419" s="17" t="s">
        <v>90</v>
      </c>
      <c r="AY419" s="17" t="s">
        <v>141</v>
      </c>
      <c r="BE419" s="186">
        <f>IF(N419="základní",J419,0)</f>
        <v>0</v>
      </c>
      <c r="BF419" s="186">
        <f>IF(N419="snížená",J419,0)</f>
        <v>0</v>
      </c>
      <c r="BG419" s="186">
        <f>IF(N419="zákl. přenesená",J419,0)</f>
        <v>0</v>
      </c>
      <c r="BH419" s="186">
        <f>IF(N419="sníž. přenesená",J419,0)</f>
        <v>0</v>
      </c>
      <c r="BI419" s="186">
        <f>IF(N419="nulová",J419,0)</f>
        <v>0</v>
      </c>
      <c r="BJ419" s="17" t="s">
        <v>87</v>
      </c>
      <c r="BK419" s="186">
        <f>ROUND(I419*H419,2)</f>
        <v>0</v>
      </c>
      <c r="BL419" s="17" t="s">
        <v>278</v>
      </c>
      <c r="BM419" s="17" t="s">
        <v>868</v>
      </c>
    </row>
    <row r="420" spans="2:65" s="12" customFormat="1" ht="11.25">
      <c r="B420" s="216"/>
      <c r="C420" s="217"/>
      <c r="D420" s="213" t="s">
        <v>568</v>
      </c>
      <c r="E420" s="218" t="s">
        <v>43</v>
      </c>
      <c r="F420" s="219" t="s">
        <v>853</v>
      </c>
      <c r="G420" s="217"/>
      <c r="H420" s="218" t="s">
        <v>43</v>
      </c>
      <c r="I420" s="220"/>
      <c r="J420" s="217"/>
      <c r="K420" s="217"/>
      <c r="L420" s="221"/>
      <c r="M420" s="222"/>
      <c r="N420" s="223"/>
      <c r="O420" s="223"/>
      <c r="P420" s="223"/>
      <c r="Q420" s="223"/>
      <c r="R420" s="223"/>
      <c r="S420" s="223"/>
      <c r="T420" s="224"/>
      <c r="AT420" s="225" t="s">
        <v>568</v>
      </c>
      <c r="AU420" s="225" t="s">
        <v>90</v>
      </c>
      <c r="AV420" s="12" t="s">
        <v>87</v>
      </c>
      <c r="AW420" s="12" t="s">
        <v>41</v>
      </c>
      <c r="AX420" s="12" t="s">
        <v>81</v>
      </c>
      <c r="AY420" s="225" t="s">
        <v>141</v>
      </c>
    </row>
    <row r="421" spans="2:65" s="13" customFormat="1" ht="11.25">
      <c r="B421" s="226"/>
      <c r="C421" s="227"/>
      <c r="D421" s="213" t="s">
        <v>568</v>
      </c>
      <c r="E421" s="228" t="s">
        <v>43</v>
      </c>
      <c r="F421" s="229" t="s">
        <v>863</v>
      </c>
      <c r="G421" s="227"/>
      <c r="H421" s="230">
        <v>10.199999999999999</v>
      </c>
      <c r="I421" s="231"/>
      <c r="J421" s="227"/>
      <c r="K421" s="227"/>
      <c r="L421" s="232"/>
      <c r="M421" s="233"/>
      <c r="N421" s="234"/>
      <c r="O421" s="234"/>
      <c r="P421" s="234"/>
      <c r="Q421" s="234"/>
      <c r="R421" s="234"/>
      <c r="S421" s="234"/>
      <c r="T421" s="235"/>
      <c r="AT421" s="236" t="s">
        <v>568</v>
      </c>
      <c r="AU421" s="236" t="s">
        <v>90</v>
      </c>
      <c r="AV421" s="13" t="s">
        <v>90</v>
      </c>
      <c r="AW421" s="13" t="s">
        <v>41</v>
      </c>
      <c r="AX421" s="13" t="s">
        <v>81</v>
      </c>
      <c r="AY421" s="236" t="s">
        <v>141</v>
      </c>
    </row>
    <row r="422" spans="2:65" s="12" customFormat="1" ht="11.25">
      <c r="B422" s="216"/>
      <c r="C422" s="217"/>
      <c r="D422" s="213" t="s">
        <v>568</v>
      </c>
      <c r="E422" s="218" t="s">
        <v>43</v>
      </c>
      <c r="F422" s="219" t="s">
        <v>850</v>
      </c>
      <c r="G422" s="217"/>
      <c r="H422" s="218" t="s">
        <v>43</v>
      </c>
      <c r="I422" s="220"/>
      <c r="J422" s="217"/>
      <c r="K422" s="217"/>
      <c r="L422" s="221"/>
      <c r="M422" s="222"/>
      <c r="N422" s="223"/>
      <c r="O422" s="223"/>
      <c r="P422" s="223"/>
      <c r="Q422" s="223"/>
      <c r="R422" s="223"/>
      <c r="S422" s="223"/>
      <c r="T422" s="224"/>
      <c r="AT422" s="225" t="s">
        <v>568</v>
      </c>
      <c r="AU422" s="225" t="s">
        <v>90</v>
      </c>
      <c r="AV422" s="12" t="s">
        <v>87</v>
      </c>
      <c r="AW422" s="12" t="s">
        <v>41</v>
      </c>
      <c r="AX422" s="12" t="s">
        <v>81</v>
      </c>
      <c r="AY422" s="225" t="s">
        <v>141</v>
      </c>
    </row>
    <row r="423" spans="2:65" s="13" customFormat="1" ht="11.25">
      <c r="B423" s="226"/>
      <c r="C423" s="227"/>
      <c r="D423" s="213" t="s">
        <v>568</v>
      </c>
      <c r="E423" s="228" t="s">
        <v>43</v>
      </c>
      <c r="F423" s="229" t="s">
        <v>864</v>
      </c>
      <c r="G423" s="227"/>
      <c r="H423" s="230">
        <v>5.5</v>
      </c>
      <c r="I423" s="231"/>
      <c r="J423" s="227"/>
      <c r="K423" s="227"/>
      <c r="L423" s="232"/>
      <c r="M423" s="233"/>
      <c r="N423" s="234"/>
      <c r="O423" s="234"/>
      <c r="P423" s="234"/>
      <c r="Q423" s="234"/>
      <c r="R423" s="234"/>
      <c r="S423" s="234"/>
      <c r="T423" s="235"/>
      <c r="AT423" s="236" t="s">
        <v>568</v>
      </c>
      <c r="AU423" s="236" t="s">
        <v>90</v>
      </c>
      <c r="AV423" s="13" t="s">
        <v>90</v>
      </c>
      <c r="AW423" s="13" t="s">
        <v>41</v>
      </c>
      <c r="AX423" s="13" t="s">
        <v>81</v>
      </c>
      <c r="AY423" s="236" t="s">
        <v>141</v>
      </c>
    </row>
    <row r="424" spans="2:65" s="12" customFormat="1" ht="11.25">
      <c r="B424" s="216"/>
      <c r="C424" s="217"/>
      <c r="D424" s="213" t="s">
        <v>568</v>
      </c>
      <c r="E424" s="218" t="s">
        <v>43</v>
      </c>
      <c r="F424" s="219" t="s">
        <v>852</v>
      </c>
      <c r="G424" s="217"/>
      <c r="H424" s="218" t="s">
        <v>43</v>
      </c>
      <c r="I424" s="220"/>
      <c r="J424" s="217"/>
      <c r="K424" s="217"/>
      <c r="L424" s="221"/>
      <c r="M424" s="222"/>
      <c r="N424" s="223"/>
      <c r="O424" s="223"/>
      <c r="P424" s="223"/>
      <c r="Q424" s="223"/>
      <c r="R424" s="223"/>
      <c r="S424" s="223"/>
      <c r="T424" s="224"/>
      <c r="AT424" s="225" t="s">
        <v>568</v>
      </c>
      <c r="AU424" s="225" t="s">
        <v>90</v>
      </c>
      <c r="AV424" s="12" t="s">
        <v>87</v>
      </c>
      <c r="AW424" s="12" t="s">
        <v>41</v>
      </c>
      <c r="AX424" s="12" t="s">
        <v>81</v>
      </c>
      <c r="AY424" s="225" t="s">
        <v>141</v>
      </c>
    </row>
    <row r="425" spans="2:65" s="13" customFormat="1" ht="11.25">
      <c r="B425" s="226"/>
      <c r="C425" s="227"/>
      <c r="D425" s="213" t="s">
        <v>568</v>
      </c>
      <c r="E425" s="228" t="s">
        <v>43</v>
      </c>
      <c r="F425" s="229" t="s">
        <v>865</v>
      </c>
      <c r="G425" s="227"/>
      <c r="H425" s="230">
        <v>19.100000000000001</v>
      </c>
      <c r="I425" s="231"/>
      <c r="J425" s="227"/>
      <c r="K425" s="227"/>
      <c r="L425" s="232"/>
      <c r="M425" s="233"/>
      <c r="N425" s="234"/>
      <c r="O425" s="234"/>
      <c r="P425" s="234"/>
      <c r="Q425" s="234"/>
      <c r="R425" s="234"/>
      <c r="S425" s="234"/>
      <c r="T425" s="235"/>
      <c r="AT425" s="236" t="s">
        <v>568</v>
      </c>
      <c r="AU425" s="236" t="s">
        <v>90</v>
      </c>
      <c r="AV425" s="13" t="s">
        <v>90</v>
      </c>
      <c r="AW425" s="13" t="s">
        <v>41</v>
      </c>
      <c r="AX425" s="13" t="s">
        <v>81</v>
      </c>
      <c r="AY425" s="236" t="s">
        <v>141</v>
      </c>
    </row>
    <row r="426" spans="2:65" s="14" customFormat="1" ht="11.25">
      <c r="B426" s="237"/>
      <c r="C426" s="238"/>
      <c r="D426" s="213" t="s">
        <v>568</v>
      </c>
      <c r="E426" s="239" t="s">
        <v>43</v>
      </c>
      <c r="F426" s="240" t="s">
        <v>571</v>
      </c>
      <c r="G426" s="238"/>
      <c r="H426" s="241">
        <v>34.799999999999997</v>
      </c>
      <c r="I426" s="242"/>
      <c r="J426" s="238"/>
      <c r="K426" s="238"/>
      <c r="L426" s="243"/>
      <c r="M426" s="244"/>
      <c r="N426" s="245"/>
      <c r="O426" s="245"/>
      <c r="P426" s="245"/>
      <c r="Q426" s="245"/>
      <c r="R426" s="245"/>
      <c r="S426" s="245"/>
      <c r="T426" s="246"/>
      <c r="AT426" s="247" t="s">
        <v>568</v>
      </c>
      <c r="AU426" s="247" t="s">
        <v>90</v>
      </c>
      <c r="AV426" s="14" t="s">
        <v>147</v>
      </c>
      <c r="AW426" s="14" t="s">
        <v>41</v>
      </c>
      <c r="AX426" s="14" t="s">
        <v>87</v>
      </c>
      <c r="AY426" s="247" t="s">
        <v>141</v>
      </c>
    </row>
    <row r="427" spans="2:65" s="1" customFormat="1" ht="16.5" customHeight="1">
      <c r="B427" s="35"/>
      <c r="C427" s="187" t="s">
        <v>233</v>
      </c>
      <c r="D427" s="187" t="s">
        <v>161</v>
      </c>
      <c r="E427" s="188" t="s">
        <v>869</v>
      </c>
      <c r="F427" s="189" t="s">
        <v>870</v>
      </c>
      <c r="G427" s="190" t="s">
        <v>418</v>
      </c>
      <c r="H427" s="191">
        <v>21.5</v>
      </c>
      <c r="I427" s="192"/>
      <c r="J427" s="193">
        <f>ROUND(I427*H427,2)</f>
        <v>0</v>
      </c>
      <c r="K427" s="189" t="s">
        <v>146</v>
      </c>
      <c r="L427" s="194"/>
      <c r="M427" s="195" t="s">
        <v>43</v>
      </c>
      <c r="N427" s="196" t="s">
        <v>52</v>
      </c>
      <c r="O427" s="61"/>
      <c r="P427" s="184">
        <f>O427*H427</f>
        <v>0</v>
      </c>
      <c r="Q427" s="184">
        <v>5.4850000000000003E-2</v>
      </c>
      <c r="R427" s="184">
        <f>Q427*H427</f>
        <v>1.1792750000000001</v>
      </c>
      <c r="S427" s="184">
        <v>0</v>
      </c>
      <c r="T427" s="185">
        <f>S427*H427</f>
        <v>0</v>
      </c>
      <c r="AR427" s="17" t="s">
        <v>278</v>
      </c>
      <c r="AT427" s="17" t="s">
        <v>161</v>
      </c>
      <c r="AU427" s="17" t="s">
        <v>90</v>
      </c>
      <c r="AY427" s="17" t="s">
        <v>141</v>
      </c>
      <c r="BE427" s="186">
        <f>IF(N427="základní",J427,0)</f>
        <v>0</v>
      </c>
      <c r="BF427" s="186">
        <f>IF(N427="snížená",J427,0)</f>
        <v>0</v>
      </c>
      <c r="BG427" s="186">
        <f>IF(N427="zákl. přenesená",J427,0)</f>
        <v>0</v>
      </c>
      <c r="BH427" s="186">
        <f>IF(N427="sníž. přenesená",J427,0)</f>
        <v>0</v>
      </c>
      <c r="BI427" s="186">
        <f>IF(N427="nulová",J427,0)</f>
        <v>0</v>
      </c>
      <c r="BJ427" s="17" t="s">
        <v>87</v>
      </c>
      <c r="BK427" s="186">
        <f>ROUND(I427*H427,2)</f>
        <v>0</v>
      </c>
      <c r="BL427" s="17" t="s">
        <v>278</v>
      </c>
      <c r="BM427" s="17" t="s">
        <v>871</v>
      </c>
    </row>
    <row r="428" spans="2:65" s="12" customFormat="1" ht="11.25">
      <c r="B428" s="216"/>
      <c r="C428" s="217"/>
      <c r="D428" s="213" t="s">
        <v>568</v>
      </c>
      <c r="E428" s="218" t="s">
        <v>43</v>
      </c>
      <c r="F428" s="219" t="s">
        <v>854</v>
      </c>
      <c r="G428" s="217"/>
      <c r="H428" s="218" t="s">
        <v>43</v>
      </c>
      <c r="I428" s="220"/>
      <c r="J428" s="217"/>
      <c r="K428" s="217"/>
      <c r="L428" s="221"/>
      <c r="M428" s="222"/>
      <c r="N428" s="223"/>
      <c r="O428" s="223"/>
      <c r="P428" s="223"/>
      <c r="Q428" s="223"/>
      <c r="R428" s="223"/>
      <c r="S428" s="223"/>
      <c r="T428" s="224"/>
      <c r="AT428" s="225" t="s">
        <v>568</v>
      </c>
      <c r="AU428" s="225" t="s">
        <v>90</v>
      </c>
      <c r="AV428" s="12" t="s">
        <v>87</v>
      </c>
      <c r="AW428" s="12" t="s">
        <v>41</v>
      </c>
      <c r="AX428" s="12" t="s">
        <v>81</v>
      </c>
      <c r="AY428" s="225" t="s">
        <v>141</v>
      </c>
    </row>
    <row r="429" spans="2:65" s="13" customFormat="1" ht="11.25">
      <c r="B429" s="226"/>
      <c r="C429" s="227"/>
      <c r="D429" s="213" t="s">
        <v>568</v>
      </c>
      <c r="E429" s="228" t="s">
        <v>43</v>
      </c>
      <c r="F429" s="229" t="s">
        <v>872</v>
      </c>
      <c r="G429" s="227"/>
      <c r="H429" s="230">
        <v>10</v>
      </c>
      <c r="I429" s="231"/>
      <c r="J429" s="227"/>
      <c r="K429" s="227"/>
      <c r="L429" s="232"/>
      <c r="M429" s="233"/>
      <c r="N429" s="234"/>
      <c r="O429" s="234"/>
      <c r="P429" s="234"/>
      <c r="Q429" s="234"/>
      <c r="R429" s="234"/>
      <c r="S429" s="234"/>
      <c r="T429" s="235"/>
      <c r="AT429" s="236" t="s">
        <v>568</v>
      </c>
      <c r="AU429" s="236" t="s">
        <v>90</v>
      </c>
      <c r="AV429" s="13" t="s">
        <v>90</v>
      </c>
      <c r="AW429" s="13" t="s">
        <v>41</v>
      </c>
      <c r="AX429" s="13" t="s">
        <v>81</v>
      </c>
      <c r="AY429" s="236" t="s">
        <v>141</v>
      </c>
    </row>
    <row r="430" spans="2:65" s="12" customFormat="1" ht="11.25">
      <c r="B430" s="216"/>
      <c r="C430" s="217"/>
      <c r="D430" s="213" t="s">
        <v>568</v>
      </c>
      <c r="E430" s="218" t="s">
        <v>43</v>
      </c>
      <c r="F430" s="219" t="s">
        <v>855</v>
      </c>
      <c r="G430" s="217"/>
      <c r="H430" s="218" t="s">
        <v>43</v>
      </c>
      <c r="I430" s="220"/>
      <c r="J430" s="217"/>
      <c r="K430" s="217"/>
      <c r="L430" s="221"/>
      <c r="M430" s="222"/>
      <c r="N430" s="223"/>
      <c r="O430" s="223"/>
      <c r="P430" s="223"/>
      <c r="Q430" s="223"/>
      <c r="R430" s="223"/>
      <c r="S430" s="223"/>
      <c r="T430" s="224"/>
      <c r="AT430" s="225" t="s">
        <v>568</v>
      </c>
      <c r="AU430" s="225" t="s">
        <v>90</v>
      </c>
      <c r="AV430" s="12" t="s">
        <v>87</v>
      </c>
      <c r="AW430" s="12" t="s">
        <v>41</v>
      </c>
      <c r="AX430" s="12" t="s">
        <v>81</v>
      </c>
      <c r="AY430" s="225" t="s">
        <v>141</v>
      </c>
    </row>
    <row r="431" spans="2:65" s="13" customFormat="1" ht="11.25">
      <c r="B431" s="226"/>
      <c r="C431" s="227"/>
      <c r="D431" s="213" t="s">
        <v>568</v>
      </c>
      <c r="E431" s="228" t="s">
        <v>43</v>
      </c>
      <c r="F431" s="229" t="s">
        <v>873</v>
      </c>
      <c r="G431" s="227"/>
      <c r="H431" s="230">
        <v>11.5</v>
      </c>
      <c r="I431" s="231"/>
      <c r="J431" s="227"/>
      <c r="K431" s="227"/>
      <c r="L431" s="232"/>
      <c r="M431" s="233"/>
      <c r="N431" s="234"/>
      <c r="O431" s="234"/>
      <c r="P431" s="234"/>
      <c r="Q431" s="234"/>
      <c r="R431" s="234"/>
      <c r="S431" s="234"/>
      <c r="T431" s="235"/>
      <c r="AT431" s="236" t="s">
        <v>568</v>
      </c>
      <c r="AU431" s="236" t="s">
        <v>90</v>
      </c>
      <c r="AV431" s="13" t="s">
        <v>90</v>
      </c>
      <c r="AW431" s="13" t="s">
        <v>41</v>
      </c>
      <c r="AX431" s="13" t="s">
        <v>81</v>
      </c>
      <c r="AY431" s="236" t="s">
        <v>141</v>
      </c>
    </row>
    <row r="432" spans="2:65" s="14" customFormat="1" ht="11.25">
      <c r="B432" s="237"/>
      <c r="C432" s="238"/>
      <c r="D432" s="213" t="s">
        <v>568</v>
      </c>
      <c r="E432" s="239" t="s">
        <v>43</v>
      </c>
      <c r="F432" s="240" t="s">
        <v>571</v>
      </c>
      <c r="G432" s="238"/>
      <c r="H432" s="241">
        <v>21.5</v>
      </c>
      <c r="I432" s="242"/>
      <c r="J432" s="238"/>
      <c r="K432" s="238"/>
      <c r="L432" s="243"/>
      <c r="M432" s="244"/>
      <c r="N432" s="245"/>
      <c r="O432" s="245"/>
      <c r="P432" s="245"/>
      <c r="Q432" s="245"/>
      <c r="R432" s="245"/>
      <c r="S432" s="245"/>
      <c r="T432" s="246"/>
      <c r="AT432" s="247" t="s">
        <v>568</v>
      </c>
      <c r="AU432" s="247" t="s">
        <v>90</v>
      </c>
      <c r="AV432" s="14" t="s">
        <v>147</v>
      </c>
      <c r="AW432" s="14" t="s">
        <v>41</v>
      </c>
      <c r="AX432" s="14" t="s">
        <v>87</v>
      </c>
      <c r="AY432" s="247" t="s">
        <v>141</v>
      </c>
    </row>
    <row r="433" spans="2:65" s="1" customFormat="1" ht="16.5" customHeight="1">
      <c r="B433" s="35"/>
      <c r="C433" s="187" t="s">
        <v>331</v>
      </c>
      <c r="D433" s="187" t="s">
        <v>161</v>
      </c>
      <c r="E433" s="188" t="s">
        <v>874</v>
      </c>
      <c r="F433" s="189" t="s">
        <v>875</v>
      </c>
      <c r="G433" s="190" t="s">
        <v>418</v>
      </c>
      <c r="H433" s="191">
        <v>21.5</v>
      </c>
      <c r="I433" s="192"/>
      <c r="J433" s="193">
        <f>ROUND(I433*H433,2)</f>
        <v>0</v>
      </c>
      <c r="K433" s="189" t="s">
        <v>146</v>
      </c>
      <c r="L433" s="194"/>
      <c r="M433" s="195" t="s">
        <v>43</v>
      </c>
      <c r="N433" s="196" t="s">
        <v>52</v>
      </c>
      <c r="O433" s="61"/>
      <c r="P433" s="184">
        <f>O433*H433</f>
        <v>0</v>
      </c>
      <c r="Q433" s="184">
        <v>5.4850000000000003E-2</v>
      </c>
      <c r="R433" s="184">
        <f>Q433*H433</f>
        <v>1.1792750000000001</v>
      </c>
      <c r="S433" s="184">
        <v>0</v>
      </c>
      <c r="T433" s="185">
        <f>S433*H433</f>
        <v>0</v>
      </c>
      <c r="AR433" s="17" t="s">
        <v>278</v>
      </c>
      <c r="AT433" s="17" t="s">
        <v>161</v>
      </c>
      <c r="AU433" s="17" t="s">
        <v>90</v>
      </c>
      <c r="AY433" s="17" t="s">
        <v>141</v>
      </c>
      <c r="BE433" s="186">
        <f>IF(N433="základní",J433,0)</f>
        <v>0</v>
      </c>
      <c r="BF433" s="186">
        <f>IF(N433="snížená",J433,0)</f>
        <v>0</v>
      </c>
      <c r="BG433" s="186">
        <f>IF(N433="zákl. přenesená",J433,0)</f>
        <v>0</v>
      </c>
      <c r="BH433" s="186">
        <f>IF(N433="sníž. přenesená",J433,0)</f>
        <v>0</v>
      </c>
      <c r="BI433" s="186">
        <f>IF(N433="nulová",J433,0)</f>
        <v>0</v>
      </c>
      <c r="BJ433" s="17" t="s">
        <v>87</v>
      </c>
      <c r="BK433" s="186">
        <f>ROUND(I433*H433,2)</f>
        <v>0</v>
      </c>
      <c r="BL433" s="17" t="s">
        <v>278</v>
      </c>
      <c r="BM433" s="17" t="s">
        <v>876</v>
      </c>
    </row>
    <row r="434" spans="2:65" s="12" customFormat="1" ht="11.25">
      <c r="B434" s="216"/>
      <c r="C434" s="217"/>
      <c r="D434" s="213" t="s">
        <v>568</v>
      </c>
      <c r="E434" s="218" t="s">
        <v>43</v>
      </c>
      <c r="F434" s="219" t="s">
        <v>854</v>
      </c>
      <c r="G434" s="217"/>
      <c r="H434" s="218" t="s">
        <v>43</v>
      </c>
      <c r="I434" s="220"/>
      <c r="J434" s="217"/>
      <c r="K434" s="217"/>
      <c r="L434" s="221"/>
      <c r="M434" s="222"/>
      <c r="N434" s="223"/>
      <c r="O434" s="223"/>
      <c r="P434" s="223"/>
      <c r="Q434" s="223"/>
      <c r="R434" s="223"/>
      <c r="S434" s="223"/>
      <c r="T434" s="224"/>
      <c r="AT434" s="225" t="s">
        <v>568</v>
      </c>
      <c r="AU434" s="225" t="s">
        <v>90</v>
      </c>
      <c r="AV434" s="12" t="s">
        <v>87</v>
      </c>
      <c r="AW434" s="12" t="s">
        <v>41</v>
      </c>
      <c r="AX434" s="12" t="s">
        <v>81</v>
      </c>
      <c r="AY434" s="225" t="s">
        <v>141</v>
      </c>
    </row>
    <row r="435" spans="2:65" s="13" customFormat="1" ht="11.25">
      <c r="B435" s="226"/>
      <c r="C435" s="227"/>
      <c r="D435" s="213" t="s">
        <v>568</v>
      </c>
      <c r="E435" s="228" t="s">
        <v>43</v>
      </c>
      <c r="F435" s="229" t="s">
        <v>872</v>
      </c>
      <c r="G435" s="227"/>
      <c r="H435" s="230">
        <v>10</v>
      </c>
      <c r="I435" s="231"/>
      <c r="J435" s="227"/>
      <c r="K435" s="227"/>
      <c r="L435" s="232"/>
      <c r="M435" s="233"/>
      <c r="N435" s="234"/>
      <c r="O435" s="234"/>
      <c r="P435" s="234"/>
      <c r="Q435" s="234"/>
      <c r="R435" s="234"/>
      <c r="S435" s="234"/>
      <c r="T435" s="235"/>
      <c r="AT435" s="236" t="s">
        <v>568</v>
      </c>
      <c r="AU435" s="236" t="s">
        <v>90</v>
      </c>
      <c r="AV435" s="13" t="s">
        <v>90</v>
      </c>
      <c r="AW435" s="13" t="s">
        <v>41</v>
      </c>
      <c r="AX435" s="13" t="s">
        <v>81</v>
      </c>
      <c r="AY435" s="236" t="s">
        <v>141</v>
      </c>
    </row>
    <row r="436" spans="2:65" s="12" customFormat="1" ht="11.25">
      <c r="B436" s="216"/>
      <c r="C436" s="217"/>
      <c r="D436" s="213" t="s">
        <v>568</v>
      </c>
      <c r="E436" s="218" t="s">
        <v>43</v>
      </c>
      <c r="F436" s="219" t="s">
        <v>855</v>
      </c>
      <c r="G436" s="217"/>
      <c r="H436" s="218" t="s">
        <v>43</v>
      </c>
      <c r="I436" s="220"/>
      <c r="J436" s="217"/>
      <c r="K436" s="217"/>
      <c r="L436" s="221"/>
      <c r="M436" s="222"/>
      <c r="N436" s="223"/>
      <c r="O436" s="223"/>
      <c r="P436" s="223"/>
      <c r="Q436" s="223"/>
      <c r="R436" s="223"/>
      <c r="S436" s="223"/>
      <c r="T436" s="224"/>
      <c r="AT436" s="225" t="s">
        <v>568</v>
      </c>
      <c r="AU436" s="225" t="s">
        <v>90</v>
      </c>
      <c r="AV436" s="12" t="s">
        <v>87</v>
      </c>
      <c r="AW436" s="12" t="s">
        <v>41</v>
      </c>
      <c r="AX436" s="12" t="s">
        <v>81</v>
      </c>
      <c r="AY436" s="225" t="s">
        <v>141</v>
      </c>
    </row>
    <row r="437" spans="2:65" s="13" customFormat="1" ht="11.25">
      <c r="B437" s="226"/>
      <c r="C437" s="227"/>
      <c r="D437" s="213" t="s">
        <v>568</v>
      </c>
      <c r="E437" s="228" t="s">
        <v>43</v>
      </c>
      <c r="F437" s="229" t="s">
        <v>873</v>
      </c>
      <c r="G437" s="227"/>
      <c r="H437" s="230">
        <v>11.5</v>
      </c>
      <c r="I437" s="231"/>
      <c r="J437" s="227"/>
      <c r="K437" s="227"/>
      <c r="L437" s="232"/>
      <c r="M437" s="233"/>
      <c r="N437" s="234"/>
      <c r="O437" s="234"/>
      <c r="P437" s="234"/>
      <c r="Q437" s="234"/>
      <c r="R437" s="234"/>
      <c r="S437" s="234"/>
      <c r="T437" s="235"/>
      <c r="AT437" s="236" t="s">
        <v>568</v>
      </c>
      <c r="AU437" s="236" t="s">
        <v>90</v>
      </c>
      <c r="AV437" s="13" t="s">
        <v>90</v>
      </c>
      <c r="AW437" s="13" t="s">
        <v>41</v>
      </c>
      <c r="AX437" s="13" t="s">
        <v>81</v>
      </c>
      <c r="AY437" s="236" t="s">
        <v>141</v>
      </c>
    </row>
    <row r="438" spans="2:65" s="14" customFormat="1" ht="11.25">
      <c r="B438" s="237"/>
      <c r="C438" s="238"/>
      <c r="D438" s="213" t="s">
        <v>568</v>
      </c>
      <c r="E438" s="239" t="s">
        <v>43</v>
      </c>
      <c r="F438" s="240" t="s">
        <v>571</v>
      </c>
      <c r="G438" s="238"/>
      <c r="H438" s="241">
        <v>21.5</v>
      </c>
      <c r="I438" s="242"/>
      <c r="J438" s="238"/>
      <c r="K438" s="238"/>
      <c r="L438" s="243"/>
      <c r="M438" s="244"/>
      <c r="N438" s="245"/>
      <c r="O438" s="245"/>
      <c r="P438" s="245"/>
      <c r="Q438" s="245"/>
      <c r="R438" s="245"/>
      <c r="S438" s="245"/>
      <c r="T438" s="246"/>
      <c r="AT438" s="247" t="s">
        <v>568</v>
      </c>
      <c r="AU438" s="247" t="s">
        <v>90</v>
      </c>
      <c r="AV438" s="14" t="s">
        <v>147</v>
      </c>
      <c r="AW438" s="14" t="s">
        <v>41</v>
      </c>
      <c r="AX438" s="14" t="s">
        <v>87</v>
      </c>
      <c r="AY438" s="247" t="s">
        <v>141</v>
      </c>
    </row>
    <row r="439" spans="2:65" s="1" customFormat="1" ht="33.75" customHeight="1">
      <c r="B439" s="35"/>
      <c r="C439" s="175" t="s">
        <v>335</v>
      </c>
      <c r="D439" s="175" t="s">
        <v>142</v>
      </c>
      <c r="E439" s="176" t="s">
        <v>877</v>
      </c>
      <c r="F439" s="177" t="s">
        <v>878</v>
      </c>
      <c r="G439" s="178" t="s">
        <v>604</v>
      </c>
      <c r="H439" s="179">
        <v>4</v>
      </c>
      <c r="I439" s="180"/>
      <c r="J439" s="181">
        <f>ROUND(I439*H439,2)</f>
        <v>0</v>
      </c>
      <c r="K439" s="177" t="s">
        <v>146</v>
      </c>
      <c r="L439" s="39"/>
      <c r="M439" s="182" t="s">
        <v>43</v>
      </c>
      <c r="N439" s="183" t="s">
        <v>52</v>
      </c>
      <c r="O439" s="61"/>
      <c r="P439" s="184">
        <f>O439*H439</f>
        <v>0</v>
      </c>
      <c r="Q439" s="184">
        <v>0</v>
      </c>
      <c r="R439" s="184">
        <f>Q439*H439</f>
        <v>0</v>
      </c>
      <c r="S439" s="184">
        <v>0</v>
      </c>
      <c r="T439" s="185">
        <f>S439*H439</f>
        <v>0</v>
      </c>
      <c r="AR439" s="17" t="s">
        <v>198</v>
      </c>
      <c r="AT439" s="17" t="s">
        <v>142</v>
      </c>
      <c r="AU439" s="17" t="s">
        <v>90</v>
      </c>
      <c r="AY439" s="17" t="s">
        <v>141</v>
      </c>
      <c r="BE439" s="186">
        <f>IF(N439="základní",J439,0)</f>
        <v>0</v>
      </c>
      <c r="BF439" s="186">
        <f>IF(N439="snížená",J439,0)</f>
        <v>0</v>
      </c>
      <c r="BG439" s="186">
        <f>IF(N439="zákl. přenesená",J439,0)</f>
        <v>0</v>
      </c>
      <c r="BH439" s="186">
        <f>IF(N439="sníž. přenesená",J439,0)</f>
        <v>0</v>
      </c>
      <c r="BI439" s="186">
        <f>IF(N439="nulová",J439,0)</f>
        <v>0</v>
      </c>
      <c r="BJ439" s="17" t="s">
        <v>87</v>
      </c>
      <c r="BK439" s="186">
        <f>ROUND(I439*H439,2)</f>
        <v>0</v>
      </c>
      <c r="BL439" s="17" t="s">
        <v>198</v>
      </c>
      <c r="BM439" s="17" t="s">
        <v>879</v>
      </c>
    </row>
    <row r="440" spans="2:65" s="1" customFormat="1" ht="39">
      <c r="B440" s="35"/>
      <c r="C440" s="36"/>
      <c r="D440" s="213" t="s">
        <v>566</v>
      </c>
      <c r="E440" s="36"/>
      <c r="F440" s="214" t="s">
        <v>880</v>
      </c>
      <c r="G440" s="36"/>
      <c r="H440" s="36"/>
      <c r="I440" s="113"/>
      <c r="J440" s="36"/>
      <c r="K440" s="36"/>
      <c r="L440" s="39"/>
      <c r="M440" s="215"/>
      <c r="N440" s="61"/>
      <c r="O440" s="61"/>
      <c r="P440" s="61"/>
      <c r="Q440" s="61"/>
      <c r="R440" s="61"/>
      <c r="S440" s="61"/>
      <c r="T440" s="62"/>
      <c r="AT440" s="17" t="s">
        <v>566</v>
      </c>
      <c r="AU440" s="17" t="s">
        <v>90</v>
      </c>
    </row>
    <row r="441" spans="2:65" s="12" customFormat="1" ht="11.25">
      <c r="B441" s="216"/>
      <c r="C441" s="217"/>
      <c r="D441" s="213" t="s">
        <v>568</v>
      </c>
      <c r="E441" s="218" t="s">
        <v>43</v>
      </c>
      <c r="F441" s="219" t="s">
        <v>881</v>
      </c>
      <c r="G441" s="217"/>
      <c r="H441" s="218" t="s">
        <v>43</v>
      </c>
      <c r="I441" s="220"/>
      <c r="J441" s="217"/>
      <c r="K441" s="217"/>
      <c r="L441" s="221"/>
      <c r="M441" s="222"/>
      <c r="N441" s="223"/>
      <c r="O441" s="223"/>
      <c r="P441" s="223"/>
      <c r="Q441" s="223"/>
      <c r="R441" s="223"/>
      <c r="S441" s="223"/>
      <c r="T441" s="224"/>
      <c r="AT441" s="225" t="s">
        <v>568</v>
      </c>
      <c r="AU441" s="225" t="s">
        <v>90</v>
      </c>
      <c r="AV441" s="12" t="s">
        <v>87</v>
      </c>
      <c r="AW441" s="12" t="s">
        <v>41</v>
      </c>
      <c r="AX441" s="12" t="s">
        <v>81</v>
      </c>
      <c r="AY441" s="225" t="s">
        <v>141</v>
      </c>
    </row>
    <row r="442" spans="2:65" s="13" customFormat="1" ht="11.25">
      <c r="B442" s="226"/>
      <c r="C442" s="227"/>
      <c r="D442" s="213" t="s">
        <v>568</v>
      </c>
      <c r="E442" s="228" t="s">
        <v>43</v>
      </c>
      <c r="F442" s="229" t="s">
        <v>609</v>
      </c>
      <c r="G442" s="227"/>
      <c r="H442" s="230">
        <v>4</v>
      </c>
      <c r="I442" s="231"/>
      <c r="J442" s="227"/>
      <c r="K442" s="227"/>
      <c r="L442" s="232"/>
      <c r="M442" s="233"/>
      <c r="N442" s="234"/>
      <c r="O442" s="234"/>
      <c r="P442" s="234"/>
      <c r="Q442" s="234"/>
      <c r="R442" s="234"/>
      <c r="S442" s="234"/>
      <c r="T442" s="235"/>
      <c r="AT442" s="236" t="s">
        <v>568</v>
      </c>
      <c r="AU442" s="236" t="s">
        <v>90</v>
      </c>
      <c r="AV442" s="13" t="s">
        <v>90</v>
      </c>
      <c r="AW442" s="13" t="s">
        <v>41</v>
      </c>
      <c r="AX442" s="13" t="s">
        <v>81</v>
      </c>
      <c r="AY442" s="236" t="s">
        <v>141</v>
      </c>
    </row>
    <row r="443" spans="2:65" s="14" customFormat="1" ht="11.25">
      <c r="B443" s="237"/>
      <c r="C443" s="238"/>
      <c r="D443" s="213" t="s">
        <v>568</v>
      </c>
      <c r="E443" s="239" t="s">
        <v>43</v>
      </c>
      <c r="F443" s="240" t="s">
        <v>571</v>
      </c>
      <c r="G443" s="238"/>
      <c r="H443" s="241">
        <v>4</v>
      </c>
      <c r="I443" s="242"/>
      <c r="J443" s="238"/>
      <c r="K443" s="238"/>
      <c r="L443" s="243"/>
      <c r="M443" s="244"/>
      <c r="N443" s="245"/>
      <c r="O443" s="245"/>
      <c r="P443" s="245"/>
      <c r="Q443" s="245"/>
      <c r="R443" s="245"/>
      <c r="S443" s="245"/>
      <c r="T443" s="246"/>
      <c r="AT443" s="247" t="s">
        <v>568</v>
      </c>
      <c r="AU443" s="247" t="s">
        <v>90</v>
      </c>
      <c r="AV443" s="14" t="s">
        <v>147</v>
      </c>
      <c r="AW443" s="14" t="s">
        <v>41</v>
      </c>
      <c r="AX443" s="14" t="s">
        <v>87</v>
      </c>
      <c r="AY443" s="247" t="s">
        <v>141</v>
      </c>
    </row>
    <row r="444" spans="2:65" s="1" customFormat="1" ht="16.5" customHeight="1">
      <c r="B444" s="35"/>
      <c r="C444" s="187" t="s">
        <v>339</v>
      </c>
      <c r="D444" s="187" t="s">
        <v>161</v>
      </c>
      <c r="E444" s="188" t="s">
        <v>882</v>
      </c>
      <c r="F444" s="189" t="s">
        <v>883</v>
      </c>
      <c r="G444" s="190" t="s">
        <v>145</v>
      </c>
      <c r="H444" s="191">
        <v>4</v>
      </c>
      <c r="I444" s="192"/>
      <c r="J444" s="193">
        <f>ROUND(I444*H444,2)</f>
        <v>0</v>
      </c>
      <c r="K444" s="189" t="s">
        <v>146</v>
      </c>
      <c r="L444" s="194"/>
      <c r="M444" s="195" t="s">
        <v>43</v>
      </c>
      <c r="N444" s="196" t="s">
        <v>52</v>
      </c>
      <c r="O444" s="61"/>
      <c r="P444" s="184">
        <f>O444*H444</f>
        <v>0</v>
      </c>
      <c r="Q444" s="184">
        <v>0</v>
      </c>
      <c r="R444" s="184">
        <f>Q444*H444</f>
        <v>0</v>
      </c>
      <c r="S444" s="184">
        <v>0</v>
      </c>
      <c r="T444" s="185">
        <f>S444*H444</f>
        <v>0</v>
      </c>
      <c r="AR444" s="17" t="s">
        <v>198</v>
      </c>
      <c r="AT444" s="17" t="s">
        <v>161</v>
      </c>
      <c r="AU444" s="17" t="s">
        <v>90</v>
      </c>
      <c r="AY444" s="17" t="s">
        <v>141</v>
      </c>
      <c r="BE444" s="186">
        <f>IF(N444="základní",J444,0)</f>
        <v>0</v>
      </c>
      <c r="BF444" s="186">
        <f>IF(N444="snížená",J444,0)</f>
        <v>0</v>
      </c>
      <c r="BG444" s="186">
        <f>IF(N444="zákl. přenesená",J444,0)</f>
        <v>0</v>
      </c>
      <c r="BH444" s="186">
        <f>IF(N444="sníž. přenesená",J444,0)</f>
        <v>0</v>
      </c>
      <c r="BI444" s="186">
        <f>IF(N444="nulová",J444,0)</f>
        <v>0</v>
      </c>
      <c r="BJ444" s="17" t="s">
        <v>87</v>
      </c>
      <c r="BK444" s="186">
        <f>ROUND(I444*H444,2)</f>
        <v>0</v>
      </c>
      <c r="BL444" s="17" t="s">
        <v>198</v>
      </c>
      <c r="BM444" s="17" t="s">
        <v>884</v>
      </c>
    </row>
    <row r="445" spans="2:65" s="12" customFormat="1" ht="11.25">
      <c r="B445" s="216"/>
      <c r="C445" s="217"/>
      <c r="D445" s="213" t="s">
        <v>568</v>
      </c>
      <c r="E445" s="218" t="s">
        <v>43</v>
      </c>
      <c r="F445" s="219" t="s">
        <v>881</v>
      </c>
      <c r="G445" s="217"/>
      <c r="H445" s="218" t="s">
        <v>43</v>
      </c>
      <c r="I445" s="220"/>
      <c r="J445" s="217"/>
      <c r="K445" s="217"/>
      <c r="L445" s="221"/>
      <c r="M445" s="222"/>
      <c r="N445" s="223"/>
      <c r="O445" s="223"/>
      <c r="P445" s="223"/>
      <c r="Q445" s="223"/>
      <c r="R445" s="223"/>
      <c r="S445" s="223"/>
      <c r="T445" s="224"/>
      <c r="AT445" s="225" t="s">
        <v>568</v>
      </c>
      <c r="AU445" s="225" t="s">
        <v>90</v>
      </c>
      <c r="AV445" s="12" t="s">
        <v>87</v>
      </c>
      <c r="AW445" s="12" t="s">
        <v>41</v>
      </c>
      <c r="AX445" s="12" t="s">
        <v>81</v>
      </c>
      <c r="AY445" s="225" t="s">
        <v>141</v>
      </c>
    </row>
    <row r="446" spans="2:65" s="13" customFormat="1" ht="11.25">
      <c r="B446" s="226"/>
      <c r="C446" s="227"/>
      <c r="D446" s="213" t="s">
        <v>568</v>
      </c>
      <c r="E446" s="228" t="s">
        <v>43</v>
      </c>
      <c r="F446" s="229" t="s">
        <v>609</v>
      </c>
      <c r="G446" s="227"/>
      <c r="H446" s="230">
        <v>4</v>
      </c>
      <c r="I446" s="231"/>
      <c r="J446" s="227"/>
      <c r="K446" s="227"/>
      <c r="L446" s="232"/>
      <c r="M446" s="233"/>
      <c r="N446" s="234"/>
      <c r="O446" s="234"/>
      <c r="P446" s="234"/>
      <c r="Q446" s="234"/>
      <c r="R446" s="234"/>
      <c r="S446" s="234"/>
      <c r="T446" s="235"/>
      <c r="AT446" s="236" t="s">
        <v>568</v>
      </c>
      <c r="AU446" s="236" t="s">
        <v>90</v>
      </c>
      <c r="AV446" s="13" t="s">
        <v>90</v>
      </c>
      <c r="AW446" s="13" t="s">
        <v>41</v>
      </c>
      <c r="AX446" s="13" t="s">
        <v>81</v>
      </c>
      <c r="AY446" s="236" t="s">
        <v>141</v>
      </c>
    </row>
    <row r="447" spans="2:65" s="14" customFormat="1" ht="11.25">
      <c r="B447" s="237"/>
      <c r="C447" s="238"/>
      <c r="D447" s="213" t="s">
        <v>568</v>
      </c>
      <c r="E447" s="239" t="s">
        <v>43</v>
      </c>
      <c r="F447" s="240" t="s">
        <v>571</v>
      </c>
      <c r="G447" s="238"/>
      <c r="H447" s="241">
        <v>4</v>
      </c>
      <c r="I447" s="242"/>
      <c r="J447" s="238"/>
      <c r="K447" s="238"/>
      <c r="L447" s="243"/>
      <c r="M447" s="244"/>
      <c r="N447" s="245"/>
      <c r="O447" s="245"/>
      <c r="P447" s="245"/>
      <c r="Q447" s="245"/>
      <c r="R447" s="245"/>
      <c r="S447" s="245"/>
      <c r="T447" s="246"/>
      <c r="AT447" s="247" t="s">
        <v>568</v>
      </c>
      <c r="AU447" s="247" t="s">
        <v>90</v>
      </c>
      <c r="AV447" s="14" t="s">
        <v>147</v>
      </c>
      <c r="AW447" s="14" t="s">
        <v>41</v>
      </c>
      <c r="AX447" s="14" t="s">
        <v>87</v>
      </c>
      <c r="AY447" s="247" t="s">
        <v>141</v>
      </c>
    </row>
    <row r="448" spans="2:65" s="12" customFormat="1" ht="11.25">
      <c r="B448" s="216"/>
      <c r="C448" s="217"/>
      <c r="D448" s="213" t="s">
        <v>568</v>
      </c>
      <c r="E448" s="218" t="s">
        <v>43</v>
      </c>
      <c r="F448" s="219" t="s">
        <v>885</v>
      </c>
      <c r="G448" s="217"/>
      <c r="H448" s="218" t="s">
        <v>43</v>
      </c>
      <c r="I448" s="220"/>
      <c r="J448" s="217"/>
      <c r="K448" s="217"/>
      <c r="L448" s="221"/>
      <c r="M448" s="222"/>
      <c r="N448" s="223"/>
      <c r="O448" s="223"/>
      <c r="P448" s="223"/>
      <c r="Q448" s="223"/>
      <c r="R448" s="223"/>
      <c r="S448" s="223"/>
      <c r="T448" s="224"/>
      <c r="AT448" s="225" t="s">
        <v>568</v>
      </c>
      <c r="AU448" s="225" t="s">
        <v>90</v>
      </c>
      <c r="AV448" s="12" t="s">
        <v>87</v>
      </c>
      <c r="AW448" s="12" t="s">
        <v>41</v>
      </c>
      <c r="AX448" s="12" t="s">
        <v>81</v>
      </c>
      <c r="AY448" s="225" t="s">
        <v>141</v>
      </c>
    </row>
    <row r="449" spans="2:65" s="1" customFormat="1" ht="16.5" customHeight="1">
      <c r="B449" s="35"/>
      <c r="C449" s="187" t="s">
        <v>240</v>
      </c>
      <c r="D449" s="187" t="s">
        <v>161</v>
      </c>
      <c r="E449" s="188" t="s">
        <v>886</v>
      </c>
      <c r="F449" s="189" t="s">
        <v>887</v>
      </c>
      <c r="G449" s="190" t="s">
        <v>145</v>
      </c>
      <c r="H449" s="191">
        <v>24</v>
      </c>
      <c r="I449" s="192"/>
      <c r="J449" s="193">
        <f>ROUND(I449*H449,2)</f>
        <v>0</v>
      </c>
      <c r="K449" s="189" t="s">
        <v>146</v>
      </c>
      <c r="L449" s="194"/>
      <c r="M449" s="195" t="s">
        <v>43</v>
      </c>
      <c r="N449" s="196" t="s">
        <v>52</v>
      </c>
      <c r="O449" s="61"/>
      <c r="P449" s="184">
        <f>O449*H449</f>
        <v>0</v>
      </c>
      <c r="Q449" s="184">
        <v>0</v>
      </c>
      <c r="R449" s="184">
        <f>Q449*H449</f>
        <v>0</v>
      </c>
      <c r="S449" s="184">
        <v>0</v>
      </c>
      <c r="T449" s="185">
        <f>S449*H449</f>
        <v>0</v>
      </c>
      <c r="AR449" s="17" t="s">
        <v>278</v>
      </c>
      <c r="AT449" s="17" t="s">
        <v>161</v>
      </c>
      <c r="AU449" s="17" t="s">
        <v>90</v>
      </c>
      <c r="AY449" s="17" t="s">
        <v>141</v>
      </c>
      <c r="BE449" s="186">
        <f>IF(N449="základní",J449,0)</f>
        <v>0</v>
      </c>
      <c r="BF449" s="186">
        <f>IF(N449="snížená",J449,0)</f>
        <v>0</v>
      </c>
      <c r="BG449" s="186">
        <f>IF(N449="zákl. přenesená",J449,0)</f>
        <v>0</v>
      </c>
      <c r="BH449" s="186">
        <f>IF(N449="sníž. přenesená",J449,0)</f>
        <v>0</v>
      </c>
      <c r="BI449" s="186">
        <f>IF(N449="nulová",J449,0)</f>
        <v>0</v>
      </c>
      <c r="BJ449" s="17" t="s">
        <v>87</v>
      </c>
      <c r="BK449" s="186">
        <f>ROUND(I449*H449,2)</f>
        <v>0</v>
      </c>
      <c r="BL449" s="17" t="s">
        <v>278</v>
      </c>
      <c r="BM449" s="17" t="s">
        <v>888</v>
      </c>
    </row>
    <row r="450" spans="2:65" s="12" customFormat="1" ht="11.25">
      <c r="B450" s="216"/>
      <c r="C450" s="217"/>
      <c r="D450" s="213" t="s">
        <v>568</v>
      </c>
      <c r="E450" s="218" t="s">
        <v>43</v>
      </c>
      <c r="F450" s="219" t="s">
        <v>881</v>
      </c>
      <c r="G450" s="217"/>
      <c r="H450" s="218" t="s">
        <v>43</v>
      </c>
      <c r="I450" s="220"/>
      <c r="J450" s="217"/>
      <c r="K450" s="217"/>
      <c r="L450" s="221"/>
      <c r="M450" s="222"/>
      <c r="N450" s="223"/>
      <c r="O450" s="223"/>
      <c r="P450" s="223"/>
      <c r="Q450" s="223"/>
      <c r="R450" s="223"/>
      <c r="S450" s="223"/>
      <c r="T450" s="224"/>
      <c r="AT450" s="225" t="s">
        <v>568</v>
      </c>
      <c r="AU450" s="225" t="s">
        <v>90</v>
      </c>
      <c r="AV450" s="12" t="s">
        <v>87</v>
      </c>
      <c r="AW450" s="12" t="s">
        <v>41</v>
      </c>
      <c r="AX450" s="12" t="s">
        <v>81</v>
      </c>
      <c r="AY450" s="225" t="s">
        <v>141</v>
      </c>
    </row>
    <row r="451" spans="2:65" s="13" customFormat="1" ht="11.25">
      <c r="B451" s="226"/>
      <c r="C451" s="227"/>
      <c r="D451" s="213" t="s">
        <v>568</v>
      </c>
      <c r="E451" s="228" t="s">
        <v>43</v>
      </c>
      <c r="F451" s="229" t="s">
        <v>889</v>
      </c>
      <c r="G451" s="227"/>
      <c r="H451" s="230">
        <v>24</v>
      </c>
      <c r="I451" s="231"/>
      <c r="J451" s="227"/>
      <c r="K451" s="227"/>
      <c r="L451" s="232"/>
      <c r="M451" s="233"/>
      <c r="N451" s="234"/>
      <c r="O451" s="234"/>
      <c r="P451" s="234"/>
      <c r="Q451" s="234"/>
      <c r="R451" s="234"/>
      <c r="S451" s="234"/>
      <c r="T451" s="235"/>
      <c r="AT451" s="236" t="s">
        <v>568</v>
      </c>
      <c r="AU451" s="236" t="s">
        <v>90</v>
      </c>
      <c r="AV451" s="13" t="s">
        <v>90</v>
      </c>
      <c r="AW451" s="13" t="s">
        <v>41</v>
      </c>
      <c r="AX451" s="13" t="s">
        <v>81</v>
      </c>
      <c r="AY451" s="236" t="s">
        <v>141</v>
      </c>
    </row>
    <row r="452" spans="2:65" s="14" customFormat="1" ht="11.25">
      <c r="B452" s="237"/>
      <c r="C452" s="238"/>
      <c r="D452" s="213" t="s">
        <v>568</v>
      </c>
      <c r="E452" s="239" t="s">
        <v>43</v>
      </c>
      <c r="F452" s="240" t="s">
        <v>571</v>
      </c>
      <c r="G452" s="238"/>
      <c r="H452" s="241">
        <v>24</v>
      </c>
      <c r="I452" s="242"/>
      <c r="J452" s="238"/>
      <c r="K452" s="238"/>
      <c r="L452" s="243"/>
      <c r="M452" s="244"/>
      <c r="N452" s="245"/>
      <c r="O452" s="245"/>
      <c r="P452" s="245"/>
      <c r="Q452" s="245"/>
      <c r="R452" s="245"/>
      <c r="S452" s="245"/>
      <c r="T452" s="246"/>
      <c r="AT452" s="247" t="s">
        <v>568</v>
      </c>
      <c r="AU452" s="247" t="s">
        <v>90</v>
      </c>
      <c r="AV452" s="14" t="s">
        <v>147</v>
      </c>
      <c r="AW452" s="14" t="s">
        <v>41</v>
      </c>
      <c r="AX452" s="14" t="s">
        <v>87</v>
      </c>
      <c r="AY452" s="247" t="s">
        <v>141</v>
      </c>
    </row>
    <row r="453" spans="2:65" s="1" customFormat="1" ht="33.75" customHeight="1">
      <c r="B453" s="35"/>
      <c r="C453" s="175" t="s">
        <v>348</v>
      </c>
      <c r="D453" s="175" t="s">
        <v>142</v>
      </c>
      <c r="E453" s="176" t="s">
        <v>890</v>
      </c>
      <c r="F453" s="177" t="s">
        <v>891</v>
      </c>
      <c r="G453" s="178" t="s">
        <v>693</v>
      </c>
      <c r="H453" s="179">
        <v>20</v>
      </c>
      <c r="I453" s="180"/>
      <c r="J453" s="181">
        <f>ROUND(I453*H453,2)</f>
        <v>0</v>
      </c>
      <c r="K453" s="177" t="s">
        <v>146</v>
      </c>
      <c r="L453" s="39"/>
      <c r="M453" s="182" t="s">
        <v>43</v>
      </c>
      <c r="N453" s="183" t="s">
        <v>52</v>
      </c>
      <c r="O453" s="61"/>
      <c r="P453" s="184">
        <f>O453*H453</f>
        <v>0</v>
      </c>
      <c r="Q453" s="184">
        <v>0</v>
      </c>
      <c r="R453" s="184">
        <f>Q453*H453</f>
        <v>0</v>
      </c>
      <c r="S453" s="184">
        <v>0</v>
      </c>
      <c r="T453" s="185">
        <f>S453*H453</f>
        <v>0</v>
      </c>
      <c r="AR453" s="17" t="s">
        <v>198</v>
      </c>
      <c r="AT453" s="17" t="s">
        <v>142</v>
      </c>
      <c r="AU453" s="17" t="s">
        <v>90</v>
      </c>
      <c r="AY453" s="17" t="s">
        <v>141</v>
      </c>
      <c r="BE453" s="186">
        <f>IF(N453="základní",J453,0)</f>
        <v>0</v>
      </c>
      <c r="BF453" s="186">
        <f>IF(N453="snížená",J453,0)</f>
        <v>0</v>
      </c>
      <c r="BG453" s="186">
        <f>IF(N453="zákl. přenesená",J453,0)</f>
        <v>0</v>
      </c>
      <c r="BH453" s="186">
        <f>IF(N453="sníž. přenesená",J453,0)</f>
        <v>0</v>
      </c>
      <c r="BI453" s="186">
        <f>IF(N453="nulová",J453,0)</f>
        <v>0</v>
      </c>
      <c r="BJ453" s="17" t="s">
        <v>87</v>
      </c>
      <c r="BK453" s="186">
        <f>ROUND(I453*H453,2)</f>
        <v>0</v>
      </c>
      <c r="BL453" s="17" t="s">
        <v>198</v>
      </c>
      <c r="BM453" s="17" t="s">
        <v>892</v>
      </c>
    </row>
    <row r="454" spans="2:65" s="1" customFormat="1" ht="39">
      <c r="B454" s="35"/>
      <c r="C454" s="36"/>
      <c r="D454" s="213" t="s">
        <v>566</v>
      </c>
      <c r="E454" s="36"/>
      <c r="F454" s="214" t="s">
        <v>893</v>
      </c>
      <c r="G454" s="36"/>
      <c r="H454" s="36"/>
      <c r="I454" s="113"/>
      <c r="J454" s="36"/>
      <c r="K454" s="36"/>
      <c r="L454" s="39"/>
      <c r="M454" s="215"/>
      <c r="N454" s="61"/>
      <c r="O454" s="61"/>
      <c r="P454" s="61"/>
      <c r="Q454" s="61"/>
      <c r="R454" s="61"/>
      <c r="S454" s="61"/>
      <c r="T454" s="62"/>
      <c r="AT454" s="17" t="s">
        <v>566</v>
      </c>
      <c r="AU454" s="17" t="s">
        <v>90</v>
      </c>
    </row>
    <row r="455" spans="2:65" s="12" customFormat="1" ht="11.25">
      <c r="B455" s="216"/>
      <c r="C455" s="217"/>
      <c r="D455" s="213" t="s">
        <v>568</v>
      </c>
      <c r="E455" s="218" t="s">
        <v>43</v>
      </c>
      <c r="F455" s="219" t="s">
        <v>894</v>
      </c>
      <c r="G455" s="217"/>
      <c r="H455" s="218" t="s">
        <v>43</v>
      </c>
      <c r="I455" s="220"/>
      <c r="J455" s="217"/>
      <c r="K455" s="217"/>
      <c r="L455" s="221"/>
      <c r="M455" s="222"/>
      <c r="N455" s="223"/>
      <c r="O455" s="223"/>
      <c r="P455" s="223"/>
      <c r="Q455" s="223"/>
      <c r="R455" s="223"/>
      <c r="S455" s="223"/>
      <c r="T455" s="224"/>
      <c r="AT455" s="225" t="s">
        <v>568</v>
      </c>
      <c r="AU455" s="225" t="s">
        <v>90</v>
      </c>
      <c r="AV455" s="12" t="s">
        <v>87</v>
      </c>
      <c r="AW455" s="12" t="s">
        <v>41</v>
      </c>
      <c r="AX455" s="12" t="s">
        <v>81</v>
      </c>
      <c r="AY455" s="225" t="s">
        <v>141</v>
      </c>
    </row>
    <row r="456" spans="2:65" s="13" customFormat="1" ht="11.25">
      <c r="B456" s="226"/>
      <c r="C456" s="227"/>
      <c r="D456" s="213" t="s">
        <v>568</v>
      </c>
      <c r="E456" s="228" t="s">
        <v>43</v>
      </c>
      <c r="F456" s="229" t="s">
        <v>178</v>
      </c>
      <c r="G456" s="227"/>
      <c r="H456" s="230">
        <v>20</v>
      </c>
      <c r="I456" s="231"/>
      <c r="J456" s="227"/>
      <c r="K456" s="227"/>
      <c r="L456" s="232"/>
      <c r="M456" s="233"/>
      <c r="N456" s="234"/>
      <c r="O456" s="234"/>
      <c r="P456" s="234"/>
      <c r="Q456" s="234"/>
      <c r="R456" s="234"/>
      <c r="S456" s="234"/>
      <c r="T456" s="235"/>
      <c r="AT456" s="236" t="s">
        <v>568</v>
      </c>
      <c r="AU456" s="236" t="s">
        <v>90</v>
      </c>
      <c r="AV456" s="13" t="s">
        <v>90</v>
      </c>
      <c r="AW456" s="13" t="s">
        <v>41</v>
      </c>
      <c r="AX456" s="13" t="s">
        <v>81</v>
      </c>
      <c r="AY456" s="236" t="s">
        <v>141</v>
      </c>
    </row>
    <row r="457" spans="2:65" s="14" customFormat="1" ht="11.25">
      <c r="B457" s="237"/>
      <c r="C457" s="238"/>
      <c r="D457" s="213" t="s">
        <v>568</v>
      </c>
      <c r="E457" s="239" t="s">
        <v>43</v>
      </c>
      <c r="F457" s="240" t="s">
        <v>571</v>
      </c>
      <c r="G457" s="238"/>
      <c r="H457" s="241">
        <v>20</v>
      </c>
      <c r="I457" s="242"/>
      <c r="J457" s="238"/>
      <c r="K457" s="238"/>
      <c r="L457" s="243"/>
      <c r="M457" s="244"/>
      <c r="N457" s="245"/>
      <c r="O457" s="245"/>
      <c r="P457" s="245"/>
      <c r="Q457" s="245"/>
      <c r="R457" s="245"/>
      <c r="S457" s="245"/>
      <c r="T457" s="246"/>
      <c r="AT457" s="247" t="s">
        <v>568</v>
      </c>
      <c r="AU457" s="247" t="s">
        <v>90</v>
      </c>
      <c r="AV457" s="14" t="s">
        <v>147</v>
      </c>
      <c r="AW457" s="14" t="s">
        <v>41</v>
      </c>
      <c r="AX457" s="14" t="s">
        <v>87</v>
      </c>
      <c r="AY457" s="247" t="s">
        <v>141</v>
      </c>
    </row>
    <row r="458" spans="2:65" s="1" customFormat="1" ht="33.75" customHeight="1">
      <c r="B458" s="35"/>
      <c r="C458" s="175" t="s">
        <v>244</v>
      </c>
      <c r="D458" s="175" t="s">
        <v>142</v>
      </c>
      <c r="E458" s="176" t="s">
        <v>895</v>
      </c>
      <c r="F458" s="177" t="s">
        <v>896</v>
      </c>
      <c r="G458" s="178" t="s">
        <v>693</v>
      </c>
      <c r="H458" s="179">
        <v>6</v>
      </c>
      <c r="I458" s="180"/>
      <c r="J458" s="181">
        <f>ROUND(I458*H458,2)</f>
        <v>0</v>
      </c>
      <c r="K458" s="177" t="s">
        <v>146</v>
      </c>
      <c r="L458" s="39"/>
      <c r="M458" s="182" t="s">
        <v>43</v>
      </c>
      <c r="N458" s="183" t="s">
        <v>52</v>
      </c>
      <c r="O458" s="61"/>
      <c r="P458" s="184">
        <f>O458*H458</f>
        <v>0</v>
      </c>
      <c r="Q458" s="184">
        <v>0</v>
      </c>
      <c r="R458" s="184">
        <f>Q458*H458</f>
        <v>0</v>
      </c>
      <c r="S458" s="184">
        <v>0</v>
      </c>
      <c r="T458" s="185">
        <f>S458*H458</f>
        <v>0</v>
      </c>
      <c r="AR458" s="17" t="s">
        <v>198</v>
      </c>
      <c r="AT458" s="17" t="s">
        <v>142</v>
      </c>
      <c r="AU458" s="17" t="s">
        <v>90</v>
      </c>
      <c r="AY458" s="17" t="s">
        <v>141</v>
      </c>
      <c r="BE458" s="186">
        <f>IF(N458="základní",J458,0)</f>
        <v>0</v>
      </c>
      <c r="BF458" s="186">
        <f>IF(N458="snížená",J458,0)</f>
        <v>0</v>
      </c>
      <c r="BG458" s="186">
        <f>IF(N458="zákl. přenesená",J458,0)</f>
        <v>0</v>
      </c>
      <c r="BH458" s="186">
        <f>IF(N458="sníž. přenesená",J458,0)</f>
        <v>0</v>
      </c>
      <c r="BI458" s="186">
        <f>IF(N458="nulová",J458,0)</f>
        <v>0</v>
      </c>
      <c r="BJ458" s="17" t="s">
        <v>87</v>
      </c>
      <c r="BK458" s="186">
        <f>ROUND(I458*H458,2)</f>
        <v>0</v>
      </c>
      <c r="BL458" s="17" t="s">
        <v>198</v>
      </c>
      <c r="BM458" s="17" t="s">
        <v>897</v>
      </c>
    </row>
    <row r="459" spans="2:65" s="1" customFormat="1" ht="39">
      <c r="B459" s="35"/>
      <c r="C459" s="36"/>
      <c r="D459" s="213" t="s">
        <v>566</v>
      </c>
      <c r="E459" s="36"/>
      <c r="F459" s="214" t="s">
        <v>893</v>
      </c>
      <c r="G459" s="36"/>
      <c r="H459" s="36"/>
      <c r="I459" s="113"/>
      <c r="J459" s="36"/>
      <c r="K459" s="36"/>
      <c r="L459" s="39"/>
      <c r="M459" s="215"/>
      <c r="N459" s="61"/>
      <c r="O459" s="61"/>
      <c r="P459" s="61"/>
      <c r="Q459" s="61"/>
      <c r="R459" s="61"/>
      <c r="S459" s="61"/>
      <c r="T459" s="62"/>
      <c r="AT459" s="17" t="s">
        <v>566</v>
      </c>
      <c r="AU459" s="17" t="s">
        <v>90</v>
      </c>
    </row>
    <row r="460" spans="2:65" s="12" customFormat="1" ht="11.25">
      <c r="B460" s="216"/>
      <c r="C460" s="217"/>
      <c r="D460" s="213" t="s">
        <v>568</v>
      </c>
      <c r="E460" s="218" t="s">
        <v>43</v>
      </c>
      <c r="F460" s="219" t="s">
        <v>898</v>
      </c>
      <c r="G460" s="217"/>
      <c r="H460" s="218" t="s">
        <v>43</v>
      </c>
      <c r="I460" s="220"/>
      <c r="J460" s="217"/>
      <c r="K460" s="217"/>
      <c r="L460" s="221"/>
      <c r="M460" s="222"/>
      <c r="N460" s="223"/>
      <c r="O460" s="223"/>
      <c r="P460" s="223"/>
      <c r="Q460" s="223"/>
      <c r="R460" s="223"/>
      <c r="S460" s="223"/>
      <c r="T460" s="224"/>
      <c r="AT460" s="225" t="s">
        <v>568</v>
      </c>
      <c r="AU460" s="225" t="s">
        <v>90</v>
      </c>
      <c r="AV460" s="12" t="s">
        <v>87</v>
      </c>
      <c r="AW460" s="12" t="s">
        <v>41</v>
      </c>
      <c r="AX460" s="12" t="s">
        <v>81</v>
      </c>
      <c r="AY460" s="225" t="s">
        <v>141</v>
      </c>
    </row>
    <row r="461" spans="2:65" s="13" customFormat="1" ht="11.25">
      <c r="B461" s="226"/>
      <c r="C461" s="227"/>
      <c r="D461" s="213" t="s">
        <v>568</v>
      </c>
      <c r="E461" s="228" t="s">
        <v>43</v>
      </c>
      <c r="F461" s="229" t="s">
        <v>153</v>
      </c>
      <c r="G461" s="227"/>
      <c r="H461" s="230">
        <v>6</v>
      </c>
      <c r="I461" s="231"/>
      <c r="J461" s="227"/>
      <c r="K461" s="227"/>
      <c r="L461" s="232"/>
      <c r="M461" s="233"/>
      <c r="N461" s="234"/>
      <c r="O461" s="234"/>
      <c r="P461" s="234"/>
      <c r="Q461" s="234"/>
      <c r="R461" s="234"/>
      <c r="S461" s="234"/>
      <c r="T461" s="235"/>
      <c r="AT461" s="236" t="s">
        <v>568</v>
      </c>
      <c r="AU461" s="236" t="s">
        <v>90</v>
      </c>
      <c r="AV461" s="13" t="s">
        <v>90</v>
      </c>
      <c r="AW461" s="13" t="s">
        <v>41</v>
      </c>
      <c r="AX461" s="13" t="s">
        <v>81</v>
      </c>
      <c r="AY461" s="236" t="s">
        <v>141</v>
      </c>
    </row>
    <row r="462" spans="2:65" s="14" customFormat="1" ht="11.25">
      <c r="B462" s="237"/>
      <c r="C462" s="238"/>
      <c r="D462" s="213" t="s">
        <v>568</v>
      </c>
      <c r="E462" s="239" t="s">
        <v>43</v>
      </c>
      <c r="F462" s="240" t="s">
        <v>571</v>
      </c>
      <c r="G462" s="238"/>
      <c r="H462" s="241">
        <v>6</v>
      </c>
      <c r="I462" s="242"/>
      <c r="J462" s="238"/>
      <c r="K462" s="238"/>
      <c r="L462" s="243"/>
      <c r="M462" s="244"/>
      <c r="N462" s="245"/>
      <c r="O462" s="245"/>
      <c r="P462" s="245"/>
      <c r="Q462" s="245"/>
      <c r="R462" s="245"/>
      <c r="S462" s="245"/>
      <c r="T462" s="246"/>
      <c r="AT462" s="247" t="s">
        <v>568</v>
      </c>
      <c r="AU462" s="247" t="s">
        <v>90</v>
      </c>
      <c r="AV462" s="14" t="s">
        <v>147</v>
      </c>
      <c r="AW462" s="14" t="s">
        <v>41</v>
      </c>
      <c r="AX462" s="14" t="s">
        <v>87</v>
      </c>
      <c r="AY462" s="247" t="s">
        <v>141</v>
      </c>
    </row>
    <row r="463" spans="2:65" s="1" customFormat="1" ht="33.75" customHeight="1">
      <c r="B463" s="35"/>
      <c r="C463" s="175" t="s">
        <v>357</v>
      </c>
      <c r="D463" s="175" t="s">
        <v>142</v>
      </c>
      <c r="E463" s="176" t="s">
        <v>899</v>
      </c>
      <c r="F463" s="177" t="s">
        <v>900</v>
      </c>
      <c r="G463" s="178" t="s">
        <v>418</v>
      </c>
      <c r="H463" s="179">
        <v>300</v>
      </c>
      <c r="I463" s="180"/>
      <c r="J463" s="181">
        <f>ROUND(I463*H463,2)</f>
        <v>0</v>
      </c>
      <c r="K463" s="177" t="s">
        <v>146</v>
      </c>
      <c r="L463" s="39"/>
      <c r="M463" s="182" t="s">
        <v>43</v>
      </c>
      <c r="N463" s="183" t="s">
        <v>52</v>
      </c>
      <c r="O463" s="61"/>
      <c r="P463" s="184">
        <f>O463*H463</f>
        <v>0</v>
      </c>
      <c r="Q463" s="184">
        <v>0</v>
      </c>
      <c r="R463" s="184">
        <f>Q463*H463</f>
        <v>0</v>
      </c>
      <c r="S463" s="184">
        <v>0</v>
      </c>
      <c r="T463" s="185">
        <f>S463*H463</f>
        <v>0</v>
      </c>
      <c r="AR463" s="17" t="s">
        <v>198</v>
      </c>
      <c r="AT463" s="17" t="s">
        <v>142</v>
      </c>
      <c r="AU463" s="17" t="s">
        <v>90</v>
      </c>
      <c r="AY463" s="17" t="s">
        <v>141</v>
      </c>
      <c r="BE463" s="186">
        <f>IF(N463="základní",J463,0)</f>
        <v>0</v>
      </c>
      <c r="BF463" s="186">
        <f>IF(N463="snížená",J463,0)</f>
        <v>0</v>
      </c>
      <c r="BG463" s="186">
        <f>IF(N463="zákl. přenesená",J463,0)</f>
        <v>0</v>
      </c>
      <c r="BH463" s="186">
        <f>IF(N463="sníž. přenesená",J463,0)</f>
        <v>0</v>
      </c>
      <c r="BI463" s="186">
        <f>IF(N463="nulová",J463,0)</f>
        <v>0</v>
      </c>
      <c r="BJ463" s="17" t="s">
        <v>87</v>
      </c>
      <c r="BK463" s="186">
        <f>ROUND(I463*H463,2)</f>
        <v>0</v>
      </c>
      <c r="BL463" s="17" t="s">
        <v>198</v>
      </c>
      <c r="BM463" s="17" t="s">
        <v>901</v>
      </c>
    </row>
    <row r="464" spans="2:65" s="1" customFormat="1" ht="39">
      <c r="B464" s="35"/>
      <c r="C464" s="36"/>
      <c r="D464" s="213" t="s">
        <v>566</v>
      </c>
      <c r="E464" s="36"/>
      <c r="F464" s="214" t="s">
        <v>902</v>
      </c>
      <c r="G464" s="36"/>
      <c r="H464" s="36"/>
      <c r="I464" s="113"/>
      <c r="J464" s="36"/>
      <c r="K464" s="36"/>
      <c r="L464" s="39"/>
      <c r="M464" s="215"/>
      <c r="N464" s="61"/>
      <c r="O464" s="61"/>
      <c r="P464" s="61"/>
      <c r="Q464" s="61"/>
      <c r="R464" s="61"/>
      <c r="S464" s="61"/>
      <c r="T464" s="62"/>
      <c r="AT464" s="17" t="s">
        <v>566</v>
      </c>
      <c r="AU464" s="17" t="s">
        <v>90</v>
      </c>
    </row>
    <row r="465" spans="2:65" s="12" customFormat="1" ht="11.25">
      <c r="B465" s="216"/>
      <c r="C465" s="217"/>
      <c r="D465" s="213" t="s">
        <v>568</v>
      </c>
      <c r="E465" s="218" t="s">
        <v>43</v>
      </c>
      <c r="F465" s="219" t="s">
        <v>903</v>
      </c>
      <c r="G465" s="217"/>
      <c r="H465" s="218" t="s">
        <v>43</v>
      </c>
      <c r="I465" s="220"/>
      <c r="J465" s="217"/>
      <c r="K465" s="217"/>
      <c r="L465" s="221"/>
      <c r="M465" s="222"/>
      <c r="N465" s="223"/>
      <c r="O465" s="223"/>
      <c r="P465" s="223"/>
      <c r="Q465" s="223"/>
      <c r="R465" s="223"/>
      <c r="S465" s="223"/>
      <c r="T465" s="224"/>
      <c r="AT465" s="225" t="s">
        <v>568</v>
      </c>
      <c r="AU465" s="225" t="s">
        <v>90</v>
      </c>
      <c r="AV465" s="12" t="s">
        <v>87</v>
      </c>
      <c r="AW465" s="12" t="s">
        <v>41</v>
      </c>
      <c r="AX465" s="12" t="s">
        <v>81</v>
      </c>
      <c r="AY465" s="225" t="s">
        <v>141</v>
      </c>
    </row>
    <row r="466" spans="2:65" s="13" customFormat="1" ht="11.25">
      <c r="B466" s="226"/>
      <c r="C466" s="227"/>
      <c r="D466" s="213" t="s">
        <v>568</v>
      </c>
      <c r="E466" s="228" t="s">
        <v>43</v>
      </c>
      <c r="F466" s="229" t="s">
        <v>904</v>
      </c>
      <c r="G466" s="227"/>
      <c r="H466" s="230">
        <v>300</v>
      </c>
      <c r="I466" s="231"/>
      <c r="J466" s="227"/>
      <c r="K466" s="227"/>
      <c r="L466" s="232"/>
      <c r="M466" s="233"/>
      <c r="N466" s="234"/>
      <c r="O466" s="234"/>
      <c r="P466" s="234"/>
      <c r="Q466" s="234"/>
      <c r="R466" s="234"/>
      <c r="S466" s="234"/>
      <c r="T466" s="235"/>
      <c r="AT466" s="236" t="s">
        <v>568</v>
      </c>
      <c r="AU466" s="236" t="s">
        <v>90</v>
      </c>
      <c r="AV466" s="13" t="s">
        <v>90</v>
      </c>
      <c r="AW466" s="13" t="s">
        <v>41</v>
      </c>
      <c r="AX466" s="13" t="s">
        <v>81</v>
      </c>
      <c r="AY466" s="236" t="s">
        <v>141</v>
      </c>
    </row>
    <row r="467" spans="2:65" s="14" customFormat="1" ht="11.25">
      <c r="B467" s="237"/>
      <c r="C467" s="238"/>
      <c r="D467" s="213" t="s">
        <v>568</v>
      </c>
      <c r="E467" s="239" t="s">
        <v>43</v>
      </c>
      <c r="F467" s="240" t="s">
        <v>571</v>
      </c>
      <c r="G467" s="238"/>
      <c r="H467" s="241">
        <v>300</v>
      </c>
      <c r="I467" s="242"/>
      <c r="J467" s="238"/>
      <c r="K467" s="238"/>
      <c r="L467" s="243"/>
      <c r="M467" s="244"/>
      <c r="N467" s="245"/>
      <c r="O467" s="245"/>
      <c r="P467" s="245"/>
      <c r="Q467" s="245"/>
      <c r="R467" s="245"/>
      <c r="S467" s="245"/>
      <c r="T467" s="246"/>
      <c r="AT467" s="247" t="s">
        <v>568</v>
      </c>
      <c r="AU467" s="247" t="s">
        <v>90</v>
      </c>
      <c r="AV467" s="14" t="s">
        <v>147</v>
      </c>
      <c r="AW467" s="14" t="s">
        <v>41</v>
      </c>
      <c r="AX467" s="14" t="s">
        <v>87</v>
      </c>
      <c r="AY467" s="247" t="s">
        <v>141</v>
      </c>
    </row>
    <row r="468" spans="2:65" s="1" customFormat="1" ht="33.75" customHeight="1">
      <c r="B468" s="35"/>
      <c r="C468" s="175" t="s">
        <v>247</v>
      </c>
      <c r="D468" s="175" t="s">
        <v>142</v>
      </c>
      <c r="E468" s="176" t="s">
        <v>905</v>
      </c>
      <c r="F468" s="177" t="s">
        <v>906</v>
      </c>
      <c r="G468" s="178" t="s">
        <v>418</v>
      </c>
      <c r="H468" s="179">
        <v>300</v>
      </c>
      <c r="I468" s="180"/>
      <c r="J468" s="181">
        <f>ROUND(I468*H468,2)</f>
        <v>0</v>
      </c>
      <c r="K468" s="177" t="s">
        <v>146</v>
      </c>
      <c r="L468" s="39"/>
      <c r="M468" s="182" t="s">
        <v>43</v>
      </c>
      <c r="N468" s="183" t="s">
        <v>52</v>
      </c>
      <c r="O468" s="61"/>
      <c r="P468" s="184">
        <f>O468*H468</f>
        <v>0</v>
      </c>
      <c r="Q468" s="184">
        <v>0</v>
      </c>
      <c r="R468" s="184">
        <f>Q468*H468</f>
        <v>0</v>
      </c>
      <c r="S468" s="184">
        <v>0</v>
      </c>
      <c r="T468" s="185">
        <f>S468*H468</f>
        <v>0</v>
      </c>
      <c r="AR468" s="17" t="s">
        <v>198</v>
      </c>
      <c r="AT468" s="17" t="s">
        <v>142</v>
      </c>
      <c r="AU468" s="17" t="s">
        <v>90</v>
      </c>
      <c r="AY468" s="17" t="s">
        <v>141</v>
      </c>
      <c r="BE468" s="186">
        <f>IF(N468="základní",J468,0)</f>
        <v>0</v>
      </c>
      <c r="BF468" s="186">
        <f>IF(N468="snížená",J468,0)</f>
        <v>0</v>
      </c>
      <c r="BG468" s="186">
        <f>IF(N468="zákl. přenesená",J468,0)</f>
        <v>0</v>
      </c>
      <c r="BH468" s="186">
        <f>IF(N468="sníž. přenesená",J468,0)</f>
        <v>0</v>
      </c>
      <c r="BI468" s="186">
        <f>IF(N468="nulová",J468,0)</f>
        <v>0</v>
      </c>
      <c r="BJ468" s="17" t="s">
        <v>87</v>
      </c>
      <c r="BK468" s="186">
        <f>ROUND(I468*H468,2)</f>
        <v>0</v>
      </c>
      <c r="BL468" s="17" t="s">
        <v>198</v>
      </c>
      <c r="BM468" s="17" t="s">
        <v>907</v>
      </c>
    </row>
    <row r="469" spans="2:65" s="1" customFormat="1" ht="39">
      <c r="B469" s="35"/>
      <c r="C469" s="36"/>
      <c r="D469" s="213" t="s">
        <v>566</v>
      </c>
      <c r="E469" s="36"/>
      <c r="F469" s="214" t="s">
        <v>902</v>
      </c>
      <c r="G469" s="36"/>
      <c r="H469" s="36"/>
      <c r="I469" s="113"/>
      <c r="J469" s="36"/>
      <c r="K469" s="36"/>
      <c r="L469" s="39"/>
      <c r="M469" s="215"/>
      <c r="N469" s="61"/>
      <c r="O469" s="61"/>
      <c r="P469" s="61"/>
      <c r="Q469" s="61"/>
      <c r="R469" s="61"/>
      <c r="S469" s="61"/>
      <c r="T469" s="62"/>
      <c r="AT469" s="17" t="s">
        <v>566</v>
      </c>
      <c r="AU469" s="17" t="s">
        <v>90</v>
      </c>
    </row>
    <row r="470" spans="2:65" s="12" customFormat="1" ht="11.25">
      <c r="B470" s="216"/>
      <c r="C470" s="217"/>
      <c r="D470" s="213" t="s">
        <v>568</v>
      </c>
      <c r="E470" s="218" t="s">
        <v>43</v>
      </c>
      <c r="F470" s="219" t="s">
        <v>908</v>
      </c>
      <c r="G470" s="217"/>
      <c r="H470" s="218" t="s">
        <v>43</v>
      </c>
      <c r="I470" s="220"/>
      <c r="J470" s="217"/>
      <c r="K470" s="217"/>
      <c r="L470" s="221"/>
      <c r="M470" s="222"/>
      <c r="N470" s="223"/>
      <c r="O470" s="223"/>
      <c r="P470" s="223"/>
      <c r="Q470" s="223"/>
      <c r="R470" s="223"/>
      <c r="S470" s="223"/>
      <c r="T470" s="224"/>
      <c r="AT470" s="225" t="s">
        <v>568</v>
      </c>
      <c r="AU470" s="225" t="s">
        <v>90</v>
      </c>
      <c r="AV470" s="12" t="s">
        <v>87</v>
      </c>
      <c r="AW470" s="12" t="s">
        <v>41</v>
      </c>
      <c r="AX470" s="12" t="s">
        <v>81</v>
      </c>
      <c r="AY470" s="225" t="s">
        <v>141</v>
      </c>
    </row>
    <row r="471" spans="2:65" s="13" customFormat="1" ht="11.25">
      <c r="B471" s="226"/>
      <c r="C471" s="227"/>
      <c r="D471" s="213" t="s">
        <v>568</v>
      </c>
      <c r="E471" s="228" t="s">
        <v>43</v>
      </c>
      <c r="F471" s="229" t="s">
        <v>904</v>
      </c>
      <c r="G471" s="227"/>
      <c r="H471" s="230">
        <v>300</v>
      </c>
      <c r="I471" s="231"/>
      <c r="J471" s="227"/>
      <c r="K471" s="227"/>
      <c r="L471" s="232"/>
      <c r="M471" s="233"/>
      <c r="N471" s="234"/>
      <c r="O471" s="234"/>
      <c r="P471" s="234"/>
      <c r="Q471" s="234"/>
      <c r="R471" s="234"/>
      <c r="S471" s="234"/>
      <c r="T471" s="235"/>
      <c r="AT471" s="236" t="s">
        <v>568</v>
      </c>
      <c r="AU471" s="236" t="s">
        <v>90</v>
      </c>
      <c r="AV471" s="13" t="s">
        <v>90</v>
      </c>
      <c r="AW471" s="13" t="s">
        <v>41</v>
      </c>
      <c r="AX471" s="13" t="s">
        <v>81</v>
      </c>
      <c r="AY471" s="236" t="s">
        <v>141</v>
      </c>
    </row>
    <row r="472" spans="2:65" s="14" customFormat="1" ht="11.25">
      <c r="B472" s="237"/>
      <c r="C472" s="238"/>
      <c r="D472" s="213" t="s">
        <v>568</v>
      </c>
      <c r="E472" s="239" t="s">
        <v>43</v>
      </c>
      <c r="F472" s="240" t="s">
        <v>571</v>
      </c>
      <c r="G472" s="238"/>
      <c r="H472" s="241">
        <v>300</v>
      </c>
      <c r="I472" s="242"/>
      <c r="J472" s="238"/>
      <c r="K472" s="238"/>
      <c r="L472" s="243"/>
      <c r="M472" s="244"/>
      <c r="N472" s="245"/>
      <c r="O472" s="245"/>
      <c r="P472" s="245"/>
      <c r="Q472" s="245"/>
      <c r="R472" s="245"/>
      <c r="S472" s="245"/>
      <c r="T472" s="246"/>
      <c r="AT472" s="247" t="s">
        <v>568</v>
      </c>
      <c r="AU472" s="247" t="s">
        <v>90</v>
      </c>
      <c r="AV472" s="14" t="s">
        <v>147</v>
      </c>
      <c r="AW472" s="14" t="s">
        <v>41</v>
      </c>
      <c r="AX472" s="14" t="s">
        <v>87</v>
      </c>
      <c r="AY472" s="247" t="s">
        <v>141</v>
      </c>
    </row>
    <row r="473" spans="2:65" s="1" customFormat="1" ht="45" customHeight="1">
      <c r="B473" s="35"/>
      <c r="C473" s="175" t="s">
        <v>362</v>
      </c>
      <c r="D473" s="175" t="s">
        <v>142</v>
      </c>
      <c r="E473" s="176" t="s">
        <v>909</v>
      </c>
      <c r="F473" s="177" t="s">
        <v>910</v>
      </c>
      <c r="G473" s="178" t="s">
        <v>418</v>
      </c>
      <c r="H473" s="179">
        <v>358</v>
      </c>
      <c r="I473" s="180"/>
      <c r="J473" s="181">
        <f>ROUND(I473*H473,2)</f>
        <v>0</v>
      </c>
      <c r="K473" s="177" t="s">
        <v>146</v>
      </c>
      <c r="L473" s="39"/>
      <c r="M473" s="182" t="s">
        <v>43</v>
      </c>
      <c r="N473" s="183" t="s">
        <v>52</v>
      </c>
      <c r="O473" s="61"/>
      <c r="P473" s="184">
        <f>O473*H473</f>
        <v>0</v>
      </c>
      <c r="Q473" s="184">
        <v>0</v>
      </c>
      <c r="R473" s="184">
        <f>Q473*H473</f>
        <v>0</v>
      </c>
      <c r="S473" s="184">
        <v>0</v>
      </c>
      <c r="T473" s="185">
        <f>S473*H473</f>
        <v>0</v>
      </c>
      <c r="AR473" s="17" t="s">
        <v>198</v>
      </c>
      <c r="AT473" s="17" t="s">
        <v>142</v>
      </c>
      <c r="AU473" s="17" t="s">
        <v>90</v>
      </c>
      <c r="AY473" s="17" t="s">
        <v>141</v>
      </c>
      <c r="BE473" s="186">
        <f>IF(N473="základní",J473,0)</f>
        <v>0</v>
      </c>
      <c r="BF473" s="186">
        <f>IF(N473="snížená",J473,0)</f>
        <v>0</v>
      </c>
      <c r="BG473" s="186">
        <f>IF(N473="zákl. přenesená",J473,0)</f>
        <v>0</v>
      </c>
      <c r="BH473" s="186">
        <f>IF(N473="sníž. přenesená",J473,0)</f>
        <v>0</v>
      </c>
      <c r="BI473" s="186">
        <f>IF(N473="nulová",J473,0)</f>
        <v>0</v>
      </c>
      <c r="BJ473" s="17" t="s">
        <v>87</v>
      </c>
      <c r="BK473" s="186">
        <f>ROUND(I473*H473,2)</f>
        <v>0</v>
      </c>
      <c r="BL473" s="17" t="s">
        <v>198</v>
      </c>
      <c r="BM473" s="17" t="s">
        <v>911</v>
      </c>
    </row>
    <row r="474" spans="2:65" s="1" customFormat="1" ht="39">
      <c r="B474" s="35"/>
      <c r="C474" s="36"/>
      <c r="D474" s="213" t="s">
        <v>566</v>
      </c>
      <c r="E474" s="36"/>
      <c r="F474" s="214" t="s">
        <v>902</v>
      </c>
      <c r="G474" s="36"/>
      <c r="H474" s="36"/>
      <c r="I474" s="113"/>
      <c r="J474" s="36"/>
      <c r="K474" s="36"/>
      <c r="L474" s="39"/>
      <c r="M474" s="215"/>
      <c r="N474" s="61"/>
      <c r="O474" s="61"/>
      <c r="P474" s="61"/>
      <c r="Q474" s="61"/>
      <c r="R474" s="61"/>
      <c r="S474" s="61"/>
      <c r="T474" s="62"/>
      <c r="AT474" s="17" t="s">
        <v>566</v>
      </c>
      <c r="AU474" s="17" t="s">
        <v>90</v>
      </c>
    </row>
    <row r="475" spans="2:65" s="12" customFormat="1" ht="11.25">
      <c r="B475" s="216"/>
      <c r="C475" s="217"/>
      <c r="D475" s="213" t="s">
        <v>568</v>
      </c>
      <c r="E475" s="218" t="s">
        <v>43</v>
      </c>
      <c r="F475" s="219" t="s">
        <v>912</v>
      </c>
      <c r="G475" s="217"/>
      <c r="H475" s="218" t="s">
        <v>43</v>
      </c>
      <c r="I475" s="220"/>
      <c r="J475" s="217"/>
      <c r="K475" s="217"/>
      <c r="L475" s="221"/>
      <c r="M475" s="222"/>
      <c r="N475" s="223"/>
      <c r="O475" s="223"/>
      <c r="P475" s="223"/>
      <c r="Q475" s="223"/>
      <c r="R475" s="223"/>
      <c r="S475" s="223"/>
      <c r="T475" s="224"/>
      <c r="AT475" s="225" t="s">
        <v>568</v>
      </c>
      <c r="AU475" s="225" t="s">
        <v>90</v>
      </c>
      <c r="AV475" s="12" t="s">
        <v>87</v>
      </c>
      <c r="AW475" s="12" t="s">
        <v>41</v>
      </c>
      <c r="AX475" s="12" t="s">
        <v>81</v>
      </c>
      <c r="AY475" s="225" t="s">
        <v>141</v>
      </c>
    </row>
    <row r="476" spans="2:65" s="13" customFormat="1" ht="11.25">
      <c r="B476" s="226"/>
      <c r="C476" s="227"/>
      <c r="D476" s="213" t="s">
        <v>568</v>
      </c>
      <c r="E476" s="228" t="s">
        <v>43</v>
      </c>
      <c r="F476" s="229" t="s">
        <v>913</v>
      </c>
      <c r="G476" s="227"/>
      <c r="H476" s="230">
        <v>358</v>
      </c>
      <c r="I476" s="231"/>
      <c r="J476" s="227"/>
      <c r="K476" s="227"/>
      <c r="L476" s="232"/>
      <c r="M476" s="233"/>
      <c r="N476" s="234"/>
      <c r="O476" s="234"/>
      <c r="P476" s="234"/>
      <c r="Q476" s="234"/>
      <c r="R476" s="234"/>
      <c r="S476" s="234"/>
      <c r="T476" s="235"/>
      <c r="AT476" s="236" t="s">
        <v>568</v>
      </c>
      <c r="AU476" s="236" t="s">
        <v>90</v>
      </c>
      <c r="AV476" s="13" t="s">
        <v>90</v>
      </c>
      <c r="AW476" s="13" t="s">
        <v>41</v>
      </c>
      <c r="AX476" s="13" t="s">
        <v>81</v>
      </c>
      <c r="AY476" s="236" t="s">
        <v>141</v>
      </c>
    </row>
    <row r="477" spans="2:65" s="14" customFormat="1" ht="11.25">
      <c r="B477" s="237"/>
      <c r="C477" s="238"/>
      <c r="D477" s="213" t="s">
        <v>568</v>
      </c>
      <c r="E477" s="239" t="s">
        <v>43</v>
      </c>
      <c r="F477" s="240" t="s">
        <v>571</v>
      </c>
      <c r="G477" s="238"/>
      <c r="H477" s="241">
        <v>358</v>
      </c>
      <c r="I477" s="242"/>
      <c r="J477" s="238"/>
      <c r="K477" s="238"/>
      <c r="L477" s="243"/>
      <c r="M477" s="244"/>
      <c r="N477" s="245"/>
      <c r="O477" s="245"/>
      <c r="P477" s="245"/>
      <c r="Q477" s="245"/>
      <c r="R477" s="245"/>
      <c r="S477" s="245"/>
      <c r="T477" s="246"/>
      <c r="AT477" s="247" t="s">
        <v>568</v>
      </c>
      <c r="AU477" s="247" t="s">
        <v>90</v>
      </c>
      <c r="AV477" s="14" t="s">
        <v>147</v>
      </c>
      <c r="AW477" s="14" t="s">
        <v>41</v>
      </c>
      <c r="AX477" s="14" t="s">
        <v>87</v>
      </c>
      <c r="AY477" s="247" t="s">
        <v>141</v>
      </c>
    </row>
    <row r="478" spans="2:65" s="1" customFormat="1" ht="33.75" customHeight="1">
      <c r="B478" s="35"/>
      <c r="C478" s="175" t="s">
        <v>366</v>
      </c>
      <c r="D478" s="175" t="s">
        <v>142</v>
      </c>
      <c r="E478" s="176" t="s">
        <v>914</v>
      </c>
      <c r="F478" s="177" t="s">
        <v>915</v>
      </c>
      <c r="G478" s="178" t="s">
        <v>418</v>
      </c>
      <c r="H478" s="179">
        <v>213</v>
      </c>
      <c r="I478" s="180"/>
      <c r="J478" s="181">
        <f>ROUND(I478*H478,2)</f>
        <v>0</v>
      </c>
      <c r="K478" s="177" t="s">
        <v>146</v>
      </c>
      <c r="L478" s="39"/>
      <c r="M478" s="182" t="s">
        <v>43</v>
      </c>
      <c r="N478" s="183" t="s">
        <v>52</v>
      </c>
      <c r="O478" s="61"/>
      <c r="P478" s="184">
        <f>O478*H478</f>
        <v>0</v>
      </c>
      <c r="Q478" s="184">
        <v>0</v>
      </c>
      <c r="R478" s="184">
        <f>Q478*H478</f>
        <v>0</v>
      </c>
      <c r="S478" s="184">
        <v>0</v>
      </c>
      <c r="T478" s="185">
        <f>S478*H478</f>
        <v>0</v>
      </c>
      <c r="AR478" s="17" t="s">
        <v>198</v>
      </c>
      <c r="AT478" s="17" t="s">
        <v>142</v>
      </c>
      <c r="AU478" s="17" t="s">
        <v>90</v>
      </c>
      <c r="AY478" s="17" t="s">
        <v>141</v>
      </c>
      <c r="BE478" s="186">
        <f>IF(N478="základní",J478,0)</f>
        <v>0</v>
      </c>
      <c r="BF478" s="186">
        <f>IF(N478="snížená",J478,0)</f>
        <v>0</v>
      </c>
      <c r="BG478" s="186">
        <f>IF(N478="zákl. přenesená",J478,0)</f>
        <v>0</v>
      </c>
      <c r="BH478" s="186">
        <f>IF(N478="sníž. přenesená",J478,0)</f>
        <v>0</v>
      </c>
      <c r="BI478" s="186">
        <f>IF(N478="nulová",J478,0)</f>
        <v>0</v>
      </c>
      <c r="BJ478" s="17" t="s">
        <v>87</v>
      </c>
      <c r="BK478" s="186">
        <f>ROUND(I478*H478,2)</f>
        <v>0</v>
      </c>
      <c r="BL478" s="17" t="s">
        <v>198</v>
      </c>
      <c r="BM478" s="17" t="s">
        <v>916</v>
      </c>
    </row>
    <row r="479" spans="2:65" s="1" customFormat="1" ht="29.25">
      <c r="B479" s="35"/>
      <c r="C479" s="36"/>
      <c r="D479" s="213" t="s">
        <v>566</v>
      </c>
      <c r="E479" s="36"/>
      <c r="F479" s="214" t="s">
        <v>917</v>
      </c>
      <c r="G479" s="36"/>
      <c r="H479" s="36"/>
      <c r="I479" s="113"/>
      <c r="J479" s="36"/>
      <c r="K479" s="36"/>
      <c r="L479" s="39"/>
      <c r="M479" s="215"/>
      <c r="N479" s="61"/>
      <c r="O479" s="61"/>
      <c r="P479" s="61"/>
      <c r="Q479" s="61"/>
      <c r="R479" s="61"/>
      <c r="S479" s="61"/>
      <c r="T479" s="62"/>
      <c r="AT479" s="17" t="s">
        <v>566</v>
      </c>
      <c r="AU479" s="17" t="s">
        <v>90</v>
      </c>
    </row>
    <row r="480" spans="2:65" s="12" customFormat="1" ht="11.25">
      <c r="B480" s="216"/>
      <c r="C480" s="217"/>
      <c r="D480" s="213" t="s">
        <v>568</v>
      </c>
      <c r="E480" s="218" t="s">
        <v>43</v>
      </c>
      <c r="F480" s="219" t="s">
        <v>918</v>
      </c>
      <c r="G480" s="217"/>
      <c r="H480" s="218" t="s">
        <v>43</v>
      </c>
      <c r="I480" s="220"/>
      <c r="J480" s="217"/>
      <c r="K480" s="217"/>
      <c r="L480" s="221"/>
      <c r="M480" s="222"/>
      <c r="N480" s="223"/>
      <c r="O480" s="223"/>
      <c r="P480" s="223"/>
      <c r="Q480" s="223"/>
      <c r="R480" s="223"/>
      <c r="S480" s="223"/>
      <c r="T480" s="224"/>
      <c r="AT480" s="225" t="s">
        <v>568</v>
      </c>
      <c r="AU480" s="225" t="s">
        <v>90</v>
      </c>
      <c r="AV480" s="12" t="s">
        <v>87</v>
      </c>
      <c r="AW480" s="12" t="s">
        <v>41</v>
      </c>
      <c r="AX480" s="12" t="s">
        <v>81</v>
      </c>
      <c r="AY480" s="225" t="s">
        <v>141</v>
      </c>
    </row>
    <row r="481" spans="2:65" s="13" customFormat="1" ht="11.25">
      <c r="B481" s="226"/>
      <c r="C481" s="227"/>
      <c r="D481" s="213" t="s">
        <v>568</v>
      </c>
      <c r="E481" s="228" t="s">
        <v>43</v>
      </c>
      <c r="F481" s="229" t="s">
        <v>741</v>
      </c>
      <c r="G481" s="227"/>
      <c r="H481" s="230">
        <v>213</v>
      </c>
      <c r="I481" s="231"/>
      <c r="J481" s="227"/>
      <c r="K481" s="227"/>
      <c r="L481" s="232"/>
      <c r="M481" s="233"/>
      <c r="N481" s="234"/>
      <c r="O481" s="234"/>
      <c r="P481" s="234"/>
      <c r="Q481" s="234"/>
      <c r="R481" s="234"/>
      <c r="S481" s="234"/>
      <c r="T481" s="235"/>
      <c r="AT481" s="236" t="s">
        <v>568</v>
      </c>
      <c r="AU481" s="236" t="s">
        <v>90</v>
      </c>
      <c r="AV481" s="13" t="s">
        <v>90</v>
      </c>
      <c r="AW481" s="13" t="s">
        <v>41</v>
      </c>
      <c r="AX481" s="13" t="s">
        <v>81</v>
      </c>
      <c r="AY481" s="236" t="s">
        <v>141</v>
      </c>
    </row>
    <row r="482" spans="2:65" s="14" customFormat="1" ht="11.25">
      <c r="B482" s="237"/>
      <c r="C482" s="238"/>
      <c r="D482" s="213" t="s">
        <v>568</v>
      </c>
      <c r="E482" s="239" t="s">
        <v>43</v>
      </c>
      <c r="F482" s="240" t="s">
        <v>571</v>
      </c>
      <c r="G482" s="238"/>
      <c r="H482" s="241">
        <v>213</v>
      </c>
      <c r="I482" s="242"/>
      <c r="J482" s="238"/>
      <c r="K482" s="238"/>
      <c r="L482" s="243"/>
      <c r="M482" s="244"/>
      <c r="N482" s="245"/>
      <c r="O482" s="245"/>
      <c r="P482" s="245"/>
      <c r="Q482" s="245"/>
      <c r="R482" s="245"/>
      <c r="S482" s="245"/>
      <c r="T482" s="246"/>
      <c r="AT482" s="247" t="s">
        <v>568</v>
      </c>
      <c r="AU482" s="247" t="s">
        <v>90</v>
      </c>
      <c r="AV482" s="14" t="s">
        <v>147</v>
      </c>
      <c r="AW482" s="14" t="s">
        <v>41</v>
      </c>
      <c r="AX482" s="14" t="s">
        <v>87</v>
      </c>
      <c r="AY482" s="247" t="s">
        <v>141</v>
      </c>
    </row>
    <row r="483" spans="2:65" s="1" customFormat="1" ht="33.75" customHeight="1">
      <c r="B483" s="35"/>
      <c r="C483" s="175" t="s">
        <v>370</v>
      </c>
      <c r="D483" s="175" t="s">
        <v>142</v>
      </c>
      <c r="E483" s="176" t="s">
        <v>919</v>
      </c>
      <c r="F483" s="177" t="s">
        <v>920</v>
      </c>
      <c r="G483" s="178" t="s">
        <v>418</v>
      </c>
      <c r="H483" s="179">
        <v>213</v>
      </c>
      <c r="I483" s="180"/>
      <c r="J483" s="181">
        <f>ROUND(I483*H483,2)</f>
        <v>0</v>
      </c>
      <c r="K483" s="177" t="s">
        <v>146</v>
      </c>
      <c r="L483" s="39"/>
      <c r="M483" s="182" t="s">
        <v>43</v>
      </c>
      <c r="N483" s="183" t="s">
        <v>52</v>
      </c>
      <c r="O483" s="61"/>
      <c r="P483" s="184">
        <f>O483*H483</f>
        <v>0</v>
      </c>
      <c r="Q483" s="184">
        <v>0</v>
      </c>
      <c r="R483" s="184">
        <f>Q483*H483</f>
        <v>0</v>
      </c>
      <c r="S483" s="184">
        <v>0</v>
      </c>
      <c r="T483" s="185">
        <f>S483*H483</f>
        <v>0</v>
      </c>
      <c r="AR483" s="17" t="s">
        <v>198</v>
      </c>
      <c r="AT483" s="17" t="s">
        <v>142</v>
      </c>
      <c r="AU483" s="17" t="s">
        <v>90</v>
      </c>
      <c r="AY483" s="17" t="s">
        <v>141</v>
      </c>
      <c r="BE483" s="186">
        <f>IF(N483="základní",J483,0)</f>
        <v>0</v>
      </c>
      <c r="BF483" s="186">
        <f>IF(N483="snížená",J483,0)</f>
        <v>0</v>
      </c>
      <c r="BG483" s="186">
        <f>IF(N483="zákl. přenesená",J483,0)</f>
        <v>0</v>
      </c>
      <c r="BH483" s="186">
        <f>IF(N483="sníž. přenesená",J483,0)</f>
        <v>0</v>
      </c>
      <c r="BI483" s="186">
        <f>IF(N483="nulová",J483,0)</f>
        <v>0</v>
      </c>
      <c r="BJ483" s="17" t="s">
        <v>87</v>
      </c>
      <c r="BK483" s="186">
        <f>ROUND(I483*H483,2)</f>
        <v>0</v>
      </c>
      <c r="BL483" s="17" t="s">
        <v>198</v>
      </c>
      <c r="BM483" s="17" t="s">
        <v>921</v>
      </c>
    </row>
    <row r="484" spans="2:65" s="1" customFormat="1" ht="29.25">
      <c r="B484" s="35"/>
      <c r="C484" s="36"/>
      <c r="D484" s="213" t="s">
        <v>566</v>
      </c>
      <c r="E484" s="36"/>
      <c r="F484" s="214" t="s">
        <v>917</v>
      </c>
      <c r="G484" s="36"/>
      <c r="H484" s="36"/>
      <c r="I484" s="113"/>
      <c r="J484" s="36"/>
      <c r="K484" s="36"/>
      <c r="L484" s="39"/>
      <c r="M484" s="215"/>
      <c r="N484" s="61"/>
      <c r="O484" s="61"/>
      <c r="P484" s="61"/>
      <c r="Q484" s="61"/>
      <c r="R484" s="61"/>
      <c r="S484" s="61"/>
      <c r="T484" s="62"/>
      <c r="AT484" s="17" t="s">
        <v>566</v>
      </c>
      <c r="AU484" s="17" t="s">
        <v>90</v>
      </c>
    </row>
    <row r="485" spans="2:65" s="12" customFormat="1" ht="11.25">
      <c r="B485" s="216"/>
      <c r="C485" s="217"/>
      <c r="D485" s="213" t="s">
        <v>568</v>
      </c>
      <c r="E485" s="218" t="s">
        <v>43</v>
      </c>
      <c r="F485" s="219" t="s">
        <v>918</v>
      </c>
      <c r="G485" s="217"/>
      <c r="H485" s="218" t="s">
        <v>43</v>
      </c>
      <c r="I485" s="220"/>
      <c r="J485" s="217"/>
      <c r="K485" s="217"/>
      <c r="L485" s="221"/>
      <c r="M485" s="222"/>
      <c r="N485" s="223"/>
      <c r="O485" s="223"/>
      <c r="P485" s="223"/>
      <c r="Q485" s="223"/>
      <c r="R485" s="223"/>
      <c r="S485" s="223"/>
      <c r="T485" s="224"/>
      <c r="AT485" s="225" t="s">
        <v>568</v>
      </c>
      <c r="AU485" s="225" t="s">
        <v>90</v>
      </c>
      <c r="AV485" s="12" t="s">
        <v>87</v>
      </c>
      <c r="AW485" s="12" t="s">
        <v>41</v>
      </c>
      <c r="AX485" s="12" t="s">
        <v>81</v>
      </c>
      <c r="AY485" s="225" t="s">
        <v>141</v>
      </c>
    </row>
    <row r="486" spans="2:65" s="13" customFormat="1" ht="11.25">
      <c r="B486" s="226"/>
      <c r="C486" s="227"/>
      <c r="D486" s="213" t="s">
        <v>568</v>
      </c>
      <c r="E486" s="228" t="s">
        <v>43</v>
      </c>
      <c r="F486" s="229" t="s">
        <v>741</v>
      </c>
      <c r="G486" s="227"/>
      <c r="H486" s="230">
        <v>213</v>
      </c>
      <c r="I486" s="231"/>
      <c r="J486" s="227"/>
      <c r="K486" s="227"/>
      <c r="L486" s="232"/>
      <c r="M486" s="233"/>
      <c r="N486" s="234"/>
      <c r="O486" s="234"/>
      <c r="P486" s="234"/>
      <c r="Q486" s="234"/>
      <c r="R486" s="234"/>
      <c r="S486" s="234"/>
      <c r="T486" s="235"/>
      <c r="AT486" s="236" t="s">
        <v>568</v>
      </c>
      <c r="AU486" s="236" t="s">
        <v>90</v>
      </c>
      <c r="AV486" s="13" t="s">
        <v>90</v>
      </c>
      <c r="AW486" s="13" t="s">
        <v>41</v>
      </c>
      <c r="AX486" s="13" t="s">
        <v>81</v>
      </c>
      <c r="AY486" s="236" t="s">
        <v>141</v>
      </c>
    </row>
    <row r="487" spans="2:65" s="14" customFormat="1" ht="11.25">
      <c r="B487" s="237"/>
      <c r="C487" s="238"/>
      <c r="D487" s="213" t="s">
        <v>568</v>
      </c>
      <c r="E487" s="239" t="s">
        <v>43</v>
      </c>
      <c r="F487" s="240" t="s">
        <v>571</v>
      </c>
      <c r="G487" s="238"/>
      <c r="H487" s="241">
        <v>213</v>
      </c>
      <c r="I487" s="242"/>
      <c r="J487" s="238"/>
      <c r="K487" s="238"/>
      <c r="L487" s="243"/>
      <c r="M487" s="244"/>
      <c r="N487" s="245"/>
      <c r="O487" s="245"/>
      <c r="P487" s="245"/>
      <c r="Q487" s="245"/>
      <c r="R487" s="245"/>
      <c r="S487" s="245"/>
      <c r="T487" s="246"/>
      <c r="AT487" s="247" t="s">
        <v>568</v>
      </c>
      <c r="AU487" s="247" t="s">
        <v>90</v>
      </c>
      <c r="AV487" s="14" t="s">
        <v>147</v>
      </c>
      <c r="AW487" s="14" t="s">
        <v>41</v>
      </c>
      <c r="AX487" s="14" t="s">
        <v>87</v>
      </c>
      <c r="AY487" s="247" t="s">
        <v>141</v>
      </c>
    </row>
    <row r="488" spans="2:65" s="1" customFormat="1" ht="22.5" customHeight="1">
      <c r="B488" s="35"/>
      <c r="C488" s="175" t="s">
        <v>257</v>
      </c>
      <c r="D488" s="175" t="s">
        <v>142</v>
      </c>
      <c r="E488" s="176" t="s">
        <v>922</v>
      </c>
      <c r="F488" s="177" t="s">
        <v>923</v>
      </c>
      <c r="G488" s="178" t="s">
        <v>145</v>
      </c>
      <c r="H488" s="179">
        <v>35</v>
      </c>
      <c r="I488" s="180"/>
      <c r="J488" s="181">
        <f>ROUND(I488*H488,2)</f>
        <v>0</v>
      </c>
      <c r="K488" s="177" t="s">
        <v>146</v>
      </c>
      <c r="L488" s="39"/>
      <c r="M488" s="182" t="s">
        <v>43</v>
      </c>
      <c r="N488" s="183" t="s">
        <v>52</v>
      </c>
      <c r="O488" s="61"/>
      <c r="P488" s="184">
        <f>O488*H488</f>
        <v>0</v>
      </c>
      <c r="Q488" s="184">
        <v>0</v>
      </c>
      <c r="R488" s="184">
        <f>Q488*H488</f>
        <v>0</v>
      </c>
      <c r="S488" s="184">
        <v>0</v>
      </c>
      <c r="T488" s="185">
        <f>S488*H488</f>
        <v>0</v>
      </c>
      <c r="AR488" s="17" t="s">
        <v>198</v>
      </c>
      <c r="AT488" s="17" t="s">
        <v>142</v>
      </c>
      <c r="AU488" s="17" t="s">
        <v>90</v>
      </c>
      <c r="AY488" s="17" t="s">
        <v>141</v>
      </c>
      <c r="BE488" s="186">
        <f>IF(N488="základní",J488,0)</f>
        <v>0</v>
      </c>
      <c r="BF488" s="186">
        <f>IF(N488="snížená",J488,0)</f>
        <v>0</v>
      </c>
      <c r="BG488" s="186">
        <f>IF(N488="zákl. přenesená",J488,0)</f>
        <v>0</v>
      </c>
      <c r="BH488" s="186">
        <f>IF(N488="sníž. přenesená",J488,0)</f>
        <v>0</v>
      </c>
      <c r="BI488" s="186">
        <f>IF(N488="nulová",J488,0)</f>
        <v>0</v>
      </c>
      <c r="BJ488" s="17" t="s">
        <v>87</v>
      </c>
      <c r="BK488" s="186">
        <f>ROUND(I488*H488,2)</f>
        <v>0</v>
      </c>
      <c r="BL488" s="17" t="s">
        <v>198</v>
      </c>
      <c r="BM488" s="17" t="s">
        <v>924</v>
      </c>
    </row>
    <row r="489" spans="2:65" s="1" customFormat="1" ht="29.25">
      <c r="B489" s="35"/>
      <c r="C489" s="36"/>
      <c r="D489" s="213" t="s">
        <v>566</v>
      </c>
      <c r="E489" s="36"/>
      <c r="F489" s="214" t="s">
        <v>925</v>
      </c>
      <c r="G489" s="36"/>
      <c r="H489" s="36"/>
      <c r="I489" s="113"/>
      <c r="J489" s="36"/>
      <c r="K489" s="36"/>
      <c r="L489" s="39"/>
      <c r="M489" s="215"/>
      <c r="N489" s="61"/>
      <c r="O489" s="61"/>
      <c r="P489" s="61"/>
      <c r="Q489" s="61"/>
      <c r="R489" s="61"/>
      <c r="S489" s="61"/>
      <c r="T489" s="62"/>
      <c r="AT489" s="17" t="s">
        <v>566</v>
      </c>
      <c r="AU489" s="17" t="s">
        <v>90</v>
      </c>
    </row>
    <row r="490" spans="2:65" s="12" customFormat="1" ht="11.25">
      <c r="B490" s="216"/>
      <c r="C490" s="217"/>
      <c r="D490" s="213" t="s">
        <v>568</v>
      </c>
      <c r="E490" s="218" t="s">
        <v>43</v>
      </c>
      <c r="F490" s="219" t="s">
        <v>926</v>
      </c>
      <c r="G490" s="217"/>
      <c r="H490" s="218" t="s">
        <v>43</v>
      </c>
      <c r="I490" s="220"/>
      <c r="J490" s="217"/>
      <c r="K490" s="217"/>
      <c r="L490" s="221"/>
      <c r="M490" s="222"/>
      <c r="N490" s="223"/>
      <c r="O490" s="223"/>
      <c r="P490" s="223"/>
      <c r="Q490" s="223"/>
      <c r="R490" s="223"/>
      <c r="S490" s="223"/>
      <c r="T490" s="224"/>
      <c r="AT490" s="225" t="s">
        <v>568</v>
      </c>
      <c r="AU490" s="225" t="s">
        <v>90</v>
      </c>
      <c r="AV490" s="12" t="s">
        <v>87</v>
      </c>
      <c r="AW490" s="12" t="s">
        <v>41</v>
      </c>
      <c r="AX490" s="12" t="s">
        <v>81</v>
      </c>
      <c r="AY490" s="225" t="s">
        <v>141</v>
      </c>
    </row>
    <row r="491" spans="2:65" s="12" customFormat="1" ht="11.25">
      <c r="B491" s="216"/>
      <c r="C491" s="217"/>
      <c r="D491" s="213" t="s">
        <v>568</v>
      </c>
      <c r="E491" s="218" t="s">
        <v>43</v>
      </c>
      <c r="F491" s="219" t="s">
        <v>927</v>
      </c>
      <c r="G491" s="217"/>
      <c r="H491" s="218" t="s">
        <v>43</v>
      </c>
      <c r="I491" s="220"/>
      <c r="J491" s="217"/>
      <c r="K491" s="217"/>
      <c r="L491" s="221"/>
      <c r="M491" s="222"/>
      <c r="N491" s="223"/>
      <c r="O491" s="223"/>
      <c r="P491" s="223"/>
      <c r="Q491" s="223"/>
      <c r="R491" s="223"/>
      <c r="S491" s="223"/>
      <c r="T491" s="224"/>
      <c r="AT491" s="225" t="s">
        <v>568</v>
      </c>
      <c r="AU491" s="225" t="s">
        <v>90</v>
      </c>
      <c r="AV491" s="12" t="s">
        <v>87</v>
      </c>
      <c r="AW491" s="12" t="s">
        <v>41</v>
      </c>
      <c r="AX491" s="12" t="s">
        <v>81</v>
      </c>
      <c r="AY491" s="225" t="s">
        <v>141</v>
      </c>
    </row>
    <row r="492" spans="2:65" s="13" customFormat="1" ht="11.25">
      <c r="B492" s="226"/>
      <c r="C492" s="227"/>
      <c r="D492" s="213" t="s">
        <v>568</v>
      </c>
      <c r="E492" s="228" t="s">
        <v>43</v>
      </c>
      <c r="F492" s="229" t="s">
        <v>265</v>
      </c>
      <c r="G492" s="227"/>
      <c r="H492" s="230">
        <v>35</v>
      </c>
      <c r="I492" s="231"/>
      <c r="J492" s="227"/>
      <c r="K492" s="227"/>
      <c r="L492" s="232"/>
      <c r="M492" s="233"/>
      <c r="N492" s="234"/>
      <c r="O492" s="234"/>
      <c r="P492" s="234"/>
      <c r="Q492" s="234"/>
      <c r="R492" s="234"/>
      <c r="S492" s="234"/>
      <c r="T492" s="235"/>
      <c r="AT492" s="236" t="s">
        <v>568</v>
      </c>
      <c r="AU492" s="236" t="s">
        <v>90</v>
      </c>
      <c r="AV492" s="13" t="s">
        <v>90</v>
      </c>
      <c r="AW492" s="13" t="s">
        <v>41</v>
      </c>
      <c r="AX492" s="13" t="s">
        <v>81</v>
      </c>
      <c r="AY492" s="236" t="s">
        <v>141</v>
      </c>
    </row>
    <row r="493" spans="2:65" s="14" customFormat="1" ht="11.25">
      <c r="B493" s="237"/>
      <c r="C493" s="238"/>
      <c r="D493" s="213" t="s">
        <v>568</v>
      </c>
      <c r="E493" s="239" t="s">
        <v>43</v>
      </c>
      <c r="F493" s="240" t="s">
        <v>571</v>
      </c>
      <c r="G493" s="238"/>
      <c r="H493" s="241">
        <v>35</v>
      </c>
      <c r="I493" s="242"/>
      <c r="J493" s="238"/>
      <c r="K493" s="238"/>
      <c r="L493" s="243"/>
      <c r="M493" s="244"/>
      <c r="N493" s="245"/>
      <c r="O493" s="245"/>
      <c r="P493" s="245"/>
      <c r="Q493" s="245"/>
      <c r="R493" s="245"/>
      <c r="S493" s="245"/>
      <c r="T493" s="246"/>
      <c r="AT493" s="247" t="s">
        <v>568</v>
      </c>
      <c r="AU493" s="247" t="s">
        <v>90</v>
      </c>
      <c r="AV493" s="14" t="s">
        <v>147</v>
      </c>
      <c r="AW493" s="14" t="s">
        <v>41</v>
      </c>
      <c r="AX493" s="14" t="s">
        <v>87</v>
      </c>
      <c r="AY493" s="247" t="s">
        <v>141</v>
      </c>
    </row>
    <row r="494" spans="2:65" s="1" customFormat="1" ht="22.5" customHeight="1">
      <c r="B494" s="35"/>
      <c r="C494" s="175" t="s">
        <v>380</v>
      </c>
      <c r="D494" s="175" t="s">
        <v>142</v>
      </c>
      <c r="E494" s="176" t="s">
        <v>928</v>
      </c>
      <c r="F494" s="177" t="s">
        <v>929</v>
      </c>
      <c r="G494" s="178" t="s">
        <v>145</v>
      </c>
      <c r="H494" s="179">
        <v>5</v>
      </c>
      <c r="I494" s="180"/>
      <c r="J494" s="181">
        <f>ROUND(I494*H494,2)</f>
        <v>0</v>
      </c>
      <c r="K494" s="177" t="s">
        <v>146</v>
      </c>
      <c r="L494" s="39"/>
      <c r="M494" s="182" t="s">
        <v>43</v>
      </c>
      <c r="N494" s="183" t="s">
        <v>52</v>
      </c>
      <c r="O494" s="61"/>
      <c r="P494" s="184">
        <f>O494*H494</f>
        <v>0</v>
      </c>
      <c r="Q494" s="184">
        <v>0</v>
      </c>
      <c r="R494" s="184">
        <f>Q494*H494</f>
        <v>0</v>
      </c>
      <c r="S494" s="184">
        <v>0</v>
      </c>
      <c r="T494" s="185">
        <f>S494*H494</f>
        <v>0</v>
      </c>
      <c r="AR494" s="17" t="s">
        <v>198</v>
      </c>
      <c r="AT494" s="17" t="s">
        <v>142</v>
      </c>
      <c r="AU494" s="17" t="s">
        <v>90</v>
      </c>
      <c r="AY494" s="17" t="s">
        <v>141</v>
      </c>
      <c r="BE494" s="186">
        <f>IF(N494="základní",J494,0)</f>
        <v>0</v>
      </c>
      <c r="BF494" s="186">
        <f>IF(N494="snížená",J494,0)</f>
        <v>0</v>
      </c>
      <c r="BG494" s="186">
        <f>IF(N494="zákl. přenesená",J494,0)</f>
        <v>0</v>
      </c>
      <c r="BH494" s="186">
        <f>IF(N494="sníž. přenesená",J494,0)</f>
        <v>0</v>
      </c>
      <c r="BI494" s="186">
        <f>IF(N494="nulová",J494,0)</f>
        <v>0</v>
      </c>
      <c r="BJ494" s="17" t="s">
        <v>87</v>
      </c>
      <c r="BK494" s="186">
        <f>ROUND(I494*H494,2)</f>
        <v>0</v>
      </c>
      <c r="BL494" s="17" t="s">
        <v>198</v>
      </c>
      <c r="BM494" s="17" t="s">
        <v>930</v>
      </c>
    </row>
    <row r="495" spans="2:65" s="1" customFormat="1" ht="29.25">
      <c r="B495" s="35"/>
      <c r="C495" s="36"/>
      <c r="D495" s="213" t="s">
        <v>566</v>
      </c>
      <c r="E495" s="36"/>
      <c r="F495" s="214" t="s">
        <v>925</v>
      </c>
      <c r="G495" s="36"/>
      <c r="H495" s="36"/>
      <c r="I495" s="113"/>
      <c r="J495" s="36"/>
      <c r="K495" s="36"/>
      <c r="L495" s="39"/>
      <c r="M495" s="215"/>
      <c r="N495" s="61"/>
      <c r="O495" s="61"/>
      <c r="P495" s="61"/>
      <c r="Q495" s="61"/>
      <c r="R495" s="61"/>
      <c r="S495" s="61"/>
      <c r="T495" s="62"/>
      <c r="AT495" s="17" t="s">
        <v>566</v>
      </c>
      <c r="AU495" s="17" t="s">
        <v>90</v>
      </c>
    </row>
    <row r="496" spans="2:65" s="12" customFormat="1" ht="11.25">
      <c r="B496" s="216"/>
      <c r="C496" s="217"/>
      <c r="D496" s="213" t="s">
        <v>568</v>
      </c>
      <c r="E496" s="218" t="s">
        <v>43</v>
      </c>
      <c r="F496" s="219" t="s">
        <v>926</v>
      </c>
      <c r="G496" s="217"/>
      <c r="H496" s="218" t="s">
        <v>43</v>
      </c>
      <c r="I496" s="220"/>
      <c r="J496" s="217"/>
      <c r="K496" s="217"/>
      <c r="L496" s="221"/>
      <c r="M496" s="222"/>
      <c r="N496" s="223"/>
      <c r="O496" s="223"/>
      <c r="P496" s="223"/>
      <c r="Q496" s="223"/>
      <c r="R496" s="223"/>
      <c r="S496" s="223"/>
      <c r="T496" s="224"/>
      <c r="AT496" s="225" t="s">
        <v>568</v>
      </c>
      <c r="AU496" s="225" t="s">
        <v>90</v>
      </c>
      <c r="AV496" s="12" t="s">
        <v>87</v>
      </c>
      <c r="AW496" s="12" t="s">
        <v>41</v>
      </c>
      <c r="AX496" s="12" t="s">
        <v>81</v>
      </c>
      <c r="AY496" s="225" t="s">
        <v>141</v>
      </c>
    </row>
    <row r="497" spans="2:65" s="12" customFormat="1" ht="11.25">
      <c r="B497" s="216"/>
      <c r="C497" s="217"/>
      <c r="D497" s="213" t="s">
        <v>568</v>
      </c>
      <c r="E497" s="218" t="s">
        <v>43</v>
      </c>
      <c r="F497" s="219" t="s">
        <v>931</v>
      </c>
      <c r="G497" s="217"/>
      <c r="H497" s="218" t="s">
        <v>43</v>
      </c>
      <c r="I497" s="220"/>
      <c r="J497" s="217"/>
      <c r="K497" s="217"/>
      <c r="L497" s="221"/>
      <c r="M497" s="222"/>
      <c r="N497" s="223"/>
      <c r="O497" s="223"/>
      <c r="P497" s="223"/>
      <c r="Q497" s="223"/>
      <c r="R497" s="223"/>
      <c r="S497" s="223"/>
      <c r="T497" s="224"/>
      <c r="AT497" s="225" t="s">
        <v>568</v>
      </c>
      <c r="AU497" s="225" t="s">
        <v>90</v>
      </c>
      <c r="AV497" s="12" t="s">
        <v>87</v>
      </c>
      <c r="AW497" s="12" t="s">
        <v>41</v>
      </c>
      <c r="AX497" s="12" t="s">
        <v>81</v>
      </c>
      <c r="AY497" s="225" t="s">
        <v>141</v>
      </c>
    </row>
    <row r="498" spans="2:65" s="13" customFormat="1" ht="11.25">
      <c r="B498" s="226"/>
      <c r="C498" s="227"/>
      <c r="D498" s="213" t="s">
        <v>568</v>
      </c>
      <c r="E498" s="228" t="s">
        <v>43</v>
      </c>
      <c r="F498" s="229" t="s">
        <v>157</v>
      </c>
      <c r="G498" s="227"/>
      <c r="H498" s="230">
        <v>5</v>
      </c>
      <c r="I498" s="231"/>
      <c r="J498" s="227"/>
      <c r="K498" s="227"/>
      <c r="L498" s="232"/>
      <c r="M498" s="233"/>
      <c r="N498" s="234"/>
      <c r="O498" s="234"/>
      <c r="P498" s="234"/>
      <c r="Q498" s="234"/>
      <c r="R498" s="234"/>
      <c r="S498" s="234"/>
      <c r="T498" s="235"/>
      <c r="AT498" s="236" t="s">
        <v>568</v>
      </c>
      <c r="AU498" s="236" t="s">
        <v>90</v>
      </c>
      <c r="AV498" s="13" t="s">
        <v>90</v>
      </c>
      <c r="AW498" s="13" t="s">
        <v>41</v>
      </c>
      <c r="AX498" s="13" t="s">
        <v>81</v>
      </c>
      <c r="AY498" s="236" t="s">
        <v>141</v>
      </c>
    </row>
    <row r="499" spans="2:65" s="14" customFormat="1" ht="11.25">
      <c r="B499" s="237"/>
      <c r="C499" s="238"/>
      <c r="D499" s="213" t="s">
        <v>568</v>
      </c>
      <c r="E499" s="239" t="s">
        <v>43</v>
      </c>
      <c r="F499" s="240" t="s">
        <v>571</v>
      </c>
      <c r="G499" s="238"/>
      <c r="H499" s="241">
        <v>5</v>
      </c>
      <c r="I499" s="242"/>
      <c r="J499" s="238"/>
      <c r="K499" s="238"/>
      <c r="L499" s="243"/>
      <c r="M499" s="244"/>
      <c r="N499" s="245"/>
      <c r="O499" s="245"/>
      <c r="P499" s="245"/>
      <c r="Q499" s="245"/>
      <c r="R499" s="245"/>
      <c r="S499" s="245"/>
      <c r="T499" s="246"/>
      <c r="AT499" s="247" t="s">
        <v>568</v>
      </c>
      <c r="AU499" s="247" t="s">
        <v>90</v>
      </c>
      <c r="AV499" s="14" t="s">
        <v>147</v>
      </c>
      <c r="AW499" s="14" t="s">
        <v>41</v>
      </c>
      <c r="AX499" s="14" t="s">
        <v>87</v>
      </c>
      <c r="AY499" s="247" t="s">
        <v>141</v>
      </c>
    </row>
    <row r="500" spans="2:65" s="1" customFormat="1" ht="16.5" customHeight="1">
      <c r="B500" s="35"/>
      <c r="C500" s="187" t="s">
        <v>261</v>
      </c>
      <c r="D500" s="187" t="s">
        <v>161</v>
      </c>
      <c r="E500" s="188" t="s">
        <v>932</v>
      </c>
      <c r="F500" s="189" t="s">
        <v>933</v>
      </c>
      <c r="G500" s="190" t="s">
        <v>145</v>
      </c>
      <c r="H500" s="191">
        <v>5</v>
      </c>
      <c r="I500" s="192"/>
      <c r="J500" s="193">
        <f>ROUND(I500*H500,2)</f>
        <v>0</v>
      </c>
      <c r="K500" s="189" t="s">
        <v>146</v>
      </c>
      <c r="L500" s="194"/>
      <c r="M500" s="195" t="s">
        <v>43</v>
      </c>
      <c r="N500" s="196" t="s">
        <v>52</v>
      </c>
      <c r="O500" s="61"/>
      <c r="P500" s="184">
        <f>O500*H500</f>
        <v>0</v>
      </c>
      <c r="Q500" s="184">
        <v>1.004E-2</v>
      </c>
      <c r="R500" s="184">
        <f>Q500*H500</f>
        <v>5.0200000000000002E-2</v>
      </c>
      <c r="S500" s="184">
        <v>0</v>
      </c>
      <c r="T500" s="185">
        <f>S500*H500</f>
        <v>0</v>
      </c>
      <c r="AR500" s="17" t="s">
        <v>278</v>
      </c>
      <c r="AT500" s="17" t="s">
        <v>161</v>
      </c>
      <c r="AU500" s="17" t="s">
        <v>90</v>
      </c>
      <c r="AY500" s="17" t="s">
        <v>141</v>
      </c>
      <c r="BE500" s="186">
        <f>IF(N500="základní",J500,0)</f>
        <v>0</v>
      </c>
      <c r="BF500" s="186">
        <f>IF(N500="snížená",J500,0)</f>
        <v>0</v>
      </c>
      <c r="BG500" s="186">
        <f>IF(N500="zákl. přenesená",J500,0)</f>
        <v>0</v>
      </c>
      <c r="BH500" s="186">
        <f>IF(N500="sníž. přenesená",J500,0)</f>
        <v>0</v>
      </c>
      <c r="BI500" s="186">
        <f>IF(N500="nulová",J500,0)</f>
        <v>0</v>
      </c>
      <c r="BJ500" s="17" t="s">
        <v>87</v>
      </c>
      <c r="BK500" s="186">
        <f>ROUND(I500*H500,2)</f>
        <v>0</v>
      </c>
      <c r="BL500" s="17" t="s">
        <v>278</v>
      </c>
      <c r="BM500" s="17" t="s">
        <v>934</v>
      </c>
    </row>
    <row r="501" spans="2:65" s="12" customFormat="1" ht="11.25">
      <c r="B501" s="216"/>
      <c r="C501" s="217"/>
      <c r="D501" s="213" t="s">
        <v>568</v>
      </c>
      <c r="E501" s="218" t="s">
        <v>43</v>
      </c>
      <c r="F501" s="219" t="s">
        <v>935</v>
      </c>
      <c r="G501" s="217"/>
      <c r="H501" s="218" t="s">
        <v>43</v>
      </c>
      <c r="I501" s="220"/>
      <c r="J501" s="217"/>
      <c r="K501" s="217"/>
      <c r="L501" s="221"/>
      <c r="M501" s="222"/>
      <c r="N501" s="223"/>
      <c r="O501" s="223"/>
      <c r="P501" s="223"/>
      <c r="Q501" s="223"/>
      <c r="R501" s="223"/>
      <c r="S501" s="223"/>
      <c r="T501" s="224"/>
      <c r="AT501" s="225" t="s">
        <v>568</v>
      </c>
      <c r="AU501" s="225" t="s">
        <v>90</v>
      </c>
      <c r="AV501" s="12" t="s">
        <v>87</v>
      </c>
      <c r="AW501" s="12" t="s">
        <v>41</v>
      </c>
      <c r="AX501" s="12" t="s">
        <v>81</v>
      </c>
      <c r="AY501" s="225" t="s">
        <v>141</v>
      </c>
    </row>
    <row r="502" spans="2:65" s="13" customFormat="1" ht="11.25">
      <c r="B502" s="226"/>
      <c r="C502" s="227"/>
      <c r="D502" s="213" t="s">
        <v>568</v>
      </c>
      <c r="E502" s="228" t="s">
        <v>43</v>
      </c>
      <c r="F502" s="229" t="s">
        <v>157</v>
      </c>
      <c r="G502" s="227"/>
      <c r="H502" s="230">
        <v>5</v>
      </c>
      <c r="I502" s="231"/>
      <c r="J502" s="227"/>
      <c r="K502" s="227"/>
      <c r="L502" s="232"/>
      <c r="M502" s="233"/>
      <c r="N502" s="234"/>
      <c r="O502" s="234"/>
      <c r="P502" s="234"/>
      <c r="Q502" s="234"/>
      <c r="R502" s="234"/>
      <c r="S502" s="234"/>
      <c r="T502" s="235"/>
      <c r="AT502" s="236" t="s">
        <v>568</v>
      </c>
      <c r="AU502" s="236" t="s">
        <v>90</v>
      </c>
      <c r="AV502" s="13" t="s">
        <v>90</v>
      </c>
      <c r="AW502" s="13" t="s">
        <v>41</v>
      </c>
      <c r="AX502" s="13" t="s">
        <v>81</v>
      </c>
      <c r="AY502" s="236" t="s">
        <v>141</v>
      </c>
    </row>
    <row r="503" spans="2:65" s="14" customFormat="1" ht="11.25">
      <c r="B503" s="237"/>
      <c r="C503" s="238"/>
      <c r="D503" s="213" t="s">
        <v>568</v>
      </c>
      <c r="E503" s="239" t="s">
        <v>43</v>
      </c>
      <c r="F503" s="240" t="s">
        <v>571</v>
      </c>
      <c r="G503" s="238"/>
      <c r="H503" s="241">
        <v>5</v>
      </c>
      <c r="I503" s="242"/>
      <c r="J503" s="238"/>
      <c r="K503" s="238"/>
      <c r="L503" s="243"/>
      <c r="M503" s="244"/>
      <c r="N503" s="245"/>
      <c r="O503" s="245"/>
      <c r="P503" s="245"/>
      <c r="Q503" s="245"/>
      <c r="R503" s="245"/>
      <c r="S503" s="245"/>
      <c r="T503" s="246"/>
      <c r="AT503" s="247" t="s">
        <v>568</v>
      </c>
      <c r="AU503" s="247" t="s">
        <v>90</v>
      </c>
      <c r="AV503" s="14" t="s">
        <v>147</v>
      </c>
      <c r="AW503" s="14" t="s">
        <v>41</v>
      </c>
      <c r="AX503" s="14" t="s">
        <v>87</v>
      </c>
      <c r="AY503" s="247" t="s">
        <v>141</v>
      </c>
    </row>
    <row r="504" spans="2:65" s="1" customFormat="1" ht="16.5" customHeight="1">
      <c r="B504" s="35"/>
      <c r="C504" s="187" t="s">
        <v>387</v>
      </c>
      <c r="D504" s="187" t="s">
        <v>161</v>
      </c>
      <c r="E504" s="188" t="s">
        <v>936</v>
      </c>
      <c r="F504" s="189" t="s">
        <v>937</v>
      </c>
      <c r="G504" s="190" t="s">
        <v>145</v>
      </c>
      <c r="H504" s="191">
        <v>25</v>
      </c>
      <c r="I504" s="192"/>
      <c r="J504" s="193">
        <f>ROUND(I504*H504,2)</f>
        <v>0</v>
      </c>
      <c r="K504" s="189" t="s">
        <v>146</v>
      </c>
      <c r="L504" s="194"/>
      <c r="M504" s="195" t="s">
        <v>43</v>
      </c>
      <c r="N504" s="196" t="s">
        <v>52</v>
      </c>
      <c r="O504" s="61"/>
      <c r="P504" s="184">
        <f>O504*H504</f>
        <v>0</v>
      </c>
      <c r="Q504" s="184">
        <v>9.9799999999999993E-3</v>
      </c>
      <c r="R504" s="184">
        <f>Q504*H504</f>
        <v>0.24949999999999997</v>
      </c>
      <c r="S504" s="184">
        <v>0</v>
      </c>
      <c r="T504" s="185">
        <f>S504*H504</f>
        <v>0</v>
      </c>
      <c r="AR504" s="17" t="s">
        <v>278</v>
      </c>
      <c r="AT504" s="17" t="s">
        <v>161</v>
      </c>
      <c r="AU504" s="17" t="s">
        <v>90</v>
      </c>
      <c r="AY504" s="17" t="s">
        <v>141</v>
      </c>
      <c r="BE504" s="186">
        <f>IF(N504="základní",J504,0)</f>
        <v>0</v>
      </c>
      <c r="BF504" s="186">
        <f>IF(N504="snížená",J504,0)</f>
        <v>0</v>
      </c>
      <c r="BG504" s="186">
        <f>IF(N504="zákl. přenesená",J504,0)</f>
        <v>0</v>
      </c>
      <c r="BH504" s="186">
        <f>IF(N504="sníž. přenesená",J504,0)</f>
        <v>0</v>
      </c>
      <c r="BI504" s="186">
        <f>IF(N504="nulová",J504,0)</f>
        <v>0</v>
      </c>
      <c r="BJ504" s="17" t="s">
        <v>87</v>
      </c>
      <c r="BK504" s="186">
        <f>ROUND(I504*H504,2)</f>
        <v>0</v>
      </c>
      <c r="BL504" s="17" t="s">
        <v>278</v>
      </c>
      <c r="BM504" s="17" t="s">
        <v>938</v>
      </c>
    </row>
    <row r="505" spans="2:65" s="12" customFormat="1" ht="11.25">
      <c r="B505" s="216"/>
      <c r="C505" s="217"/>
      <c r="D505" s="213" t="s">
        <v>568</v>
      </c>
      <c r="E505" s="218" t="s">
        <v>43</v>
      </c>
      <c r="F505" s="219" t="s">
        <v>939</v>
      </c>
      <c r="G505" s="217"/>
      <c r="H505" s="218" t="s">
        <v>43</v>
      </c>
      <c r="I505" s="220"/>
      <c r="J505" s="217"/>
      <c r="K505" s="217"/>
      <c r="L505" s="221"/>
      <c r="M505" s="222"/>
      <c r="N505" s="223"/>
      <c r="O505" s="223"/>
      <c r="P505" s="223"/>
      <c r="Q505" s="223"/>
      <c r="R505" s="223"/>
      <c r="S505" s="223"/>
      <c r="T505" s="224"/>
      <c r="AT505" s="225" t="s">
        <v>568</v>
      </c>
      <c r="AU505" s="225" t="s">
        <v>90</v>
      </c>
      <c r="AV505" s="12" t="s">
        <v>87</v>
      </c>
      <c r="AW505" s="12" t="s">
        <v>41</v>
      </c>
      <c r="AX505" s="12" t="s">
        <v>81</v>
      </c>
      <c r="AY505" s="225" t="s">
        <v>141</v>
      </c>
    </row>
    <row r="506" spans="2:65" s="13" customFormat="1" ht="11.25">
      <c r="B506" s="226"/>
      <c r="C506" s="227"/>
      <c r="D506" s="213" t="s">
        <v>568</v>
      </c>
      <c r="E506" s="228" t="s">
        <v>43</v>
      </c>
      <c r="F506" s="229" t="s">
        <v>227</v>
      </c>
      <c r="G506" s="227"/>
      <c r="H506" s="230">
        <v>25</v>
      </c>
      <c r="I506" s="231"/>
      <c r="J506" s="227"/>
      <c r="K506" s="227"/>
      <c r="L506" s="232"/>
      <c r="M506" s="233"/>
      <c r="N506" s="234"/>
      <c r="O506" s="234"/>
      <c r="P506" s="234"/>
      <c r="Q506" s="234"/>
      <c r="R506" s="234"/>
      <c r="S506" s="234"/>
      <c r="T506" s="235"/>
      <c r="AT506" s="236" t="s">
        <v>568</v>
      </c>
      <c r="AU506" s="236" t="s">
        <v>90</v>
      </c>
      <c r="AV506" s="13" t="s">
        <v>90</v>
      </c>
      <c r="AW506" s="13" t="s">
        <v>41</v>
      </c>
      <c r="AX506" s="13" t="s">
        <v>81</v>
      </c>
      <c r="AY506" s="236" t="s">
        <v>141</v>
      </c>
    </row>
    <row r="507" spans="2:65" s="14" customFormat="1" ht="11.25">
      <c r="B507" s="237"/>
      <c r="C507" s="238"/>
      <c r="D507" s="213" t="s">
        <v>568</v>
      </c>
      <c r="E507" s="239" t="s">
        <v>43</v>
      </c>
      <c r="F507" s="240" t="s">
        <v>571</v>
      </c>
      <c r="G507" s="238"/>
      <c r="H507" s="241">
        <v>25</v>
      </c>
      <c r="I507" s="242"/>
      <c r="J507" s="238"/>
      <c r="K507" s="238"/>
      <c r="L507" s="243"/>
      <c r="M507" s="244"/>
      <c r="N507" s="245"/>
      <c r="O507" s="245"/>
      <c r="P507" s="245"/>
      <c r="Q507" s="245"/>
      <c r="R507" s="245"/>
      <c r="S507" s="245"/>
      <c r="T507" s="246"/>
      <c r="AT507" s="247" t="s">
        <v>568</v>
      </c>
      <c r="AU507" s="247" t="s">
        <v>90</v>
      </c>
      <c r="AV507" s="14" t="s">
        <v>147</v>
      </c>
      <c r="AW507" s="14" t="s">
        <v>41</v>
      </c>
      <c r="AX507" s="14" t="s">
        <v>87</v>
      </c>
      <c r="AY507" s="247" t="s">
        <v>141</v>
      </c>
    </row>
    <row r="508" spans="2:65" s="1" customFormat="1" ht="16.5" customHeight="1">
      <c r="B508" s="35"/>
      <c r="C508" s="187" t="s">
        <v>264</v>
      </c>
      <c r="D508" s="187" t="s">
        <v>161</v>
      </c>
      <c r="E508" s="188" t="s">
        <v>940</v>
      </c>
      <c r="F508" s="189" t="s">
        <v>941</v>
      </c>
      <c r="G508" s="190" t="s">
        <v>145</v>
      </c>
      <c r="H508" s="191">
        <v>10</v>
      </c>
      <c r="I508" s="192"/>
      <c r="J508" s="193">
        <f>ROUND(I508*H508,2)</f>
        <v>0</v>
      </c>
      <c r="K508" s="189" t="s">
        <v>146</v>
      </c>
      <c r="L508" s="194"/>
      <c r="M508" s="195" t="s">
        <v>43</v>
      </c>
      <c r="N508" s="196" t="s">
        <v>52</v>
      </c>
      <c r="O508" s="61"/>
      <c r="P508" s="184">
        <f>O508*H508</f>
        <v>0</v>
      </c>
      <c r="Q508" s="184">
        <v>1.014E-2</v>
      </c>
      <c r="R508" s="184">
        <f>Q508*H508</f>
        <v>0.10139999999999999</v>
      </c>
      <c r="S508" s="184">
        <v>0</v>
      </c>
      <c r="T508" s="185">
        <f>S508*H508</f>
        <v>0</v>
      </c>
      <c r="AR508" s="17" t="s">
        <v>278</v>
      </c>
      <c r="AT508" s="17" t="s">
        <v>161</v>
      </c>
      <c r="AU508" s="17" t="s">
        <v>90</v>
      </c>
      <c r="AY508" s="17" t="s">
        <v>141</v>
      </c>
      <c r="BE508" s="186">
        <f>IF(N508="základní",J508,0)</f>
        <v>0</v>
      </c>
      <c r="BF508" s="186">
        <f>IF(N508="snížená",J508,0)</f>
        <v>0</v>
      </c>
      <c r="BG508" s="186">
        <f>IF(N508="zákl. přenesená",J508,0)</f>
        <v>0</v>
      </c>
      <c r="BH508" s="186">
        <f>IF(N508="sníž. přenesená",J508,0)</f>
        <v>0</v>
      </c>
      <c r="BI508" s="186">
        <f>IF(N508="nulová",J508,0)</f>
        <v>0</v>
      </c>
      <c r="BJ508" s="17" t="s">
        <v>87</v>
      </c>
      <c r="BK508" s="186">
        <f>ROUND(I508*H508,2)</f>
        <v>0</v>
      </c>
      <c r="BL508" s="17" t="s">
        <v>278</v>
      </c>
      <c r="BM508" s="17" t="s">
        <v>942</v>
      </c>
    </row>
    <row r="509" spans="2:65" s="12" customFormat="1" ht="11.25">
      <c r="B509" s="216"/>
      <c r="C509" s="217"/>
      <c r="D509" s="213" t="s">
        <v>568</v>
      </c>
      <c r="E509" s="218" t="s">
        <v>43</v>
      </c>
      <c r="F509" s="219" t="s">
        <v>943</v>
      </c>
      <c r="G509" s="217"/>
      <c r="H509" s="218" t="s">
        <v>43</v>
      </c>
      <c r="I509" s="220"/>
      <c r="J509" s="217"/>
      <c r="K509" s="217"/>
      <c r="L509" s="221"/>
      <c r="M509" s="222"/>
      <c r="N509" s="223"/>
      <c r="O509" s="223"/>
      <c r="P509" s="223"/>
      <c r="Q509" s="223"/>
      <c r="R509" s="223"/>
      <c r="S509" s="223"/>
      <c r="T509" s="224"/>
      <c r="AT509" s="225" t="s">
        <v>568</v>
      </c>
      <c r="AU509" s="225" t="s">
        <v>90</v>
      </c>
      <c r="AV509" s="12" t="s">
        <v>87</v>
      </c>
      <c r="AW509" s="12" t="s">
        <v>41</v>
      </c>
      <c r="AX509" s="12" t="s">
        <v>81</v>
      </c>
      <c r="AY509" s="225" t="s">
        <v>141</v>
      </c>
    </row>
    <row r="510" spans="2:65" s="13" customFormat="1" ht="11.25">
      <c r="B510" s="226"/>
      <c r="C510" s="227"/>
      <c r="D510" s="213" t="s">
        <v>568</v>
      </c>
      <c r="E510" s="228" t="s">
        <v>43</v>
      </c>
      <c r="F510" s="229" t="s">
        <v>160</v>
      </c>
      <c r="G510" s="227"/>
      <c r="H510" s="230">
        <v>10</v>
      </c>
      <c r="I510" s="231"/>
      <c r="J510" s="227"/>
      <c r="K510" s="227"/>
      <c r="L510" s="232"/>
      <c r="M510" s="233"/>
      <c r="N510" s="234"/>
      <c r="O510" s="234"/>
      <c r="P510" s="234"/>
      <c r="Q510" s="234"/>
      <c r="R510" s="234"/>
      <c r="S510" s="234"/>
      <c r="T510" s="235"/>
      <c r="AT510" s="236" t="s">
        <v>568</v>
      </c>
      <c r="AU510" s="236" t="s">
        <v>90</v>
      </c>
      <c r="AV510" s="13" t="s">
        <v>90</v>
      </c>
      <c r="AW510" s="13" t="s">
        <v>41</v>
      </c>
      <c r="AX510" s="13" t="s">
        <v>81</v>
      </c>
      <c r="AY510" s="236" t="s">
        <v>141</v>
      </c>
    </row>
    <row r="511" spans="2:65" s="14" customFormat="1" ht="11.25">
      <c r="B511" s="237"/>
      <c r="C511" s="238"/>
      <c r="D511" s="213" t="s">
        <v>568</v>
      </c>
      <c r="E511" s="239" t="s">
        <v>43</v>
      </c>
      <c r="F511" s="240" t="s">
        <v>571</v>
      </c>
      <c r="G511" s="238"/>
      <c r="H511" s="241">
        <v>10</v>
      </c>
      <c r="I511" s="242"/>
      <c r="J511" s="238"/>
      <c r="K511" s="238"/>
      <c r="L511" s="243"/>
      <c r="M511" s="244"/>
      <c r="N511" s="245"/>
      <c r="O511" s="245"/>
      <c r="P511" s="245"/>
      <c r="Q511" s="245"/>
      <c r="R511" s="245"/>
      <c r="S511" s="245"/>
      <c r="T511" s="246"/>
      <c r="AT511" s="247" t="s">
        <v>568</v>
      </c>
      <c r="AU511" s="247" t="s">
        <v>90</v>
      </c>
      <c r="AV511" s="14" t="s">
        <v>147</v>
      </c>
      <c r="AW511" s="14" t="s">
        <v>41</v>
      </c>
      <c r="AX511" s="14" t="s">
        <v>87</v>
      </c>
      <c r="AY511" s="247" t="s">
        <v>141</v>
      </c>
    </row>
    <row r="512" spans="2:65" s="1" customFormat="1" ht="22.5" customHeight="1">
      <c r="B512" s="35"/>
      <c r="C512" s="175" t="s">
        <v>944</v>
      </c>
      <c r="D512" s="175" t="s">
        <v>142</v>
      </c>
      <c r="E512" s="176" t="s">
        <v>945</v>
      </c>
      <c r="F512" s="177" t="s">
        <v>946</v>
      </c>
      <c r="G512" s="178" t="s">
        <v>145</v>
      </c>
      <c r="H512" s="179">
        <v>80</v>
      </c>
      <c r="I512" s="180"/>
      <c r="J512" s="181">
        <f>ROUND(I512*H512,2)</f>
        <v>0</v>
      </c>
      <c r="K512" s="177" t="s">
        <v>146</v>
      </c>
      <c r="L512" s="39"/>
      <c r="M512" s="182" t="s">
        <v>43</v>
      </c>
      <c r="N512" s="183" t="s">
        <v>52</v>
      </c>
      <c r="O512" s="61"/>
      <c r="P512" s="184">
        <f>O512*H512</f>
        <v>0</v>
      </c>
      <c r="Q512" s="184">
        <v>0</v>
      </c>
      <c r="R512" s="184">
        <f>Q512*H512</f>
        <v>0</v>
      </c>
      <c r="S512" s="184">
        <v>0</v>
      </c>
      <c r="T512" s="185">
        <f>S512*H512</f>
        <v>0</v>
      </c>
      <c r="AR512" s="17" t="s">
        <v>198</v>
      </c>
      <c r="AT512" s="17" t="s">
        <v>142</v>
      </c>
      <c r="AU512" s="17" t="s">
        <v>90</v>
      </c>
      <c r="AY512" s="17" t="s">
        <v>141</v>
      </c>
      <c r="BE512" s="186">
        <f>IF(N512="základní",J512,0)</f>
        <v>0</v>
      </c>
      <c r="BF512" s="186">
        <f>IF(N512="snížená",J512,0)</f>
        <v>0</v>
      </c>
      <c r="BG512" s="186">
        <f>IF(N512="zákl. přenesená",J512,0)</f>
        <v>0</v>
      </c>
      <c r="BH512" s="186">
        <f>IF(N512="sníž. přenesená",J512,0)</f>
        <v>0</v>
      </c>
      <c r="BI512" s="186">
        <f>IF(N512="nulová",J512,0)</f>
        <v>0</v>
      </c>
      <c r="BJ512" s="17" t="s">
        <v>87</v>
      </c>
      <c r="BK512" s="186">
        <f>ROUND(I512*H512,2)</f>
        <v>0</v>
      </c>
      <c r="BL512" s="17" t="s">
        <v>198</v>
      </c>
      <c r="BM512" s="17" t="s">
        <v>947</v>
      </c>
    </row>
    <row r="513" spans="2:65" s="1" customFormat="1" ht="19.5">
      <c r="B513" s="35"/>
      <c r="C513" s="36"/>
      <c r="D513" s="213" t="s">
        <v>566</v>
      </c>
      <c r="E513" s="36"/>
      <c r="F513" s="214" t="s">
        <v>948</v>
      </c>
      <c r="G513" s="36"/>
      <c r="H513" s="36"/>
      <c r="I513" s="113"/>
      <c r="J513" s="36"/>
      <c r="K513" s="36"/>
      <c r="L513" s="39"/>
      <c r="M513" s="215"/>
      <c r="N513" s="61"/>
      <c r="O513" s="61"/>
      <c r="P513" s="61"/>
      <c r="Q513" s="61"/>
      <c r="R513" s="61"/>
      <c r="S513" s="61"/>
      <c r="T513" s="62"/>
      <c r="AT513" s="17" t="s">
        <v>566</v>
      </c>
      <c r="AU513" s="17" t="s">
        <v>90</v>
      </c>
    </row>
    <row r="514" spans="2:65" s="12" customFormat="1" ht="11.25">
      <c r="B514" s="216"/>
      <c r="C514" s="217"/>
      <c r="D514" s="213" t="s">
        <v>568</v>
      </c>
      <c r="E514" s="218" t="s">
        <v>43</v>
      </c>
      <c r="F514" s="219" t="s">
        <v>949</v>
      </c>
      <c r="G514" s="217"/>
      <c r="H514" s="218" t="s">
        <v>43</v>
      </c>
      <c r="I514" s="220"/>
      <c r="J514" s="217"/>
      <c r="K514" s="217"/>
      <c r="L514" s="221"/>
      <c r="M514" s="222"/>
      <c r="N514" s="223"/>
      <c r="O514" s="223"/>
      <c r="P514" s="223"/>
      <c r="Q514" s="223"/>
      <c r="R514" s="223"/>
      <c r="S514" s="223"/>
      <c r="T514" s="224"/>
      <c r="AT514" s="225" t="s">
        <v>568</v>
      </c>
      <c r="AU514" s="225" t="s">
        <v>90</v>
      </c>
      <c r="AV514" s="12" t="s">
        <v>87</v>
      </c>
      <c r="AW514" s="12" t="s">
        <v>41</v>
      </c>
      <c r="AX514" s="12" t="s">
        <v>81</v>
      </c>
      <c r="AY514" s="225" t="s">
        <v>141</v>
      </c>
    </row>
    <row r="515" spans="2:65" s="13" customFormat="1" ht="11.25">
      <c r="B515" s="226"/>
      <c r="C515" s="227"/>
      <c r="D515" s="213" t="s">
        <v>568</v>
      </c>
      <c r="E515" s="228" t="s">
        <v>43</v>
      </c>
      <c r="F515" s="229" t="s">
        <v>950</v>
      </c>
      <c r="G515" s="227"/>
      <c r="H515" s="230">
        <v>80</v>
      </c>
      <c r="I515" s="231"/>
      <c r="J515" s="227"/>
      <c r="K515" s="227"/>
      <c r="L515" s="232"/>
      <c r="M515" s="233"/>
      <c r="N515" s="234"/>
      <c r="O515" s="234"/>
      <c r="P515" s="234"/>
      <c r="Q515" s="234"/>
      <c r="R515" s="234"/>
      <c r="S515" s="234"/>
      <c r="T515" s="235"/>
      <c r="AT515" s="236" t="s">
        <v>568</v>
      </c>
      <c r="AU515" s="236" t="s">
        <v>90</v>
      </c>
      <c r="AV515" s="13" t="s">
        <v>90</v>
      </c>
      <c r="AW515" s="13" t="s">
        <v>41</v>
      </c>
      <c r="AX515" s="13" t="s">
        <v>81</v>
      </c>
      <c r="AY515" s="236" t="s">
        <v>141</v>
      </c>
    </row>
    <row r="516" spans="2:65" s="14" customFormat="1" ht="11.25">
      <c r="B516" s="237"/>
      <c r="C516" s="238"/>
      <c r="D516" s="213" t="s">
        <v>568</v>
      </c>
      <c r="E516" s="239" t="s">
        <v>43</v>
      </c>
      <c r="F516" s="240" t="s">
        <v>571</v>
      </c>
      <c r="G516" s="238"/>
      <c r="H516" s="241">
        <v>80</v>
      </c>
      <c r="I516" s="242"/>
      <c r="J516" s="238"/>
      <c r="K516" s="238"/>
      <c r="L516" s="243"/>
      <c r="M516" s="244"/>
      <c r="N516" s="245"/>
      <c r="O516" s="245"/>
      <c r="P516" s="245"/>
      <c r="Q516" s="245"/>
      <c r="R516" s="245"/>
      <c r="S516" s="245"/>
      <c r="T516" s="246"/>
      <c r="AT516" s="247" t="s">
        <v>568</v>
      </c>
      <c r="AU516" s="247" t="s">
        <v>90</v>
      </c>
      <c r="AV516" s="14" t="s">
        <v>147</v>
      </c>
      <c r="AW516" s="14" t="s">
        <v>41</v>
      </c>
      <c r="AX516" s="14" t="s">
        <v>87</v>
      </c>
      <c r="AY516" s="247" t="s">
        <v>141</v>
      </c>
    </row>
    <row r="517" spans="2:65" s="1" customFormat="1" ht="45" customHeight="1">
      <c r="B517" s="35"/>
      <c r="C517" s="175" t="s">
        <v>268</v>
      </c>
      <c r="D517" s="175" t="s">
        <v>142</v>
      </c>
      <c r="E517" s="176" t="s">
        <v>951</v>
      </c>
      <c r="F517" s="177" t="s">
        <v>952</v>
      </c>
      <c r="G517" s="178" t="s">
        <v>693</v>
      </c>
      <c r="H517" s="179">
        <v>6</v>
      </c>
      <c r="I517" s="180"/>
      <c r="J517" s="181">
        <f>ROUND(I517*H517,2)</f>
        <v>0</v>
      </c>
      <c r="K517" s="177" t="s">
        <v>146</v>
      </c>
      <c r="L517" s="39"/>
      <c r="M517" s="182" t="s">
        <v>43</v>
      </c>
      <c r="N517" s="183" t="s">
        <v>52</v>
      </c>
      <c r="O517" s="61"/>
      <c r="P517" s="184">
        <f>O517*H517</f>
        <v>0</v>
      </c>
      <c r="Q517" s="184">
        <v>0</v>
      </c>
      <c r="R517" s="184">
        <f>Q517*H517</f>
        <v>0</v>
      </c>
      <c r="S517" s="184">
        <v>0</v>
      </c>
      <c r="T517" s="185">
        <f>S517*H517</f>
        <v>0</v>
      </c>
      <c r="AR517" s="17" t="s">
        <v>198</v>
      </c>
      <c r="AT517" s="17" t="s">
        <v>142</v>
      </c>
      <c r="AU517" s="17" t="s">
        <v>90</v>
      </c>
      <c r="AY517" s="17" t="s">
        <v>141</v>
      </c>
      <c r="BE517" s="186">
        <f>IF(N517="základní",J517,0)</f>
        <v>0</v>
      </c>
      <c r="BF517" s="186">
        <f>IF(N517="snížená",J517,0)</f>
        <v>0</v>
      </c>
      <c r="BG517" s="186">
        <f>IF(N517="zákl. přenesená",J517,0)</f>
        <v>0</v>
      </c>
      <c r="BH517" s="186">
        <f>IF(N517="sníž. přenesená",J517,0)</f>
        <v>0</v>
      </c>
      <c r="BI517" s="186">
        <f>IF(N517="nulová",J517,0)</f>
        <v>0</v>
      </c>
      <c r="BJ517" s="17" t="s">
        <v>87</v>
      </c>
      <c r="BK517" s="186">
        <f>ROUND(I517*H517,2)</f>
        <v>0</v>
      </c>
      <c r="BL517" s="17" t="s">
        <v>198</v>
      </c>
      <c r="BM517" s="17" t="s">
        <v>953</v>
      </c>
    </row>
    <row r="518" spans="2:65" s="1" customFormat="1" ht="39">
      <c r="B518" s="35"/>
      <c r="C518" s="36"/>
      <c r="D518" s="213" t="s">
        <v>566</v>
      </c>
      <c r="E518" s="36"/>
      <c r="F518" s="214" t="s">
        <v>695</v>
      </c>
      <c r="G518" s="36"/>
      <c r="H518" s="36"/>
      <c r="I518" s="113"/>
      <c r="J518" s="36"/>
      <c r="K518" s="36"/>
      <c r="L518" s="39"/>
      <c r="M518" s="215"/>
      <c r="N518" s="61"/>
      <c r="O518" s="61"/>
      <c r="P518" s="61"/>
      <c r="Q518" s="61"/>
      <c r="R518" s="61"/>
      <c r="S518" s="61"/>
      <c r="T518" s="62"/>
      <c r="AT518" s="17" t="s">
        <v>566</v>
      </c>
      <c r="AU518" s="17" t="s">
        <v>90</v>
      </c>
    </row>
    <row r="519" spans="2:65" s="12" customFormat="1" ht="11.25">
      <c r="B519" s="216"/>
      <c r="C519" s="217"/>
      <c r="D519" s="213" t="s">
        <v>568</v>
      </c>
      <c r="E519" s="218" t="s">
        <v>43</v>
      </c>
      <c r="F519" s="219" t="s">
        <v>954</v>
      </c>
      <c r="G519" s="217"/>
      <c r="H519" s="218" t="s">
        <v>43</v>
      </c>
      <c r="I519" s="220"/>
      <c r="J519" s="217"/>
      <c r="K519" s="217"/>
      <c r="L519" s="221"/>
      <c r="M519" s="222"/>
      <c r="N519" s="223"/>
      <c r="O519" s="223"/>
      <c r="P519" s="223"/>
      <c r="Q519" s="223"/>
      <c r="R519" s="223"/>
      <c r="S519" s="223"/>
      <c r="T519" s="224"/>
      <c r="AT519" s="225" t="s">
        <v>568</v>
      </c>
      <c r="AU519" s="225" t="s">
        <v>90</v>
      </c>
      <c r="AV519" s="12" t="s">
        <v>87</v>
      </c>
      <c r="AW519" s="12" t="s">
        <v>41</v>
      </c>
      <c r="AX519" s="12" t="s">
        <v>81</v>
      </c>
      <c r="AY519" s="225" t="s">
        <v>141</v>
      </c>
    </row>
    <row r="520" spans="2:65" s="13" customFormat="1" ht="11.25">
      <c r="B520" s="226"/>
      <c r="C520" s="227"/>
      <c r="D520" s="213" t="s">
        <v>568</v>
      </c>
      <c r="E520" s="228" t="s">
        <v>43</v>
      </c>
      <c r="F520" s="229" t="s">
        <v>153</v>
      </c>
      <c r="G520" s="227"/>
      <c r="H520" s="230">
        <v>6</v>
      </c>
      <c r="I520" s="231"/>
      <c r="J520" s="227"/>
      <c r="K520" s="227"/>
      <c r="L520" s="232"/>
      <c r="M520" s="233"/>
      <c r="N520" s="234"/>
      <c r="O520" s="234"/>
      <c r="P520" s="234"/>
      <c r="Q520" s="234"/>
      <c r="R520" s="234"/>
      <c r="S520" s="234"/>
      <c r="T520" s="235"/>
      <c r="AT520" s="236" t="s">
        <v>568</v>
      </c>
      <c r="AU520" s="236" t="s">
        <v>90</v>
      </c>
      <c r="AV520" s="13" t="s">
        <v>90</v>
      </c>
      <c r="AW520" s="13" t="s">
        <v>41</v>
      </c>
      <c r="AX520" s="13" t="s">
        <v>81</v>
      </c>
      <c r="AY520" s="236" t="s">
        <v>141</v>
      </c>
    </row>
    <row r="521" spans="2:65" s="14" customFormat="1" ht="11.25">
      <c r="B521" s="237"/>
      <c r="C521" s="238"/>
      <c r="D521" s="213" t="s">
        <v>568</v>
      </c>
      <c r="E521" s="239" t="s">
        <v>43</v>
      </c>
      <c r="F521" s="240" t="s">
        <v>571</v>
      </c>
      <c r="G521" s="238"/>
      <c r="H521" s="241">
        <v>6</v>
      </c>
      <c r="I521" s="242"/>
      <c r="J521" s="238"/>
      <c r="K521" s="238"/>
      <c r="L521" s="243"/>
      <c r="M521" s="244"/>
      <c r="N521" s="245"/>
      <c r="O521" s="245"/>
      <c r="P521" s="245"/>
      <c r="Q521" s="245"/>
      <c r="R521" s="245"/>
      <c r="S521" s="245"/>
      <c r="T521" s="246"/>
      <c r="AT521" s="247" t="s">
        <v>568</v>
      </c>
      <c r="AU521" s="247" t="s">
        <v>90</v>
      </c>
      <c r="AV521" s="14" t="s">
        <v>147</v>
      </c>
      <c r="AW521" s="14" t="s">
        <v>41</v>
      </c>
      <c r="AX521" s="14" t="s">
        <v>87</v>
      </c>
      <c r="AY521" s="247" t="s">
        <v>141</v>
      </c>
    </row>
    <row r="522" spans="2:65" s="1" customFormat="1" ht="45" customHeight="1">
      <c r="B522" s="35"/>
      <c r="C522" s="175" t="s">
        <v>955</v>
      </c>
      <c r="D522" s="175" t="s">
        <v>142</v>
      </c>
      <c r="E522" s="176" t="s">
        <v>956</v>
      </c>
      <c r="F522" s="177" t="s">
        <v>957</v>
      </c>
      <c r="G522" s="178" t="s">
        <v>693</v>
      </c>
      <c r="H522" s="179">
        <v>2</v>
      </c>
      <c r="I522" s="180"/>
      <c r="J522" s="181">
        <f>ROUND(I522*H522,2)</f>
        <v>0</v>
      </c>
      <c r="K522" s="177" t="s">
        <v>146</v>
      </c>
      <c r="L522" s="39"/>
      <c r="M522" s="182" t="s">
        <v>43</v>
      </c>
      <c r="N522" s="183" t="s">
        <v>52</v>
      </c>
      <c r="O522" s="61"/>
      <c r="P522" s="184">
        <f>O522*H522</f>
        <v>0</v>
      </c>
      <c r="Q522" s="184">
        <v>0</v>
      </c>
      <c r="R522" s="184">
        <f>Q522*H522</f>
        <v>0</v>
      </c>
      <c r="S522" s="184">
        <v>0</v>
      </c>
      <c r="T522" s="185">
        <f>S522*H522</f>
        <v>0</v>
      </c>
      <c r="AR522" s="17" t="s">
        <v>198</v>
      </c>
      <c r="AT522" s="17" t="s">
        <v>142</v>
      </c>
      <c r="AU522" s="17" t="s">
        <v>90</v>
      </c>
      <c r="AY522" s="17" t="s">
        <v>141</v>
      </c>
      <c r="BE522" s="186">
        <f>IF(N522="základní",J522,0)</f>
        <v>0</v>
      </c>
      <c r="BF522" s="186">
        <f>IF(N522="snížená",J522,0)</f>
        <v>0</v>
      </c>
      <c r="BG522" s="186">
        <f>IF(N522="zákl. přenesená",J522,0)</f>
        <v>0</v>
      </c>
      <c r="BH522" s="186">
        <f>IF(N522="sníž. přenesená",J522,0)</f>
        <v>0</v>
      </c>
      <c r="BI522" s="186">
        <f>IF(N522="nulová",J522,0)</f>
        <v>0</v>
      </c>
      <c r="BJ522" s="17" t="s">
        <v>87</v>
      </c>
      <c r="BK522" s="186">
        <f>ROUND(I522*H522,2)</f>
        <v>0</v>
      </c>
      <c r="BL522" s="17" t="s">
        <v>198</v>
      </c>
      <c r="BM522" s="17" t="s">
        <v>958</v>
      </c>
    </row>
    <row r="523" spans="2:65" s="1" customFormat="1" ht="39">
      <c r="B523" s="35"/>
      <c r="C523" s="36"/>
      <c r="D523" s="213" t="s">
        <v>566</v>
      </c>
      <c r="E523" s="36"/>
      <c r="F523" s="214" t="s">
        <v>695</v>
      </c>
      <c r="G523" s="36"/>
      <c r="H523" s="36"/>
      <c r="I523" s="113"/>
      <c r="J523" s="36"/>
      <c r="K523" s="36"/>
      <c r="L523" s="39"/>
      <c r="M523" s="215"/>
      <c r="N523" s="61"/>
      <c r="O523" s="61"/>
      <c r="P523" s="61"/>
      <c r="Q523" s="61"/>
      <c r="R523" s="61"/>
      <c r="S523" s="61"/>
      <c r="T523" s="62"/>
      <c r="AT523" s="17" t="s">
        <v>566</v>
      </c>
      <c r="AU523" s="17" t="s">
        <v>90</v>
      </c>
    </row>
    <row r="524" spans="2:65" s="12" customFormat="1" ht="11.25">
      <c r="B524" s="216"/>
      <c r="C524" s="217"/>
      <c r="D524" s="213" t="s">
        <v>568</v>
      </c>
      <c r="E524" s="218" t="s">
        <v>43</v>
      </c>
      <c r="F524" s="219" t="s">
        <v>959</v>
      </c>
      <c r="G524" s="217"/>
      <c r="H524" s="218" t="s">
        <v>43</v>
      </c>
      <c r="I524" s="220"/>
      <c r="J524" s="217"/>
      <c r="K524" s="217"/>
      <c r="L524" s="221"/>
      <c r="M524" s="222"/>
      <c r="N524" s="223"/>
      <c r="O524" s="223"/>
      <c r="P524" s="223"/>
      <c r="Q524" s="223"/>
      <c r="R524" s="223"/>
      <c r="S524" s="223"/>
      <c r="T524" s="224"/>
      <c r="AT524" s="225" t="s">
        <v>568</v>
      </c>
      <c r="AU524" s="225" t="s">
        <v>90</v>
      </c>
      <c r="AV524" s="12" t="s">
        <v>87</v>
      </c>
      <c r="AW524" s="12" t="s">
        <v>41</v>
      </c>
      <c r="AX524" s="12" t="s">
        <v>81</v>
      </c>
      <c r="AY524" s="225" t="s">
        <v>141</v>
      </c>
    </row>
    <row r="525" spans="2:65" s="13" customFormat="1" ht="11.25">
      <c r="B525" s="226"/>
      <c r="C525" s="227"/>
      <c r="D525" s="213" t="s">
        <v>568</v>
      </c>
      <c r="E525" s="228" t="s">
        <v>43</v>
      </c>
      <c r="F525" s="229" t="s">
        <v>90</v>
      </c>
      <c r="G525" s="227"/>
      <c r="H525" s="230">
        <v>2</v>
      </c>
      <c r="I525" s="231"/>
      <c r="J525" s="227"/>
      <c r="K525" s="227"/>
      <c r="L525" s="232"/>
      <c r="M525" s="233"/>
      <c r="N525" s="234"/>
      <c r="O525" s="234"/>
      <c r="P525" s="234"/>
      <c r="Q525" s="234"/>
      <c r="R525" s="234"/>
      <c r="S525" s="234"/>
      <c r="T525" s="235"/>
      <c r="AT525" s="236" t="s">
        <v>568</v>
      </c>
      <c r="AU525" s="236" t="s">
        <v>90</v>
      </c>
      <c r="AV525" s="13" t="s">
        <v>90</v>
      </c>
      <c r="AW525" s="13" t="s">
        <v>41</v>
      </c>
      <c r="AX525" s="13" t="s">
        <v>81</v>
      </c>
      <c r="AY525" s="236" t="s">
        <v>141</v>
      </c>
    </row>
    <row r="526" spans="2:65" s="14" customFormat="1" ht="11.25">
      <c r="B526" s="237"/>
      <c r="C526" s="238"/>
      <c r="D526" s="213" t="s">
        <v>568</v>
      </c>
      <c r="E526" s="239" t="s">
        <v>43</v>
      </c>
      <c r="F526" s="240" t="s">
        <v>571</v>
      </c>
      <c r="G526" s="238"/>
      <c r="H526" s="241">
        <v>2</v>
      </c>
      <c r="I526" s="242"/>
      <c r="J526" s="238"/>
      <c r="K526" s="238"/>
      <c r="L526" s="243"/>
      <c r="M526" s="244"/>
      <c r="N526" s="245"/>
      <c r="O526" s="245"/>
      <c r="P526" s="245"/>
      <c r="Q526" s="245"/>
      <c r="R526" s="245"/>
      <c r="S526" s="245"/>
      <c r="T526" s="246"/>
      <c r="AT526" s="247" t="s">
        <v>568</v>
      </c>
      <c r="AU526" s="247" t="s">
        <v>90</v>
      </c>
      <c r="AV526" s="14" t="s">
        <v>147</v>
      </c>
      <c r="AW526" s="14" t="s">
        <v>41</v>
      </c>
      <c r="AX526" s="14" t="s">
        <v>87</v>
      </c>
      <c r="AY526" s="247" t="s">
        <v>141</v>
      </c>
    </row>
    <row r="527" spans="2:65" s="1" customFormat="1" ht="33.75" customHeight="1">
      <c r="B527" s="35"/>
      <c r="C527" s="175" t="s">
        <v>271</v>
      </c>
      <c r="D527" s="175" t="s">
        <v>142</v>
      </c>
      <c r="E527" s="176" t="s">
        <v>960</v>
      </c>
      <c r="F527" s="177" t="s">
        <v>961</v>
      </c>
      <c r="G527" s="178" t="s">
        <v>145</v>
      </c>
      <c r="H527" s="179">
        <v>4</v>
      </c>
      <c r="I527" s="180"/>
      <c r="J527" s="181">
        <f>ROUND(I527*H527,2)</f>
        <v>0</v>
      </c>
      <c r="K527" s="177" t="s">
        <v>146</v>
      </c>
      <c r="L527" s="39"/>
      <c r="M527" s="182" t="s">
        <v>43</v>
      </c>
      <c r="N527" s="183" t="s">
        <v>52</v>
      </c>
      <c r="O527" s="61"/>
      <c r="P527" s="184">
        <f>O527*H527</f>
        <v>0</v>
      </c>
      <c r="Q527" s="184">
        <v>0</v>
      </c>
      <c r="R527" s="184">
        <f>Q527*H527</f>
        <v>0</v>
      </c>
      <c r="S527" s="184">
        <v>0</v>
      </c>
      <c r="T527" s="185">
        <f>S527*H527</f>
        <v>0</v>
      </c>
      <c r="AR527" s="17" t="s">
        <v>198</v>
      </c>
      <c r="AT527" s="17" t="s">
        <v>142</v>
      </c>
      <c r="AU527" s="17" t="s">
        <v>90</v>
      </c>
      <c r="AY527" s="17" t="s">
        <v>141</v>
      </c>
      <c r="BE527" s="186">
        <f>IF(N527="základní",J527,0)</f>
        <v>0</v>
      </c>
      <c r="BF527" s="186">
        <f>IF(N527="snížená",J527,0)</f>
        <v>0</v>
      </c>
      <c r="BG527" s="186">
        <f>IF(N527="zákl. přenesená",J527,0)</f>
        <v>0</v>
      </c>
      <c r="BH527" s="186">
        <f>IF(N527="sníž. přenesená",J527,0)</f>
        <v>0</v>
      </c>
      <c r="BI527" s="186">
        <f>IF(N527="nulová",J527,0)</f>
        <v>0</v>
      </c>
      <c r="BJ527" s="17" t="s">
        <v>87</v>
      </c>
      <c r="BK527" s="186">
        <f>ROUND(I527*H527,2)</f>
        <v>0</v>
      </c>
      <c r="BL527" s="17" t="s">
        <v>198</v>
      </c>
      <c r="BM527" s="17" t="s">
        <v>962</v>
      </c>
    </row>
    <row r="528" spans="2:65" s="1" customFormat="1" ht="39">
      <c r="B528" s="35"/>
      <c r="C528" s="36"/>
      <c r="D528" s="213" t="s">
        <v>566</v>
      </c>
      <c r="E528" s="36"/>
      <c r="F528" s="214" t="s">
        <v>963</v>
      </c>
      <c r="G528" s="36"/>
      <c r="H528" s="36"/>
      <c r="I528" s="113"/>
      <c r="J528" s="36"/>
      <c r="K528" s="36"/>
      <c r="L528" s="39"/>
      <c r="M528" s="215"/>
      <c r="N528" s="61"/>
      <c r="O528" s="61"/>
      <c r="P528" s="61"/>
      <c r="Q528" s="61"/>
      <c r="R528" s="61"/>
      <c r="S528" s="61"/>
      <c r="T528" s="62"/>
      <c r="AT528" s="17" t="s">
        <v>566</v>
      </c>
      <c r="AU528" s="17" t="s">
        <v>90</v>
      </c>
    </row>
    <row r="529" spans="2:65" s="12" customFormat="1" ht="11.25">
      <c r="B529" s="216"/>
      <c r="C529" s="217"/>
      <c r="D529" s="213" t="s">
        <v>568</v>
      </c>
      <c r="E529" s="218" t="s">
        <v>43</v>
      </c>
      <c r="F529" s="219" t="s">
        <v>964</v>
      </c>
      <c r="G529" s="217"/>
      <c r="H529" s="218" t="s">
        <v>43</v>
      </c>
      <c r="I529" s="220"/>
      <c r="J529" s="217"/>
      <c r="K529" s="217"/>
      <c r="L529" s="221"/>
      <c r="M529" s="222"/>
      <c r="N529" s="223"/>
      <c r="O529" s="223"/>
      <c r="P529" s="223"/>
      <c r="Q529" s="223"/>
      <c r="R529" s="223"/>
      <c r="S529" s="223"/>
      <c r="T529" s="224"/>
      <c r="AT529" s="225" t="s">
        <v>568</v>
      </c>
      <c r="AU529" s="225" t="s">
        <v>90</v>
      </c>
      <c r="AV529" s="12" t="s">
        <v>87</v>
      </c>
      <c r="AW529" s="12" t="s">
        <v>41</v>
      </c>
      <c r="AX529" s="12" t="s">
        <v>81</v>
      </c>
      <c r="AY529" s="225" t="s">
        <v>141</v>
      </c>
    </row>
    <row r="530" spans="2:65" s="13" customFormat="1" ht="11.25">
      <c r="B530" s="226"/>
      <c r="C530" s="227"/>
      <c r="D530" s="213" t="s">
        <v>568</v>
      </c>
      <c r="E530" s="228" t="s">
        <v>43</v>
      </c>
      <c r="F530" s="229" t="s">
        <v>965</v>
      </c>
      <c r="G530" s="227"/>
      <c r="H530" s="230">
        <v>4</v>
      </c>
      <c r="I530" s="231"/>
      <c r="J530" s="227"/>
      <c r="K530" s="227"/>
      <c r="L530" s="232"/>
      <c r="M530" s="233"/>
      <c r="N530" s="234"/>
      <c r="O530" s="234"/>
      <c r="P530" s="234"/>
      <c r="Q530" s="234"/>
      <c r="R530" s="234"/>
      <c r="S530" s="234"/>
      <c r="T530" s="235"/>
      <c r="AT530" s="236" t="s">
        <v>568</v>
      </c>
      <c r="AU530" s="236" t="s">
        <v>90</v>
      </c>
      <c r="AV530" s="13" t="s">
        <v>90</v>
      </c>
      <c r="AW530" s="13" t="s">
        <v>41</v>
      </c>
      <c r="AX530" s="13" t="s">
        <v>81</v>
      </c>
      <c r="AY530" s="236" t="s">
        <v>141</v>
      </c>
    </row>
    <row r="531" spans="2:65" s="14" customFormat="1" ht="11.25">
      <c r="B531" s="237"/>
      <c r="C531" s="238"/>
      <c r="D531" s="213" t="s">
        <v>568</v>
      </c>
      <c r="E531" s="239" t="s">
        <v>43</v>
      </c>
      <c r="F531" s="240" t="s">
        <v>571</v>
      </c>
      <c r="G531" s="238"/>
      <c r="H531" s="241">
        <v>4</v>
      </c>
      <c r="I531" s="242"/>
      <c r="J531" s="238"/>
      <c r="K531" s="238"/>
      <c r="L531" s="243"/>
      <c r="M531" s="244"/>
      <c r="N531" s="245"/>
      <c r="O531" s="245"/>
      <c r="P531" s="245"/>
      <c r="Q531" s="245"/>
      <c r="R531" s="245"/>
      <c r="S531" s="245"/>
      <c r="T531" s="246"/>
      <c r="AT531" s="247" t="s">
        <v>568</v>
      </c>
      <c r="AU531" s="247" t="s">
        <v>90</v>
      </c>
      <c r="AV531" s="14" t="s">
        <v>147</v>
      </c>
      <c r="AW531" s="14" t="s">
        <v>41</v>
      </c>
      <c r="AX531" s="14" t="s">
        <v>87</v>
      </c>
      <c r="AY531" s="247" t="s">
        <v>141</v>
      </c>
    </row>
    <row r="532" spans="2:65" s="12" customFormat="1" ht="11.25">
      <c r="B532" s="216"/>
      <c r="C532" s="217"/>
      <c r="D532" s="213" t="s">
        <v>568</v>
      </c>
      <c r="E532" s="218" t="s">
        <v>43</v>
      </c>
      <c r="F532" s="219" t="s">
        <v>966</v>
      </c>
      <c r="G532" s="217"/>
      <c r="H532" s="218" t="s">
        <v>43</v>
      </c>
      <c r="I532" s="220"/>
      <c r="J532" s="217"/>
      <c r="K532" s="217"/>
      <c r="L532" s="221"/>
      <c r="M532" s="222"/>
      <c r="N532" s="223"/>
      <c r="O532" s="223"/>
      <c r="P532" s="223"/>
      <c r="Q532" s="223"/>
      <c r="R532" s="223"/>
      <c r="S532" s="223"/>
      <c r="T532" s="224"/>
      <c r="AT532" s="225" t="s">
        <v>568</v>
      </c>
      <c r="AU532" s="225" t="s">
        <v>90</v>
      </c>
      <c r="AV532" s="12" t="s">
        <v>87</v>
      </c>
      <c r="AW532" s="12" t="s">
        <v>41</v>
      </c>
      <c r="AX532" s="12" t="s">
        <v>81</v>
      </c>
      <c r="AY532" s="225" t="s">
        <v>141</v>
      </c>
    </row>
    <row r="533" spans="2:65" s="1" customFormat="1" ht="16.5" customHeight="1">
      <c r="B533" s="35"/>
      <c r="C533" s="187" t="s">
        <v>967</v>
      </c>
      <c r="D533" s="187" t="s">
        <v>161</v>
      </c>
      <c r="E533" s="188" t="s">
        <v>968</v>
      </c>
      <c r="F533" s="189" t="s">
        <v>969</v>
      </c>
      <c r="G533" s="190" t="s">
        <v>145</v>
      </c>
      <c r="H533" s="191">
        <v>4</v>
      </c>
      <c r="I533" s="192"/>
      <c r="J533" s="193">
        <f>ROUND(I533*H533,2)</f>
        <v>0</v>
      </c>
      <c r="K533" s="189" t="s">
        <v>146</v>
      </c>
      <c r="L533" s="194"/>
      <c r="M533" s="195" t="s">
        <v>43</v>
      </c>
      <c r="N533" s="196" t="s">
        <v>52</v>
      </c>
      <c r="O533" s="61"/>
      <c r="P533" s="184">
        <f>O533*H533</f>
        <v>0</v>
      </c>
      <c r="Q533" s="184">
        <v>0</v>
      </c>
      <c r="R533" s="184">
        <f>Q533*H533</f>
        <v>0</v>
      </c>
      <c r="S533" s="184">
        <v>0</v>
      </c>
      <c r="T533" s="185">
        <f>S533*H533</f>
        <v>0</v>
      </c>
      <c r="AR533" s="17" t="s">
        <v>278</v>
      </c>
      <c r="AT533" s="17" t="s">
        <v>161</v>
      </c>
      <c r="AU533" s="17" t="s">
        <v>90</v>
      </c>
      <c r="AY533" s="17" t="s">
        <v>141</v>
      </c>
      <c r="BE533" s="186">
        <f>IF(N533="základní",J533,0)</f>
        <v>0</v>
      </c>
      <c r="BF533" s="186">
        <f>IF(N533="snížená",J533,0)</f>
        <v>0</v>
      </c>
      <c r="BG533" s="186">
        <f>IF(N533="zákl. přenesená",J533,0)</f>
        <v>0</v>
      </c>
      <c r="BH533" s="186">
        <f>IF(N533="sníž. přenesená",J533,0)</f>
        <v>0</v>
      </c>
      <c r="BI533" s="186">
        <f>IF(N533="nulová",J533,0)</f>
        <v>0</v>
      </c>
      <c r="BJ533" s="17" t="s">
        <v>87</v>
      </c>
      <c r="BK533" s="186">
        <f>ROUND(I533*H533,2)</f>
        <v>0</v>
      </c>
      <c r="BL533" s="17" t="s">
        <v>278</v>
      </c>
      <c r="BM533" s="17" t="s">
        <v>970</v>
      </c>
    </row>
    <row r="534" spans="2:65" s="12" customFormat="1" ht="11.25">
      <c r="B534" s="216"/>
      <c r="C534" s="217"/>
      <c r="D534" s="213" t="s">
        <v>568</v>
      </c>
      <c r="E534" s="218" t="s">
        <v>43</v>
      </c>
      <c r="F534" s="219" t="s">
        <v>964</v>
      </c>
      <c r="G534" s="217"/>
      <c r="H534" s="218" t="s">
        <v>43</v>
      </c>
      <c r="I534" s="220"/>
      <c r="J534" s="217"/>
      <c r="K534" s="217"/>
      <c r="L534" s="221"/>
      <c r="M534" s="222"/>
      <c r="N534" s="223"/>
      <c r="O534" s="223"/>
      <c r="P534" s="223"/>
      <c r="Q534" s="223"/>
      <c r="R534" s="223"/>
      <c r="S534" s="223"/>
      <c r="T534" s="224"/>
      <c r="AT534" s="225" t="s">
        <v>568</v>
      </c>
      <c r="AU534" s="225" t="s">
        <v>90</v>
      </c>
      <c r="AV534" s="12" t="s">
        <v>87</v>
      </c>
      <c r="AW534" s="12" t="s">
        <v>41</v>
      </c>
      <c r="AX534" s="12" t="s">
        <v>81</v>
      </c>
      <c r="AY534" s="225" t="s">
        <v>141</v>
      </c>
    </row>
    <row r="535" spans="2:65" s="13" customFormat="1" ht="11.25">
      <c r="B535" s="226"/>
      <c r="C535" s="227"/>
      <c r="D535" s="213" t="s">
        <v>568</v>
      </c>
      <c r="E535" s="228" t="s">
        <v>43</v>
      </c>
      <c r="F535" s="229" t="s">
        <v>965</v>
      </c>
      <c r="G535" s="227"/>
      <c r="H535" s="230">
        <v>4</v>
      </c>
      <c r="I535" s="231"/>
      <c r="J535" s="227"/>
      <c r="K535" s="227"/>
      <c r="L535" s="232"/>
      <c r="M535" s="233"/>
      <c r="N535" s="234"/>
      <c r="O535" s="234"/>
      <c r="P535" s="234"/>
      <c r="Q535" s="234"/>
      <c r="R535" s="234"/>
      <c r="S535" s="234"/>
      <c r="T535" s="235"/>
      <c r="AT535" s="236" t="s">
        <v>568</v>
      </c>
      <c r="AU535" s="236" t="s">
        <v>90</v>
      </c>
      <c r="AV535" s="13" t="s">
        <v>90</v>
      </c>
      <c r="AW535" s="13" t="s">
        <v>41</v>
      </c>
      <c r="AX535" s="13" t="s">
        <v>81</v>
      </c>
      <c r="AY535" s="236" t="s">
        <v>141</v>
      </c>
    </row>
    <row r="536" spans="2:65" s="14" customFormat="1" ht="11.25">
      <c r="B536" s="237"/>
      <c r="C536" s="238"/>
      <c r="D536" s="213" t="s">
        <v>568</v>
      </c>
      <c r="E536" s="239" t="s">
        <v>43</v>
      </c>
      <c r="F536" s="240" t="s">
        <v>571</v>
      </c>
      <c r="G536" s="238"/>
      <c r="H536" s="241">
        <v>4</v>
      </c>
      <c r="I536" s="242"/>
      <c r="J536" s="238"/>
      <c r="K536" s="238"/>
      <c r="L536" s="243"/>
      <c r="M536" s="244"/>
      <c r="N536" s="245"/>
      <c r="O536" s="245"/>
      <c r="P536" s="245"/>
      <c r="Q536" s="245"/>
      <c r="R536" s="245"/>
      <c r="S536" s="245"/>
      <c r="T536" s="246"/>
      <c r="AT536" s="247" t="s">
        <v>568</v>
      </c>
      <c r="AU536" s="247" t="s">
        <v>90</v>
      </c>
      <c r="AV536" s="14" t="s">
        <v>147</v>
      </c>
      <c r="AW536" s="14" t="s">
        <v>41</v>
      </c>
      <c r="AX536" s="14" t="s">
        <v>87</v>
      </c>
      <c r="AY536" s="247" t="s">
        <v>141</v>
      </c>
    </row>
    <row r="537" spans="2:65" s="10" customFormat="1" ht="22.9" customHeight="1">
      <c r="B537" s="161"/>
      <c r="C537" s="162"/>
      <c r="D537" s="163" t="s">
        <v>80</v>
      </c>
      <c r="E537" s="209" t="s">
        <v>156</v>
      </c>
      <c r="F537" s="209" t="s">
        <v>971</v>
      </c>
      <c r="G537" s="162"/>
      <c r="H537" s="162"/>
      <c r="I537" s="165"/>
      <c r="J537" s="210">
        <f>BK537</f>
        <v>0</v>
      </c>
      <c r="K537" s="162"/>
      <c r="L537" s="167"/>
      <c r="M537" s="168"/>
      <c r="N537" s="169"/>
      <c r="O537" s="169"/>
      <c r="P537" s="170">
        <f>SUM(P538:P553)</f>
        <v>0</v>
      </c>
      <c r="Q537" s="169"/>
      <c r="R537" s="170">
        <f>SUM(R538:R553)</f>
        <v>9.799999999999999E-2</v>
      </c>
      <c r="S537" s="169"/>
      <c r="T537" s="171">
        <f>SUM(T538:T553)</f>
        <v>0</v>
      </c>
      <c r="AR537" s="172" t="s">
        <v>87</v>
      </c>
      <c r="AT537" s="173" t="s">
        <v>80</v>
      </c>
      <c r="AU537" s="173" t="s">
        <v>87</v>
      </c>
      <c r="AY537" s="172" t="s">
        <v>141</v>
      </c>
      <c r="BK537" s="174">
        <f>SUM(BK538:BK553)</f>
        <v>0</v>
      </c>
    </row>
    <row r="538" spans="2:65" s="1" customFormat="1" ht="22.5" customHeight="1">
      <c r="B538" s="35"/>
      <c r="C538" s="175" t="s">
        <v>275</v>
      </c>
      <c r="D538" s="175" t="s">
        <v>142</v>
      </c>
      <c r="E538" s="176" t="s">
        <v>972</v>
      </c>
      <c r="F538" s="177" t="s">
        <v>973</v>
      </c>
      <c r="G538" s="178" t="s">
        <v>418</v>
      </c>
      <c r="H538" s="179">
        <v>40</v>
      </c>
      <c r="I538" s="180"/>
      <c r="J538" s="181">
        <f>ROUND(I538*H538,2)</f>
        <v>0</v>
      </c>
      <c r="K538" s="177" t="s">
        <v>379</v>
      </c>
      <c r="L538" s="39"/>
      <c r="M538" s="182" t="s">
        <v>43</v>
      </c>
      <c r="N538" s="183" t="s">
        <v>52</v>
      </c>
      <c r="O538" s="61"/>
      <c r="P538" s="184">
        <f>O538*H538</f>
        <v>0</v>
      </c>
      <c r="Q538" s="184">
        <v>2.4099999999999998E-3</v>
      </c>
      <c r="R538" s="184">
        <f>Q538*H538</f>
        <v>9.6399999999999986E-2</v>
      </c>
      <c r="S538" s="184">
        <v>0</v>
      </c>
      <c r="T538" s="185">
        <f>S538*H538</f>
        <v>0</v>
      </c>
      <c r="AR538" s="17" t="s">
        <v>147</v>
      </c>
      <c r="AT538" s="17" t="s">
        <v>142</v>
      </c>
      <c r="AU538" s="17" t="s">
        <v>90</v>
      </c>
      <c r="AY538" s="17" t="s">
        <v>141</v>
      </c>
      <c r="BE538" s="186">
        <f>IF(N538="základní",J538,0)</f>
        <v>0</v>
      </c>
      <c r="BF538" s="186">
        <f>IF(N538="snížená",J538,0)</f>
        <v>0</v>
      </c>
      <c r="BG538" s="186">
        <f>IF(N538="zákl. přenesená",J538,0)</f>
        <v>0</v>
      </c>
      <c r="BH538" s="186">
        <f>IF(N538="sníž. přenesená",J538,0)</f>
        <v>0</v>
      </c>
      <c r="BI538" s="186">
        <f>IF(N538="nulová",J538,0)</f>
        <v>0</v>
      </c>
      <c r="BJ538" s="17" t="s">
        <v>87</v>
      </c>
      <c r="BK538" s="186">
        <f>ROUND(I538*H538,2)</f>
        <v>0</v>
      </c>
      <c r="BL538" s="17" t="s">
        <v>147</v>
      </c>
      <c r="BM538" s="17" t="s">
        <v>974</v>
      </c>
    </row>
    <row r="539" spans="2:65" s="1" customFormat="1" ht="87.75">
      <c r="B539" s="35"/>
      <c r="C539" s="36"/>
      <c r="D539" s="213" t="s">
        <v>566</v>
      </c>
      <c r="E539" s="36"/>
      <c r="F539" s="214" t="s">
        <v>975</v>
      </c>
      <c r="G539" s="36"/>
      <c r="H539" s="36"/>
      <c r="I539" s="113"/>
      <c r="J539" s="36"/>
      <c r="K539" s="36"/>
      <c r="L539" s="39"/>
      <c r="M539" s="215"/>
      <c r="N539" s="61"/>
      <c r="O539" s="61"/>
      <c r="P539" s="61"/>
      <c r="Q539" s="61"/>
      <c r="R539" s="61"/>
      <c r="S539" s="61"/>
      <c r="T539" s="62"/>
      <c r="AT539" s="17" t="s">
        <v>566</v>
      </c>
      <c r="AU539" s="17" t="s">
        <v>90</v>
      </c>
    </row>
    <row r="540" spans="2:65" s="12" customFormat="1" ht="11.25">
      <c r="B540" s="216"/>
      <c r="C540" s="217"/>
      <c r="D540" s="213" t="s">
        <v>568</v>
      </c>
      <c r="E540" s="218" t="s">
        <v>43</v>
      </c>
      <c r="F540" s="219" t="s">
        <v>976</v>
      </c>
      <c r="G540" s="217"/>
      <c r="H540" s="218" t="s">
        <v>43</v>
      </c>
      <c r="I540" s="220"/>
      <c r="J540" s="217"/>
      <c r="K540" s="217"/>
      <c r="L540" s="221"/>
      <c r="M540" s="222"/>
      <c r="N540" s="223"/>
      <c r="O540" s="223"/>
      <c r="P540" s="223"/>
      <c r="Q540" s="223"/>
      <c r="R540" s="223"/>
      <c r="S540" s="223"/>
      <c r="T540" s="224"/>
      <c r="AT540" s="225" t="s">
        <v>568</v>
      </c>
      <c r="AU540" s="225" t="s">
        <v>90</v>
      </c>
      <c r="AV540" s="12" t="s">
        <v>87</v>
      </c>
      <c r="AW540" s="12" t="s">
        <v>41</v>
      </c>
      <c r="AX540" s="12" t="s">
        <v>81</v>
      </c>
      <c r="AY540" s="225" t="s">
        <v>141</v>
      </c>
    </row>
    <row r="541" spans="2:65" s="12" customFormat="1" ht="11.25">
      <c r="B541" s="216"/>
      <c r="C541" s="217"/>
      <c r="D541" s="213" t="s">
        <v>568</v>
      </c>
      <c r="E541" s="218" t="s">
        <v>43</v>
      </c>
      <c r="F541" s="219" t="s">
        <v>977</v>
      </c>
      <c r="G541" s="217"/>
      <c r="H541" s="218" t="s">
        <v>43</v>
      </c>
      <c r="I541" s="220"/>
      <c r="J541" s="217"/>
      <c r="K541" s="217"/>
      <c r="L541" s="221"/>
      <c r="M541" s="222"/>
      <c r="N541" s="223"/>
      <c r="O541" s="223"/>
      <c r="P541" s="223"/>
      <c r="Q541" s="223"/>
      <c r="R541" s="223"/>
      <c r="S541" s="223"/>
      <c r="T541" s="224"/>
      <c r="AT541" s="225" t="s">
        <v>568</v>
      </c>
      <c r="AU541" s="225" t="s">
        <v>90</v>
      </c>
      <c r="AV541" s="12" t="s">
        <v>87</v>
      </c>
      <c r="AW541" s="12" t="s">
        <v>41</v>
      </c>
      <c r="AX541" s="12" t="s">
        <v>81</v>
      </c>
      <c r="AY541" s="225" t="s">
        <v>141</v>
      </c>
    </row>
    <row r="542" spans="2:65" s="13" customFormat="1" ht="11.25">
      <c r="B542" s="226"/>
      <c r="C542" s="227"/>
      <c r="D542" s="213" t="s">
        <v>568</v>
      </c>
      <c r="E542" s="228" t="s">
        <v>43</v>
      </c>
      <c r="F542" s="229" t="s">
        <v>978</v>
      </c>
      <c r="G542" s="227"/>
      <c r="H542" s="230">
        <v>40</v>
      </c>
      <c r="I542" s="231"/>
      <c r="J542" s="227"/>
      <c r="K542" s="227"/>
      <c r="L542" s="232"/>
      <c r="M542" s="233"/>
      <c r="N542" s="234"/>
      <c r="O542" s="234"/>
      <c r="P542" s="234"/>
      <c r="Q542" s="234"/>
      <c r="R542" s="234"/>
      <c r="S542" s="234"/>
      <c r="T542" s="235"/>
      <c r="AT542" s="236" t="s">
        <v>568</v>
      </c>
      <c r="AU542" s="236" t="s">
        <v>90</v>
      </c>
      <c r="AV542" s="13" t="s">
        <v>90</v>
      </c>
      <c r="AW542" s="13" t="s">
        <v>41</v>
      </c>
      <c r="AX542" s="13" t="s">
        <v>81</v>
      </c>
      <c r="AY542" s="236" t="s">
        <v>141</v>
      </c>
    </row>
    <row r="543" spans="2:65" s="14" customFormat="1" ht="11.25">
      <c r="B543" s="237"/>
      <c r="C543" s="238"/>
      <c r="D543" s="213" t="s">
        <v>568</v>
      </c>
      <c r="E543" s="239" t="s">
        <v>43</v>
      </c>
      <c r="F543" s="240" t="s">
        <v>571</v>
      </c>
      <c r="G543" s="238"/>
      <c r="H543" s="241">
        <v>40</v>
      </c>
      <c r="I543" s="242"/>
      <c r="J543" s="238"/>
      <c r="K543" s="238"/>
      <c r="L543" s="243"/>
      <c r="M543" s="244"/>
      <c r="N543" s="245"/>
      <c r="O543" s="245"/>
      <c r="P543" s="245"/>
      <c r="Q543" s="245"/>
      <c r="R543" s="245"/>
      <c r="S543" s="245"/>
      <c r="T543" s="246"/>
      <c r="AT543" s="247" t="s">
        <v>568</v>
      </c>
      <c r="AU543" s="247" t="s">
        <v>90</v>
      </c>
      <c r="AV543" s="14" t="s">
        <v>147</v>
      </c>
      <c r="AW543" s="14" t="s">
        <v>41</v>
      </c>
      <c r="AX543" s="14" t="s">
        <v>87</v>
      </c>
      <c r="AY543" s="247" t="s">
        <v>141</v>
      </c>
    </row>
    <row r="544" spans="2:65" s="1" customFormat="1" ht="16.5" customHeight="1">
      <c r="B544" s="35"/>
      <c r="C544" s="187" t="s">
        <v>979</v>
      </c>
      <c r="D544" s="187" t="s">
        <v>161</v>
      </c>
      <c r="E544" s="188" t="s">
        <v>980</v>
      </c>
      <c r="F544" s="189" t="s">
        <v>981</v>
      </c>
      <c r="G544" s="190" t="s">
        <v>145</v>
      </c>
      <c r="H544" s="191">
        <v>4</v>
      </c>
      <c r="I544" s="192"/>
      <c r="J544" s="193">
        <f>ROUND(I544*H544,2)</f>
        <v>0</v>
      </c>
      <c r="K544" s="189" t="s">
        <v>379</v>
      </c>
      <c r="L544" s="194"/>
      <c r="M544" s="195" t="s">
        <v>43</v>
      </c>
      <c r="N544" s="196" t="s">
        <v>52</v>
      </c>
      <c r="O544" s="61"/>
      <c r="P544" s="184">
        <f>O544*H544</f>
        <v>0</v>
      </c>
      <c r="Q544" s="184">
        <v>4.0000000000000002E-4</v>
      </c>
      <c r="R544" s="184">
        <f>Q544*H544</f>
        <v>1.6000000000000001E-3</v>
      </c>
      <c r="S544" s="184">
        <v>0</v>
      </c>
      <c r="T544" s="185">
        <f>S544*H544</f>
        <v>0</v>
      </c>
      <c r="AR544" s="17" t="s">
        <v>278</v>
      </c>
      <c r="AT544" s="17" t="s">
        <v>161</v>
      </c>
      <c r="AU544" s="17" t="s">
        <v>90</v>
      </c>
      <c r="AY544" s="17" t="s">
        <v>141</v>
      </c>
      <c r="BE544" s="186">
        <f>IF(N544="základní",J544,0)</f>
        <v>0</v>
      </c>
      <c r="BF544" s="186">
        <f>IF(N544="snížená",J544,0)</f>
        <v>0</v>
      </c>
      <c r="BG544" s="186">
        <f>IF(N544="zákl. přenesená",J544,0)</f>
        <v>0</v>
      </c>
      <c r="BH544" s="186">
        <f>IF(N544="sníž. přenesená",J544,0)</f>
        <v>0</v>
      </c>
      <c r="BI544" s="186">
        <f>IF(N544="nulová",J544,0)</f>
        <v>0</v>
      </c>
      <c r="BJ544" s="17" t="s">
        <v>87</v>
      </c>
      <c r="BK544" s="186">
        <f>ROUND(I544*H544,2)</f>
        <v>0</v>
      </c>
      <c r="BL544" s="17" t="s">
        <v>278</v>
      </c>
      <c r="BM544" s="17" t="s">
        <v>982</v>
      </c>
    </row>
    <row r="545" spans="2:65" s="12" customFormat="1" ht="11.25">
      <c r="B545" s="216"/>
      <c r="C545" s="217"/>
      <c r="D545" s="213" t="s">
        <v>568</v>
      </c>
      <c r="E545" s="218" t="s">
        <v>43</v>
      </c>
      <c r="F545" s="219" t="s">
        <v>976</v>
      </c>
      <c r="G545" s="217"/>
      <c r="H545" s="218" t="s">
        <v>43</v>
      </c>
      <c r="I545" s="220"/>
      <c r="J545" s="217"/>
      <c r="K545" s="217"/>
      <c r="L545" s="221"/>
      <c r="M545" s="222"/>
      <c r="N545" s="223"/>
      <c r="O545" s="223"/>
      <c r="P545" s="223"/>
      <c r="Q545" s="223"/>
      <c r="R545" s="223"/>
      <c r="S545" s="223"/>
      <c r="T545" s="224"/>
      <c r="AT545" s="225" t="s">
        <v>568</v>
      </c>
      <c r="AU545" s="225" t="s">
        <v>90</v>
      </c>
      <c r="AV545" s="12" t="s">
        <v>87</v>
      </c>
      <c r="AW545" s="12" t="s">
        <v>41</v>
      </c>
      <c r="AX545" s="12" t="s">
        <v>81</v>
      </c>
      <c r="AY545" s="225" t="s">
        <v>141</v>
      </c>
    </row>
    <row r="546" spans="2:65" s="12" customFormat="1" ht="11.25">
      <c r="B546" s="216"/>
      <c r="C546" s="217"/>
      <c r="D546" s="213" t="s">
        <v>568</v>
      </c>
      <c r="E546" s="218" t="s">
        <v>43</v>
      </c>
      <c r="F546" s="219" t="s">
        <v>977</v>
      </c>
      <c r="G546" s="217"/>
      <c r="H546" s="218" t="s">
        <v>43</v>
      </c>
      <c r="I546" s="220"/>
      <c r="J546" s="217"/>
      <c r="K546" s="217"/>
      <c r="L546" s="221"/>
      <c r="M546" s="222"/>
      <c r="N546" s="223"/>
      <c r="O546" s="223"/>
      <c r="P546" s="223"/>
      <c r="Q546" s="223"/>
      <c r="R546" s="223"/>
      <c r="S546" s="223"/>
      <c r="T546" s="224"/>
      <c r="AT546" s="225" t="s">
        <v>568</v>
      </c>
      <c r="AU546" s="225" t="s">
        <v>90</v>
      </c>
      <c r="AV546" s="12" t="s">
        <v>87</v>
      </c>
      <c r="AW546" s="12" t="s">
        <v>41</v>
      </c>
      <c r="AX546" s="12" t="s">
        <v>81</v>
      </c>
      <c r="AY546" s="225" t="s">
        <v>141</v>
      </c>
    </row>
    <row r="547" spans="2:65" s="13" customFormat="1" ht="11.25">
      <c r="B547" s="226"/>
      <c r="C547" s="227"/>
      <c r="D547" s="213" t="s">
        <v>568</v>
      </c>
      <c r="E547" s="228" t="s">
        <v>43</v>
      </c>
      <c r="F547" s="229" t="s">
        <v>609</v>
      </c>
      <c r="G547" s="227"/>
      <c r="H547" s="230">
        <v>4</v>
      </c>
      <c r="I547" s="231"/>
      <c r="J547" s="227"/>
      <c r="K547" s="227"/>
      <c r="L547" s="232"/>
      <c r="M547" s="233"/>
      <c r="N547" s="234"/>
      <c r="O547" s="234"/>
      <c r="P547" s="234"/>
      <c r="Q547" s="234"/>
      <c r="R547" s="234"/>
      <c r="S547" s="234"/>
      <c r="T547" s="235"/>
      <c r="AT547" s="236" t="s">
        <v>568</v>
      </c>
      <c r="AU547" s="236" t="s">
        <v>90</v>
      </c>
      <c r="AV547" s="13" t="s">
        <v>90</v>
      </c>
      <c r="AW547" s="13" t="s">
        <v>41</v>
      </c>
      <c r="AX547" s="13" t="s">
        <v>81</v>
      </c>
      <c r="AY547" s="236" t="s">
        <v>141</v>
      </c>
    </row>
    <row r="548" spans="2:65" s="14" customFormat="1" ht="11.25">
      <c r="B548" s="237"/>
      <c r="C548" s="238"/>
      <c r="D548" s="213" t="s">
        <v>568</v>
      </c>
      <c r="E548" s="239" t="s">
        <v>43</v>
      </c>
      <c r="F548" s="240" t="s">
        <v>571</v>
      </c>
      <c r="G548" s="238"/>
      <c r="H548" s="241">
        <v>4</v>
      </c>
      <c r="I548" s="242"/>
      <c r="J548" s="238"/>
      <c r="K548" s="238"/>
      <c r="L548" s="243"/>
      <c r="M548" s="244"/>
      <c r="N548" s="245"/>
      <c r="O548" s="245"/>
      <c r="P548" s="245"/>
      <c r="Q548" s="245"/>
      <c r="R548" s="245"/>
      <c r="S548" s="245"/>
      <c r="T548" s="246"/>
      <c r="AT548" s="247" t="s">
        <v>568</v>
      </c>
      <c r="AU548" s="247" t="s">
        <v>90</v>
      </c>
      <c r="AV548" s="14" t="s">
        <v>147</v>
      </c>
      <c r="AW548" s="14" t="s">
        <v>41</v>
      </c>
      <c r="AX548" s="14" t="s">
        <v>87</v>
      </c>
      <c r="AY548" s="247" t="s">
        <v>141</v>
      </c>
    </row>
    <row r="549" spans="2:65" s="1" customFormat="1" ht="16.5" customHeight="1">
      <c r="B549" s="35"/>
      <c r="C549" s="175" t="s">
        <v>983</v>
      </c>
      <c r="D549" s="175" t="s">
        <v>142</v>
      </c>
      <c r="E549" s="176" t="s">
        <v>984</v>
      </c>
      <c r="F549" s="177" t="s">
        <v>985</v>
      </c>
      <c r="G549" s="178" t="s">
        <v>564</v>
      </c>
      <c r="H549" s="179">
        <v>2.4</v>
      </c>
      <c r="I549" s="180"/>
      <c r="J549" s="181">
        <f>ROUND(I549*H549,2)</f>
        <v>0</v>
      </c>
      <c r="K549" s="177" t="s">
        <v>379</v>
      </c>
      <c r="L549" s="39"/>
      <c r="M549" s="182" t="s">
        <v>43</v>
      </c>
      <c r="N549" s="183" t="s">
        <v>52</v>
      </c>
      <c r="O549" s="61"/>
      <c r="P549" s="184">
        <f>O549*H549</f>
        <v>0</v>
      </c>
      <c r="Q549" s="184">
        <v>0</v>
      </c>
      <c r="R549" s="184">
        <f>Q549*H549</f>
        <v>0</v>
      </c>
      <c r="S549" s="184">
        <v>0</v>
      </c>
      <c r="T549" s="185">
        <f>S549*H549</f>
        <v>0</v>
      </c>
      <c r="AR549" s="17" t="s">
        <v>147</v>
      </c>
      <c r="AT549" s="17" t="s">
        <v>142</v>
      </c>
      <c r="AU549" s="17" t="s">
        <v>90</v>
      </c>
      <c r="AY549" s="17" t="s">
        <v>141</v>
      </c>
      <c r="BE549" s="186">
        <f>IF(N549="základní",J549,0)</f>
        <v>0</v>
      </c>
      <c r="BF549" s="186">
        <f>IF(N549="snížená",J549,0)</f>
        <v>0</v>
      </c>
      <c r="BG549" s="186">
        <f>IF(N549="zákl. přenesená",J549,0)</f>
        <v>0</v>
      </c>
      <c r="BH549" s="186">
        <f>IF(N549="sníž. přenesená",J549,0)</f>
        <v>0</v>
      </c>
      <c r="BI549" s="186">
        <f>IF(N549="nulová",J549,0)</f>
        <v>0</v>
      </c>
      <c r="BJ549" s="17" t="s">
        <v>87</v>
      </c>
      <c r="BK549" s="186">
        <f>ROUND(I549*H549,2)</f>
        <v>0</v>
      </c>
      <c r="BL549" s="17" t="s">
        <v>147</v>
      </c>
      <c r="BM549" s="17" t="s">
        <v>986</v>
      </c>
    </row>
    <row r="550" spans="2:65" s="1" customFormat="1" ht="39">
      <c r="B550" s="35"/>
      <c r="C550" s="36"/>
      <c r="D550" s="213" t="s">
        <v>566</v>
      </c>
      <c r="E550" s="36"/>
      <c r="F550" s="214" t="s">
        <v>987</v>
      </c>
      <c r="G550" s="36"/>
      <c r="H550" s="36"/>
      <c r="I550" s="113"/>
      <c r="J550" s="36"/>
      <c r="K550" s="36"/>
      <c r="L550" s="39"/>
      <c r="M550" s="215"/>
      <c r="N550" s="61"/>
      <c r="O550" s="61"/>
      <c r="P550" s="61"/>
      <c r="Q550" s="61"/>
      <c r="R550" s="61"/>
      <c r="S550" s="61"/>
      <c r="T550" s="62"/>
      <c r="AT550" s="17" t="s">
        <v>566</v>
      </c>
      <c r="AU550" s="17" t="s">
        <v>90</v>
      </c>
    </row>
    <row r="551" spans="2:65" s="12" customFormat="1" ht="11.25">
      <c r="B551" s="216"/>
      <c r="C551" s="217"/>
      <c r="D551" s="213" t="s">
        <v>568</v>
      </c>
      <c r="E551" s="218" t="s">
        <v>43</v>
      </c>
      <c r="F551" s="219" t="s">
        <v>988</v>
      </c>
      <c r="G551" s="217"/>
      <c r="H551" s="218" t="s">
        <v>43</v>
      </c>
      <c r="I551" s="220"/>
      <c r="J551" s="217"/>
      <c r="K551" s="217"/>
      <c r="L551" s="221"/>
      <c r="M551" s="222"/>
      <c r="N551" s="223"/>
      <c r="O551" s="223"/>
      <c r="P551" s="223"/>
      <c r="Q551" s="223"/>
      <c r="R551" s="223"/>
      <c r="S551" s="223"/>
      <c r="T551" s="224"/>
      <c r="AT551" s="225" t="s">
        <v>568</v>
      </c>
      <c r="AU551" s="225" t="s">
        <v>90</v>
      </c>
      <c r="AV551" s="12" t="s">
        <v>87</v>
      </c>
      <c r="AW551" s="12" t="s">
        <v>41</v>
      </c>
      <c r="AX551" s="12" t="s">
        <v>81</v>
      </c>
      <c r="AY551" s="225" t="s">
        <v>141</v>
      </c>
    </row>
    <row r="552" spans="2:65" s="13" customFormat="1" ht="11.25">
      <c r="B552" s="226"/>
      <c r="C552" s="227"/>
      <c r="D552" s="213" t="s">
        <v>568</v>
      </c>
      <c r="E552" s="228" t="s">
        <v>43</v>
      </c>
      <c r="F552" s="229" t="s">
        <v>989</v>
      </c>
      <c r="G552" s="227"/>
      <c r="H552" s="230">
        <v>2.4</v>
      </c>
      <c r="I552" s="231"/>
      <c r="J552" s="227"/>
      <c r="K552" s="227"/>
      <c r="L552" s="232"/>
      <c r="M552" s="233"/>
      <c r="N552" s="234"/>
      <c r="O552" s="234"/>
      <c r="P552" s="234"/>
      <c r="Q552" s="234"/>
      <c r="R552" s="234"/>
      <c r="S552" s="234"/>
      <c r="T552" s="235"/>
      <c r="AT552" s="236" t="s">
        <v>568</v>
      </c>
      <c r="AU552" s="236" t="s">
        <v>90</v>
      </c>
      <c r="AV552" s="13" t="s">
        <v>90</v>
      </c>
      <c r="AW552" s="13" t="s">
        <v>41</v>
      </c>
      <c r="AX552" s="13" t="s">
        <v>81</v>
      </c>
      <c r="AY552" s="236" t="s">
        <v>141</v>
      </c>
    </row>
    <row r="553" spans="2:65" s="14" customFormat="1" ht="11.25">
      <c r="B553" s="237"/>
      <c r="C553" s="238"/>
      <c r="D553" s="213" t="s">
        <v>568</v>
      </c>
      <c r="E553" s="239" t="s">
        <v>43</v>
      </c>
      <c r="F553" s="240" t="s">
        <v>571</v>
      </c>
      <c r="G553" s="238"/>
      <c r="H553" s="241">
        <v>2.4</v>
      </c>
      <c r="I553" s="242"/>
      <c r="J553" s="238"/>
      <c r="K553" s="238"/>
      <c r="L553" s="243"/>
      <c r="M553" s="244"/>
      <c r="N553" s="245"/>
      <c r="O553" s="245"/>
      <c r="P553" s="245"/>
      <c r="Q553" s="245"/>
      <c r="R553" s="245"/>
      <c r="S553" s="245"/>
      <c r="T553" s="246"/>
      <c r="AT553" s="247" t="s">
        <v>568</v>
      </c>
      <c r="AU553" s="247" t="s">
        <v>90</v>
      </c>
      <c r="AV553" s="14" t="s">
        <v>147</v>
      </c>
      <c r="AW553" s="14" t="s">
        <v>41</v>
      </c>
      <c r="AX553" s="14" t="s">
        <v>87</v>
      </c>
      <c r="AY553" s="247" t="s">
        <v>141</v>
      </c>
    </row>
    <row r="554" spans="2:65" s="10" customFormat="1" ht="22.9" customHeight="1">
      <c r="B554" s="161"/>
      <c r="C554" s="162"/>
      <c r="D554" s="163" t="s">
        <v>80</v>
      </c>
      <c r="E554" s="209" t="s">
        <v>172</v>
      </c>
      <c r="F554" s="209" t="s">
        <v>990</v>
      </c>
      <c r="G554" s="162"/>
      <c r="H554" s="162"/>
      <c r="I554" s="165"/>
      <c r="J554" s="210">
        <f>BK554</f>
        <v>0</v>
      </c>
      <c r="K554" s="162"/>
      <c r="L554" s="167"/>
      <c r="M554" s="168"/>
      <c r="N554" s="169"/>
      <c r="O554" s="169"/>
      <c r="P554" s="170">
        <f>P555+SUM(P556:P565)</f>
        <v>0</v>
      </c>
      <c r="Q554" s="169"/>
      <c r="R554" s="170">
        <f>R555+SUM(R556:R565)</f>
        <v>1.575E-2</v>
      </c>
      <c r="S554" s="169"/>
      <c r="T554" s="171">
        <f>T555+SUM(T556:T565)</f>
        <v>0</v>
      </c>
      <c r="AR554" s="172" t="s">
        <v>87</v>
      </c>
      <c r="AT554" s="173" t="s">
        <v>80</v>
      </c>
      <c r="AU554" s="173" t="s">
        <v>87</v>
      </c>
      <c r="AY554" s="172" t="s">
        <v>141</v>
      </c>
      <c r="BK554" s="174">
        <f>BK555+SUM(BK556:BK565)</f>
        <v>0</v>
      </c>
    </row>
    <row r="555" spans="2:65" s="1" customFormat="1" ht="16.5" customHeight="1">
      <c r="B555" s="35"/>
      <c r="C555" s="175" t="s">
        <v>991</v>
      </c>
      <c r="D555" s="175" t="s">
        <v>142</v>
      </c>
      <c r="E555" s="176" t="s">
        <v>992</v>
      </c>
      <c r="F555" s="177" t="s">
        <v>993</v>
      </c>
      <c r="G555" s="178" t="s">
        <v>418</v>
      </c>
      <c r="H555" s="179">
        <v>175</v>
      </c>
      <c r="I555" s="180"/>
      <c r="J555" s="181">
        <f>ROUND(I555*H555,2)</f>
        <v>0</v>
      </c>
      <c r="K555" s="177" t="s">
        <v>379</v>
      </c>
      <c r="L555" s="39"/>
      <c r="M555" s="182" t="s">
        <v>43</v>
      </c>
      <c r="N555" s="183" t="s">
        <v>52</v>
      </c>
      <c r="O555" s="61"/>
      <c r="P555" s="184">
        <f>O555*H555</f>
        <v>0</v>
      </c>
      <c r="Q555" s="184">
        <v>9.0000000000000006E-5</v>
      </c>
      <c r="R555" s="184">
        <f>Q555*H555</f>
        <v>1.575E-2</v>
      </c>
      <c r="S555" s="184">
        <v>0</v>
      </c>
      <c r="T555" s="185">
        <f>S555*H555</f>
        <v>0</v>
      </c>
      <c r="AR555" s="17" t="s">
        <v>147</v>
      </c>
      <c r="AT555" s="17" t="s">
        <v>142</v>
      </c>
      <c r="AU555" s="17" t="s">
        <v>90</v>
      </c>
      <c r="AY555" s="17" t="s">
        <v>141</v>
      </c>
      <c r="BE555" s="186">
        <f>IF(N555="základní",J555,0)</f>
        <v>0</v>
      </c>
      <c r="BF555" s="186">
        <f>IF(N555="snížená",J555,0)</f>
        <v>0</v>
      </c>
      <c r="BG555" s="186">
        <f>IF(N555="zákl. přenesená",J555,0)</f>
        <v>0</v>
      </c>
      <c r="BH555" s="186">
        <f>IF(N555="sníž. přenesená",J555,0)</f>
        <v>0</v>
      </c>
      <c r="BI555" s="186">
        <f>IF(N555="nulová",J555,0)</f>
        <v>0</v>
      </c>
      <c r="BJ555" s="17" t="s">
        <v>87</v>
      </c>
      <c r="BK555" s="186">
        <f>ROUND(I555*H555,2)</f>
        <v>0</v>
      </c>
      <c r="BL555" s="17" t="s">
        <v>147</v>
      </c>
      <c r="BM555" s="17" t="s">
        <v>994</v>
      </c>
    </row>
    <row r="556" spans="2:65" s="1" customFormat="1" ht="48.75">
      <c r="B556" s="35"/>
      <c r="C556" s="36"/>
      <c r="D556" s="213" t="s">
        <v>566</v>
      </c>
      <c r="E556" s="36"/>
      <c r="F556" s="214" t="s">
        <v>995</v>
      </c>
      <c r="G556" s="36"/>
      <c r="H556" s="36"/>
      <c r="I556" s="113"/>
      <c r="J556" s="36"/>
      <c r="K556" s="36"/>
      <c r="L556" s="39"/>
      <c r="M556" s="215"/>
      <c r="N556" s="61"/>
      <c r="O556" s="61"/>
      <c r="P556" s="61"/>
      <c r="Q556" s="61"/>
      <c r="R556" s="61"/>
      <c r="S556" s="61"/>
      <c r="T556" s="62"/>
      <c r="AT556" s="17" t="s">
        <v>566</v>
      </c>
      <c r="AU556" s="17" t="s">
        <v>90</v>
      </c>
    </row>
    <row r="557" spans="2:65" s="12" customFormat="1" ht="11.25">
      <c r="B557" s="216"/>
      <c r="C557" s="217"/>
      <c r="D557" s="213" t="s">
        <v>568</v>
      </c>
      <c r="E557" s="218" t="s">
        <v>43</v>
      </c>
      <c r="F557" s="219" t="s">
        <v>996</v>
      </c>
      <c r="G557" s="217"/>
      <c r="H557" s="218" t="s">
        <v>43</v>
      </c>
      <c r="I557" s="220"/>
      <c r="J557" s="217"/>
      <c r="K557" s="217"/>
      <c r="L557" s="221"/>
      <c r="M557" s="222"/>
      <c r="N557" s="223"/>
      <c r="O557" s="223"/>
      <c r="P557" s="223"/>
      <c r="Q557" s="223"/>
      <c r="R557" s="223"/>
      <c r="S557" s="223"/>
      <c r="T557" s="224"/>
      <c r="AT557" s="225" t="s">
        <v>568</v>
      </c>
      <c r="AU557" s="225" t="s">
        <v>90</v>
      </c>
      <c r="AV557" s="12" t="s">
        <v>87</v>
      </c>
      <c r="AW557" s="12" t="s">
        <v>41</v>
      </c>
      <c r="AX557" s="12" t="s">
        <v>81</v>
      </c>
      <c r="AY557" s="225" t="s">
        <v>141</v>
      </c>
    </row>
    <row r="558" spans="2:65" s="12" customFormat="1" ht="11.25">
      <c r="B558" s="216"/>
      <c r="C558" s="217"/>
      <c r="D558" s="213" t="s">
        <v>568</v>
      </c>
      <c r="E558" s="218" t="s">
        <v>43</v>
      </c>
      <c r="F558" s="219" t="s">
        <v>997</v>
      </c>
      <c r="G558" s="217"/>
      <c r="H558" s="218" t="s">
        <v>43</v>
      </c>
      <c r="I558" s="220"/>
      <c r="J558" s="217"/>
      <c r="K558" s="217"/>
      <c r="L558" s="221"/>
      <c r="M558" s="222"/>
      <c r="N558" s="223"/>
      <c r="O558" s="223"/>
      <c r="P558" s="223"/>
      <c r="Q558" s="223"/>
      <c r="R558" s="223"/>
      <c r="S558" s="223"/>
      <c r="T558" s="224"/>
      <c r="AT558" s="225" t="s">
        <v>568</v>
      </c>
      <c r="AU558" s="225" t="s">
        <v>90</v>
      </c>
      <c r="AV558" s="12" t="s">
        <v>87</v>
      </c>
      <c r="AW558" s="12" t="s">
        <v>41</v>
      </c>
      <c r="AX558" s="12" t="s">
        <v>81</v>
      </c>
      <c r="AY558" s="225" t="s">
        <v>141</v>
      </c>
    </row>
    <row r="559" spans="2:65" s="13" customFormat="1" ht="11.25">
      <c r="B559" s="226"/>
      <c r="C559" s="227"/>
      <c r="D559" s="213" t="s">
        <v>568</v>
      </c>
      <c r="E559" s="228" t="s">
        <v>43</v>
      </c>
      <c r="F559" s="229" t="s">
        <v>342</v>
      </c>
      <c r="G559" s="227"/>
      <c r="H559" s="230">
        <v>110</v>
      </c>
      <c r="I559" s="231"/>
      <c r="J559" s="227"/>
      <c r="K559" s="227"/>
      <c r="L559" s="232"/>
      <c r="M559" s="233"/>
      <c r="N559" s="234"/>
      <c r="O559" s="234"/>
      <c r="P559" s="234"/>
      <c r="Q559" s="234"/>
      <c r="R559" s="234"/>
      <c r="S559" s="234"/>
      <c r="T559" s="235"/>
      <c r="AT559" s="236" t="s">
        <v>568</v>
      </c>
      <c r="AU559" s="236" t="s">
        <v>90</v>
      </c>
      <c r="AV559" s="13" t="s">
        <v>90</v>
      </c>
      <c r="AW559" s="13" t="s">
        <v>41</v>
      </c>
      <c r="AX559" s="13" t="s">
        <v>81</v>
      </c>
      <c r="AY559" s="236" t="s">
        <v>141</v>
      </c>
    </row>
    <row r="560" spans="2:65" s="12" customFormat="1" ht="11.25">
      <c r="B560" s="216"/>
      <c r="C560" s="217"/>
      <c r="D560" s="213" t="s">
        <v>568</v>
      </c>
      <c r="E560" s="218" t="s">
        <v>43</v>
      </c>
      <c r="F560" s="219" t="s">
        <v>998</v>
      </c>
      <c r="G560" s="217"/>
      <c r="H560" s="218" t="s">
        <v>43</v>
      </c>
      <c r="I560" s="220"/>
      <c r="J560" s="217"/>
      <c r="K560" s="217"/>
      <c r="L560" s="221"/>
      <c r="M560" s="222"/>
      <c r="N560" s="223"/>
      <c r="O560" s="223"/>
      <c r="P560" s="223"/>
      <c r="Q560" s="223"/>
      <c r="R560" s="223"/>
      <c r="S560" s="223"/>
      <c r="T560" s="224"/>
      <c r="AT560" s="225" t="s">
        <v>568</v>
      </c>
      <c r="AU560" s="225" t="s">
        <v>90</v>
      </c>
      <c r="AV560" s="12" t="s">
        <v>87</v>
      </c>
      <c r="AW560" s="12" t="s">
        <v>41</v>
      </c>
      <c r="AX560" s="12" t="s">
        <v>81</v>
      </c>
      <c r="AY560" s="225" t="s">
        <v>141</v>
      </c>
    </row>
    <row r="561" spans="2:65" s="13" customFormat="1" ht="11.25">
      <c r="B561" s="226"/>
      <c r="C561" s="227"/>
      <c r="D561" s="213" t="s">
        <v>568</v>
      </c>
      <c r="E561" s="228" t="s">
        <v>43</v>
      </c>
      <c r="F561" s="229" t="s">
        <v>339</v>
      </c>
      <c r="G561" s="227"/>
      <c r="H561" s="230">
        <v>55</v>
      </c>
      <c r="I561" s="231"/>
      <c r="J561" s="227"/>
      <c r="K561" s="227"/>
      <c r="L561" s="232"/>
      <c r="M561" s="233"/>
      <c r="N561" s="234"/>
      <c r="O561" s="234"/>
      <c r="P561" s="234"/>
      <c r="Q561" s="234"/>
      <c r="R561" s="234"/>
      <c r="S561" s="234"/>
      <c r="T561" s="235"/>
      <c r="AT561" s="236" t="s">
        <v>568</v>
      </c>
      <c r="AU561" s="236" t="s">
        <v>90</v>
      </c>
      <c r="AV561" s="13" t="s">
        <v>90</v>
      </c>
      <c r="AW561" s="13" t="s">
        <v>41</v>
      </c>
      <c r="AX561" s="13" t="s">
        <v>81</v>
      </c>
      <c r="AY561" s="236" t="s">
        <v>141</v>
      </c>
    </row>
    <row r="562" spans="2:65" s="12" customFormat="1" ht="11.25">
      <c r="B562" s="216"/>
      <c r="C562" s="217"/>
      <c r="D562" s="213" t="s">
        <v>568</v>
      </c>
      <c r="E562" s="218" t="s">
        <v>43</v>
      </c>
      <c r="F562" s="219" t="s">
        <v>999</v>
      </c>
      <c r="G562" s="217"/>
      <c r="H562" s="218" t="s">
        <v>43</v>
      </c>
      <c r="I562" s="220"/>
      <c r="J562" s="217"/>
      <c r="K562" s="217"/>
      <c r="L562" s="221"/>
      <c r="M562" s="222"/>
      <c r="N562" s="223"/>
      <c r="O562" s="223"/>
      <c r="P562" s="223"/>
      <c r="Q562" s="223"/>
      <c r="R562" s="223"/>
      <c r="S562" s="223"/>
      <c r="T562" s="224"/>
      <c r="AT562" s="225" t="s">
        <v>568</v>
      </c>
      <c r="AU562" s="225" t="s">
        <v>90</v>
      </c>
      <c r="AV562" s="12" t="s">
        <v>87</v>
      </c>
      <c r="AW562" s="12" t="s">
        <v>41</v>
      </c>
      <c r="AX562" s="12" t="s">
        <v>81</v>
      </c>
      <c r="AY562" s="225" t="s">
        <v>141</v>
      </c>
    </row>
    <row r="563" spans="2:65" s="13" customFormat="1" ht="11.25">
      <c r="B563" s="226"/>
      <c r="C563" s="227"/>
      <c r="D563" s="213" t="s">
        <v>568</v>
      </c>
      <c r="E563" s="228" t="s">
        <v>43</v>
      </c>
      <c r="F563" s="229" t="s">
        <v>160</v>
      </c>
      <c r="G563" s="227"/>
      <c r="H563" s="230">
        <v>10</v>
      </c>
      <c r="I563" s="231"/>
      <c r="J563" s="227"/>
      <c r="K563" s="227"/>
      <c r="L563" s="232"/>
      <c r="M563" s="233"/>
      <c r="N563" s="234"/>
      <c r="O563" s="234"/>
      <c r="P563" s="234"/>
      <c r="Q563" s="234"/>
      <c r="R563" s="234"/>
      <c r="S563" s="234"/>
      <c r="T563" s="235"/>
      <c r="AT563" s="236" t="s">
        <v>568</v>
      </c>
      <c r="AU563" s="236" t="s">
        <v>90</v>
      </c>
      <c r="AV563" s="13" t="s">
        <v>90</v>
      </c>
      <c r="AW563" s="13" t="s">
        <v>41</v>
      </c>
      <c r="AX563" s="13" t="s">
        <v>81</v>
      </c>
      <c r="AY563" s="236" t="s">
        <v>141</v>
      </c>
    </row>
    <row r="564" spans="2:65" s="14" customFormat="1" ht="11.25">
      <c r="B564" s="237"/>
      <c r="C564" s="238"/>
      <c r="D564" s="213" t="s">
        <v>568</v>
      </c>
      <c r="E564" s="239" t="s">
        <v>43</v>
      </c>
      <c r="F564" s="240" t="s">
        <v>571</v>
      </c>
      <c r="G564" s="238"/>
      <c r="H564" s="241">
        <v>175</v>
      </c>
      <c r="I564" s="242"/>
      <c r="J564" s="238"/>
      <c r="K564" s="238"/>
      <c r="L564" s="243"/>
      <c r="M564" s="244"/>
      <c r="N564" s="245"/>
      <c r="O564" s="245"/>
      <c r="P564" s="245"/>
      <c r="Q564" s="245"/>
      <c r="R564" s="245"/>
      <c r="S564" s="245"/>
      <c r="T564" s="246"/>
      <c r="AT564" s="247" t="s">
        <v>568</v>
      </c>
      <c r="AU564" s="247" t="s">
        <v>90</v>
      </c>
      <c r="AV564" s="14" t="s">
        <v>147</v>
      </c>
      <c r="AW564" s="14" t="s">
        <v>41</v>
      </c>
      <c r="AX564" s="14" t="s">
        <v>87</v>
      </c>
      <c r="AY564" s="247" t="s">
        <v>141</v>
      </c>
    </row>
    <row r="565" spans="2:65" s="10" customFormat="1" ht="20.85" customHeight="1">
      <c r="B565" s="161"/>
      <c r="C565" s="162"/>
      <c r="D565" s="163" t="s">
        <v>80</v>
      </c>
      <c r="E565" s="209" t="s">
        <v>1000</v>
      </c>
      <c r="F565" s="209" t="s">
        <v>1001</v>
      </c>
      <c r="G565" s="162"/>
      <c r="H565" s="162"/>
      <c r="I565" s="165"/>
      <c r="J565" s="210">
        <f>BK565</f>
        <v>0</v>
      </c>
      <c r="K565" s="162"/>
      <c r="L565" s="167"/>
      <c r="M565" s="168"/>
      <c r="N565" s="169"/>
      <c r="O565" s="169"/>
      <c r="P565" s="170">
        <f>SUM(P566:P681)</f>
        <v>0</v>
      </c>
      <c r="Q565" s="169"/>
      <c r="R565" s="170">
        <f>SUM(R566:R681)</f>
        <v>0</v>
      </c>
      <c r="S565" s="169"/>
      <c r="T565" s="171">
        <f>SUM(T566:T681)</f>
        <v>0</v>
      </c>
      <c r="AR565" s="172" t="s">
        <v>87</v>
      </c>
      <c r="AT565" s="173" t="s">
        <v>80</v>
      </c>
      <c r="AU565" s="173" t="s">
        <v>90</v>
      </c>
      <c r="AY565" s="172" t="s">
        <v>141</v>
      </c>
      <c r="BK565" s="174">
        <f>SUM(BK566:BK681)</f>
        <v>0</v>
      </c>
    </row>
    <row r="566" spans="2:65" s="1" customFormat="1" ht="78.75" customHeight="1">
      <c r="B566" s="35"/>
      <c r="C566" s="175" t="s">
        <v>285</v>
      </c>
      <c r="D566" s="175" t="s">
        <v>142</v>
      </c>
      <c r="E566" s="176" t="s">
        <v>1002</v>
      </c>
      <c r="F566" s="177" t="s">
        <v>1003</v>
      </c>
      <c r="G566" s="178" t="s">
        <v>590</v>
      </c>
      <c r="H566" s="179">
        <v>2122.511</v>
      </c>
      <c r="I566" s="180"/>
      <c r="J566" s="181">
        <f>ROUND(I566*H566,2)</f>
        <v>0</v>
      </c>
      <c r="K566" s="177" t="s">
        <v>146</v>
      </c>
      <c r="L566" s="39"/>
      <c r="M566" s="182" t="s">
        <v>43</v>
      </c>
      <c r="N566" s="183" t="s">
        <v>52</v>
      </c>
      <c r="O566" s="61"/>
      <c r="P566" s="184">
        <f>O566*H566</f>
        <v>0</v>
      </c>
      <c r="Q566" s="184">
        <v>0</v>
      </c>
      <c r="R566" s="184">
        <f>Q566*H566</f>
        <v>0</v>
      </c>
      <c r="S566" s="184">
        <v>0</v>
      </c>
      <c r="T566" s="185">
        <f>S566*H566</f>
        <v>0</v>
      </c>
      <c r="AR566" s="17" t="s">
        <v>198</v>
      </c>
      <c r="AT566" s="17" t="s">
        <v>142</v>
      </c>
      <c r="AU566" s="17" t="s">
        <v>150</v>
      </c>
      <c r="AY566" s="17" t="s">
        <v>141</v>
      </c>
      <c r="BE566" s="186">
        <f>IF(N566="základní",J566,0)</f>
        <v>0</v>
      </c>
      <c r="BF566" s="186">
        <f>IF(N566="snížená",J566,0)</f>
        <v>0</v>
      </c>
      <c r="BG566" s="186">
        <f>IF(N566="zákl. přenesená",J566,0)</f>
        <v>0</v>
      </c>
      <c r="BH566" s="186">
        <f>IF(N566="sníž. přenesená",J566,0)</f>
        <v>0</v>
      </c>
      <c r="BI566" s="186">
        <f>IF(N566="nulová",J566,0)</f>
        <v>0</v>
      </c>
      <c r="BJ566" s="17" t="s">
        <v>87</v>
      </c>
      <c r="BK566" s="186">
        <f>ROUND(I566*H566,2)</f>
        <v>0</v>
      </c>
      <c r="BL566" s="17" t="s">
        <v>198</v>
      </c>
      <c r="BM566" s="17" t="s">
        <v>1004</v>
      </c>
    </row>
    <row r="567" spans="2:65" s="1" customFormat="1" ht="58.5">
      <c r="B567" s="35"/>
      <c r="C567" s="36"/>
      <c r="D567" s="213" t="s">
        <v>566</v>
      </c>
      <c r="E567" s="36"/>
      <c r="F567" s="214" t="s">
        <v>1005</v>
      </c>
      <c r="G567" s="36"/>
      <c r="H567" s="36"/>
      <c r="I567" s="113"/>
      <c r="J567" s="36"/>
      <c r="K567" s="36"/>
      <c r="L567" s="39"/>
      <c r="M567" s="215"/>
      <c r="N567" s="61"/>
      <c r="O567" s="61"/>
      <c r="P567" s="61"/>
      <c r="Q567" s="61"/>
      <c r="R567" s="61"/>
      <c r="S567" s="61"/>
      <c r="T567" s="62"/>
      <c r="AT567" s="17" t="s">
        <v>566</v>
      </c>
      <c r="AU567" s="17" t="s">
        <v>150</v>
      </c>
    </row>
    <row r="568" spans="2:65" s="12" customFormat="1" ht="11.25">
      <c r="B568" s="216"/>
      <c r="C568" s="217"/>
      <c r="D568" s="213" t="s">
        <v>568</v>
      </c>
      <c r="E568" s="218" t="s">
        <v>43</v>
      </c>
      <c r="F568" s="219" t="s">
        <v>1006</v>
      </c>
      <c r="G568" s="217"/>
      <c r="H568" s="218" t="s">
        <v>43</v>
      </c>
      <c r="I568" s="220"/>
      <c r="J568" s="217"/>
      <c r="K568" s="217"/>
      <c r="L568" s="221"/>
      <c r="M568" s="222"/>
      <c r="N568" s="223"/>
      <c r="O568" s="223"/>
      <c r="P568" s="223"/>
      <c r="Q568" s="223"/>
      <c r="R568" s="223"/>
      <c r="S568" s="223"/>
      <c r="T568" s="224"/>
      <c r="AT568" s="225" t="s">
        <v>568</v>
      </c>
      <c r="AU568" s="225" t="s">
        <v>150</v>
      </c>
      <c r="AV568" s="12" t="s">
        <v>87</v>
      </c>
      <c r="AW568" s="12" t="s">
        <v>41</v>
      </c>
      <c r="AX568" s="12" t="s">
        <v>81</v>
      </c>
      <c r="AY568" s="225" t="s">
        <v>141</v>
      </c>
    </row>
    <row r="569" spans="2:65" s="13" customFormat="1" ht="11.25">
      <c r="B569" s="226"/>
      <c r="C569" s="227"/>
      <c r="D569" s="213" t="s">
        <v>568</v>
      </c>
      <c r="E569" s="228" t="s">
        <v>43</v>
      </c>
      <c r="F569" s="229" t="s">
        <v>1007</v>
      </c>
      <c r="G569" s="227"/>
      <c r="H569" s="230">
        <v>1384.35</v>
      </c>
      <c r="I569" s="231"/>
      <c r="J569" s="227"/>
      <c r="K569" s="227"/>
      <c r="L569" s="232"/>
      <c r="M569" s="233"/>
      <c r="N569" s="234"/>
      <c r="O569" s="234"/>
      <c r="P569" s="234"/>
      <c r="Q569" s="234"/>
      <c r="R569" s="234"/>
      <c r="S569" s="234"/>
      <c r="T569" s="235"/>
      <c r="AT569" s="236" t="s">
        <v>568</v>
      </c>
      <c r="AU569" s="236" t="s">
        <v>150</v>
      </c>
      <c r="AV569" s="13" t="s">
        <v>90</v>
      </c>
      <c r="AW569" s="13" t="s">
        <v>41</v>
      </c>
      <c r="AX569" s="13" t="s">
        <v>81</v>
      </c>
      <c r="AY569" s="236" t="s">
        <v>141</v>
      </c>
    </row>
    <row r="570" spans="2:65" s="12" customFormat="1" ht="11.25">
      <c r="B570" s="216"/>
      <c r="C570" s="217"/>
      <c r="D570" s="213" t="s">
        <v>568</v>
      </c>
      <c r="E570" s="218" t="s">
        <v>43</v>
      </c>
      <c r="F570" s="219" t="s">
        <v>1008</v>
      </c>
      <c r="G570" s="217"/>
      <c r="H570" s="218" t="s">
        <v>43</v>
      </c>
      <c r="I570" s="220"/>
      <c r="J570" s="217"/>
      <c r="K570" s="217"/>
      <c r="L570" s="221"/>
      <c r="M570" s="222"/>
      <c r="N570" s="223"/>
      <c r="O570" s="223"/>
      <c r="P570" s="223"/>
      <c r="Q570" s="223"/>
      <c r="R570" s="223"/>
      <c r="S570" s="223"/>
      <c r="T570" s="224"/>
      <c r="AT570" s="225" t="s">
        <v>568</v>
      </c>
      <c r="AU570" s="225" t="s">
        <v>150</v>
      </c>
      <c r="AV570" s="12" t="s">
        <v>87</v>
      </c>
      <c r="AW570" s="12" t="s">
        <v>41</v>
      </c>
      <c r="AX570" s="12" t="s">
        <v>81</v>
      </c>
      <c r="AY570" s="225" t="s">
        <v>141</v>
      </c>
    </row>
    <row r="571" spans="2:65" s="13" customFormat="1" ht="11.25">
      <c r="B571" s="226"/>
      <c r="C571" s="227"/>
      <c r="D571" s="213" t="s">
        <v>568</v>
      </c>
      <c r="E571" s="228" t="s">
        <v>43</v>
      </c>
      <c r="F571" s="229" t="s">
        <v>1009</v>
      </c>
      <c r="G571" s="227"/>
      <c r="H571" s="230">
        <v>4.7039999999999997</v>
      </c>
      <c r="I571" s="231"/>
      <c r="J571" s="227"/>
      <c r="K571" s="227"/>
      <c r="L571" s="232"/>
      <c r="M571" s="233"/>
      <c r="N571" s="234"/>
      <c r="O571" s="234"/>
      <c r="P571" s="234"/>
      <c r="Q571" s="234"/>
      <c r="R571" s="234"/>
      <c r="S571" s="234"/>
      <c r="T571" s="235"/>
      <c r="AT571" s="236" t="s">
        <v>568</v>
      </c>
      <c r="AU571" s="236" t="s">
        <v>150</v>
      </c>
      <c r="AV571" s="13" t="s">
        <v>90</v>
      </c>
      <c r="AW571" s="13" t="s">
        <v>41</v>
      </c>
      <c r="AX571" s="13" t="s">
        <v>81</v>
      </c>
      <c r="AY571" s="236" t="s">
        <v>141</v>
      </c>
    </row>
    <row r="572" spans="2:65" s="12" customFormat="1" ht="11.25">
      <c r="B572" s="216"/>
      <c r="C572" s="217"/>
      <c r="D572" s="213" t="s">
        <v>568</v>
      </c>
      <c r="E572" s="218" t="s">
        <v>43</v>
      </c>
      <c r="F572" s="219" t="s">
        <v>1010</v>
      </c>
      <c r="G572" s="217"/>
      <c r="H572" s="218" t="s">
        <v>43</v>
      </c>
      <c r="I572" s="220"/>
      <c r="J572" s="217"/>
      <c r="K572" s="217"/>
      <c r="L572" s="221"/>
      <c r="M572" s="222"/>
      <c r="N572" s="223"/>
      <c r="O572" s="223"/>
      <c r="P572" s="223"/>
      <c r="Q572" s="223"/>
      <c r="R572" s="223"/>
      <c r="S572" s="223"/>
      <c r="T572" s="224"/>
      <c r="AT572" s="225" t="s">
        <v>568</v>
      </c>
      <c r="AU572" s="225" t="s">
        <v>150</v>
      </c>
      <c r="AV572" s="12" t="s">
        <v>87</v>
      </c>
      <c r="AW572" s="12" t="s">
        <v>41</v>
      </c>
      <c r="AX572" s="12" t="s">
        <v>81</v>
      </c>
      <c r="AY572" s="225" t="s">
        <v>141</v>
      </c>
    </row>
    <row r="573" spans="2:65" s="13" customFormat="1" ht="11.25">
      <c r="B573" s="226"/>
      <c r="C573" s="227"/>
      <c r="D573" s="213" t="s">
        <v>568</v>
      </c>
      <c r="E573" s="228" t="s">
        <v>43</v>
      </c>
      <c r="F573" s="229" t="s">
        <v>1011</v>
      </c>
      <c r="G573" s="227"/>
      <c r="H573" s="230">
        <v>733.45699999999999</v>
      </c>
      <c r="I573" s="231"/>
      <c r="J573" s="227"/>
      <c r="K573" s="227"/>
      <c r="L573" s="232"/>
      <c r="M573" s="233"/>
      <c r="N573" s="234"/>
      <c r="O573" s="234"/>
      <c r="P573" s="234"/>
      <c r="Q573" s="234"/>
      <c r="R573" s="234"/>
      <c r="S573" s="234"/>
      <c r="T573" s="235"/>
      <c r="AT573" s="236" t="s">
        <v>568</v>
      </c>
      <c r="AU573" s="236" t="s">
        <v>150</v>
      </c>
      <c r="AV573" s="13" t="s">
        <v>90</v>
      </c>
      <c r="AW573" s="13" t="s">
        <v>41</v>
      </c>
      <c r="AX573" s="13" t="s">
        <v>81</v>
      </c>
      <c r="AY573" s="236" t="s">
        <v>141</v>
      </c>
    </row>
    <row r="574" spans="2:65" s="14" customFormat="1" ht="11.25">
      <c r="B574" s="237"/>
      <c r="C574" s="238"/>
      <c r="D574" s="213" t="s">
        <v>568</v>
      </c>
      <c r="E574" s="239" t="s">
        <v>43</v>
      </c>
      <c r="F574" s="240" t="s">
        <v>571</v>
      </c>
      <c r="G574" s="238"/>
      <c r="H574" s="241">
        <v>2122.511</v>
      </c>
      <c r="I574" s="242"/>
      <c r="J574" s="238"/>
      <c r="K574" s="238"/>
      <c r="L574" s="243"/>
      <c r="M574" s="244"/>
      <c r="N574" s="245"/>
      <c r="O574" s="245"/>
      <c r="P574" s="245"/>
      <c r="Q574" s="245"/>
      <c r="R574" s="245"/>
      <c r="S574" s="245"/>
      <c r="T574" s="246"/>
      <c r="AT574" s="247" t="s">
        <v>568</v>
      </c>
      <c r="AU574" s="247" t="s">
        <v>150</v>
      </c>
      <c r="AV574" s="14" t="s">
        <v>147</v>
      </c>
      <c r="AW574" s="14" t="s">
        <v>41</v>
      </c>
      <c r="AX574" s="14" t="s">
        <v>87</v>
      </c>
      <c r="AY574" s="247" t="s">
        <v>141</v>
      </c>
    </row>
    <row r="575" spans="2:65" s="1" customFormat="1" ht="78.75" customHeight="1">
      <c r="B575" s="35"/>
      <c r="C575" s="175" t="s">
        <v>1012</v>
      </c>
      <c r="D575" s="175" t="s">
        <v>142</v>
      </c>
      <c r="E575" s="176" t="s">
        <v>1013</v>
      </c>
      <c r="F575" s="177" t="s">
        <v>1014</v>
      </c>
      <c r="G575" s="178" t="s">
        <v>590</v>
      </c>
      <c r="H575" s="179">
        <v>149.964</v>
      </c>
      <c r="I575" s="180"/>
      <c r="J575" s="181">
        <f>ROUND(I575*H575,2)</f>
        <v>0</v>
      </c>
      <c r="K575" s="177" t="s">
        <v>146</v>
      </c>
      <c r="L575" s="39"/>
      <c r="M575" s="182" t="s">
        <v>43</v>
      </c>
      <c r="N575" s="183" t="s">
        <v>52</v>
      </c>
      <c r="O575" s="61"/>
      <c r="P575" s="184">
        <f>O575*H575</f>
        <v>0</v>
      </c>
      <c r="Q575" s="184">
        <v>0</v>
      </c>
      <c r="R575" s="184">
        <f>Q575*H575</f>
        <v>0</v>
      </c>
      <c r="S575" s="184">
        <v>0</v>
      </c>
      <c r="T575" s="185">
        <f>S575*H575</f>
        <v>0</v>
      </c>
      <c r="AR575" s="17" t="s">
        <v>198</v>
      </c>
      <c r="AT575" s="17" t="s">
        <v>142</v>
      </c>
      <c r="AU575" s="17" t="s">
        <v>150</v>
      </c>
      <c r="AY575" s="17" t="s">
        <v>141</v>
      </c>
      <c r="BE575" s="186">
        <f>IF(N575="základní",J575,0)</f>
        <v>0</v>
      </c>
      <c r="BF575" s="186">
        <f>IF(N575="snížená",J575,0)</f>
        <v>0</v>
      </c>
      <c r="BG575" s="186">
        <f>IF(N575="zákl. přenesená",J575,0)</f>
        <v>0</v>
      </c>
      <c r="BH575" s="186">
        <f>IF(N575="sníž. přenesená",J575,0)</f>
        <v>0</v>
      </c>
      <c r="BI575" s="186">
        <f>IF(N575="nulová",J575,0)</f>
        <v>0</v>
      </c>
      <c r="BJ575" s="17" t="s">
        <v>87</v>
      </c>
      <c r="BK575" s="186">
        <f>ROUND(I575*H575,2)</f>
        <v>0</v>
      </c>
      <c r="BL575" s="17" t="s">
        <v>198</v>
      </c>
      <c r="BM575" s="17" t="s">
        <v>1015</v>
      </c>
    </row>
    <row r="576" spans="2:65" s="1" customFormat="1" ht="58.5">
      <c r="B576" s="35"/>
      <c r="C576" s="36"/>
      <c r="D576" s="213" t="s">
        <v>566</v>
      </c>
      <c r="E576" s="36"/>
      <c r="F576" s="214" t="s">
        <v>1005</v>
      </c>
      <c r="G576" s="36"/>
      <c r="H576" s="36"/>
      <c r="I576" s="113"/>
      <c r="J576" s="36"/>
      <c r="K576" s="36"/>
      <c r="L576" s="39"/>
      <c r="M576" s="215"/>
      <c r="N576" s="61"/>
      <c r="O576" s="61"/>
      <c r="P576" s="61"/>
      <c r="Q576" s="61"/>
      <c r="R576" s="61"/>
      <c r="S576" s="61"/>
      <c r="T576" s="62"/>
      <c r="AT576" s="17" t="s">
        <v>566</v>
      </c>
      <c r="AU576" s="17" t="s">
        <v>150</v>
      </c>
    </row>
    <row r="577" spans="2:65" s="12" customFormat="1" ht="11.25">
      <c r="B577" s="216"/>
      <c r="C577" s="217"/>
      <c r="D577" s="213" t="s">
        <v>568</v>
      </c>
      <c r="E577" s="218" t="s">
        <v>43</v>
      </c>
      <c r="F577" s="219" t="s">
        <v>1016</v>
      </c>
      <c r="G577" s="217"/>
      <c r="H577" s="218" t="s">
        <v>43</v>
      </c>
      <c r="I577" s="220"/>
      <c r="J577" s="217"/>
      <c r="K577" s="217"/>
      <c r="L577" s="221"/>
      <c r="M577" s="222"/>
      <c r="N577" s="223"/>
      <c r="O577" s="223"/>
      <c r="P577" s="223"/>
      <c r="Q577" s="223"/>
      <c r="R577" s="223"/>
      <c r="S577" s="223"/>
      <c r="T577" s="224"/>
      <c r="AT577" s="225" t="s">
        <v>568</v>
      </c>
      <c r="AU577" s="225" t="s">
        <v>150</v>
      </c>
      <c r="AV577" s="12" t="s">
        <v>87</v>
      </c>
      <c r="AW577" s="12" t="s">
        <v>41</v>
      </c>
      <c r="AX577" s="12" t="s">
        <v>81</v>
      </c>
      <c r="AY577" s="225" t="s">
        <v>141</v>
      </c>
    </row>
    <row r="578" spans="2:65" s="13" customFormat="1" ht="11.25">
      <c r="B578" s="226"/>
      <c r="C578" s="227"/>
      <c r="D578" s="213" t="s">
        <v>568</v>
      </c>
      <c r="E578" s="228" t="s">
        <v>43</v>
      </c>
      <c r="F578" s="229" t="s">
        <v>1017</v>
      </c>
      <c r="G578" s="227"/>
      <c r="H578" s="230">
        <v>129.434</v>
      </c>
      <c r="I578" s="231"/>
      <c r="J578" s="227"/>
      <c r="K578" s="227"/>
      <c r="L578" s="232"/>
      <c r="M578" s="233"/>
      <c r="N578" s="234"/>
      <c r="O578" s="234"/>
      <c r="P578" s="234"/>
      <c r="Q578" s="234"/>
      <c r="R578" s="234"/>
      <c r="S578" s="234"/>
      <c r="T578" s="235"/>
      <c r="AT578" s="236" t="s">
        <v>568</v>
      </c>
      <c r="AU578" s="236" t="s">
        <v>150</v>
      </c>
      <c r="AV578" s="13" t="s">
        <v>90</v>
      </c>
      <c r="AW578" s="13" t="s">
        <v>41</v>
      </c>
      <c r="AX578" s="13" t="s">
        <v>81</v>
      </c>
      <c r="AY578" s="236" t="s">
        <v>141</v>
      </c>
    </row>
    <row r="579" spans="2:65" s="12" customFormat="1" ht="11.25">
      <c r="B579" s="216"/>
      <c r="C579" s="217"/>
      <c r="D579" s="213" t="s">
        <v>568</v>
      </c>
      <c r="E579" s="218" t="s">
        <v>43</v>
      </c>
      <c r="F579" s="219" t="s">
        <v>1018</v>
      </c>
      <c r="G579" s="217"/>
      <c r="H579" s="218" t="s">
        <v>43</v>
      </c>
      <c r="I579" s="220"/>
      <c r="J579" s="217"/>
      <c r="K579" s="217"/>
      <c r="L579" s="221"/>
      <c r="M579" s="222"/>
      <c r="N579" s="223"/>
      <c r="O579" s="223"/>
      <c r="P579" s="223"/>
      <c r="Q579" s="223"/>
      <c r="R579" s="223"/>
      <c r="S579" s="223"/>
      <c r="T579" s="224"/>
      <c r="AT579" s="225" t="s">
        <v>568</v>
      </c>
      <c r="AU579" s="225" t="s">
        <v>150</v>
      </c>
      <c r="AV579" s="12" t="s">
        <v>87</v>
      </c>
      <c r="AW579" s="12" t="s">
        <v>41</v>
      </c>
      <c r="AX579" s="12" t="s">
        <v>81</v>
      </c>
      <c r="AY579" s="225" t="s">
        <v>141</v>
      </c>
    </row>
    <row r="580" spans="2:65" s="13" customFormat="1" ht="11.25">
      <c r="B580" s="226"/>
      <c r="C580" s="227"/>
      <c r="D580" s="213" t="s">
        <v>568</v>
      </c>
      <c r="E580" s="228" t="s">
        <v>43</v>
      </c>
      <c r="F580" s="229" t="s">
        <v>1019</v>
      </c>
      <c r="G580" s="227"/>
      <c r="H580" s="230">
        <v>7.5</v>
      </c>
      <c r="I580" s="231"/>
      <c r="J580" s="227"/>
      <c r="K580" s="227"/>
      <c r="L580" s="232"/>
      <c r="M580" s="233"/>
      <c r="N580" s="234"/>
      <c r="O580" s="234"/>
      <c r="P580" s="234"/>
      <c r="Q580" s="234"/>
      <c r="R580" s="234"/>
      <c r="S580" s="234"/>
      <c r="T580" s="235"/>
      <c r="AT580" s="236" t="s">
        <v>568</v>
      </c>
      <c r="AU580" s="236" t="s">
        <v>150</v>
      </c>
      <c r="AV580" s="13" t="s">
        <v>90</v>
      </c>
      <c r="AW580" s="13" t="s">
        <v>41</v>
      </c>
      <c r="AX580" s="13" t="s">
        <v>81</v>
      </c>
      <c r="AY580" s="236" t="s">
        <v>141</v>
      </c>
    </row>
    <row r="581" spans="2:65" s="12" customFormat="1" ht="11.25">
      <c r="B581" s="216"/>
      <c r="C581" s="217"/>
      <c r="D581" s="213" t="s">
        <v>568</v>
      </c>
      <c r="E581" s="218" t="s">
        <v>43</v>
      </c>
      <c r="F581" s="219" t="s">
        <v>1020</v>
      </c>
      <c r="G581" s="217"/>
      <c r="H581" s="218" t="s">
        <v>43</v>
      </c>
      <c r="I581" s="220"/>
      <c r="J581" s="217"/>
      <c r="K581" s="217"/>
      <c r="L581" s="221"/>
      <c r="M581" s="222"/>
      <c r="N581" s="223"/>
      <c r="O581" s="223"/>
      <c r="P581" s="223"/>
      <c r="Q581" s="223"/>
      <c r="R581" s="223"/>
      <c r="S581" s="223"/>
      <c r="T581" s="224"/>
      <c r="AT581" s="225" t="s">
        <v>568</v>
      </c>
      <c r="AU581" s="225" t="s">
        <v>150</v>
      </c>
      <c r="AV581" s="12" t="s">
        <v>87</v>
      </c>
      <c r="AW581" s="12" t="s">
        <v>41</v>
      </c>
      <c r="AX581" s="12" t="s">
        <v>81</v>
      </c>
      <c r="AY581" s="225" t="s">
        <v>141</v>
      </c>
    </row>
    <row r="582" spans="2:65" s="13" customFormat="1" ht="11.25">
      <c r="B582" s="226"/>
      <c r="C582" s="227"/>
      <c r="D582" s="213" t="s">
        <v>568</v>
      </c>
      <c r="E582" s="228" t="s">
        <v>43</v>
      </c>
      <c r="F582" s="229" t="s">
        <v>1021</v>
      </c>
      <c r="G582" s="227"/>
      <c r="H582" s="230">
        <v>0.1</v>
      </c>
      <c r="I582" s="231"/>
      <c r="J582" s="227"/>
      <c r="K582" s="227"/>
      <c r="L582" s="232"/>
      <c r="M582" s="233"/>
      <c r="N582" s="234"/>
      <c r="O582" s="234"/>
      <c r="P582" s="234"/>
      <c r="Q582" s="234"/>
      <c r="R582" s="234"/>
      <c r="S582" s="234"/>
      <c r="T582" s="235"/>
      <c r="AT582" s="236" t="s">
        <v>568</v>
      </c>
      <c r="AU582" s="236" t="s">
        <v>150</v>
      </c>
      <c r="AV582" s="13" t="s">
        <v>90</v>
      </c>
      <c r="AW582" s="13" t="s">
        <v>41</v>
      </c>
      <c r="AX582" s="13" t="s">
        <v>81</v>
      </c>
      <c r="AY582" s="236" t="s">
        <v>141</v>
      </c>
    </row>
    <row r="583" spans="2:65" s="12" customFormat="1" ht="11.25">
      <c r="B583" s="216"/>
      <c r="C583" s="217"/>
      <c r="D583" s="213" t="s">
        <v>568</v>
      </c>
      <c r="E583" s="218" t="s">
        <v>43</v>
      </c>
      <c r="F583" s="219" t="s">
        <v>1022</v>
      </c>
      <c r="G583" s="217"/>
      <c r="H583" s="218" t="s">
        <v>43</v>
      </c>
      <c r="I583" s="220"/>
      <c r="J583" s="217"/>
      <c r="K583" s="217"/>
      <c r="L583" s="221"/>
      <c r="M583" s="222"/>
      <c r="N583" s="223"/>
      <c r="O583" s="223"/>
      <c r="P583" s="223"/>
      <c r="Q583" s="223"/>
      <c r="R583" s="223"/>
      <c r="S583" s="223"/>
      <c r="T583" s="224"/>
      <c r="AT583" s="225" t="s">
        <v>568</v>
      </c>
      <c r="AU583" s="225" t="s">
        <v>150</v>
      </c>
      <c r="AV583" s="12" t="s">
        <v>87</v>
      </c>
      <c r="AW583" s="12" t="s">
        <v>41</v>
      </c>
      <c r="AX583" s="12" t="s">
        <v>81</v>
      </c>
      <c r="AY583" s="225" t="s">
        <v>141</v>
      </c>
    </row>
    <row r="584" spans="2:65" s="13" customFormat="1" ht="11.25">
      <c r="B584" s="226"/>
      <c r="C584" s="227"/>
      <c r="D584" s="213" t="s">
        <v>568</v>
      </c>
      <c r="E584" s="228" t="s">
        <v>43</v>
      </c>
      <c r="F584" s="229" t="s">
        <v>1023</v>
      </c>
      <c r="G584" s="227"/>
      <c r="H584" s="230">
        <v>0.2</v>
      </c>
      <c r="I584" s="231"/>
      <c r="J584" s="227"/>
      <c r="K584" s="227"/>
      <c r="L584" s="232"/>
      <c r="M584" s="233"/>
      <c r="N584" s="234"/>
      <c r="O584" s="234"/>
      <c r="P584" s="234"/>
      <c r="Q584" s="234"/>
      <c r="R584" s="234"/>
      <c r="S584" s="234"/>
      <c r="T584" s="235"/>
      <c r="AT584" s="236" t="s">
        <v>568</v>
      </c>
      <c r="AU584" s="236" t="s">
        <v>150</v>
      </c>
      <c r="AV584" s="13" t="s">
        <v>90</v>
      </c>
      <c r="AW584" s="13" t="s">
        <v>41</v>
      </c>
      <c r="AX584" s="13" t="s">
        <v>81</v>
      </c>
      <c r="AY584" s="236" t="s">
        <v>141</v>
      </c>
    </row>
    <row r="585" spans="2:65" s="12" customFormat="1" ht="11.25">
      <c r="B585" s="216"/>
      <c r="C585" s="217"/>
      <c r="D585" s="213" t="s">
        <v>568</v>
      </c>
      <c r="E585" s="218" t="s">
        <v>43</v>
      </c>
      <c r="F585" s="219" t="s">
        <v>1024</v>
      </c>
      <c r="G585" s="217"/>
      <c r="H585" s="218" t="s">
        <v>43</v>
      </c>
      <c r="I585" s="220"/>
      <c r="J585" s="217"/>
      <c r="K585" s="217"/>
      <c r="L585" s="221"/>
      <c r="M585" s="222"/>
      <c r="N585" s="223"/>
      <c r="O585" s="223"/>
      <c r="P585" s="223"/>
      <c r="Q585" s="223"/>
      <c r="R585" s="223"/>
      <c r="S585" s="223"/>
      <c r="T585" s="224"/>
      <c r="AT585" s="225" t="s">
        <v>568</v>
      </c>
      <c r="AU585" s="225" t="s">
        <v>150</v>
      </c>
      <c r="AV585" s="12" t="s">
        <v>87</v>
      </c>
      <c r="AW585" s="12" t="s">
        <v>41</v>
      </c>
      <c r="AX585" s="12" t="s">
        <v>81</v>
      </c>
      <c r="AY585" s="225" t="s">
        <v>141</v>
      </c>
    </row>
    <row r="586" spans="2:65" s="13" customFormat="1" ht="11.25">
      <c r="B586" s="226"/>
      <c r="C586" s="227"/>
      <c r="D586" s="213" t="s">
        <v>568</v>
      </c>
      <c r="E586" s="228" t="s">
        <v>43</v>
      </c>
      <c r="F586" s="229" t="s">
        <v>1025</v>
      </c>
      <c r="G586" s="227"/>
      <c r="H586" s="230">
        <v>12.73</v>
      </c>
      <c r="I586" s="231"/>
      <c r="J586" s="227"/>
      <c r="K586" s="227"/>
      <c r="L586" s="232"/>
      <c r="M586" s="233"/>
      <c r="N586" s="234"/>
      <c r="O586" s="234"/>
      <c r="P586" s="234"/>
      <c r="Q586" s="234"/>
      <c r="R586" s="234"/>
      <c r="S586" s="234"/>
      <c r="T586" s="235"/>
      <c r="AT586" s="236" t="s">
        <v>568</v>
      </c>
      <c r="AU586" s="236" t="s">
        <v>150</v>
      </c>
      <c r="AV586" s="13" t="s">
        <v>90</v>
      </c>
      <c r="AW586" s="13" t="s">
        <v>41</v>
      </c>
      <c r="AX586" s="13" t="s">
        <v>81</v>
      </c>
      <c r="AY586" s="236" t="s">
        <v>141</v>
      </c>
    </row>
    <row r="587" spans="2:65" s="14" customFormat="1" ht="11.25">
      <c r="B587" s="237"/>
      <c r="C587" s="238"/>
      <c r="D587" s="213" t="s">
        <v>568</v>
      </c>
      <c r="E587" s="239" t="s">
        <v>43</v>
      </c>
      <c r="F587" s="240" t="s">
        <v>571</v>
      </c>
      <c r="G587" s="238"/>
      <c r="H587" s="241">
        <v>149.964</v>
      </c>
      <c r="I587" s="242"/>
      <c r="J587" s="238"/>
      <c r="K587" s="238"/>
      <c r="L587" s="243"/>
      <c r="M587" s="244"/>
      <c r="N587" s="245"/>
      <c r="O587" s="245"/>
      <c r="P587" s="245"/>
      <c r="Q587" s="245"/>
      <c r="R587" s="245"/>
      <c r="S587" s="245"/>
      <c r="T587" s="246"/>
      <c r="AT587" s="247" t="s">
        <v>568</v>
      </c>
      <c r="AU587" s="247" t="s">
        <v>150</v>
      </c>
      <c r="AV587" s="14" t="s">
        <v>147</v>
      </c>
      <c r="AW587" s="14" t="s">
        <v>41</v>
      </c>
      <c r="AX587" s="14" t="s">
        <v>87</v>
      </c>
      <c r="AY587" s="247" t="s">
        <v>141</v>
      </c>
    </row>
    <row r="588" spans="2:65" s="1" customFormat="1" ht="78.75" customHeight="1">
      <c r="B588" s="35"/>
      <c r="C588" s="175" t="s">
        <v>288</v>
      </c>
      <c r="D588" s="175" t="s">
        <v>142</v>
      </c>
      <c r="E588" s="176" t="s">
        <v>1026</v>
      </c>
      <c r="F588" s="177" t="s">
        <v>1027</v>
      </c>
      <c r="G588" s="178" t="s">
        <v>590</v>
      </c>
      <c r="H588" s="179">
        <v>158.05000000000001</v>
      </c>
      <c r="I588" s="180"/>
      <c r="J588" s="181">
        <f>ROUND(I588*H588,2)</f>
        <v>0</v>
      </c>
      <c r="K588" s="177" t="s">
        <v>146</v>
      </c>
      <c r="L588" s="39"/>
      <c r="M588" s="182" t="s">
        <v>43</v>
      </c>
      <c r="N588" s="183" t="s">
        <v>52</v>
      </c>
      <c r="O588" s="61"/>
      <c r="P588" s="184">
        <f>O588*H588</f>
        <v>0</v>
      </c>
      <c r="Q588" s="184">
        <v>0</v>
      </c>
      <c r="R588" s="184">
        <f>Q588*H588</f>
        <v>0</v>
      </c>
      <c r="S588" s="184">
        <v>0</v>
      </c>
      <c r="T588" s="185">
        <f>S588*H588</f>
        <v>0</v>
      </c>
      <c r="AR588" s="17" t="s">
        <v>198</v>
      </c>
      <c r="AT588" s="17" t="s">
        <v>142</v>
      </c>
      <c r="AU588" s="17" t="s">
        <v>150</v>
      </c>
      <c r="AY588" s="17" t="s">
        <v>141</v>
      </c>
      <c r="BE588" s="186">
        <f>IF(N588="základní",J588,0)</f>
        <v>0</v>
      </c>
      <c r="BF588" s="186">
        <f>IF(N588="snížená",J588,0)</f>
        <v>0</v>
      </c>
      <c r="BG588" s="186">
        <f>IF(N588="zákl. přenesená",J588,0)</f>
        <v>0</v>
      </c>
      <c r="BH588" s="186">
        <f>IF(N588="sníž. přenesená",J588,0)</f>
        <v>0</v>
      </c>
      <c r="BI588" s="186">
        <f>IF(N588="nulová",J588,0)</f>
        <v>0</v>
      </c>
      <c r="BJ588" s="17" t="s">
        <v>87</v>
      </c>
      <c r="BK588" s="186">
        <f>ROUND(I588*H588,2)</f>
        <v>0</v>
      </c>
      <c r="BL588" s="17" t="s">
        <v>198</v>
      </c>
      <c r="BM588" s="17" t="s">
        <v>1028</v>
      </c>
    </row>
    <row r="589" spans="2:65" s="1" customFormat="1" ht="58.5">
      <c r="B589" s="35"/>
      <c r="C589" s="36"/>
      <c r="D589" s="213" t="s">
        <v>566</v>
      </c>
      <c r="E589" s="36"/>
      <c r="F589" s="214" t="s">
        <v>1005</v>
      </c>
      <c r="G589" s="36"/>
      <c r="H589" s="36"/>
      <c r="I589" s="113"/>
      <c r="J589" s="36"/>
      <c r="K589" s="36"/>
      <c r="L589" s="39"/>
      <c r="M589" s="215"/>
      <c r="N589" s="61"/>
      <c r="O589" s="61"/>
      <c r="P589" s="61"/>
      <c r="Q589" s="61"/>
      <c r="R589" s="61"/>
      <c r="S589" s="61"/>
      <c r="T589" s="62"/>
      <c r="AT589" s="17" t="s">
        <v>566</v>
      </c>
      <c r="AU589" s="17" t="s">
        <v>150</v>
      </c>
    </row>
    <row r="590" spans="2:65" s="12" customFormat="1" ht="11.25">
      <c r="B590" s="216"/>
      <c r="C590" s="217"/>
      <c r="D590" s="213" t="s">
        <v>568</v>
      </c>
      <c r="E590" s="218" t="s">
        <v>43</v>
      </c>
      <c r="F590" s="219" t="s">
        <v>1029</v>
      </c>
      <c r="G590" s="217"/>
      <c r="H590" s="218" t="s">
        <v>43</v>
      </c>
      <c r="I590" s="220"/>
      <c r="J590" s="217"/>
      <c r="K590" s="217"/>
      <c r="L590" s="221"/>
      <c r="M590" s="222"/>
      <c r="N590" s="223"/>
      <c r="O590" s="223"/>
      <c r="P590" s="223"/>
      <c r="Q590" s="223"/>
      <c r="R590" s="223"/>
      <c r="S590" s="223"/>
      <c r="T590" s="224"/>
      <c r="AT590" s="225" t="s">
        <v>568</v>
      </c>
      <c r="AU590" s="225" t="s">
        <v>150</v>
      </c>
      <c r="AV590" s="12" t="s">
        <v>87</v>
      </c>
      <c r="AW590" s="12" t="s">
        <v>41</v>
      </c>
      <c r="AX590" s="12" t="s">
        <v>81</v>
      </c>
      <c r="AY590" s="225" t="s">
        <v>141</v>
      </c>
    </row>
    <row r="591" spans="2:65" s="13" customFormat="1" ht="11.25">
      <c r="B591" s="226"/>
      <c r="C591" s="227"/>
      <c r="D591" s="213" t="s">
        <v>568</v>
      </c>
      <c r="E591" s="228" t="s">
        <v>43</v>
      </c>
      <c r="F591" s="229" t="s">
        <v>1030</v>
      </c>
      <c r="G591" s="227"/>
      <c r="H591" s="230">
        <v>22.4</v>
      </c>
      <c r="I591" s="231"/>
      <c r="J591" s="227"/>
      <c r="K591" s="227"/>
      <c r="L591" s="232"/>
      <c r="M591" s="233"/>
      <c r="N591" s="234"/>
      <c r="O591" s="234"/>
      <c r="P591" s="234"/>
      <c r="Q591" s="234"/>
      <c r="R591" s="234"/>
      <c r="S591" s="234"/>
      <c r="T591" s="235"/>
      <c r="AT591" s="236" t="s">
        <v>568</v>
      </c>
      <c r="AU591" s="236" t="s">
        <v>150</v>
      </c>
      <c r="AV591" s="13" t="s">
        <v>90</v>
      </c>
      <c r="AW591" s="13" t="s">
        <v>41</v>
      </c>
      <c r="AX591" s="13" t="s">
        <v>81</v>
      </c>
      <c r="AY591" s="236" t="s">
        <v>141</v>
      </c>
    </row>
    <row r="592" spans="2:65" s="13" customFormat="1" ht="11.25">
      <c r="B592" s="226"/>
      <c r="C592" s="227"/>
      <c r="D592" s="213" t="s">
        <v>568</v>
      </c>
      <c r="E592" s="228" t="s">
        <v>43</v>
      </c>
      <c r="F592" s="229" t="s">
        <v>1031</v>
      </c>
      <c r="G592" s="227"/>
      <c r="H592" s="230">
        <v>8.6999999999999993</v>
      </c>
      <c r="I592" s="231"/>
      <c r="J592" s="227"/>
      <c r="K592" s="227"/>
      <c r="L592" s="232"/>
      <c r="M592" s="233"/>
      <c r="N592" s="234"/>
      <c r="O592" s="234"/>
      <c r="P592" s="234"/>
      <c r="Q592" s="234"/>
      <c r="R592" s="234"/>
      <c r="S592" s="234"/>
      <c r="T592" s="235"/>
      <c r="AT592" s="236" t="s">
        <v>568</v>
      </c>
      <c r="AU592" s="236" t="s">
        <v>150</v>
      </c>
      <c r="AV592" s="13" t="s">
        <v>90</v>
      </c>
      <c r="AW592" s="13" t="s">
        <v>41</v>
      </c>
      <c r="AX592" s="13" t="s">
        <v>81</v>
      </c>
      <c r="AY592" s="236" t="s">
        <v>141</v>
      </c>
    </row>
    <row r="593" spans="2:65" s="13" customFormat="1" ht="11.25">
      <c r="B593" s="226"/>
      <c r="C593" s="227"/>
      <c r="D593" s="213" t="s">
        <v>568</v>
      </c>
      <c r="E593" s="228" t="s">
        <v>43</v>
      </c>
      <c r="F593" s="229" t="s">
        <v>1032</v>
      </c>
      <c r="G593" s="227"/>
      <c r="H593" s="230">
        <v>50.3</v>
      </c>
      <c r="I593" s="231"/>
      <c r="J593" s="227"/>
      <c r="K593" s="227"/>
      <c r="L593" s="232"/>
      <c r="M593" s="233"/>
      <c r="N593" s="234"/>
      <c r="O593" s="234"/>
      <c r="P593" s="234"/>
      <c r="Q593" s="234"/>
      <c r="R593" s="234"/>
      <c r="S593" s="234"/>
      <c r="T593" s="235"/>
      <c r="AT593" s="236" t="s">
        <v>568</v>
      </c>
      <c r="AU593" s="236" t="s">
        <v>150</v>
      </c>
      <c r="AV593" s="13" t="s">
        <v>90</v>
      </c>
      <c r="AW593" s="13" t="s">
        <v>41</v>
      </c>
      <c r="AX593" s="13" t="s">
        <v>81</v>
      </c>
      <c r="AY593" s="236" t="s">
        <v>141</v>
      </c>
    </row>
    <row r="594" spans="2:65" s="13" customFormat="1" ht="11.25">
      <c r="B594" s="226"/>
      <c r="C594" s="227"/>
      <c r="D594" s="213" t="s">
        <v>568</v>
      </c>
      <c r="E594" s="228" t="s">
        <v>43</v>
      </c>
      <c r="F594" s="229" t="s">
        <v>1033</v>
      </c>
      <c r="G594" s="227"/>
      <c r="H594" s="230">
        <v>2.5</v>
      </c>
      <c r="I594" s="231"/>
      <c r="J594" s="227"/>
      <c r="K594" s="227"/>
      <c r="L594" s="232"/>
      <c r="M594" s="233"/>
      <c r="N594" s="234"/>
      <c r="O594" s="234"/>
      <c r="P594" s="234"/>
      <c r="Q594" s="234"/>
      <c r="R594" s="234"/>
      <c r="S594" s="234"/>
      <c r="T594" s="235"/>
      <c r="AT594" s="236" t="s">
        <v>568</v>
      </c>
      <c r="AU594" s="236" t="s">
        <v>150</v>
      </c>
      <c r="AV594" s="13" t="s">
        <v>90</v>
      </c>
      <c r="AW594" s="13" t="s">
        <v>41</v>
      </c>
      <c r="AX594" s="13" t="s">
        <v>81</v>
      </c>
      <c r="AY594" s="236" t="s">
        <v>141</v>
      </c>
    </row>
    <row r="595" spans="2:65" s="12" customFormat="1" ht="11.25">
      <c r="B595" s="216"/>
      <c r="C595" s="217"/>
      <c r="D595" s="213" t="s">
        <v>568</v>
      </c>
      <c r="E595" s="218" t="s">
        <v>43</v>
      </c>
      <c r="F595" s="219" t="s">
        <v>1034</v>
      </c>
      <c r="G595" s="217"/>
      <c r="H595" s="218" t="s">
        <v>43</v>
      </c>
      <c r="I595" s="220"/>
      <c r="J595" s="217"/>
      <c r="K595" s="217"/>
      <c r="L595" s="221"/>
      <c r="M595" s="222"/>
      <c r="N595" s="223"/>
      <c r="O595" s="223"/>
      <c r="P595" s="223"/>
      <c r="Q595" s="223"/>
      <c r="R595" s="223"/>
      <c r="S595" s="223"/>
      <c r="T595" s="224"/>
      <c r="AT595" s="225" t="s">
        <v>568</v>
      </c>
      <c r="AU595" s="225" t="s">
        <v>150</v>
      </c>
      <c r="AV595" s="12" t="s">
        <v>87</v>
      </c>
      <c r="AW595" s="12" t="s">
        <v>41</v>
      </c>
      <c r="AX595" s="12" t="s">
        <v>81</v>
      </c>
      <c r="AY595" s="225" t="s">
        <v>141</v>
      </c>
    </row>
    <row r="596" spans="2:65" s="13" customFormat="1" ht="11.25">
      <c r="B596" s="226"/>
      <c r="C596" s="227"/>
      <c r="D596" s="213" t="s">
        <v>568</v>
      </c>
      <c r="E596" s="228" t="s">
        <v>43</v>
      </c>
      <c r="F596" s="229" t="s">
        <v>1035</v>
      </c>
      <c r="G596" s="227"/>
      <c r="H596" s="230">
        <v>55.7</v>
      </c>
      <c r="I596" s="231"/>
      <c r="J596" s="227"/>
      <c r="K596" s="227"/>
      <c r="L596" s="232"/>
      <c r="M596" s="233"/>
      <c r="N596" s="234"/>
      <c r="O596" s="234"/>
      <c r="P596" s="234"/>
      <c r="Q596" s="234"/>
      <c r="R596" s="234"/>
      <c r="S596" s="234"/>
      <c r="T596" s="235"/>
      <c r="AT596" s="236" t="s">
        <v>568</v>
      </c>
      <c r="AU596" s="236" t="s">
        <v>150</v>
      </c>
      <c r="AV596" s="13" t="s">
        <v>90</v>
      </c>
      <c r="AW596" s="13" t="s">
        <v>41</v>
      </c>
      <c r="AX596" s="13" t="s">
        <v>81</v>
      </c>
      <c r="AY596" s="236" t="s">
        <v>141</v>
      </c>
    </row>
    <row r="597" spans="2:65" s="13" customFormat="1" ht="11.25">
      <c r="B597" s="226"/>
      <c r="C597" s="227"/>
      <c r="D597" s="213" t="s">
        <v>568</v>
      </c>
      <c r="E597" s="228" t="s">
        <v>43</v>
      </c>
      <c r="F597" s="229" t="s">
        <v>1036</v>
      </c>
      <c r="G597" s="227"/>
      <c r="H597" s="230">
        <v>18.45</v>
      </c>
      <c r="I597" s="231"/>
      <c r="J597" s="227"/>
      <c r="K597" s="227"/>
      <c r="L597" s="232"/>
      <c r="M597" s="233"/>
      <c r="N597" s="234"/>
      <c r="O597" s="234"/>
      <c r="P597" s="234"/>
      <c r="Q597" s="234"/>
      <c r="R597" s="234"/>
      <c r="S597" s="234"/>
      <c r="T597" s="235"/>
      <c r="AT597" s="236" t="s">
        <v>568</v>
      </c>
      <c r="AU597" s="236" t="s">
        <v>150</v>
      </c>
      <c r="AV597" s="13" t="s">
        <v>90</v>
      </c>
      <c r="AW597" s="13" t="s">
        <v>41</v>
      </c>
      <c r="AX597" s="13" t="s">
        <v>81</v>
      </c>
      <c r="AY597" s="236" t="s">
        <v>141</v>
      </c>
    </row>
    <row r="598" spans="2:65" s="14" customFormat="1" ht="11.25">
      <c r="B598" s="237"/>
      <c r="C598" s="238"/>
      <c r="D598" s="213" t="s">
        <v>568</v>
      </c>
      <c r="E598" s="239" t="s">
        <v>43</v>
      </c>
      <c r="F598" s="240" t="s">
        <v>571</v>
      </c>
      <c r="G598" s="238"/>
      <c r="H598" s="241">
        <v>158.05000000000001</v>
      </c>
      <c r="I598" s="242"/>
      <c r="J598" s="238"/>
      <c r="K598" s="238"/>
      <c r="L598" s="243"/>
      <c r="M598" s="244"/>
      <c r="N598" s="245"/>
      <c r="O598" s="245"/>
      <c r="P598" s="245"/>
      <c r="Q598" s="245"/>
      <c r="R598" s="245"/>
      <c r="S598" s="245"/>
      <c r="T598" s="246"/>
      <c r="AT598" s="247" t="s">
        <v>568</v>
      </c>
      <c r="AU598" s="247" t="s">
        <v>150</v>
      </c>
      <c r="AV598" s="14" t="s">
        <v>147</v>
      </c>
      <c r="AW598" s="14" t="s">
        <v>41</v>
      </c>
      <c r="AX598" s="14" t="s">
        <v>87</v>
      </c>
      <c r="AY598" s="247" t="s">
        <v>141</v>
      </c>
    </row>
    <row r="599" spans="2:65" s="1" customFormat="1" ht="78.75" customHeight="1">
      <c r="B599" s="35"/>
      <c r="C599" s="175" t="s">
        <v>1037</v>
      </c>
      <c r="D599" s="175" t="s">
        <v>142</v>
      </c>
      <c r="E599" s="176" t="s">
        <v>1038</v>
      </c>
      <c r="F599" s="177" t="s">
        <v>1039</v>
      </c>
      <c r="G599" s="178" t="s">
        <v>590</v>
      </c>
      <c r="H599" s="179">
        <v>135.80199999999999</v>
      </c>
      <c r="I599" s="180"/>
      <c r="J599" s="181">
        <f>ROUND(I599*H599,2)</f>
        <v>0</v>
      </c>
      <c r="K599" s="177" t="s">
        <v>146</v>
      </c>
      <c r="L599" s="39"/>
      <c r="M599" s="182" t="s">
        <v>43</v>
      </c>
      <c r="N599" s="183" t="s">
        <v>52</v>
      </c>
      <c r="O599" s="61"/>
      <c r="P599" s="184">
        <f>O599*H599</f>
        <v>0</v>
      </c>
      <c r="Q599" s="184">
        <v>0</v>
      </c>
      <c r="R599" s="184">
        <f>Q599*H599</f>
        <v>0</v>
      </c>
      <c r="S599" s="184">
        <v>0</v>
      </c>
      <c r="T599" s="185">
        <f>S599*H599</f>
        <v>0</v>
      </c>
      <c r="AR599" s="17" t="s">
        <v>198</v>
      </c>
      <c r="AT599" s="17" t="s">
        <v>142</v>
      </c>
      <c r="AU599" s="17" t="s">
        <v>150</v>
      </c>
      <c r="AY599" s="17" t="s">
        <v>141</v>
      </c>
      <c r="BE599" s="186">
        <f>IF(N599="základní",J599,0)</f>
        <v>0</v>
      </c>
      <c r="BF599" s="186">
        <f>IF(N599="snížená",J599,0)</f>
        <v>0</v>
      </c>
      <c r="BG599" s="186">
        <f>IF(N599="zákl. přenesená",J599,0)</f>
        <v>0</v>
      </c>
      <c r="BH599" s="186">
        <f>IF(N599="sníž. přenesená",J599,0)</f>
        <v>0</v>
      </c>
      <c r="BI599" s="186">
        <f>IF(N599="nulová",J599,0)</f>
        <v>0</v>
      </c>
      <c r="BJ599" s="17" t="s">
        <v>87</v>
      </c>
      <c r="BK599" s="186">
        <f>ROUND(I599*H599,2)</f>
        <v>0</v>
      </c>
      <c r="BL599" s="17" t="s">
        <v>198</v>
      </c>
      <c r="BM599" s="17" t="s">
        <v>1040</v>
      </c>
    </row>
    <row r="600" spans="2:65" s="1" customFormat="1" ht="58.5">
      <c r="B600" s="35"/>
      <c r="C600" s="36"/>
      <c r="D600" s="213" t="s">
        <v>566</v>
      </c>
      <c r="E600" s="36"/>
      <c r="F600" s="214" t="s">
        <v>1005</v>
      </c>
      <c r="G600" s="36"/>
      <c r="H600" s="36"/>
      <c r="I600" s="113"/>
      <c r="J600" s="36"/>
      <c r="K600" s="36"/>
      <c r="L600" s="39"/>
      <c r="M600" s="215"/>
      <c r="N600" s="61"/>
      <c r="O600" s="61"/>
      <c r="P600" s="61"/>
      <c r="Q600" s="61"/>
      <c r="R600" s="61"/>
      <c r="S600" s="61"/>
      <c r="T600" s="62"/>
      <c r="AT600" s="17" t="s">
        <v>566</v>
      </c>
      <c r="AU600" s="17" t="s">
        <v>150</v>
      </c>
    </row>
    <row r="601" spans="2:65" s="12" customFormat="1" ht="11.25">
      <c r="B601" s="216"/>
      <c r="C601" s="217"/>
      <c r="D601" s="213" t="s">
        <v>568</v>
      </c>
      <c r="E601" s="218" t="s">
        <v>43</v>
      </c>
      <c r="F601" s="219" t="s">
        <v>1041</v>
      </c>
      <c r="G601" s="217"/>
      <c r="H601" s="218" t="s">
        <v>43</v>
      </c>
      <c r="I601" s="220"/>
      <c r="J601" s="217"/>
      <c r="K601" s="217"/>
      <c r="L601" s="221"/>
      <c r="M601" s="222"/>
      <c r="N601" s="223"/>
      <c r="O601" s="223"/>
      <c r="P601" s="223"/>
      <c r="Q601" s="223"/>
      <c r="R601" s="223"/>
      <c r="S601" s="223"/>
      <c r="T601" s="224"/>
      <c r="AT601" s="225" t="s">
        <v>568</v>
      </c>
      <c r="AU601" s="225" t="s">
        <v>150</v>
      </c>
      <c r="AV601" s="12" t="s">
        <v>87</v>
      </c>
      <c r="AW601" s="12" t="s">
        <v>41</v>
      </c>
      <c r="AX601" s="12" t="s">
        <v>81</v>
      </c>
      <c r="AY601" s="225" t="s">
        <v>141</v>
      </c>
    </row>
    <row r="602" spans="2:65" s="13" customFormat="1" ht="11.25">
      <c r="B602" s="226"/>
      <c r="C602" s="227"/>
      <c r="D602" s="213" t="s">
        <v>568</v>
      </c>
      <c r="E602" s="228" t="s">
        <v>43</v>
      </c>
      <c r="F602" s="229" t="s">
        <v>1042</v>
      </c>
      <c r="G602" s="227"/>
      <c r="H602" s="230">
        <v>135.80199999999999</v>
      </c>
      <c r="I602" s="231"/>
      <c r="J602" s="227"/>
      <c r="K602" s="227"/>
      <c r="L602" s="232"/>
      <c r="M602" s="233"/>
      <c r="N602" s="234"/>
      <c r="O602" s="234"/>
      <c r="P602" s="234"/>
      <c r="Q602" s="234"/>
      <c r="R602" s="234"/>
      <c r="S602" s="234"/>
      <c r="T602" s="235"/>
      <c r="AT602" s="236" t="s">
        <v>568</v>
      </c>
      <c r="AU602" s="236" t="s">
        <v>150</v>
      </c>
      <c r="AV602" s="13" t="s">
        <v>90</v>
      </c>
      <c r="AW602" s="13" t="s">
        <v>41</v>
      </c>
      <c r="AX602" s="13" t="s">
        <v>81</v>
      </c>
      <c r="AY602" s="236" t="s">
        <v>141</v>
      </c>
    </row>
    <row r="603" spans="2:65" s="14" customFormat="1" ht="11.25">
      <c r="B603" s="237"/>
      <c r="C603" s="238"/>
      <c r="D603" s="213" t="s">
        <v>568</v>
      </c>
      <c r="E603" s="239" t="s">
        <v>43</v>
      </c>
      <c r="F603" s="240" t="s">
        <v>571</v>
      </c>
      <c r="G603" s="238"/>
      <c r="H603" s="241">
        <v>135.80199999999999</v>
      </c>
      <c r="I603" s="242"/>
      <c r="J603" s="238"/>
      <c r="K603" s="238"/>
      <c r="L603" s="243"/>
      <c r="M603" s="244"/>
      <c r="N603" s="245"/>
      <c r="O603" s="245"/>
      <c r="P603" s="245"/>
      <c r="Q603" s="245"/>
      <c r="R603" s="245"/>
      <c r="S603" s="245"/>
      <c r="T603" s="246"/>
      <c r="AT603" s="247" t="s">
        <v>568</v>
      </c>
      <c r="AU603" s="247" t="s">
        <v>150</v>
      </c>
      <c r="AV603" s="14" t="s">
        <v>147</v>
      </c>
      <c r="AW603" s="14" t="s">
        <v>41</v>
      </c>
      <c r="AX603" s="14" t="s">
        <v>87</v>
      </c>
      <c r="AY603" s="247" t="s">
        <v>141</v>
      </c>
    </row>
    <row r="604" spans="2:65" s="1" customFormat="1" ht="78.75" customHeight="1">
      <c r="B604" s="35"/>
      <c r="C604" s="175" t="s">
        <v>292</v>
      </c>
      <c r="D604" s="175" t="s">
        <v>142</v>
      </c>
      <c r="E604" s="176" t="s">
        <v>1043</v>
      </c>
      <c r="F604" s="177" t="s">
        <v>1044</v>
      </c>
      <c r="G604" s="178" t="s">
        <v>590</v>
      </c>
      <c r="H604" s="179">
        <v>97.471999999999994</v>
      </c>
      <c r="I604" s="180"/>
      <c r="J604" s="181">
        <f>ROUND(I604*H604,2)</f>
        <v>0</v>
      </c>
      <c r="K604" s="177" t="s">
        <v>146</v>
      </c>
      <c r="L604" s="39"/>
      <c r="M604" s="182" t="s">
        <v>43</v>
      </c>
      <c r="N604" s="183" t="s">
        <v>52</v>
      </c>
      <c r="O604" s="61"/>
      <c r="P604" s="184">
        <f>O604*H604</f>
        <v>0</v>
      </c>
      <c r="Q604" s="184">
        <v>0</v>
      </c>
      <c r="R604" s="184">
        <f>Q604*H604</f>
        <v>0</v>
      </c>
      <c r="S604" s="184">
        <v>0</v>
      </c>
      <c r="T604" s="185">
        <f>S604*H604</f>
        <v>0</v>
      </c>
      <c r="AR604" s="17" t="s">
        <v>198</v>
      </c>
      <c r="AT604" s="17" t="s">
        <v>142</v>
      </c>
      <c r="AU604" s="17" t="s">
        <v>150</v>
      </c>
      <c r="AY604" s="17" t="s">
        <v>141</v>
      </c>
      <c r="BE604" s="186">
        <f>IF(N604="základní",J604,0)</f>
        <v>0</v>
      </c>
      <c r="BF604" s="186">
        <f>IF(N604="snížená",J604,0)</f>
        <v>0</v>
      </c>
      <c r="BG604" s="186">
        <f>IF(N604="zákl. přenesená",J604,0)</f>
        <v>0</v>
      </c>
      <c r="BH604" s="186">
        <f>IF(N604="sníž. přenesená",J604,0)</f>
        <v>0</v>
      </c>
      <c r="BI604" s="186">
        <f>IF(N604="nulová",J604,0)</f>
        <v>0</v>
      </c>
      <c r="BJ604" s="17" t="s">
        <v>87</v>
      </c>
      <c r="BK604" s="186">
        <f>ROUND(I604*H604,2)</f>
        <v>0</v>
      </c>
      <c r="BL604" s="17" t="s">
        <v>198</v>
      </c>
      <c r="BM604" s="17" t="s">
        <v>1045</v>
      </c>
    </row>
    <row r="605" spans="2:65" s="1" customFormat="1" ht="58.5">
      <c r="B605" s="35"/>
      <c r="C605" s="36"/>
      <c r="D605" s="213" t="s">
        <v>566</v>
      </c>
      <c r="E605" s="36"/>
      <c r="F605" s="214" t="s">
        <v>1005</v>
      </c>
      <c r="G605" s="36"/>
      <c r="H605" s="36"/>
      <c r="I605" s="113"/>
      <c r="J605" s="36"/>
      <c r="K605" s="36"/>
      <c r="L605" s="39"/>
      <c r="M605" s="215"/>
      <c r="N605" s="61"/>
      <c r="O605" s="61"/>
      <c r="P605" s="61"/>
      <c r="Q605" s="61"/>
      <c r="R605" s="61"/>
      <c r="S605" s="61"/>
      <c r="T605" s="62"/>
      <c r="AT605" s="17" t="s">
        <v>566</v>
      </c>
      <c r="AU605" s="17" t="s">
        <v>150</v>
      </c>
    </row>
    <row r="606" spans="2:65" s="12" customFormat="1" ht="11.25">
      <c r="B606" s="216"/>
      <c r="C606" s="217"/>
      <c r="D606" s="213" t="s">
        <v>568</v>
      </c>
      <c r="E606" s="218" t="s">
        <v>43</v>
      </c>
      <c r="F606" s="219" t="s">
        <v>1046</v>
      </c>
      <c r="G606" s="217"/>
      <c r="H606" s="218" t="s">
        <v>43</v>
      </c>
      <c r="I606" s="220"/>
      <c r="J606" s="217"/>
      <c r="K606" s="217"/>
      <c r="L606" s="221"/>
      <c r="M606" s="222"/>
      <c r="N606" s="223"/>
      <c r="O606" s="223"/>
      <c r="P606" s="223"/>
      <c r="Q606" s="223"/>
      <c r="R606" s="223"/>
      <c r="S606" s="223"/>
      <c r="T606" s="224"/>
      <c r="AT606" s="225" t="s">
        <v>568</v>
      </c>
      <c r="AU606" s="225" t="s">
        <v>150</v>
      </c>
      <c r="AV606" s="12" t="s">
        <v>87</v>
      </c>
      <c r="AW606" s="12" t="s">
        <v>41</v>
      </c>
      <c r="AX606" s="12" t="s">
        <v>81</v>
      </c>
      <c r="AY606" s="225" t="s">
        <v>141</v>
      </c>
    </row>
    <row r="607" spans="2:65" s="13" customFormat="1" ht="11.25">
      <c r="B607" s="226"/>
      <c r="C607" s="227"/>
      <c r="D607" s="213" t="s">
        <v>568</v>
      </c>
      <c r="E607" s="228" t="s">
        <v>43</v>
      </c>
      <c r="F607" s="229" t="s">
        <v>1047</v>
      </c>
      <c r="G607" s="227"/>
      <c r="H607" s="230">
        <v>97.471999999999994</v>
      </c>
      <c r="I607" s="231"/>
      <c r="J607" s="227"/>
      <c r="K607" s="227"/>
      <c r="L607" s="232"/>
      <c r="M607" s="233"/>
      <c r="N607" s="234"/>
      <c r="O607" s="234"/>
      <c r="P607" s="234"/>
      <c r="Q607" s="234"/>
      <c r="R607" s="234"/>
      <c r="S607" s="234"/>
      <c r="T607" s="235"/>
      <c r="AT607" s="236" t="s">
        <v>568</v>
      </c>
      <c r="AU607" s="236" t="s">
        <v>150</v>
      </c>
      <c r="AV607" s="13" t="s">
        <v>90</v>
      </c>
      <c r="AW607" s="13" t="s">
        <v>41</v>
      </c>
      <c r="AX607" s="13" t="s">
        <v>81</v>
      </c>
      <c r="AY607" s="236" t="s">
        <v>141</v>
      </c>
    </row>
    <row r="608" spans="2:65" s="14" customFormat="1" ht="11.25">
      <c r="B608" s="237"/>
      <c r="C608" s="238"/>
      <c r="D608" s="213" t="s">
        <v>568</v>
      </c>
      <c r="E608" s="239" t="s">
        <v>43</v>
      </c>
      <c r="F608" s="240" t="s">
        <v>571</v>
      </c>
      <c r="G608" s="238"/>
      <c r="H608" s="241">
        <v>97.471999999999994</v>
      </c>
      <c r="I608" s="242"/>
      <c r="J608" s="238"/>
      <c r="K608" s="238"/>
      <c r="L608" s="243"/>
      <c r="M608" s="244"/>
      <c r="N608" s="245"/>
      <c r="O608" s="245"/>
      <c r="P608" s="245"/>
      <c r="Q608" s="245"/>
      <c r="R608" s="245"/>
      <c r="S608" s="245"/>
      <c r="T608" s="246"/>
      <c r="AT608" s="247" t="s">
        <v>568</v>
      </c>
      <c r="AU608" s="247" t="s">
        <v>150</v>
      </c>
      <c r="AV608" s="14" t="s">
        <v>147</v>
      </c>
      <c r="AW608" s="14" t="s">
        <v>41</v>
      </c>
      <c r="AX608" s="14" t="s">
        <v>87</v>
      </c>
      <c r="AY608" s="247" t="s">
        <v>141</v>
      </c>
    </row>
    <row r="609" spans="2:65" s="1" customFormat="1" ht="78.75" customHeight="1">
      <c r="B609" s="35"/>
      <c r="C609" s="175" t="s">
        <v>1048</v>
      </c>
      <c r="D609" s="175" t="s">
        <v>142</v>
      </c>
      <c r="E609" s="176" t="s">
        <v>1049</v>
      </c>
      <c r="F609" s="177" t="s">
        <v>1050</v>
      </c>
      <c r="G609" s="178" t="s">
        <v>590</v>
      </c>
      <c r="H609" s="179">
        <v>22.494</v>
      </c>
      <c r="I609" s="180"/>
      <c r="J609" s="181">
        <f>ROUND(I609*H609,2)</f>
        <v>0</v>
      </c>
      <c r="K609" s="177" t="s">
        <v>146</v>
      </c>
      <c r="L609" s="39"/>
      <c r="M609" s="182" t="s">
        <v>43</v>
      </c>
      <c r="N609" s="183" t="s">
        <v>52</v>
      </c>
      <c r="O609" s="61"/>
      <c r="P609" s="184">
        <f>O609*H609</f>
        <v>0</v>
      </c>
      <c r="Q609" s="184">
        <v>0</v>
      </c>
      <c r="R609" s="184">
        <f>Q609*H609</f>
        <v>0</v>
      </c>
      <c r="S609" s="184">
        <v>0</v>
      </c>
      <c r="T609" s="185">
        <f>S609*H609</f>
        <v>0</v>
      </c>
      <c r="AR609" s="17" t="s">
        <v>198</v>
      </c>
      <c r="AT609" s="17" t="s">
        <v>142</v>
      </c>
      <c r="AU609" s="17" t="s">
        <v>150</v>
      </c>
      <c r="AY609" s="17" t="s">
        <v>141</v>
      </c>
      <c r="BE609" s="186">
        <f>IF(N609="základní",J609,0)</f>
        <v>0</v>
      </c>
      <c r="BF609" s="186">
        <f>IF(N609="snížená",J609,0)</f>
        <v>0</v>
      </c>
      <c r="BG609" s="186">
        <f>IF(N609="zákl. přenesená",J609,0)</f>
        <v>0</v>
      </c>
      <c r="BH609" s="186">
        <f>IF(N609="sníž. přenesená",J609,0)</f>
        <v>0</v>
      </c>
      <c r="BI609" s="186">
        <f>IF(N609="nulová",J609,0)</f>
        <v>0</v>
      </c>
      <c r="BJ609" s="17" t="s">
        <v>87</v>
      </c>
      <c r="BK609" s="186">
        <f>ROUND(I609*H609,2)</f>
        <v>0</v>
      </c>
      <c r="BL609" s="17" t="s">
        <v>198</v>
      </c>
      <c r="BM609" s="17" t="s">
        <v>1051</v>
      </c>
    </row>
    <row r="610" spans="2:65" s="1" customFormat="1" ht="58.5">
      <c r="B610" s="35"/>
      <c r="C610" s="36"/>
      <c r="D610" s="213" t="s">
        <v>566</v>
      </c>
      <c r="E610" s="36"/>
      <c r="F610" s="214" t="s">
        <v>1005</v>
      </c>
      <c r="G610" s="36"/>
      <c r="H610" s="36"/>
      <c r="I610" s="113"/>
      <c r="J610" s="36"/>
      <c r="K610" s="36"/>
      <c r="L610" s="39"/>
      <c r="M610" s="215"/>
      <c r="N610" s="61"/>
      <c r="O610" s="61"/>
      <c r="P610" s="61"/>
      <c r="Q610" s="61"/>
      <c r="R610" s="61"/>
      <c r="S610" s="61"/>
      <c r="T610" s="62"/>
      <c r="AT610" s="17" t="s">
        <v>566</v>
      </c>
      <c r="AU610" s="17" t="s">
        <v>150</v>
      </c>
    </row>
    <row r="611" spans="2:65" s="12" customFormat="1" ht="11.25">
      <c r="B611" s="216"/>
      <c r="C611" s="217"/>
      <c r="D611" s="213" t="s">
        <v>568</v>
      </c>
      <c r="E611" s="218" t="s">
        <v>43</v>
      </c>
      <c r="F611" s="219" t="s">
        <v>1052</v>
      </c>
      <c r="G611" s="217"/>
      <c r="H611" s="218" t="s">
        <v>43</v>
      </c>
      <c r="I611" s="220"/>
      <c r="J611" s="217"/>
      <c r="K611" s="217"/>
      <c r="L611" s="221"/>
      <c r="M611" s="222"/>
      <c r="N611" s="223"/>
      <c r="O611" s="223"/>
      <c r="P611" s="223"/>
      <c r="Q611" s="223"/>
      <c r="R611" s="223"/>
      <c r="S611" s="223"/>
      <c r="T611" s="224"/>
      <c r="AT611" s="225" t="s">
        <v>568</v>
      </c>
      <c r="AU611" s="225" t="s">
        <v>150</v>
      </c>
      <c r="AV611" s="12" t="s">
        <v>87</v>
      </c>
      <c r="AW611" s="12" t="s">
        <v>41</v>
      </c>
      <c r="AX611" s="12" t="s">
        <v>81</v>
      </c>
      <c r="AY611" s="225" t="s">
        <v>141</v>
      </c>
    </row>
    <row r="612" spans="2:65" s="13" customFormat="1" ht="11.25">
      <c r="B612" s="226"/>
      <c r="C612" s="227"/>
      <c r="D612" s="213" t="s">
        <v>568</v>
      </c>
      <c r="E612" s="228" t="s">
        <v>43</v>
      </c>
      <c r="F612" s="229" t="s">
        <v>1053</v>
      </c>
      <c r="G612" s="227"/>
      <c r="H612" s="230">
        <v>22.494</v>
      </c>
      <c r="I612" s="231"/>
      <c r="J612" s="227"/>
      <c r="K612" s="227"/>
      <c r="L612" s="232"/>
      <c r="M612" s="233"/>
      <c r="N612" s="234"/>
      <c r="O612" s="234"/>
      <c r="P612" s="234"/>
      <c r="Q612" s="234"/>
      <c r="R612" s="234"/>
      <c r="S612" s="234"/>
      <c r="T612" s="235"/>
      <c r="AT612" s="236" t="s">
        <v>568</v>
      </c>
      <c r="AU612" s="236" t="s">
        <v>150</v>
      </c>
      <c r="AV612" s="13" t="s">
        <v>90</v>
      </c>
      <c r="AW612" s="13" t="s">
        <v>41</v>
      </c>
      <c r="AX612" s="13" t="s">
        <v>81</v>
      </c>
      <c r="AY612" s="236" t="s">
        <v>141</v>
      </c>
    </row>
    <row r="613" spans="2:65" s="14" customFormat="1" ht="11.25">
      <c r="B613" s="237"/>
      <c r="C613" s="238"/>
      <c r="D613" s="213" t="s">
        <v>568</v>
      </c>
      <c r="E613" s="239" t="s">
        <v>43</v>
      </c>
      <c r="F613" s="240" t="s">
        <v>571</v>
      </c>
      <c r="G613" s="238"/>
      <c r="H613" s="241">
        <v>22.494</v>
      </c>
      <c r="I613" s="242"/>
      <c r="J613" s="238"/>
      <c r="K613" s="238"/>
      <c r="L613" s="243"/>
      <c r="M613" s="244"/>
      <c r="N613" s="245"/>
      <c r="O613" s="245"/>
      <c r="P613" s="245"/>
      <c r="Q613" s="245"/>
      <c r="R613" s="245"/>
      <c r="S613" s="245"/>
      <c r="T613" s="246"/>
      <c r="AT613" s="247" t="s">
        <v>568</v>
      </c>
      <c r="AU613" s="247" t="s">
        <v>150</v>
      </c>
      <c r="AV613" s="14" t="s">
        <v>147</v>
      </c>
      <c r="AW613" s="14" t="s">
        <v>41</v>
      </c>
      <c r="AX613" s="14" t="s">
        <v>87</v>
      </c>
      <c r="AY613" s="247" t="s">
        <v>141</v>
      </c>
    </row>
    <row r="614" spans="2:65" s="1" customFormat="1" ht="33.75" customHeight="1">
      <c r="B614" s="35"/>
      <c r="C614" s="175" t="s">
        <v>295</v>
      </c>
      <c r="D614" s="175" t="s">
        <v>142</v>
      </c>
      <c r="E614" s="176" t="s">
        <v>1054</v>
      </c>
      <c r="F614" s="177" t="s">
        <v>1055</v>
      </c>
      <c r="G614" s="178" t="s">
        <v>590</v>
      </c>
      <c r="H614" s="179">
        <v>883.42</v>
      </c>
      <c r="I614" s="180"/>
      <c r="J614" s="181">
        <f>ROUND(I614*H614,2)</f>
        <v>0</v>
      </c>
      <c r="K614" s="177" t="s">
        <v>146</v>
      </c>
      <c r="L614" s="39"/>
      <c r="M614" s="182" t="s">
        <v>43</v>
      </c>
      <c r="N614" s="183" t="s">
        <v>52</v>
      </c>
      <c r="O614" s="61"/>
      <c r="P614" s="184">
        <f>O614*H614</f>
        <v>0</v>
      </c>
      <c r="Q614" s="184">
        <v>0</v>
      </c>
      <c r="R614" s="184">
        <f>Q614*H614</f>
        <v>0</v>
      </c>
      <c r="S614" s="184">
        <v>0</v>
      </c>
      <c r="T614" s="185">
        <f>S614*H614</f>
        <v>0</v>
      </c>
      <c r="AR614" s="17" t="s">
        <v>198</v>
      </c>
      <c r="AT614" s="17" t="s">
        <v>142</v>
      </c>
      <c r="AU614" s="17" t="s">
        <v>150</v>
      </c>
      <c r="AY614" s="17" t="s">
        <v>141</v>
      </c>
      <c r="BE614" s="186">
        <f>IF(N614="základní",J614,0)</f>
        <v>0</v>
      </c>
      <c r="BF614" s="186">
        <f>IF(N614="snížená",J614,0)</f>
        <v>0</v>
      </c>
      <c r="BG614" s="186">
        <f>IF(N614="zákl. přenesená",J614,0)</f>
        <v>0</v>
      </c>
      <c r="BH614" s="186">
        <f>IF(N614="sníž. přenesená",J614,0)</f>
        <v>0</v>
      </c>
      <c r="BI614" s="186">
        <f>IF(N614="nulová",J614,0)</f>
        <v>0</v>
      </c>
      <c r="BJ614" s="17" t="s">
        <v>87</v>
      </c>
      <c r="BK614" s="186">
        <f>ROUND(I614*H614,2)</f>
        <v>0</v>
      </c>
      <c r="BL614" s="17" t="s">
        <v>198</v>
      </c>
      <c r="BM614" s="17" t="s">
        <v>1056</v>
      </c>
    </row>
    <row r="615" spans="2:65" s="1" customFormat="1" ht="29.25">
      <c r="B615" s="35"/>
      <c r="C615" s="36"/>
      <c r="D615" s="213" t="s">
        <v>566</v>
      </c>
      <c r="E615" s="36"/>
      <c r="F615" s="214" t="s">
        <v>1057</v>
      </c>
      <c r="G615" s="36"/>
      <c r="H615" s="36"/>
      <c r="I615" s="113"/>
      <c r="J615" s="36"/>
      <c r="K615" s="36"/>
      <c r="L615" s="39"/>
      <c r="M615" s="215"/>
      <c r="N615" s="61"/>
      <c r="O615" s="61"/>
      <c r="P615" s="61"/>
      <c r="Q615" s="61"/>
      <c r="R615" s="61"/>
      <c r="S615" s="61"/>
      <c r="T615" s="62"/>
      <c r="AT615" s="17" t="s">
        <v>566</v>
      </c>
      <c r="AU615" s="17" t="s">
        <v>150</v>
      </c>
    </row>
    <row r="616" spans="2:65" s="12" customFormat="1" ht="11.25">
      <c r="B616" s="216"/>
      <c r="C616" s="217"/>
      <c r="D616" s="213" t="s">
        <v>568</v>
      </c>
      <c r="E616" s="218" t="s">
        <v>43</v>
      </c>
      <c r="F616" s="219" t="s">
        <v>1058</v>
      </c>
      <c r="G616" s="217"/>
      <c r="H616" s="218" t="s">
        <v>43</v>
      </c>
      <c r="I616" s="220"/>
      <c r="J616" s="217"/>
      <c r="K616" s="217"/>
      <c r="L616" s="221"/>
      <c r="M616" s="222"/>
      <c r="N616" s="223"/>
      <c r="O616" s="223"/>
      <c r="P616" s="223"/>
      <c r="Q616" s="223"/>
      <c r="R616" s="223"/>
      <c r="S616" s="223"/>
      <c r="T616" s="224"/>
      <c r="AT616" s="225" t="s">
        <v>568</v>
      </c>
      <c r="AU616" s="225" t="s">
        <v>150</v>
      </c>
      <c r="AV616" s="12" t="s">
        <v>87</v>
      </c>
      <c r="AW616" s="12" t="s">
        <v>41</v>
      </c>
      <c r="AX616" s="12" t="s">
        <v>81</v>
      </c>
      <c r="AY616" s="225" t="s">
        <v>141</v>
      </c>
    </row>
    <row r="617" spans="2:65" s="13" customFormat="1" ht="11.25">
      <c r="B617" s="226"/>
      <c r="C617" s="227"/>
      <c r="D617" s="213" t="s">
        <v>568</v>
      </c>
      <c r="E617" s="228" t="s">
        <v>43</v>
      </c>
      <c r="F617" s="229" t="s">
        <v>1059</v>
      </c>
      <c r="G617" s="227"/>
      <c r="H617" s="230">
        <v>862.89</v>
      </c>
      <c r="I617" s="231"/>
      <c r="J617" s="227"/>
      <c r="K617" s="227"/>
      <c r="L617" s="232"/>
      <c r="M617" s="233"/>
      <c r="N617" s="234"/>
      <c r="O617" s="234"/>
      <c r="P617" s="234"/>
      <c r="Q617" s="234"/>
      <c r="R617" s="234"/>
      <c r="S617" s="234"/>
      <c r="T617" s="235"/>
      <c r="AT617" s="236" t="s">
        <v>568</v>
      </c>
      <c r="AU617" s="236" t="s">
        <v>150</v>
      </c>
      <c r="AV617" s="13" t="s">
        <v>90</v>
      </c>
      <c r="AW617" s="13" t="s">
        <v>41</v>
      </c>
      <c r="AX617" s="13" t="s">
        <v>81</v>
      </c>
      <c r="AY617" s="236" t="s">
        <v>141</v>
      </c>
    </row>
    <row r="618" spans="2:65" s="12" customFormat="1" ht="11.25">
      <c r="B618" s="216"/>
      <c r="C618" s="217"/>
      <c r="D618" s="213" t="s">
        <v>568</v>
      </c>
      <c r="E618" s="218" t="s">
        <v>43</v>
      </c>
      <c r="F618" s="219" t="s">
        <v>1018</v>
      </c>
      <c r="G618" s="217"/>
      <c r="H618" s="218" t="s">
        <v>43</v>
      </c>
      <c r="I618" s="220"/>
      <c r="J618" s="217"/>
      <c r="K618" s="217"/>
      <c r="L618" s="221"/>
      <c r="M618" s="222"/>
      <c r="N618" s="223"/>
      <c r="O618" s="223"/>
      <c r="P618" s="223"/>
      <c r="Q618" s="223"/>
      <c r="R618" s="223"/>
      <c r="S618" s="223"/>
      <c r="T618" s="224"/>
      <c r="AT618" s="225" t="s">
        <v>568</v>
      </c>
      <c r="AU618" s="225" t="s">
        <v>150</v>
      </c>
      <c r="AV618" s="12" t="s">
        <v>87</v>
      </c>
      <c r="AW618" s="12" t="s">
        <v>41</v>
      </c>
      <c r="AX618" s="12" t="s">
        <v>81</v>
      </c>
      <c r="AY618" s="225" t="s">
        <v>141</v>
      </c>
    </row>
    <row r="619" spans="2:65" s="13" customFormat="1" ht="11.25">
      <c r="B619" s="226"/>
      <c r="C619" s="227"/>
      <c r="D619" s="213" t="s">
        <v>568</v>
      </c>
      <c r="E619" s="228" t="s">
        <v>43</v>
      </c>
      <c r="F619" s="229" t="s">
        <v>1019</v>
      </c>
      <c r="G619" s="227"/>
      <c r="H619" s="230">
        <v>7.5</v>
      </c>
      <c r="I619" s="231"/>
      <c r="J619" s="227"/>
      <c r="K619" s="227"/>
      <c r="L619" s="232"/>
      <c r="M619" s="233"/>
      <c r="N619" s="234"/>
      <c r="O619" s="234"/>
      <c r="P619" s="234"/>
      <c r="Q619" s="234"/>
      <c r="R619" s="234"/>
      <c r="S619" s="234"/>
      <c r="T619" s="235"/>
      <c r="AT619" s="236" t="s">
        <v>568</v>
      </c>
      <c r="AU619" s="236" t="s">
        <v>150</v>
      </c>
      <c r="AV619" s="13" t="s">
        <v>90</v>
      </c>
      <c r="AW619" s="13" t="s">
        <v>41</v>
      </c>
      <c r="AX619" s="13" t="s">
        <v>81</v>
      </c>
      <c r="AY619" s="236" t="s">
        <v>141</v>
      </c>
    </row>
    <row r="620" spans="2:65" s="12" customFormat="1" ht="11.25">
      <c r="B620" s="216"/>
      <c r="C620" s="217"/>
      <c r="D620" s="213" t="s">
        <v>568</v>
      </c>
      <c r="E620" s="218" t="s">
        <v>43</v>
      </c>
      <c r="F620" s="219" t="s">
        <v>1020</v>
      </c>
      <c r="G620" s="217"/>
      <c r="H620" s="218" t="s">
        <v>43</v>
      </c>
      <c r="I620" s="220"/>
      <c r="J620" s="217"/>
      <c r="K620" s="217"/>
      <c r="L620" s="221"/>
      <c r="M620" s="222"/>
      <c r="N620" s="223"/>
      <c r="O620" s="223"/>
      <c r="P620" s="223"/>
      <c r="Q620" s="223"/>
      <c r="R620" s="223"/>
      <c r="S620" s="223"/>
      <c r="T620" s="224"/>
      <c r="AT620" s="225" t="s">
        <v>568</v>
      </c>
      <c r="AU620" s="225" t="s">
        <v>150</v>
      </c>
      <c r="AV620" s="12" t="s">
        <v>87</v>
      </c>
      <c r="AW620" s="12" t="s">
        <v>41</v>
      </c>
      <c r="AX620" s="12" t="s">
        <v>81</v>
      </c>
      <c r="AY620" s="225" t="s">
        <v>141</v>
      </c>
    </row>
    <row r="621" spans="2:65" s="13" customFormat="1" ht="11.25">
      <c r="B621" s="226"/>
      <c r="C621" s="227"/>
      <c r="D621" s="213" t="s">
        <v>568</v>
      </c>
      <c r="E621" s="228" t="s">
        <v>43</v>
      </c>
      <c r="F621" s="229" t="s">
        <v>1021</v>
      </c>
      <c r="G621" s="227"/>
      <c r="H621" s="230">
        <v>0.1</v>
      </c>
      <c r="I621" s="231"/>
      <c r="J621" s="227"/>
      <c r="K621" s="227"/>
      <c r="L621" s="232"/>
      <c r="M621" s="233"/>
      <c r="N621" s="234"/>
      <c r="O621" s="234"/>
      <c r="P621" s="234"/>
      <c r="Q621" s="234"/>
      <c r="R621" s="234"/>
      <c r="S621" s="234"/>
      <c r="T621" s="235"/>
      <c r="AT621" s="236" t="s">
        <v>568</v>
      </c>
      <c r="AU621" s="236" t="s">
        <v>150</v>
      </c>
      <c r="AV621" s="13" t="s">
        <v>90</v>
      </c>
      <c r="AW621" s="13" t="s">
        <v>41</v>
      </c>
      <c r="AX621" s="13" t="s">
        <v>81</v>
      </c>
      <c r="AY621" s="236" t="s">
        <v>141</v>
      </c>
    </row>
    <row r="622" spans="2:65" s="12" customFormat="1" ht="11.25">
      <c r="B622" s="216"/>
      <c r="C622" s="217"/>
      <c r="D622" s="213" t="s">
        <v>568</v>
      </c>
      <c r="E622" s="218" t="s">
        <v>43</v>
      </c>
      <c r="F622" s="219" t="s">
        <v>1022</v>
      </c>
      <c r="G622" s="217"/>
      <c r="H622" s="218" t="s">
        <v>43</v>
      </c>
      <c r="I622" s="220"/>
      <c r="J622" s="217"/>
      <c r="K622" s="217"/>
      <c r="L622" s="221"/>
      <c r="M622" s="222"/>
      <c r="N622" s="223"/>
      <c r="O622" s="223"/>
      <c r="P622" s="223"/>
      <c r="Q622" s="223"/>
      <c r="R622" s="223"/>
      <c r="S622" s="223"/>
      <c r="T622" s="224"/>
      <c r="AT622" s="225" t="s">
        <v>568</v>
      </c>
      <c r="AU622" s="225" t="s">
        <v>150</v>
      </c>
      <c r="AV622" s="12" t="s">
        <v>87</v>
      </c>
      <c r="AW622" s="12" t="s">
        <v>41</v>
      </c>
      <c r="AX622" s="12" t="s">
        <v>81</v>
      </c>
      <c r="AY622" s="225" t="s">
        <v>141</v>
      </c>
    </row>
    <row r="623" spans="2:65" s="13" customFormat="1" ht="11.25">
      <c r="B623" s="226"/>
      <c r="C623" s="227"/>
      <c r="D623" s="213" t="s">
        <v>568</v>
      </c>
      <c r="E623" s="228" t="s">
        <v>43</v>
      </c>
      <c r="F623" s="229" t="s">
        <v>1023</v>
      </c>
      <c r="G623" s="227"/>
      <c r="H623" s="230">
        <v>0.2</v>
      </c>
      <c r="I623" s="231"/>
      <c r="J623" s="227"/>
      <c r="K623" s="227"/>
      <c r="L623" s="232"/>
      <c r="M623" s="233"/>
      <c r="N623" s="234"/>
      <c r="O623" s="234"/>
      <c r="P623" s="234"/>
      <c r="Q623" s="234"/>
      <c r="R623" s="234"/>
      <c r="S623" s="234"/>
      <c r="T623" s="235"/>
      <c r="AT623" s="236" t="s">
        <v>568</v>
      </c>
      <c r="AU623" s="236" t="s">
        <v>150</v>
      </c>
      <c r="AV623" s="13" t="s">
        <v>90</v>
      </c>
      <c r="AW623" s="13" t="s">
        <v>41</v>
      </c>
      <c r="AX623" s="13" t="s">
        <v>81</v>
      </c>
      <c r="AY623" s="236" t="s">
        <v>141</v>
      </c>
    </row>
    <row r="624" spans="2:65" s="12" customFormat="1" ht="11.25">
      <c r="B624" s="216"/>
      <c r="C624" s="217"/>
      <c r="D624" s="213" t="s">
        <v>568</v>
      </c>
      <c r="E624" s="218" t="s">
        <v>43</v>
      </c>
      <c r="F624" s="219" t="s">
        <v>1024</v>
      </c>
      <c r="G624" s="217"/>
      <c r="H624" s="218" t="s">
        <v>43</v>
      </c>
      <c r="I624" s="220"/>
      <c r="J624" s="217"/>
      <c r="K624" s="217"/>
      <c r="L624" s="221"/>
      <c r="M624" s="222"/>
      <c r="N624" s="223"/>
      <c r="O624" s="223"/>
      <c r="P624" s="223"/>
      <c r="Q624" s="223"/>
      <c r="R624" s="223"/>
      <c r="S624" s="223"/>
      <c r="T624" s="224"/>
      <c r="AT624" s="225" t="s">
        <v>568</v>
      </c>
      <c r="AU624" s="225" t="s">
        <v>150</v>
      </c>
      <c r="AV624" s="12" t="s">
        <v>87</v>
      </c>
      <c r="AW624" s="12" t="s">
        <v>41</v>
      </c>
      <c r="AX624" s="12" t="s">
        <v>81</v>
      </c>
      <c r="AY624" s="225" t="s">
        <v>141</v>
      </c>
    </row>
    <row r="625" spans="2:65" s="13" customFormat="1" ht="11.25">
      <c r="B625" s="226"/>
      <c r="C625" s="227"/>
      <c r="D625" s="213" t="s">
        <v>568</v>
      </c>
      <c r="E625" s="228" t="s">
        <v>43</v>
      </c>
      <c r="F625" s="229" t="s">
        <v>1025</v>
      </c>
      <c r="G625" s="227"/>
      <c r="H625" s="230">
        <v>12.73</v>
      </c>
      <c r="I625" s="231"/>
      <c r="J625" s="227"/>
      <c r="K625" s="227"/>
      <c r="L625" s="232"/>
      <c r="M625" s="233"/>
      <c r="N625" s="234"/>
      <c r="O625" s="234"/>
      <c r="P625" s="234"/>
      <c r="Q625" s="234"/>
      <c r="R625" s="234"/>
      <c r="S625" s="234"/>
      <c r="T625" s="235"/>
      <c r="AT625" s="236" t="s">
        <v>568</v>
      </c>
      <c r="AU625" s="236" t="s">
        <v>150</v>
      </c>
      <c r="AV625" s="13" t="s">
        <v>90</v>
      </c>
      <c r="AW625" s="13" t="s">
        <v>41</v>
      </c>
      <c r="AX625" s="13" t="s">
        <v>81</v>
      </c>
      <c r="AY625" s="236" t="s">
        <v>141</v>
      </c>
    </row>
    <row r="626" spans="2:65" s="14" customFormat="1" ht="11.25">
      <c r="B626" s="237"/>
      <c r="C626" s="238"/>
      <c r="D626" s="213" t="s">
        <v>568</v>
      </c>
      <c r="E626" s="239" t="s">
        <v>43</v>
      </c>
      <c r="F626" s="240" t="s">
        <v>571</v>
      </c>
      <c r="G626" s="238"/>
      <c r="H626" s="241">
        <v>883.42</v>
      </c>
      <c r="I626" s="242"/>
      <c r="J626" s="238"/>
      <c r="K626" s="238"/>
      <c r="L626" s="243"/>
      <c r="M626" s="244"/>
      <c r="N626" s="245"/>
      <c r="O626" s="245"/>
      <c r="P626" s="245"/>
      <c r="Q626" s="245"/>
      <c r="R626" s="245"/>
      <c r="S626" s="245"/>
      <c r="T626" s="246"/>
      <c r="AT626" s="247" t="s">
        <v>568</v>
      </c>
      <c r="AU626" s="247" t="s">
        <v>150</v>
      </c>
      <c r="AV626" s="14" t="s">
        <v>147</v>
      </c>
      <c r="AW626" s="14" t="s">
        <v>41</v>
      </c>
      <c r="AX626" s="14" t="s">
        <v>87</v>
      </c>
      <c r="AY626" s="247" t="s">
        <v>141</v>
      </c>
    </row>
    <row r="627" spans="2:65" s="1" customFormat="1" ht="33.75" customHeight="1">
      <c r="B627" s="35"/>
      <c r="C627" s="175" t="s">
        <v>1060</v>
      </c>
      <c r="D627" s="175" t="s">
        <v>142</v>
      </c>
      <c r="E627" s="176" t="s">
        <v>1061</v>
      </c>
      <c r="F627" s="177" t="s">
        <v>1062</v>
      </c>
      <c r="G627" s="178" t="s">
        <v>590</v>
      </c>
      <c r="H627" s="179">
        <v>155.55000000000001</v>
      </c>
      <c r="I627" s="180"/>
      <c r="J627" s="181">
        <f>ROUND(I627*H627,2)</f>
        <v>0</v>
      </c>
      <c r="K627" s="177" t="s">
        <v>146</v>
      </c>
      <c r="L627" s="39"/>
      <c r="M627" s="182" t="s">
        <v>43</v>
      </c>
      <c r="N627" s="183" t="s">
        <v>52</v>
      </c>
      <c r="O627" s="61"/>
      <c r="P627" s="184">
        <f>O627*H627</f>
        <v>0</v>
      </c>
      <c r="Q627" s="184">
        <v>0</v>
      </c>
      <c r="R627" s="184">
        <f>Q627*H627</f>
        <v>0</v>
      </c>
      <c r="S627" s="184">
        <v>0</v>
      </c>
      <c r="T627" s="185">
        <f>S627*H627</f>
        <v>0</v>
      </c>
      <c r="AR627" s="17" t="s">
        <v>198</v>
      </c>
      <c r="AT627" s="17" t="s">
        <v>142</v>
      </c>
      <c r="AU627" s="17" t="s">
        <v>150</v>
      </c>
      <c r="AY627" s="17" t="s">
        <v>141</v>
      </c>
      <c r="BE627" s="186">
        <f>IF(N627="základní",J627,0)</f>
        <v>0</v>
      </c>
      <c r="BF627" s="186">
        <f>IF(N627="snížená",J627,0)</f>
        <v>0</v>
      </c>
      <c r="BG627" s="186">
        <f>IF(N627="zákl. přenesená",J627,0)</f>
        <v>0</v>
      </c>
      <c r="BH627" s="186">
        <f>IF(N627="sníž. přenesená",J627,0)</f>
        <v>0</v>
      </c>
      <c r="BI627" s="186">
        <f>IF(N627="nulová",J627,0)</f>
        <v>0</v>
      </c>
      <c r="BJ627" s="17" t="s">
        <v>87</v>
      </c>
      <c r="BK627" s="186">
        <f>ROUND(I627*H627,2)</f>
        <v>0</v>
      </c>
      <c r="BL627" s="17" t="s">
        <v>198</v>
      </c>
      <c r="BM627" s="17" t="s">
        <v>1063</v>
      </c>
    </row>
    <row r="628" spans="2:65" s="1" customFormat="1" ht="29.25">
      <c r="B628" s="35"/>
      <c r="C628" s="36"/>
      <c r="D628" s="213" t="s">
        <v>566</v>
      </c>
      <c r="E628" s="36"/>
      <c r="F628" s="214" t="s">
        <v>1057</v>
      </c>
      <c r="G628" s="36"/>
      <c r="H628" s="36"/>
      <c r="I628" s="113"/>
      <c r="J628" s="36"/>
      <c r="K628" s="36"/>
      <c r="L628" s="39"/>
      <c r="M628" s="215"/>
      <c r="N628" s="61"/>
      <c r="O628" s="61"/>
      <c r="P628" s="61"/>
      <c r="Q628" s="61"/>
      <c r="R628" s="61"/>
      <c r="S628" s="61"/>
      <c r="T628" s="62"/>
      <c r="AT628" s="17" t="s">
        <v>566</v>
      </c>
      <c r="AU628" s="17" t="s">
        <v>150</v>
      </c>
    </row>
    <row r="629" spans="2:65" s="12" customFormat="1" ht="11.25">
      <c r="B629" s="216"/>
      <c r="C629" s="217"/>
      <c r="D629" s="213" t="s">
        <v>568</v>
      </c>
      <c r="E629" s="218" t="s">
        <v>43</v>
      </c>
      <c r="F629" s="219" t="s">
        <v>1029</v>
      </c>
      <c r="G629" s="217"/>
      <c r="H629" s="218" t="s">
        <v>43</v>
      </c>
      <c r="I629" s="220"/>
      <c r="J629" s="217"/>
      <c r="K629" s="217"/>
      <c r="L629" s="221"/>
      <c r="M629" s="222"/>
      <c r="N629" s="223"/>
      <c r="O629" s="223"/>
      <c r="P629" s="223"/>
      <c r="Q629" s="223"/>
      <c r="R629" s="223"/>
      <c r="S629" s="223"/>
      <c r="T629" s="224"/>
      <c r="AT629" s="225" t="s">
        <v>568</v>
      </c>
      <c r="AU629" s="225" t="s">
        <v>150</v>
      </c>
      <c r="AV629" s="12" t="s">
        <v>87</v>
      </c>
      <c r="AW629" s="12" t="s">
        <v>41</v>
      </c>
      <c r="AX629" s="12" t="s">
        <v>81</v>
      </c>
      <c r="AY629" s="225" t="s">
        <v>141</v>
      </c>
    </row>
    <row r="630" spans="2:65" s="13" customFormat="1" ht="11.25">
      <c r="B630" s="226"/>
      <c r="C630" s="227"/>
      <c r="D630" s="213" t="s">
        <v>568</v>
      </c>
      <c r="E630" s="228" t="s">
        <v>43</v>
      </c>
      <c r="F630" s="229" t="s">
        <v>1030</v>
      </c>
      <c r="G630" s="227"/>
      <c r="H630" s="230">
        <v>22.4</v>
      </c>
      <c r="I630" s="231"/>
      <c r="J630" s="227"/>
      <c r="K630" s="227"/>
      <c r="L630" s="232"/>
      <c r="M630" s="233"/>
      <c r="N630" s="234"/>
      <c r="O630" s="234"/>
      <c r="P630" s="234"/>
      <c r="Q630" s="234"/>
      <c r="R630" s="234"/>
      <c r="S630" s="234"/>
      <c r="T630" s="235"/>
      <c r="AT630" s="236" t="s">
        <v>568</v>
      </c>
      <c r="AU630" s="236" t="s">
        <v>150</v>
      </c>
      <c r="AV630" s="13" t="s">
        <v>90</v>
      </c>
      <c r="AW630" s="13" t="s">
        <v>41</v>
      </c>
      <c r="AX630" s="13" t="s">
        <v>81</v>
      </c>
      <c r="AY630" s="236" t="s">
        <v>141</v>
      </c>
    </row>
    <row r="631" spans="2:65" s="13" customFormat="1" ht="11.25">
      <c r="B631" s="226"/>
      <c r="C631" s="227"/>
      <c r="D631" s="213" t="s">
        <v>568</v>
      </c>
      <c r="E631" s="228" t="s">
        <v>43</v>
      </c>
      <c r="F631" s="229" t="s">
        <v>1031</v>
      </c>
      <c r="G631" s="227"/>
      <c r="H631" s="230">
        <v>8.6999999999999993</v>
      </c>
      <c r="I631" s="231"/>
      <c r="J631" s="227"/>
      <c r="K631" s="227"/>
      <c r="L631" s="232"/>
      <c r="M631" s="233"/>
      <c r="N631" s="234"/>
      <c r="O631" s="234"/>
      <c r="P631" s="234"/>
      <c r="Q631" s="234"/>
      <c r="R631" s="234"/>
      <c r="S631" s="234"/>
      <c r="T631" s="235"/>
      <c r="AT631" s="236" t="s">
        <v>568</v>
      </c>
      <c r="AU631" s="236" t="s">
        <v>150</v>
      </c>
      <c r="AV631" s="13" t="s">
        <v>90</v>
      </c>
      <c r="AW631" s="13" t="s">
        <v>41</v>
      </c>
      <c r="AX631" s="13" t="s">
        <v>81</v>
      </c>
      <c r="AY631" s="236" t="s">
        <v>141</v>
      </c>
    </row>
    <row r="632" spans="2:65" s="13" customFormat="1" ht="11.25">
      <c r="B632" s="226"/>
      <c r="C632" s="227"/>
      <c r="D632" s="213" t="s">
        <v>568</v>
      </c>
      <c r="E632" s="228" t="s">
        <v>43</v>
      </c>
      <c r="F632" s="229" t="s">
        <v>1032</v>
      </c>
      <c r="G632" s="227"/>
      <c r="H632" s="230">
        <v>50.3</v>
      </c>
      <c r="I632" s="231"/>
      <c r="J632" s="227"/>
      <c r="K632" s="227"/>
      <c r="L632" s="232"/>
      <c r="M632" s="233"/>
      <c r="N632" s="234"/>
      <c r="O632" s="234"/>
      <c r="P632" s="234"/>
      <c r="Q632" s="234"/>
      <c r="R632" s="234"/>
      <c r="S632" s="234"/>
      <c r="T632" s="235"/>
      <c r="AT632" s="236" t="s">
        <v>568</v>
      </c>
      <c r="AU632" s="236" t="s">
        <v>150</v>
      </c>
      <c r="AV632" s="13" t="s">
        <v>90</v>
      </c>
      <c r="AW632" s="13" t="s">
        <v>41</v>
      </c>
      <c r="AX632" s="13" t="s">
        <v>81</v>
      </c>
      <c r="AY632" s="236" t="s">
        <v>141</v>
      </c>
    </row>
    <row r="633" spans="2:65" s="12" customFormat="1" ht="11.25">
      <c r="B633" s="216"/>
      <c r="C633" s="217"/>
      <c r="D633" s="213" t="s">
        <v>568</v>
      </c>
      <c r="E633" s="218" t="s">
        <v>43</v>
      </c>
      <c r="F633" s="219" t="s">
        <v>1034</v>
      </c>
      <c r="G633" s="217"/>
      <c r="H633" s="218" t="s">
        <v>43</v>
      </c>
      <c r="I633" s="220"/>
      <c r="J633" s="217"/>
      <c r="K633" s="217"/>
      <c r="L633" s="221"/>
      <c r="M633" s="222"/>
      <c r="N633" s="223"/>
      <c r="O633" s="223"/>
      <c r="P633" s="223"/>
      <c r="Q633" s="223"/>
      <c r="R633" s="223"/>
      <c r="S633" s="223"/>
      <c r="T633" s="224"/>
      <c r="AT633" s="225" t="s">
        <v>568</v>
      </c>
      <c r="AU633" s="225" t="s">
        <v>150</v>
      </c>
      <c r="AV633" s="12" t="s">
        <v>87</v>
      </c>
      <c r="AW633" s="12" t="s">
        <v>41</v>
      </c>
      <c r="AX633" s="12" t="s">
        <v>81</v>
      </c>
      <c r="AY633" s="225" t="s">
        <v>141</v>
      </c>
    </row>
    <row r="634" spans="2:65" s="13" customFormat="1" ht="11.25">
      <c r="B634" s="226"/>
      <c r="C634" s="227"/>
      <c r="D634" s="213" t="s">
        <v>568</v>
      </c>
      <c r="E634" s="228" t="s">
        <v>43</v>
      </c>
      <c r="F634" s="229" t="s">
        <v>1064</v>
      </c>
      <c r="G634" s="227"/>
      <c r="H634" s="230">
        <v>55.7</v>
      </c>
      <c r="I634" s="231"/>
      <c r="J634" s="227"/>
      <c r="K634" s="227"/>
      <c r="L634" s="232"/>
      <c r="M634" s="233"/>
      <c r="N634" s="234"/>
      <c r="O634" s="234"/>
      <c r="P634" s="234"/>
      <c r="Q634" s="234"/>
      <c r="R634" s="234"/>
      <c r="S634" s="234"/>
      <c r="T634" s="235"/>
      <c r="AT634" s="236" t="s">
        <v>568</v>
      </c>
      <c r="AU634" s="236" t="s">
        <v>150</v>
      </c>
      <c r="AV634" s="13" t="s">
        <v>90</v>
      </c>
      <c r="AW634" s="13" t="s">
        <v>41</v>
      </c>
      <c r="AX634" s="13" t="s">
        <v>81</v>
      </c>
      <c r="AY634" s="236" t="s">
        <v>141</v>
      </c>
    </row>
    <row r="635" spans="2:65" s="13" customFormat="1" ht="11.25">
      <c r="B635" s="226"/>
      <c r="C635" s="227"/>
      <c r="D635" s="213" t="s">
        <v>568</v>
      </c>
      <c r="E635" s="228" t="s">
        <v>43</v>
      </c>
      <c r="F635" s="229" t="s">
        <v>1036</v>
      </c>
      <c r="G635" s="227"/>
      <c r="H635" s="230">
        <v>18.45</v>
      </c>
      <c r="I635" s="231"/>
      <c r="J635" s="227"/>
      <c r="K635" s="227"/>
      <c r="L635" s="232"/>
      <c r="M635" s="233"/>
      <c r="N635" s="234"/>
      <c r="O635" s="234"/>
      <c r="P635" s="234"/>
      <c r="Q635" s="234"/>
      <c r="R635" s="234"/>
      <c r="S635" s="234"/>
      <c r="T635" s="235"/>
      <c r="AT635" s="236" t="s">
        <v>568</v>
      </c>
      <c r="AU635" s="236" t="s">
        <v>150</v>
      </c>
      <c r="AV635" s="13" t="s">
        <v>90</v>
      </c>
      <c r="AW635" s="13" t="s">
        <v>41</v>
      </c>
      <c r="AX635" s="13" t="s">
        <v>81</v>
      </c>
      <c r="AY635" s="236" t="s">
        <v>141</v>
      </c>
    </row>
    <row r="636" spans="2:65" s="14" customFormat="1" ht="11.25">
      <c r="B636" s="237"/>
      <c r="C636" s="238"/>
      <c r="D636" s="213" t="s">
        <v>568</v>
      </c>
      <c r="E636" s="239" t="s">
        <v>43</v>
      </c>
      <c r="F636" s="240" t="s">
        <v>571</v>
      </c>
      <c r="G636" s="238"/>
      <c r="H636" s="241">
        <v>155.55000000000001</v>
      </c>
      <c r="I636" s="242"/>
      <c r="J636" s="238"/>
      <c r="K636" s="238"/>
      <c r="L636" s="243"/>
      <c r="M636" s="244"/>
      <c r="N636" s="245"/>
      <c r="O636" s="245"/>
      <c r="P636" s="245"/>
      <c r="Q636" s="245"/>
      <c r="R636" s="245"/>
      <c r="S636" s="245"/>
      <c r="T636" s="246"/>
      <c r="AT636" s="247" t="s">
        <v>568</v>
      </c>
      <c r="AU636" s="247" t="s">
        <v>150</v>
      </c>
      <c r="AV636" s="14" t="s">
        <v>147</v>
      </c>
      <c r="AW636" s="14" t="s">
        <v>41</v>
      </c>
      <c r="AX636" s="14" t="s">
        <v>87</v>
      </c>
      <c r="AY636" s="247" t="s">
        <v>141</v>
      </c>
    </row>
    <row r="637" spans="2:65" s="1" customFormat="1" ht="33.75" customHeight="1">
      <c r="B637" s="35"/>
      <c r="C637" s="175" t="s">
        <v>299</v>
      </c>
      <c r="D637" s="175" t="s">
        <v>142</v>
      </c>
      <c r="E637" s="176" t="s">
        <v>1065</v>
      </c>
      <c r="F637" s="177" t="s">
        <v>1066</v>
      </c>
      <c r="G637" s="178" t="s">
        <v>145</v>
      </c>
      <c r="H637" s="179">
        <v>2</v>
      </c>
      <c r="I637" s="180"/>
      <c r="J637" s="181">
        <f>ROUND(I637*H637,2)</f>
        <v>0</v>
      </c>
      <c r="K637" s="177" t="s">
        <v>146</v>
      </c>
      <c r="L637" s="39"/>
      <c r="M637" s="182" t="s">
        <v>43</v>
      </c>
      <c r="N637" s="183" t="s">
        <v>52</v>
      </c>
      <c r="O637" s="61"/>
      <c r="P637" s="184">
        <f>O637*H637</f>
        <v>0</v>
      </c>
      <c r="Q637" s="184">
        <v>0</v>
      </c>
      <c r="R637" s="184">
        <f>Q637*H637</f>
        <v>0</v>
      </c>
      <c r="S637" s="184">
        <v>0</v>
      </c>
      <c r="T637" s="185">
        <f>S637*H637</f>
        <v>0</v>
      </c>
      <c r="AR637" s="17" t="s">
        <v>198</v>
      </c>
      <c r="AT637" s="17" t="s">
        <v>142</v>
      </c>
      <c r="AU637" s="17" t="s">
        <v>150</v>
      </c>
      <c r="AY637" s="17" t="s">
        <v>141</v>
      </c>
      <c r="BE637" s="186">
        <f>IF(N637="základní",J637,0)</f>
        <v>0</v>
      </c>
      <c r="BF637" s="186">
        <f>IF(N637="snížená",J637,0)</f>
        <v>0</v>
      </c>
      <c r="BG637" s="186">
        <f>IF(N637="zákl. přenesená",J637,0)</f>
        <v>0</v>
      </c>
      <c r="BH637" s="186">
        <f>IF(N637="sníž. přenesená",J637,0)</f>
        <v>0</v>
      </c>
      <c r="BI637" s="186">
        <f>IF(N637="nulová",J637,0)</f>
        <v>0</v>
      </c>
      <c r="BJ637" s="17" t="s">
        <v>87</v>
      </c>
      <c r="BK637" s="186">
        <f>ROUND(I637*H637,2)</f>
        <v>0</v>
      </c>
      <c r="BL637" s="17" t="s">
        <v>198</v>
      </c>
      <c r="BM637" s="17" t="s">
        <v>1067</v>
      </c>
    </row>
    <row r="638" spans="2:65" s="1" customFormat="1" ht="29.25">
      <c r="B638" s="35"/>
      <c r="C638" s="36"/>
      <c r="D638" s="213" t="s">
        <v>566</v>
      </c>
      <c r="E638" s="36"/>
      <c r="F638" s="214" t="s">
        <v>1068</v>
      </c>
      <c r="G638" s="36"/>
      <c r="H638" s="36"/>
      <c r="I638" s="113"/>
      <c r="J638" s="36"/>
      <c r="K638" s="36"/>
      <c r="L638" s="39"/>
      <c r="M638" s="215"/>
      <c r="N638" s="61"/>
      <c r="O638" s="61"/>
      <c r="P638" s="61"/>
      <c r="Q638" s="61"/>
      <c r="R638" s="61"/>
      <c r="S638" s="61"/>
      <c r="T638" s="62"/>
      <c r="AT638" s="17" t="s">
        <v>566</v>
      </c>
      <c r="AU638" s="17" t="s">
        <v>150</v>
      </c>
    </row>
    <row r="639" spans="2:65" s="12" customFormat="1" ht="11.25">
      <c r="B639" s="216"/>
      <c r="C639" s="217"/>
      <c r="D639" s="213" t="s">
        <v>568</v>
      </c>
      <c r="E639" s="218" t="s">
        <v>43</v>
      </c>
      <c r="F639" s="219" t="s">
        <v>1069</v>
      </c>
      <c r="G639" s="217"/>
      <c r="H639" s="218" t="s">
        <v>43</v>
      </c>
      <c r="I639" s="220"/>
      <c r="J639" s="217"/>
      <c r="K639" s="217"/>
      <c r="L639" s="221"/>
      <c r="M639" s="222"/>
      <c r="N639" s="223"/>
      <c r="O639" s="223"/>
      <c r="P639" s="223"/>
      <c r="Q639" s="223"/>
      <c r="R639" s="223"/>
      <c r="S639" s="223"/>
      <c r="T639" s="224"/>
      <c r="AT639" s="225" t="s">
        <v>568</v>
      </c>
      <c r="AU639" s="225" t="s">
        <v>150</v>
      </c>
      <c r="AV639" s="12" t="s">
        <v>87</v>
      </c>
      <c r="AW639" s="12" t="s">
        <v>41</v>
      </c>
      <c r="AX639" s="12" t="s">
        <v>81</v>
      </c>
      <c r="AY639" s="225" t="s">
        <v>141</v>
      </c>
    </row>
    <row r="640" spans="2:65" s="13" customFormat="1" ht="11.25">
      <c r="B640" s="226"/>
      <c r="C640" s="227"/>
      <c r="D640" s="213" t="s">
        <v>568</v>
      </c>
      <c r="E640" s="228" t="s">
        <v>43</v>
      </c>
      <c r="F640" s="229" t="s">
        <v>90</v>
      </c>
      <c r="G640" s="227"/>
      <c r="H640" s="230">
        <v>2</v>
      </c>
      <c r="I640" s="231"/>
      <c r="J640" s="227"/>
      <c r="K640" s="227"/>
      <c r="L640" s="232"/>
      <c r="M640" s="233"/>
      <c r="N640" s="234"/>
      <c r="O640" s="234"/>
      <c r="P640" s="234"/>
      <c r="Q640" s="234"/>
      <c r="R640" s="234"/>
      <c r="S640" s="234"/>
      <c r="T640" s="235"/>
      <c r="AT640" s="236" t="s">
        <v>568</v>
      </c>
      <c r="AU640" s="236" t="s">
        <v>150</v>
      </c>
      <c r="AV640" s="13" t="s">
        <v>90</v>
      </c>
      <c r="AW640" s="13" t="s">
        <v>41</v>
      </c>
      <c r="AX640" s="13" t="s">
        <v>81</v>
      </c>
      <c r="AY640" s="236" t="s">
        <v>141</v>
      </c>
    </row>
    <row r="641" spans="2:65" s="14" customFormat="1" ht="11.25">
      <c r="B641" s="237"/>
      <c r="C641" s="238"/>
      <c r="D641" s="213" t="s">
        <v>568</v>
      </c>
      <c r="E641" s="239" t="s">
        <v>43</v>
      </c>
      <c r="F641" s="240" t="s">
        <v>571</v>
      </c>
      <c r="G641" s="238"/>
      <c r="H641" s="241">
        <v>2</v>
      </c>
      <c r="I641" s="242"/>
      <c r="J641" s="238"/>
      <c r="K641" s="238"/>
      <c r="L641" s="243"/>
      <c r="M641" s="244"/>
      <c r="N641" s="245"/>
      <c r="O641" s="245"/>
      <c r="P641" s="245"/>
      <c r="Q641" s="245"/>
      <c r="R641" s="245"/>
      <c r="S641" s="245"/>
      <c r="T641" s="246"/>
      <c r="AT641" s="247" t="s">
        <v>568</v>
      </c>
      <c r="AU641" s="247" t="s">
        <v>150</v>
      </c>
      <c r="AV641" s="14" t="s">
        <v>147</v>
      </c>
      <c r="AW641" s="14" t="s">
        <v>41</v>
      </c>
      <c r="AX641" s="14" t="s">
        <v>87</v>
      </c>
      <c r="AY641" s="247" t="s">
        <v>141</v>
      </c>
    </row>
    <row r="642" spans="2:65" s="1" customFormat="1" ht="33.75" customHeight="1">
      <c r="B642" s="35"/>
      <c r="C642" s="175" t="s">
        <v>1070</v>
      </c>
      <c r="D642" s="175" t="s">
        <v>142</v>
      </c>
      <c r="E642" s="176" t="s">
        <v>1071</v>
      </c>
      <c r="F642" s="177" t="s">
        <v>1072</v>
      </c>
      <c r="G642" s="178" t="s">
        <v>590</v>
      </c>
      <c r="H642" s="179">
        <v>129.73400000000001</v>
      </c>
      <c r="I642" s="180"/>
      <c r="J642" s="181">
        <f>ROUND(I642*H642,2)</f>
        <v>0</v>
      </c>
      <c r="K642" s="177" t="s">
        <v>146</v>
      </c>
      <c r="L642" s="39"/>
      <c r="M642" s="182" t="s">
        <v>43</v>
      </c>
      <c r="N642" s="183" t="s">
        <v>52</v>
      </c>
      <c r="O642" s="61"/>
      <c r="P642" s="184">
        <f>O642*H642</f>
        <v>0</v>
      </c>
      <c r="Q642" s="184">
        <v>0</v>
      </c>
      <c r="R642" s="184">
        <f>Q642*H642</f>
        <v>0</v>
      </c>
      <c r="S642" s="184">
        <v>0</v>
      </c>
      <c r="T642" s="185">
        <f>S642*H642</f>
        <v>0</v>
      </c>
      <c r="AR642" s="17" t="s">
        <v>198</v>
      </c>
      <c r="AT642" s="17" t="s">
        <v>142</v>
      </c>
      <c r="AU642" s="17" t="s">
        <v>150</v>
      </c>
      <c r="AY642" s="17" t="s">
        <v>141</v>
      </c>
      <c r="BE642" s="186">
        <f>IF(N642="základní",J642,0)</f>
        <v>0</v>
      </c>
      <c r="BF642" s="186">
        <f>IF(N642="snížená",J642,0)</f>
        <v>0</v>
      </c>
      <c r="BG642" s="186">
        <f>IF(N642="zákl. přenesená",J642,0)</f>
        <v>0</v>
      </c>
      <c r="BH642" s="186">
        <f>IF(N642="sníž. přenesená",J642,0)</f>
        <v>0</v>
      </c>
      <c r="BI642" s="186">
        <f>IF(N642="nulová",J642,0)</f>
        <v>0</v>
      </c>
      <c r="BJ642" s="17" t="s">
        <v>87</v>
      </c>
      <c r="BK642" s="186">
        <f>ROUND(I642*H642,2)</f>
        <v>0</v>
      </c>
      <c r="BL642" s="17" t="s">
        <v>198</v>
      </c>
      <c r="BM642" s="17" t="s">
        <v>1073</v>
      </c>
    </row>
    <row r="643" spans="2:65" s="1" customFormat="1" ht="29.25">
      <c r="B643" s="35"/>
      <c r="C643" s="36"/>
      <c r="D643" s="213" t="s">
        <v>566</v>
      </c>
      <c r="E643" s="36"/>
      <c r="F643" s="214" t="s">
        <v>1074</v>
      </c>
      <c r="G643" s="36"/>
      <c r="H643" s="36"/>
      <c r="I643" s="113"/>
      <c r="J643" s="36"/>
      <c r="K643" s="36"/>
      <c r="L643" s="39"/>
      <c r="M643" s="215"/>
      <c r="N643" s="61"/>
      <c r="O643" s="61"/>
      <c r="P643" s="61"/>
      <c r="Q643" s="61"/>
      <c r="R643" s="61"/>
      <c r="S643" s="61"/>
      <c r="T643" s="62"/>
      <c r="AT643" s="17" t="s">
        <v>566</v>
      </c>
      <c r="AU643" s="17" t="s">
        <v>150</v>
      </c>
    </row>
    <row r="644" spans="2:65" s="12" customFormat="1" ht="11.25">
      <c r="B644" s="216"/>
      <c r="C644" s="217"/>
      <c r="D644" s="213" t="s">
        <v>568</v>
      </c>
      <c r="E644" s="218" t="s">
        <v>43</v>
      </c>
      <c r="F644" s="219" t="s">
        <v>1075</v>
      </c>
      <c r="G644" s="217"/>
      <c r="H644" s="218" t="s">
        <v>43</v>
      </c>
      <c r="I644" s="220"/>
      <c r="J644" s="217"/>
      <c r="K644" s="217"/>
      <c r="L644" s="221"/>
      <c r="M644" s="222"/>
      <c r="N644" s="223"/>
      <c r="O644" s="223"/>
      <c r="P644" s="223"/>
      <c r="Q644" s="223"/>
      <c r="R644" s="223"/>
      <c r="S644" s="223"/>
      <c r="T644" s="224"/>
      <c r="AT644" s="225" t="s">
        <v>568</v>
      </c>
      <c r="AU644" s="225" t="s">
        <v>150</v>
      </c>
      <c r="AV644" s="12" t="s">
        <v>87</v>
      </c>
      <c r="AW644" s="12" t="s">
        <v>41</v>
      </c>
      <c r="AX644" s="12" t="s">
        <v>81</v>
      </c>
      <c r="AY644" s="225" t="s">
        <v>141</v>
      </c>
    </row>
    <row r="645" spans="2:65" s="13" customFormat="1" ht="11.25">
      <c r="B645" s="226"/>
      <c r="C645" s="227"/>
      <c r="D645" s="213" t="s">
        <v>568</v>
      </c>
      <c r="E645" s="228" t="s">
        <v>43</v>
      </c>
      <c r="F645" s="229" t="s">
        <v>1017</v>
      </c>
      <c r="G645" s="227"/>
      <c r="H645" s="230">
        <v>129.434</v>
      </c>
      <c r="I645" s="231"/>
      <c r="J645" s="227"/>
      <c r="K645" s="227"/>
      <c r="L645" s="232"/>
      <c r="M645" s="233"/>
      <c r="N645" s="234"/>
      <c r="O645" s="234"/>
      <c r="P645" s="234"/>
      <c r="Q645" s="234"/>
      <c r="R645" s="234"/>
      <c r="S645" s="234"/>
      <c r="T645" s="235"/>
      <c r="AT645" s="236" t="s">
        <v>568</v>
      </c>
      <c r="AU645" s="236" t="s">
        <v>150</v>
      </c>
      <c r="AV645" s="13" t="s">
        <v>90</v>
      </c>
      <c r="AW645" s="13" t="s">
        <v>41</v>
      </c>
      <c r="AX645" s="13" t="s">
        <v>81</v>
      </c>
      <c r="AY645" s="236" t="s">
        <v>141</v>
      </c>
    </row>
    <row r="646" spans="2:65" s="12" customFormat="1" ht="11.25">
      <c r="B646" s="216"/>
      <c r="C646" s="217"/>
      <c r="D646" s="213" t="s">
        <v>568</v>
      </c>
      <c r="E646" s="218" t="s">
        <v>43</v>
      </c>
      <c r="F646" s="219" t="s">
        <v>1020</v>
      </c>
      <c r="G646" s="217"/>
      <c r="H646" s="218" t="s">
        <v>43</v>
      </c>
      <c r="I646" s="220"/>
      <c r="J646" s="217"/>
      <c r="K646" s="217"/>
      <c r="L646" s="221"/>
      <c r="M646" s="222"/>
      <c r="N646" s="223"/>
      <c r="O646" s="223"/>
      <c r="P646" s="223"/>
      <c r="Q646" s="223"/>
      <c r="R646" s="223"/>
      <c r="S646" s="223"/>
      <c r="T646" s="224"/>
      <c r="AT646" s="225" t="s">
        <v>568</v>
      </c>
      <c r="AU646" s="225" t="s">
        <v>150</v>
      </c>
      <c r="AV646" s="12" t="s">
        <v>87</v>
      </c>
      <c r="AW646" s="12" t="s">
        <v>41</v>
      </c>
      <c r="AX646" s="12" t="s">
        <v>81</v>
      </c>
      <c r="AY646" s="225" t="s">
        <v>141</v>
      </c>
    </row>
    <row r="647" spans="2:65" s="13" customFormat="1" ht="11.25">
      <c r="B647" s="226"/>
      <c r="C647" s="227"/>
      <c r="D647" s="213" t="s">
        <v>568</v>
      </c>
      <c r="E647" s="228" t="s">
        <v>43</v>
      </c>
      <c r="F647" s="229" t="s">
        <v>1021</v>
      </c>
      <c r="G647" s="227"/>
      <c r="H647" s="230">
        <v>0.1</v>
      </c>
      <c r="I647" s="231"/>
      <c r="J647" s="227"/>
      <c r="K647" s="227"/>
      <c r="L647" s="232"/>
      <c r="M647" s="233"/>
      <c r="N647" s="234"/>
      <c r="O647" s="234"/>
      <c r="P647" s="234"/>
      <c r="Q647" s="234"/>
      <c r="R647" s="234"/>
      <c r="S647" s="234"/>
      <c r="T647" s="235"/>
      <c r="AT647" s="236" t="s">
        <v>568</v>
      </c>
      <c r="AU647" s="236" t="s">
        <v>150</v>
      </c>
      <c r="AV647" s="13" t="s">
        <v>90</v>
      </c>
      <c r="AW647" s="13" t="s">
        <v>41</v>
      </c>
      <c r="AX647" s="13" t="s">
        <v>81</v>
      </c>
      <c r="AY647" s="236" t="s">
        <v>141</v>
      </c>
    </row>
    <row r="648" spans="2:65" s="12" customFormat="1" ht="11.25">
      <c r="B648" s="216"/>
      <c r="C648" s="217"/>
      <c r="D648" s="213" t="s">
        <v>568</v>
      </c>
      <c r="E648" s="218" t="s">
        <v>43</v>
      </c>
      <c r="F648" s="219" t="s">
        <v>1022</v>
      </c>
      <c r="G648" s="217"/>
      <c r="H648" s="218" t="s">
        <v>43</v>
      </c>
      <c r="I648" s="220"/>
      <c r="J648" s="217"/>
      <c r="K648" s="217"/>
      <c r="L648" s="221"/>
      <c r="M648" s="222"/>
      <c r="N648" s="223"/>
      <c r="O648" s="223"/>
      <c r="P648" s="223"/>
      <c r="Q648" s="223"/>
      <c r="R648" s="223"/>
      <c r="S648" s="223"/>
      <c r="T648" s="224"/>
      <c r="AT648" s="225" t="s">
        <v>568</v>
      </c>
      <c r="AU648" s="225" t="s">
        <v>150</v>
      </c>
      <c r="AV648" s="12" t="s">
        <v>87</v>
      </c>
      <c r="AW648" s="12" t="s">
        <v>41</v>
      </c>
      <c r="AX648" s="12" t="s">
        <v>81</v>
      </c>
      <c r="AY648" s="225" t="s">
        <v>141</v>
      </c>
    </row>
    <row r="649" spans="2:65" s="13" customFormat="1" ht="11.25">
      <c r="B649" s="226"/>
      <c r="C649" s="227"/>
      <c r="D649" s="213" t="s">
        <v>568</v>
      </c>
      <c r="E649" s="228" t="s">
        <v>43</v>
      </c>
      <c r="F649" s="229" t="s">
        <v>1023</v>
      </c>
      <c r="G649" s="227"/>
      <c r="H649" s="230">
        <v>0.2</v>
      </c>
      <c r="I649" s="231"/>
      <c r="J649" s="227"/>
      <c r="K649" s="227"/>
      <c r="L649" s="232"/>
      <c r="M649" s="233"/>
      <c r="N649" s="234"/>
      <c r="O649" s="234"/>
      <c r="P649" s="234"/>
      <c r="Q649" s="234"/>
      <c r="R649" s="234"/>
      <c r="S649" s="234"/>
      <c r="T649" s="235"/>
      <c r="AT649" s="236" t="s">
        <v>568</v>
      </c>
      <c r="AU649" s="236" t="s">
        <v>150</v>
      </c>
      <c r="AV649" s="13" t="s">
        <v>90</v>
      </c>
      <c r="AW649" s="13" t="s">
        <v>41</v>
      </c>
      <c r="AX649" s="13" t="s">
        <v>81</v>
      </c>
      <c r="AY649" s="236" t="s">
        <v>141</v>
      </c>
    </row>
    <row r="650" spans="2:65" s="14" customFormat="1" ht="11.25">
      <c r="B650" s="237"/>
      <c r="C650" s="238"/>
      <c r="D650" s="213" t="s">
        <v>568</v>
      </c>
      <c r="E650" s="239" t="s">
        <v>43</v>
      </c>
      <c r="F650" s="240" t="s">
        <v>571</v>
      </c>
      <c r="G650" s="238"/>
      <c r="H650" s="241">
        <v>129.73400000000001</v>
      </c>
      <c r="I650" s="242"/>
      <c r="J650" s="238"/>
      <c r="K650" s="238"/>
      <c r="L650" s="243"/>
      <c r="M650" s="244"/>
      <c r="N650" s="245"/>
      <c r="O650" s="245"/>
      <c r="P650" s="245"/>
      <c r="Q650" s="245"/>
      <c r="R650" s="245"/>
      <c r="S650" s="245"/>
      <c r="T650" s="246"/>
      <c r="AT650" s="247" t="s">
        <v>568</v>
      </c>
      <c r="AU650" s="247" t="s">
        <v>150</v>
      </c>
      <c r="AV650" s="14" t="s">
        <v>147</v>
      </c>
      <c r="AW650" s="14" t="s">
        <v>41</v>
      </c>
      <c r="AX650" s="14" t="s">
        <v>87</v>
      </c>
      <c r="AY650" s="247" t="s">
        <v>141</v>
      </c>
    </row>
    <row r="651" spans="2:65" s="1" customFormat="1" ht="33.75" customHeight="1">
      <c r="B651" s="35"/>
      <c r="C651" s="175" t="s">
        <v>1076</v>
      </c>
      <c r="D651" s="175" t="s">
        <v>142</v>
      </c>
      <c r="E651" s="176" t="s">
        <v>1077</v>
      </c>
      <c r="F651" s="177" t="s">
        <v>1078</v>
      </c>
      <c r="G651" s="178" t="s">
        <v>590</v>
      </c>
      <c r="H651" s="179">
        <v>27.15</v>
      </c>
      <c r="I651" s="180"/>
      <c r="J651" s="181">
        <f>ROUND(I651*H651,2)</f>
        <v>0</v>
      </c>
      <c r="K651" s="177" t="s">
        <v>146</v>
      </c>
      <c r="L651" s="39"/>
      <c r="M651" s="182" t="s">
        <v>43</v>
      </c>
      <c r="N651" s="183" t="s">
        <v>52</v>
      </c>
      <c r="O651" s="61"/>
      <c r="P651" s="184">
        <f>O651*H651</f>
        <v>0</v>
      </c>
      <c r="Q651" s="184">
        <v>0</v>
      </c>
      <c r="R651" s="184">
        <f>Q651*H651</f>
        <v>0</v>
      </c>
      <c r="S651" s="184">
        <v>0</v>
      </c>
      <c r="T651" s="185">
        <f>S651*H651</f>
        <v>0</v>
      </c>
      <c r="AR651" s="17" t="s">
        <v>198</v>
      </c>
      <c r="AT651" s="17" t="s">
        <v>142</v>
      </c>
      <c r="AU651" s="17" t="s">
        <v>150</v>
      </c>
      <c r="AY651" s="17" t="s">
        <v>141</v>
      </c>
      <c r="BE651" s="186">
        <f>IF(N651="základní",J651,0)</f>
        <v>0</v>
      </c>
      <c r="BF651" s="186">
        <f>IF(N651="snížená",J651,0)</f>
        <v>0</v>
      </c>
      <c r="BG651" s="186">
        <f>IF(N651="zákl. přenesená",J651,0)</f>
        <v>0</v>
      </c>
      <c r="BH651" s="186">
        <f>IF(N651="sníž. přenesená",J651,0)</f>
        <v>0</v>
      </c>
      <c r="BI651" s="186">
        <f>IF(N651="nulová",J651,0)</f>
        <v>0</v>
      </c>
      <c r="BJ651" s="17" t="s">
        <v>87</v>
      </c>
      <c r="BK651" s="186">
        <f>ROUND(I651*H651,2)</f>
        <v>0</v>
      </c>
      <c r="BL651" s="17" t="s">
        <v>198</v>
      </c>
      <c r="BM651" s="17" t="s">
        <v>1079</v>
      </c>
    </row>
    <row r="652" spans="2:65" s="1" customFormat="1" ht="29.25">
      <c r="B652" s="35"/>
      <c r="C652" s="36"/>
      <c r="D652" s="213" t="s">
        <v>566</v>
      </c>
      <c r="E652" s="36"/>
      <c r="F652" s="214" t="s">
        <v>1074</v>
      </c>
      <c r="G652" s="36"/>
      <c r="H652" s="36"/>
      <c r="I652" s="113"/>
      <c r="J652" s="36"/>
      <c r="K652" s="36"/>
      <c r="L652" s="39"/>
      <c r="M652" s="215"/>
      <c r="N652" s="61"/>
      <c r="O652" s="61"/>
      <c r="P652" s="61"/>
      <c r="Q652" s="61"/>
      <c r="R652" s="61"/>
      <c r="S652" s="61"/>
      <c r="T652" s="62"/>
      <c r="AT652" s="17" t="s">
        <v>566</v>
      </c>
      <c r="AU652" s="17" t="s">
        <v>150</v>
      </c>
    </row>
    <row r="653" spans="2:65" s="12" customFormat="1" ht="11.25">
      <c r="B653" s="216"/>
      <c r="C653" s="217"/>
      <c r="D653" s="213" t="s">
        <v>568</v>
      </c>
      <c r="E653" s="218" t="s">
        <v>43</v>
      </c>
      <c r="F653" s="219" t="s">
        <v>1080</v>
      </c>
      <c r="G653" s="217"/>
      <c r="H653" s="218" t="s">
        <v>43</v>
      </c>
      <c r="I653" s="220"/>
      <c r="J653" s="217"/>
      <c r="K653" s="217"/>
      <c r="L653" s="221"/>
      <c r="M653" s="222"/>
      <c r="N653" s="223"/>
      <c r="O653" s="223"/>
      <c r="P653" s="223"/>
      <c r="Q653" s="223"/>
      <c r="R653" s="223"/>
      <c r="S653" s="223"/>
      <c r="T653" s="224"/>
      <c r="AT653" s="225" t="s">
        <v>568</v>
      </c>
      <c r="AU653" s="225" t="s">
        <v>150</v>
      </c>
      <c r="AV653" s="12" t="s">
        <v>87</v>
      </c>
      <c r="AW653" s="12" t="s">
        <v>41</v>
      </c>
      <c r="AX653" s="12" t="s">
        <v>81</v>
      </c>
      <c r="AY653" s="225" t="s">
        <v>141</v>
      </c>
    </row>
    <row r="654" spans="2:65" s="13" customFormat="1" ht="11.25">
      <c r="B654" s="226"/>
      <c r="C654" s="227"/>
      <c r="D654" s="213" t="s">
        <v>568</v>
      </c>
      <c r="E654" s="228" t="s">
        <v>43</v>
      </c>
      <c r="F654" s="229" t="s">
        <v>1081</v>
      </c>
      <c r="G654" s="227"/>
      <c r="H654" s="230">
        <v>27.15</v>
      </c>
      <c r="I654" s="231"/>
      <c r="J654" s="227"/>
      <c r="K654" s="227"/>
      <c r="L654" s="232"/>
      <c r="M654" s="233"/>
      <c r="N654" s="234"/>
      <c r="O654" s="234"/>
      <c r="P654" s="234"/>
      <c r="Q654" s="234"/>
      <c r="R654" s="234"/>
      <c r="S654" s="234"/>
      <c r="T654" s="235"/>
      <c r="AT654" s="236" t="s">
        <v>568</v>
      </c>
      <c r="AU654" s="236" t="s">
        <v>150</v>
      </c>
      <c r="AV654" s="13" t="s">
        <v>90</v>
      </c>
      <c r="AW654" s="13" t="s">
        <v>41</v>
      </c>
      <c r="AX654" s="13" t="s">
        <v>81</v>
      </c>
      <c r="AY654" s="236" t="s">
        <v>141</v>
      </c>
    </row>
    <row r="655" spans="2:65" s="14" customFormat="1" ht="11.25">
      <c r="B655" s="237"/>
      <c r="C655" s="238"/>
      <c r="D655" s="213" t="s">
        <v>568</v>
      </c>
      <c r="E655" s="239" t="s">
        <v>43</v>
      </c>
      <c r="F655" s="240" t="s">
        <v>571</v>
      </c>
      <c r="G655" s="238"/>
      <c r="H655" s="241">
        <v>27.15</v>
      </c>
      <c r="I655" s="242"/>
      <c r="J655" s="238"/>
      <c r="K655" s="238"/>
      <c r="L655" s="243"/>
      <c r="M655" s="244"/>
      <c r="N655" s="245"/>
      <c r="O655" s="245"/>
      <c r="P655" s="245"/>
      <c r="Q655" s="245"/>
      <c r="R655" s="245"/>
      <c r="S655" s="245"/>
      <c r="T655" s="246"/>
      <c r="AT655" s="247" t="s">
        <v>568</v>
      </c>
      <c r="AU655" s="247" t="s">
        <v>150</v>
      </c>
      <c r="AV655" s="14" t="s">
        <v>147</v>
      </c>
      <c r="AW655" s="14" t="s">
        <v>41</v>
      </c>
      <c r="AX655" s="14" t="s">
        <v>87</v>
      </c>
      <c r="AY655" s="247" t="s">
        <v>141</v>
      </c>
    </row>
    <row r="656" spans="2:65" s="1" customFormat="1" ht="33.75" customHeight="1">
      <c r="B656" s="35"/>
      <c r="C656" s="175" t="s">
        <v>1082</v>
      </c>
      <c r="D656" s="175" t="s">
        <v>142</v>
      </c>
      <c r="E656" s="176" t="s">
        <v>1083</v>
      </c>
      <c r="F656" s="177" t="s">
        <v>1084</v>
      </c>
      <c r="G656" s="178" t="s">
        <v>590</v>
      </c>
      <c r="H656" s="179">
        <v>50.3</v>
      </c>
      <c r="I656" s="180"/>
      <c r="J656" s="181">
        <f>ROUND(I656*H656,2)</f>
        <v>0</v>
      </c>
      <c r="K656" s="177" t="s">
        <v>146</v>
      </c>
      <c r="L656" s="39"/>
      <c r="M656" s="182" t="s">
        <v>43</v>
      </c>
      <c r="N656" s="183" t="s">
        <v>52</v>
      </c>
      <c r="O656" s="61"/>
      <c r="P656" s="184">
        <f>O656*H656</f>
        <v>0</v>
      </c>
      <c r="Q656" s="184">
        <v>0</v>
      </c>
      <c r="R656" s="184">
        <f>Q656*H656</f>
        <v>0</v>
      </c>
      <c r="S656" s="184">
        <v>0</v>
      </c>
      <c r="T656" s="185">
        <f>S656*H656</f>
        <v>0</v>
      </c>
      <c r="AR656" s="17" t="s">
        <v>198</v>
      </c>
      <c r="AT656" s="17" t="s">
        <v>142</v>
      </c>
      <c r="AU656" s="17" t="s">
        <v>150</v>
      </c>
      <c r="AY656" s="17" t="s">
        <v>141</v>
      </c>
      <c r="BE656" s="186">
        <f>IF(N656="základní",J656,0)</f>
        <v>0</v>
      </c>
      <c r="BF656" s="186">
        <f>IF(N656="snížená",J656,0)</f>
        <v>0</v>
      </c>
      <c r="BG656" s="186">
        <f>IF(N656="zákl. přenesená",J656,0)</f>
        <v>0</v>
      </c>
      <c r="BH656" s="186">
        <f>IF(N656="sníž. přenesená",J656,0)</f>
        <v>0</v>
      </c>
      <c r="BI656" s="186">
        <f>IF(N656="nulová",J656,0)</f>
        <v>0</v>
      </c>
      <c r="BJ656" s="17" t="s">
        <v>87</v>
      </c>
      <c r="BK656" s="186">
        <f>ROUND(I656*H656,2)</f>
        <v>0</v>
      </c>
      <c r="BL656" s="17" t="s">
        <v>198</v>
      </c>
      <c r="BM656" s="17" t="s">
        <v>1085</v>
      </c>
    </row>
    <row r="657" spans="2:65" s="1" customFormat="1" ht="29.25">
      <c r="B657" s="35"/>
      <c r="C657" s="36"/>
      <c r="D657" s="213" t="s">
        <v>566</v>
      </c>
      <c r="E657" s="36"/>
      <c r="F657" s="214" t="s">
        <v>1074</v>
      </c>
      <c r="G657" s="36"/>
      <c r="H657" s="36"/>
      <c r="I657" s="113"/>
      <c r="J657" s="36"/>
      <c r="K657" s="36"/>
      <c r="L657" s="39"/>
      <c r="M657" s="215"/>
      <c r="N657" s="61"/>
      <c r="O657" s="61"/>
      <c r="P657" s="61"/>
      <c r="Q657" s="61"/>
      <c r="R657" s="61"/>
      <c r="S657" s="61"/>
      <c r="T657" s="62"/>
      <c r="AT657" s="17" t="s">
        <v>566</v>
      </c>
      <c r="AU657" s="17" t="s">
        <v>150</v>
      </c>
    </row>
    <row r="658" spans="2:65" s="12" customFormat="1" ht="11.25">
      <c r="B658" s="216"/>
      <c r="C658" s="217"/>
      <c r="D658" s="213" t="s">
        <v>568</v>
      </c>
      <c r="E658" s="218" t="s">
        <v>43</v>
      </c>
      <c r="F658" s="219" t="s">
        <v>1086</v>
      </c>
      <c r="G658" s="217"/>
      <c r="H658" s="218" t="s">
        <v>43</v>
      </c>
      <c r="I658" s="220"/>
      <c r="J658" s="217"/>
      <c r="K658" s="217"/>
      <c r="L658" s="221"/>
      <c r="M658" s="222"/>
      <c r="N658" s="223"/>
      <c r="O658" s="223"/>
      <c r="P658" s="223"/>
      <c r="Q658" s="223"/>
      <c r="R658" s="223"/>
      <c r="S658" s="223"/>
      <c r="T658" s="224"/>
      <c r="AT658" s="225" t="s">
        <v>568</v>
      </c>
      <c r="AU658" s="225" t="s">
        <v>150</v>
      </c>
      <c r="AV658" s="12" t="s">
        <v>87</v>
      </c>
      <c r="AW658" s="12" t="s">
        <v>41</v>
      </c>
      <c r="AX658" s="12" t="s">
        <v>81</v>
      </c>
      <c r="AY658" s="225" t="s">
        <v>141</v>
      </c>
    </row>
    <row r="659" spans="2:65" s="13" customFormat="1" ht="11.25">
      <c r="B659" s="226"/>
      <c r="C659" s="227"/>
      <c r="D659" s="213" t="s">
        <v>568</v>
      </c>
      <c r="E659" s="228" t="s">
        <v>43</v>
      </c>
      <c r="F659" s="229" t="s">
        <v>1087</v>
      </c>
      <c r="G659" s="227"/>
      <c r="H659" s="230">
        <v>50.3</v>
      </c>
      <c r="I659" s="231"/>
      <c r="J659" s="227"/>
      <c r="K659" s="227"/>
      <c r="L659" s="232"/>
      <c r="M659" s="233"/>
      <c r="N659" s="234"/>
      <c r="O659" s="234"/>
      <c r="P659" s="234"/>
      <c r="Q659" s="234"/>
      <c r="R659" s="234"/>
      <c r="S659" s="234"/>
      <c r="T659" s="235"/>
      <c r="AT659" s="236" t="s">
        <v>568</v>
      </c>
      <c r="AU659" s="236" t="s">
        <v>150</v>
      </c>
      <c r="AV659" s="13" t="s">
        <v>90</v>
      </c>
      <c r="AW659" s="13" t="s">
        <v>41</v>
      </c>
      <c r="AX659" s="13" t="s">
        <v>81</v>
      </c>
      <c r="AY659" s="236" t="s">
        <v>141</v>
      </c>
    </row>
    <row r="660" spans="2:65" s="14" customFormat="1" ht="11.25">
      <c r="B660" s="237"/>
      <c r="C660" s="238"/>
      <c r="D660" s="213" t="s">
        <v>568</v>
      </c>
      <c r="E660" s="239" t="s">
        <v>43</v>
      </c>
      <c r="F660" s="240" t="s">
        <v>571</v>
      </c>
      <c r="G660" s="238"/>
      <c r="H660" s="241">
        <v>50.3</v>
      </c>
      <c r="I660" s="242"/>
      <c r="J660" s="238"/>
      <c r="K660" s="238"/>
      <c r="L660" s="243"/>
      <c r="M660" s="244"/>
      <c r="N660" s="245"/>
      <c r="O660" s="245"/>
      <c r="P660" s="245"/>
      <c r="Q660" s="245"/>
      <c r="R660" s="245"/>
      <c r="S660" s="245"/>
      <c r="T660" s="246"/>
      <c r="AT660" s="247" t="s">
        <v>568</v>
      </c>
      <c r="AU660" s="247" t="s">
        <v>150</v>
      </c>
      <c r="AV660" s="14" t="s">
        <v>147</v>
      </c>
      <c r="AW660" s="14" t="s">
        <v>41</v>
      </c>
      <c r="AX660" s="14" t="s">
        <v>87</v>
      </c>
      <c r="AY660" s="247" t="s">
        <v>141</v>
      </c>
    </row>
    <row r="661" spans="2:65" s="1" customFormat="1" ht="16.5" customHeight="1">
      <c r="B661" s="35"/>
      <c r="C661" s="175" t="s">
        <v>304</v>
      </c>
      <c r="D661" s="175" t="s">
        <v>142</v>
      </c>
      <c r="E661" s="176" t="s">
        <v>1088</v>
      </c>
      <c r="F661" s="177" t="s">
        <v>1089</v>
      </c>
      <c r="G661" s="178" t="s">
        <v>590</v>
      </c>
      <c r="H661" s="179">
        <v>29.855</v>
      </c>
      <c r="I661" s="180"/>
      <c r="J661" s="181">
        <f>ROUND(I661*H661,2)</f>
        <v>0</v>
      </c>
      <c r="K661" s="177" t="s">
        <v>379</v>
      </c>
      <c r="L661" s="39"/>
      <c r="M661" s="182" t="s">
        <v>43</v>
      </c>
      <c r="N661" s="183" t="s">
        <v>52</v>
      </c>
      <c r="O661" s="61"/>
      <c r="P661" s="184">
        <f>O661*H661</f>
        <v>0</v>
      </c>
      <c r="Q661" s="184">
        <v>0</v>
      </c>
      <c r="R661" s="184">
        <f>Q661*H661</f>
        <v>0</v>
      </c>
      <c r="S661" s="184">
        <v>0</v>
      </c>
      <c r="T661" s="185">
        <f>S661*H661</f>
        <v>0</v>
      </c>
      <c r="AR661" s="17" t="s">
        <v>147</v>
      </c>
      <c r="AT661" s="17" t="s">
        <v>142</v>
      </c>
      <c r="AU661" s="17" t="s">
        <v>150</v>
      </c>
      <c r="AY661" s="17" t="s">
        <v>141</v>
      </c>
      <c r="BE661" s="186">
        <f>IF(N661="základní",J661,0)</f>
        <v>0</v>
      </c>
      <c r="BF661" s="186">
        <f>IF(N661="snížená",J661,0)</f>
        <v>0</v>
      </c>
      <c r="BG661" s="186">
        <f>IF(N661="zákl. přenesená",J661,0)</f>
        <v>0</v>
      </c>
      <c r="BH661" s="186">
        <f>IF(N661="sníž. přenesená",J661,0)</f>
        <v>0</v>
      </c>
      <c r="BI661" s="186">
        <f>IF(N661="nulová",J661,0)</f>
        <v>0</v>
      </c>
      <c r="BJ661" s="17" t="s">
        <v>87</v>
      </c>
      <c r="BK661" s="186">
        <f>ROUND(I661*H661,2)</f>
        <v>0</v>
      </c>
      <c r="BL661" s="17" t="s">
        <v>147</v>
      </c>
      <c r="BM661" s="17" t="s">
        <v>1090</v>
      </c>
    </row>
    <row r="662" spans="2:65" s="1" customFormat="1" ht="58.5">
      <c r="B662" s="35"/>
      <c r="C662" s="36"/>
      <c r="D662" s="213" t="s">
        <v>566</v>
      </c>
      <c r="E662" s="36"/>
      <c r="F662" s="214" t="s">
        <v>1091</v>
      </c>
      <c r="G662" s="36"/>
      <c r="H662" s="36"/>
      <c r="I662" s="113"/>
      <c r="J662" s="36"/>
      <c r="K662" s="36"/>
      <c r="L662" s="39"/>
      <c r="M662" s="215"/>
      <c r="N662" s="61"/>
      <c r="O662" s="61"/>
      <c r="P662" s="61"/>
      <c r="Q662" s="61"/>
      <c r="R662" s="61"/>
      <c r="S662" s="61"/>
      <c r="T662" s="62"/>
      <c r="AT662" s="17" t="s">
        <v>566</v>
      </c>
      <c r="AU662" s="17" t="s">
        <v>150</v>
      </c>
    </row>
    <row r="663" spans="2:65" s="12" customFormat="1" ht="11.25">
      <c r="B663" s="216"/>
      <c r="C663" s="217"/>
      <c r="D663" s="213" t="s">
        <v>568</v>
      </c>
      <c r="E663" s="218" t="s">
        <v>43</v>
      </c>
      <c r="F663" s="219" t="s">
        <v>1092</v>
      </c>
      <c r="G663" s="217"/>
      <c r="H663" s="218" t="s">
        <v>43</v>
      </c>
      <c r="I663" s="220"/>
      <c r="J663" s="217"/>
      <c r="K663" s="217"/>
      <c r="L663" s="221"/>
      <c r="M663" s="222"/>
      <c r="N663" s="223"/>
      <c r="O663" s="223"/>
      <c r="P663" s="223"/>
      <c r="Q663" s="223"/>
      <c r="R663" s="223"/>
      <c r="S663" s="223"/>
      <c r="T663" s="224"/>
      <c r="AT663" s="225" t="s">
        <v>568</v>
      </c>
      <c r="AU663" s="225" t="s">
        <v>150</v>
      </c>
      <c r="AV663" s="12" t="s">
        <v>87</v>
      </c>
      <c r="AW663" s="12" t="s">
        <v>41</v>
      </c>
      <c r="AX663" s="12" t="s">
        <v>81</v>
      </c>
      <c r="AY663" s="225" t="s">
        <v>141</v>
      </c>
    </row>
    <row r="664" spans="2:65" s="13" customFormat="1" ht="11.25">
      <c r="B664" s="226"/>
      <c r="C664" s="227"/>
      <c r="D664" s="213" t="s">
        <v>568</v>
      </c>
      <c r="E664" s="228" t="s">
        <v>43</v>
      </c>
      <c r="F664" s="229" t="s">
        <v>1093</v>
      </c>
      <c r="G664" s="227"/>
      <c r="H664" s="230">
        <v>22.355</v>
      </c>
      <c r="I664" s="231"/>
      <c r="J664" s="227"/>
      <c r="K664" s="227"/>
      <c r="L664" s="232"/>
      <c r="M664" s="233"/>
      <c r="N664" s="234"/>
      <c r="O664" s="234"/>
      <c r="P664" s="234"/>
      <c r="Q664" s="234"/>
      <c r="R664" s="234"/>
      <c r="S664" s="234"/>
      <c r="T664" s="235"/>
      <c r="AT664" s="236" t="s">
        <v>568</v>
      </c>
      <c r="AU664" s="236" t="s">
        <v>150</v>
      </c>
      <c r="AV664" s="13" t="s">
        <v>90</v>
      </c>
      <c r="AW664" s="13" t="s">
        <v>41</v>
      </c>
      <c r="AX664" s="13" t="s">
        <v>81</v>
      </c>
      <c r="AY664" s="236" t="s">
        <v>141</v>
      </c>
    </row>
    <row r="665" spans="2:65" s="12" customFormat="1" ht="11.25">
      <c r="B665" s="216"/>
      <c r="C665" s="217"/>
      <c r="D665" s="213" t="s">
        <v>568</v>
      </c>
      <c r="E665" s="218" t="s">
        <v>43</v>
      </c>
      <c r="F665" s="219" t="s">
        <v>1018</v>
      </c>
      <c r="G665" s="217"/>
      <c r="H665" s="218" t="s">
        <v>43</v>
      </c>
      <c r="I665" s="220"/>
      <c r="J665" s="217"/>
      <c r="K665" s="217"/>
      <c r="L665" s="221"/>
      <c r="M665" s="222"/>
      <c r="N665" s="223"/>
      <c r="O665" s="223"/>
      <c r="P665" s="223"/>
      <c r="Q665" s="223"/>
      <c r="R665" s="223"/>
      <c r="S665" s="223"/>
      <c r="T665" s="224"/>
      <c r="AT665" s="225" t="s">
        <v>568</v>
      </c>
      <c r="AU665" s="225" t="s">
        <v>150</v>
      </c>
      <c r="AV665" s="12" t="s">
        <v>87</v>
      </c>
      <c r="AW665" s="12" t="s">
        <v>41</v>
      </c>
      <c r="AX665" s="12" t="s">
        <v>81</v>
      </c>
      <c r="AY665" s="225" t="s">
        <v>141</v>
      </c>
    </row>
    <row r="666" spans="2:65" s="13" customFormat="1" ht="11.25">
      <c r="B666" s="226"/>
      <c r="C666" s="227"/>
      <c r="D666" s="213" t="s">
        <v>568</v>
      </c>
      <c r="E666" s="228" t="s">
        <v>43</v>
      </c>
      <c r="F666" s="229" t="s">
        <v>1019</v>
      </c>
      <c r="G666" s="227"/>
      <c r="H666" s="230">
        <v>7.5</v>
      </c>
      <c r="I666" s="231"/>
      <c r="J666" s="227"/>
      <c r="K666" s="227"/>
      <c r="L666" s="232"/>
      <c r="M666" s="233"/>
      <c r="N666" s="234"/>
      <c r="O666" s="234"/>
      <c r="P666" s="234"/>
      <c r="Q666" s="234"/>
      <c r="R666" s="234"/>
      <c r="S666" s="234"/>
      <c r="T666" s="235"/>
      <c r="AT666" s="236" t="s">
        <v>568</v>
      </c>
      <c r="AU666" s="236" t="s">
        <v>150</v>
      </c>
      <c r="AV666" s="13" t="s">
        <v>90</v>
      </c>
      <c r="AW666" s="13" t="s">
        <v>41</v>
      </c>
      <c r="AX666" s="13" t="s">
        <v>81</v>
      </c>
      <c r="AY666" s="236" t="s">
        <v>141</v>
      </c>
    </row>
    <row r="667" spans="2:65" s="14" customFormat="1" ht="11.25">
      <c r="B667" s="237"/>
      <c r="C667" s="238"/>
      <c r="D667" s="213" t="s">
        <v>568</v>
      </c>
      <c r="E667" s="239" t="s">
        <v>43</v>
      </c>
      <c r="F667" s="240" t="s">
        <v>571</v>
      </c>
      <c r="G667" s="238"/>
      <c r="H667" s="241">
        <v>29.855</v>
      </c>
      <c r="I667" s="242"/>
      <c r="J667" s="238"/>
      <c r="K667" s="238"/>
      <c r="L667" s="243"/>
      <c r="M667" s="244"/>
      <c r="N667" s="245"/>
      <c r="O667" s="245"/>
      <c r="P667" s="245"/>
      <c r="Q667" s="245"/>
      <c r="R667" s="245"/>
      <c r="S667" s="245"/>
      <c r="T667" s="246"/>
      <c r="AT667" s="247" t="s">
        <v>568</v>
      </c>
      <c r="AU667" s="247" t="s">
        <v>150</v>
      </c>
      <c r="AV667" s="14" t="s">
        <v>147</v>
      </c>
      <c r="AW667" s="14" t="s">
        <v>41</v>
      </c>
      <c r="AX667" s="14" t="s">
        <v>87</v>
      </c>
      <c r="AY667" s="247" t="s">
        <v>141</v>
      </c>
    </row>
    <row r="668" spans="2:65" s="1" customFormat="1" ht="16.5" customHeight="1">
      <c r="B668" s="35"/>
      <c r="C668" s="175" t="s">
        <v>1094</v>
      </c>
      <c r="D668" s="175" t="s">
        <v>142</v>
      </c>
      <c r="E668" s="176" t="s">
        <v>1095</v>
      </c>
      <c r="F668" s="177" t="s">
        <v>1096</v>
      </c>
      <c r="G668" s="178" t="s">
        <v>590</v>
      </c>
      <c r="H668" s="179">
        <v>55.7</v>
      </c>
      <c r="I668" s="180"/>
      <c r="J668" s="181">
        <f>ROUND(I668*H668,2)</f>
        <v>0</v>
      </c>
      <c r="K668" s="177" t="s">
        <v>379</v>
      </c>
      <c r="L668" s="39"/>
      <c r="M668" s="182" t="s">
        <v>43</v>
      </c>
      <c r="N668" s="183" t="s">
        <v>52</v>
      </c>
      <c r="O668" s="61"/>
      <c r="P668" s="184">
        <f>O668*H668</f>
        <v>0</v>
      </c>
      <c r="Q668" s="184">
        <v>0</v>
      </c>
      <c r="R668" s="184">
        <f>Q668*H668</f>
        <v>0</v>
      </c>
      <c r="S668" s="184">
        <v>0</v>
      </c>
      <c r="T668" s="185">
        <f>S668*H668</f>
        <v>0</v>
      </c>
      <c r="AR668" s="17" t="s">
        <v>147</v>
      </c>
      <c r="AT668" s="17" t="s">
        <v>142</v>
      </c>
      <c r="AU668" s="17" t="s">
        <v>150</v>
      </c>
      <c r="AY668" s="17" t="s">
        <v>141</v>
      </c>
      <c r="BE668" s="186">
        <f>IF(N668="základní",J668,0)</f>
        <v>0</v>
      </c>
      <c r="BF668" s="186">
        <f>IF(N668="snížená",J668,0)</f>
        <v>0</v>
      </c>
      <c r="BG668" s="186">
        <f>IF(N668="zákl. přenesená",J668,0)</f>
        <v>0</v>
      </c>
      <c r="BH668" s="186">
        <f>IF(N668="sníž. přenesená",J668,0)</f>
        <v>0</v>
      </c>
      <c r="BI668" s="186">
        <f>IF(N668="nulová",J668,0)</f>
        <v>0</v>
      </c>
      <c r="BJ668" s="17" t="s">
        <v>87</v>
      </c>
      <c r="BK668" s="186">
        <f>ROUND(I668*H668,2)</f>
        <v>0</v>
      </c>
      <c r="BL668" s="17" t="s">
        <v>147</v>
      </c>
      <c r="BM668" s="17" t="s">
        <v>1097</v>
      </c>
    </row>
    <row r="669" spans="2:65" s="1" customFormat="1" ht="58.5">
      <c r="B669" s="35"/>
      <c r="C669" s="36"/>
      <c r="D669" s="213" t="s">
        <v>566</v>
      </c>
      <c r="E669" s="36"/>
      <c r="F669" s="214" t="s">
        <v>1091</v>
      </c>
      <c r="G669" s="36"/>
      <c r="H669" s="36"/>
      <c r="I669" s="113"/>
      <c r="J669" s="36"/>
      <c r="K669" s="36"/>
      <c r="L669" s="39"/>
      <c r="M669" s="215"/>
      <c r="N669" s="61"/>
      <c r="O669" s="61"/>
      <c r="P669" s="61"/>
      <c r="Q669" s="61"/>
      <c r="R669" s="61"/>
      <c r="S669" s="61"/>
      <c r="T669" s="62"/>
      <c r="AT669" s="17" t="s">
        <v>566</v>
      </c>
      <c r="AU669" s="17" t="s">
        <v>150</v>
      </c>
    </row>
    <row r="670" spans="2:65" s="12" customFormat="1" ht="11.25">
      <c r="B670" s="216"/>
      <c r="C670" s="217"/>
      <c r="D670" s="213" t="s">
        <v>568</v>
      </c>
      <c r="E670" s="218" t="s">
        <v>43</v>
      </c>
      <c r="F670" s="219" t="s">
        <v>1092</v>
      </c>
      <c r="G670" s="217"/>
      <c r="H670" s="218" t="s">
        <v>43</v>
      </c>
      <c r="I670" s="220"/>
      <c r="J670" s="217"/>
      <c r="K670" s="217"/>
      <c r="L670" s="221"/>
      <c r="M670" s="222"/>
      <c r="N670" s="223"/>
      <c r="O670" s="223"/>
      <c r="P670" s="223"/>
      <c r="Q670" s="223"/>
      <c r="R670" s="223"/>
      <c r="S670" s="223"/>
      <c r="T670" s="224"/>
      <c r="AT670" s="225" t="s">
        <v>568</v>
      </c>
      <c r="AU670" s="225" t="s">
        <v>150</v>
      </c>
      <c r="AV670" s="12" t="s">
        <v>87</v>
      </c>
      <c r="AW670" s="12" t="s">
        <v>41</v>
      </c>
      <c r="AX670" s="12" t="s">
        <v>81</v>
      </c>
      <c r="AY670" s="225" t="s">
        <v>141</v>
      </c>
    </row>
    <row r="671" spans="2:65" s="13" customFormat="1" ht="11.25">
      <c r="B671" s="226"/>
      <c r="C671" s="227"/>
      <c r="D671" s="213" t="s">
        <v>568</v>
      </c>
      <c r="E671" s="228" t="s">
        <v>43</v>
      </c>
      <c r="F671" s="229" t="s">
        <v>1098</v>
      </c>
      <c r="G671" s="227"/>
      <c r="H671" s="230">
        <v>55.7</v>
      </c>
      <c r="I671" s="231"/>
      <c r="J671" s="227"/>
      <c r="K671" s="227"/>
      <c r="L671" s="232"/>
      <c r="M671" s="233"/>
      <c r="N671" s="234"/>
      <c r="O671" s="234"/>
      <c r="P671" s="234"/>
      <c r="Q671" s="234"/>
      <c r="R671" s="234"/>
      <c r="S671" s="234"/>
      <c r="T671" s="235"/>
      <c r="AT671" s="236" t="s">
        <v>568</v>
      </c>
      <c r="AU671" s="236" t="s">
        <v>150</v>
      </c>
      <c r="AV671" s="13" t="s">
        <v>90</v>
      </c>
      <c r="AW671" s="13" t="s">
        <v>41</v>
      </c>
      <c r="AX671" s="13" t="s">
        <v>81</v>
      </c>
      <c r="AY671" s="236" t="s">
        <v>141</v>
      </c>
    </row>
    <row r="672" spans="2:65" s="14" customFormat="1" ht="11.25">
      <c r="B672" s="237"/>
      <c r="C672" s="238"/>
      <c r="D672" s="213" t="s">
        <v>568</v>
      </c>
      <c r="E672" s="239" t="s">
        <v>43</v>
      </c>
      <c r="F672" s="240" t="s">
        <v>571</v>
      </c>
      <c r="G672" s="238"/>
      <c r="H672" s="241">
        <v>55.7</v>
      </c>
      <c r="I672" s="242"/>
      <c r="J672" s="238"/>
      <c r="K672" s="238"/>
      <c r="L672" s="243"/>
      <c r="M672" s="244"/>
      <c r="N672" s="245"/>
      <c r="O672" s="245"/>
      <c r="P672" s="245"/>
      <c r="Q672" s="245"/>
      <c r="R672" s="245"/>
      <c r="S672" s="245"/>
      <c r="T672" s="246"/>
      <c r="AT672" s="247" t="s">
        <v>568</v>
      </c>
      <c r="AU672" s="247" t="s">
        <v>150</v>
      </c>
      <c r="AV672" s="14" t="s">
        <v>147</v>
      </c>
      <c r="AW672" s="14" t="s">
        <v>41</v>
      </c>
      <c r="AX672" s="14" t="s">
        <v>87</v>
      </c>
      <c r="AY672" s="247" t="s">
        <v>141</v>
      </c>
    </row>
    <row r="673" spans="2:65" s="1" customFormat="1" ht="22.5" customHeight="1">
      <c r="B673" s="35"/>
      <c r="C673" s="175" t="s">
        <v>307</v>
      </c>
      <c r="D673" s="175" t="s">
        <v>142</v>
      </c>
      <c r="E673" s="176" t="s">
        <v>1099</v>
      </c>
      <c r="F673" s="177" t="s">
        <v>1100</v>
      </c>
      <c r="G673" s="178" t="s">
        <v>590</v>
      </c>
      <c r="H673" s="179">
        <v>12.73</v>
      </c>
      <c r="I673" s="180"/>
      <c r="J673" s="181">
        <f>ROUND(I673*H673,2)</f>
        <v>0</v>
      </c>
      <c r="K673" s="177" t="s">
        <v>379</v>
      </c>
      <c r="L673" s="39"/>
      <c r="M673" s="182" t="s">
        <v>43</v>
      </c>
      <c r="N673" s="183" t="s">
        <v>52</v>
      </c>
      <c r="O673" s="61"/>
      <c r="P673" s="184">
        <f>O673*H673</f>
        <v>0</v>
      </c>
      <c r="Q673" s="184">
        <v>0</v>
      </c>
      <c r="R673" s="184">
        <f>Q673*H673</f>
        <v>0</v>
      </c>
      <c r="S673" s="184">
        <v>0</v>
      </c>
      <c r="T673" s="185">
        <f>S673*H673</f>
        <v>0</v>
      </c>
      <c r="AR673" s="17" t="s">
        <v>147</v>
      </c>
      <c r="AT673" s="17" t="s">
        <v>142</v>
      </c>
      <c r="AU673" s="17" t="s">
        <v>150</v>
      </c>
      <c r="AY673" s="17" t="s">
        <v>141</v>
      </c>
      <c r="BE673" s="186">
        <f>IF(N673="základní",J673,0)</f>
        <v>0</v>
      </c>
      <c r="BF673" s="186">
        <f>IF(N673="snížená",J673,0)</f>
        <v>0</v>
      </c>
      <c r="BG673" s="186">
        <f>IF(N673="zákl. přenesená",J673,0)</f>
        <v>0</v>
      </c>
      <c r="BH673" s="186">
        <f>IF(N673="sníž. přenesená",J673,0)</f>
        <v>0</v>
      </c>
      <c r="BI673" s="186">
        <f>IF(N673="nulová",J673,0)</f>
        <v>0</v>
      </c>
      <c r="BJ673" s="17" t="s">
        <v>87</v>
      </c>
      <c r="BK673" s="186">
        <f>ROUND(I673*H673,2)</f>
        <v>0</v>
      </c>
      <c r="BL673" s="17" t="s">
        <v>147</v>
      </c>
      <c r="BM673" s="17" t="s">
        <v>1101</v>
      </c>
    </row>
    <row r="674" spans="2:65" s="1" customFormat="1" ht="29.25">
      <c r="B674" s="35"/>
      <c r="C674" s="36"/>
      <c r="D674" s="213" t="s">
        <v>566</v>
      </c>
      <c r="E674" s="36"/>
      <c r="F674" s="214" t="s">
        <v>1102</v>
      </c>
      <c r="G674" s="36"/>
      <c r="H674" s="36"/>
      <c r="I674" s="113"/>
      <c r="J674" s="36"/>
      <c r="K674" s="36"/>
      <c r="L674" s="39"/>
      <c r="M674" s="215"/>
      <c r="N674" s="61"/>
      <c r="O674" s="61"/>
      <c r="P674" s="61"/>
      <c r="Q674" s="61"/>
      <c r="R674" s="61"/>
      <c r="S674" s="61"/>
      <c r="T674" s="62"/>
      <c r="AT674" s="17" t="s">
        <v>566</v>
      </c>
      <c r="AU674" s="17" t="s">
        <v>150</v>
      </c>
    </row>
    <row r="675" spans="2:65" s="13" customFormat="1" ht="11.25">
      <c r="B675" s="226"/>
      <c r="C675" s="227"/>
      <c r="D675" s="213" t="s">
        <v>568</v>
      </c>
      <c r="E675" s="228" t="s">
        <v>43</v>
      </c>
      <c r="F675" s="229" t="s">
        <v>1103</v>
      </c>
      <c r="G675" s="227"/>
      <c r="H675" s="230">
        <v>12.73</v>
      </c>
      <c r="I675" s="231"/>
      <c r="J675" s="227"/>
      <c r="K675" s="227"/>
      <c r="L675" s="232"/>
      <c r="M675" s="233"/>
      <c r="N675" s="234"/>
      <c r="O675" s="234"/>
      <c r="P675" s="234"/>
      <c r="Q675" s="234"/>
      <c r="R675" s="234"/>
      <c r="S675" s="234"/>
      <c r="T675" s="235"/>
      <c r="AT675" s="236" t="s">
        <v>568</v>
      </c>
      <c r="AU675" s="236" t="s">
        <v>150</v>
      </c>
      <c r="AV675" s="13" t="s">
        <v>90</v>
      </c>
      <c r="AW675" s="13" t="s">
        <v>41</v>
      </c>
      <c r="AX675" s="13" t="s">
        <v>81</v>
      </c>
      <c r="AY675" s="236" t="s">
        <v>141</v>
      </c>
    </row>
    <row r="676" spans="2:65" s="14" customFormat="1" ht="11.25">
      <c r="B676" s="237"/>
      <c r="C676" s="238"/>
      <c r="D676" s="213" t="s">
        <v>568</v>
      </c>
      <c r="E676" s="239" t="s">
        <v>43</v>
      </c>
      <c r="F676" s="240" t="s">
        <v>571</v>
      </c>
      <c r="G676" s="238"/>
      <c r="H676" s="241">
        <v>12.73</v>
      </c>
      <c r="I676" s="242"/>
      <c r="J676" s="238"/>
      <c r="K676" s="238"/>
      <c r="L676" s="243"/>
      <c r="M676" s="244"/>
      <c r="N676" s="245"/>
      <c r="O676" s="245"/>
      <c r="P676" s="245"/>
      <c r="Q676" s="245"/>
      <c r="R676" s="245"/>
      <c r="S676" s="245"/>
      <c r="T676" s="246"/>
      <c r="AT676" s="247" t="s">
        <v>568</v>
      </c>
      <c r="AU676" s="247" t="s">
        <v>150</v>
      </c>
      <c r="AV676" s="14" t="s">
        <v>147</v>
      </c>
      <c r="AW676" s="14" t="s">
        <v>41</v>
      </c>
      <c r="AX676" s="14" t="s">
        <v>87</v>
      </c>
      <c r="AY676" s="247" t="s">
        <v>141</v>
      </c>
    </row>
    <row r="677" spans="2:65" s="1" customFormat="1" ht="22.5" customHeight="1">
      <c r="B677" s="35"/>
      <c r="C677" s="175" t="s">
        <v>1104</v>
      </c>
      <c r="D677" s="175" t="s">
        <v>142</v>
      </c>
      <c r="E677" s="176" t="s">
        <v>1105</v>
      </c>
      <c r="F677" s="177" t="s">
        <v>1106</v>
      </c>
      <c r="G677" s="178" t="s">
        <v>590</v>
      </c>
      <c r="H677" s="179">
        <v>2.5</v>
      </c>
      <c r="I677" s="180"/>
      <c r="J677" s="181">
        <f>ROUND(I677*H677,2)</f>
        <v>0</v>
      </c>
      <c r="K677" s="177" t="s">
        <v>379</v>
      </c>
      <c r="L677" s="39"/>
      <c r="M677" s="182" t="s">
        <v>43</v>
      </c>
      <c r="N677" s="183" t="s">
        <v>52</v>
      </c>
      <c r="O677" s="61"/>
      <c r="P677" s="184">
        <f>O677*H677</f>
        <v>0</v>
      </c>
      <c r="Q677" s="184">
        <v>0</v>
      </c>
      <c r="R677" s="184">
        <f>Q677*H677</f>
        <v>0</v>
      </c>
      <c r="S677" s="184">
        <v>0</v>
      </c>
      <c r="T677" s="185">
        <f>S677*H677</f>
        <v>0</v>
      </c>
      <c r="AR677" s="17" t="s">
        <v>147</v>
      </c>
      <c r="AT677" s="17" t="s">
        <v>142</v>
      </c>
      <c r="AU677" s="17" t="s">
        <v>150</v>
      </c>
      <c r="AY677" s="17" t="s">
        <v>141</v>
      </c>
      <c r="BE677" s="186">
        <f>IF(N677="základní",J677,0)</f>
        <v>0</v>
      </c>
      <c r="BF677" s="186">
        <f>IF(N677="snížená",J677,0)</f>
        <v>0</v>
      </c>
      <c r="BG677" s="186">
        <f>IF(N677="zákl. přenesená",J677,0)</f>
        <v>0</v>
      </c>
      <c r="BH677" s="186">
        <f>IF(N677="sníž. přenesená",J677,0)</f>
        <v>0</v>
      </c>
      <c r="BI677" s="186">
        <f>IF(N677="nulová",J677,0)</f>
        <v>0</v>
      </c>
      <c r="BJ677" s="17" t="s">
        <v>87</v>
      </c>
      <c r="BK677" s="186">
        <f>ROUND(I677*H677,2)</f>
        <v>0</v>
      </c>
      <c r="BL677" s="17" t="s">
        <v>147</v>
      </c>
      <c r="BM677" s="17" t="s">
        <v>1107</v>
      </c>
    </row>
    <row r="678" spans="2:65" s="1" customFormat="1" ht="58.5">
      <c r="B678" s="35"/>
      <c r="C678" s="36"/>
      <c r="D678" s="213" t="s">
        <v>566</v>
      </c>
      <c r="E678" s="36"/>
      <c r="F678" s="214" t="s">
        <v>1108</v>
      </c>
      <c r="G678" s="36"/>
      <c r="H678" s="36"/>
      <c r="I678" s="113"/>
      <c r="J678" s="36"/>
      <c r="K678" s="36"/>
      <c r="L678" s="39"/>
      <c r="M678" s="215"/>
      <c r="N678" s="61"/>
      <c r="O678" s="61"/>
      <c r="P678" s="61"/>
      <c r="Q678" s="61"/>
      <c r="R678" s="61"/>
      <c r="S678" s="61"/>
      <c r="T678" s="62"/>
      <c r="AT678" s="17" t="s">
        <v>566</v>
      </c>
      <c r="AU678" s="17" t="s">
        <v>150</v>
      </c>
    </row>
    <row r="679" spans="2:65" s="12" customFormat="1" ht="11.25">
      <c r="B679" s="216"/>
      <c r="C679" s="217"/>
      <c r="D679" s="213" t="s">
        <v>568</v>
      </c>
      <c r="E679" s="218" t="s">
        <v>43</v>
      </c>
      <c r="F679" s="219" t="s">
        <v>1029</v>
      </c>
      <c r="G679" s="217"/>
      <c r="H679" s="218" t="s">
        <v>43</v>
      </c>
      <c r="I679" s="220"/>
      <c r="J679" s="217"/>
      <c r="K679" s="217"/>
      <c r="L679" s="221"/>
      <c r="M679" s="222"/>
      <c r="N679" s="223"/>
      <c r="O679" s="223"/>
      <c r="P679" s="223"/>
      <c r="Q679" s="223"/>
      <c r="R679" s="223"/>
      <c r="S679" s="223"/>
      <c r="T679" s="224"/>
      <c r="AT679" s="225" t="s">
        <v>568</v>
      </c>
      <c r="AU679" s="225" t="s">
        <v>150</v>
      </c>
      <c r="AV679" s="12" t="s">
        <v>87</v>
      </c>
      <c r="AW679" s="12" t="s">
        <v>41</v>
      </c>
      <c r="AX679" s="12" t="s">
        <v>81</v>
      </c>
      <c r="AY679" s="225" t="s">
        <v>141</v>
      </c>
    </row>
    <row r="680" spans="2:65" s="13" customFormat="1" ht="11.25">
      <c r="B680" s="226"/>
      <c r="C680" s="227"/>
      <c r="D680" s="213" t="s">
        <v>568</v>
      </c>
      <c r="E680" s="228" t="s">
        <v>43</v>
      </c>
      <c r="F680" s="229" t="s">
        <v>1033</v>
      </c>
      <c r="G680" s="227"/>
      <c r="H680" s="230">
        <v>2.5</v>
      </c>
      <c r="I680" s="231"/>
      <c r="J680" s="227"/>
      <c r="K680" s="227"/>
      <c r="L680" s="232"/>
      <c r="M680" s="233"/>
      <c r="N680" s="234"/>
      <c r="O680" s="234"/>
      <c r="P680" s="234"/>
      <c r="Q680" s="234"/>
      <c r="R680" s="234"/>
      <c r="S680" s="234"/>
      <c r="T680" s="235"/>
      <c r="AT680" s="236" t="s">
        <v>568</v>
      </c>
      <c r="AU680" s="236" t="s">
        <v>150</v>
      </c>
      <c r="AV680" s="13" t="s">
        <v>90</v>
      </c>
      <c r="AW680" s="13" t="s">
        <v>41</v>
      </c>
      <c r="AX680" s="13" t="s">
        <v>81</v>
      </c>
      <c r="AY680" s="236" t="s">
        <v>141</v>
      </c>
    </row>
    <row r="681" spans="2:65" s="14" customFormat="1" ht="11.25">
      <c r="B681" s="237"/>
      <c r="C681" s="238"/>
      <c r="D681" s="213" t="s">
        <v>568</v>
      </c>
      <c r="E681" s="239" t="s">
        <v>43</v>
      </c>
      <c r="F681" s="240" t="s">
        <v>571</v>
      </c>
      <c r="G681" s="238"/>
      <c r="H681" s="241">
        <v>2.5</v>
      </c>
      <c r="I681" s="242"/>
      <c r="J681" s="238"/>
      <c r="K681" s="238"/>
      <c r="L681" s="243"/>
      <c r="M681" s="244"/>
      <c r="N681" s="245"/>
      <c r="O681" s="245"/>
      <c r="P681" s="245"/>
      <c r="Q681" s="245"/>
      <c r="R681" s="245"/>
      <c r="S681" s="245"/>
      <c r="T681" s="246"/>
      <c r="AT681" s="247" t="s">
        <v>568</v>
      </c>
      <c r="AU681" s="247" t="s">
        <v>150</v>
      </c>
      <c r="AV681" s="14" t="s">
        <v>147</v>
      </c>
      <c r="AW681" s="14" t="s">
        <v>41</v>
      </c>
      <c r="AX681" s="14" t="s">
        <v>87</v>
      </c>
      <c r="AY681" s="247" t="s">
        <v>141</v>
      </c>
    </row>
    <row r="682" spans="2:65" s="10" customFormat="1" ht="25.9" customHeight="1">
      <c r="B682" s="161"/>
      <c r="C682" s="162"/>
      <c r="D682" s="163" t="s">
        <v>80</v>
      </c>
      <c r="E682" s="164" t="s">
        <v>1109</v>
      </c>
      <c r="F682" s="164" t="s">
        <v>1110</v>
      </c>
      <c r="G682" s="162"/>
      <c r="H682" s="162"/>
      <c r="I682" s="165"/>
      <c r="J682" s="166">
        <f>BK682</f>
        <v>0</v>
      </c>
      <c r="K682" s="162"/>
      <c r="L682" s="167"/>
      <c r="M682" s="168"/>
      <c r="N682" s="169"/>
      <c r="O682" s="169"/>
      <c r="P682" s="170">
        <f>SUM(P683:P701)</f>
        <v>0</v>
      </c>
      <c r="Q682" s="169"/>
      <c r="R682" s="170">
        <f>SUM(R683:R701)</f>
        <v>0</v>
      </c>
      <c r="S682" s="169"/>
      <c r="T682" s="171">
        <f>SUM(T683:T701)</f>
        <v>0</v>
      </c>
      <c r="AR682" s="172" t="s">
        <v>147</v>
      </c>
      <c r="AT682" s="173" t="s">
        <v>80</v>
      </c>
      <c r="AU682" s="173" t="s">
        <v>81</v>
      </c>
      <c r="AY682" s="172" t="s">
        <v>141</v>
      </c>
      <c r="BK682" s="174">
        <f>SUM(BK683:BK701)</f>
        <v>0</v>
      </c>
    </row>
    <row r="683" spans="2:65" s="1" customFormat="1" ht="33.75" customHeight="1">
      <c r="B683" s="35"/>
      <c r="C683" s="175" t="s">
        <v>313</v>
      </c>
      <c r="D683" s="175" t="s">
        <v>142</v>
      </c>
      <c r="E683" s="176" t="s">
        <v>1111</v>
      </c>
      <c r="F683" s="177" t="s">
        <v>1112</v>
      </c>
      <c r="G683" s="178" t="s">
        <v>145</v>
      </c>
      <c r="H683" s="179">
        <v>20</v>
      </c>
      <c r="I683" s="180"/>
      <c r="J683" s="181">
        <f>ROUND(I683*H683,2)</f>
        <v>0</v>
      </c>
      <c r="K683" s="177" t="s">
        <v>146</v>
      </c>
      <c r="L683" s="39"/>
      <c r="M683" s="182" t="s">
        <v>43</v>
      </c>
      <c r="N683" s="183" t="s">
        <v>52</v>
      </c>
      <c r="O683" s="61"/>
      <c r="P683" s="184">
        <f>O683*H683</f>
        <v>0</v>
      </c>
      <c r="Q683" s="184">
        <v>0</v>
      </c>
      <c r="R683" s="184">
        <f>Q683*H683</f>
        <v>0</v>
      </c>
      <c r="S683" s="184">
        <v>0</v>
      </c>
      <c r="T683" s="185">
        <f>S683*H683</f>
        <v>0</v>
      </c>
      <c r="AR683" s="17" t="s">
        <v>198</v>
      </c>
      <c r="AT683" s="17" t="s">
        <v>142</v>
      </c>
      <c r="AU683" s="17" t="s">
        <v>87</v>
      </c>
      <c r="AY683" s="17" t="s">
        <v>141</v>
      </c>
      <c r="BE683" s="186">
        <f>IF(N683="základní",J683,0)</f>
        <v>0</v>
      </c>
      <c r="BF683" s="186">
        <f>IF(N683="snížená",J683,0)</f>
        <v>0</v>
      </c>
      <c r="BG683" s="186">
        <f>IF(N683="zákl. přenesená",J683,0)</f>
        <v>0</v>
      </c>
      <c r="BH683" s="186">
        <f>IF(N683="sníž. přenesená",J683,0)</f>
        <v>0</v>
      </c>
      <c r="BI683" s="186">
        <f>IF(N683="nulová",J683,0)</f>
        <v>0</v>
      </c>
      <c r="BJ683" s="17" t="s">
        <v>87</v>
      </c>
      <c r="BK683" s="186">
        <f>ROUND(I683*H683,2)</f>
        <v>0</v>
      </c>
      <c r="BL683" s="17" t="s">
        <v>198</v>
      </c>
      <c r="BM683" s="17" t="s">
        <v>1113</v>
      </c>
    </row>
    <row r="684" spans="2:65" s="12" customFormat="1" ht="11.25">
      <c r="B684" s="216"/>
      <c r="C684" s="217"/>
      <c r="D684" s="213" t="s">
        <v>568</v>
      </c>
      <c r="E684" s="218" t="s">
        <v>43</v>
      </c>
      <c r="F684" s="219" t="s">
        <v>1114</v>
      </c>
      <c r="G684" s="217"/>
      <c r="H684" s="218" t="s">
        <v>43</v>
      </c>
      <c r="I684" s="220"/>
      <c r="J684" s="217"/>
      <c r="K684" s="217"/>
      <c r="L684" s="221"/>
      <c r="M684" s="222"/>
      <c r="N684" s="223"/>
      <c r="O684" s="223"/>
      <c r="P684" s="223"/>
      <c r="Q684" s="223"/>
      <c r="R684" s="223"/>
      <c r="S684" s="223"/>
      <c r="T684" s="224"/>
      <c r="AT684" s="225" t="s">
        <v>568</v>
      </c>
      <c r="AU684" s="225" t="s">
        <v>87</v>
      </c>
      <c r="AV684" s="12" t="s">
        <v>87</v>
      </c>
      <c r="AW684" s="12" t="s">
        <v>41</v>
      </c>
      <c r="AX684" s="12" t="s">
        <v>81</v>
      </c>
      <c r="AY684" s="225" t="s">
        <v>141</v>
      </c>
    </row>
    <row r="685" spans="2:65" s="12" customFormat="1" ht="11.25">
      <c r="B685" s="216"/>
      <c r="C685" s="217"/>
      <c r="D685" s="213" t="s">
        <v>568</v>
      </c>
      <c r="E685" s="218" t="s">
        <v>43</v>
      </c>
      <c r="F685" s="219" t="s">
        <v>1115</v>
      </c>
      <c r="G685" s="217"/>
      <c r="H685" s="218" t="s">
        <v>43</v>
      </c>
      <c r="I685" s="220"/>
      <c r="J685" s="217"/>
      <c r="K685" s="217"/>
      <c r="L685" s="221"/>
      <c r="M685" s="222"/>
      <c r="N685" s="223"/>
      <c r="O685" s="223"/>
      <c r="P685" s="223"/>
      <c r="Q685" s="223"/>
      <c r="R685" s="223"/>
      <c r="S685" s="223"/>
      <c r="T685" s="224"/>
      <c r="AT685" s="225" t="s">
        <v>568</v>
      </c>
      <c r="AU685" s="225" t="s">
        <v>87</v>
      </c>
      <c r="AV685" s="12" t="s">
        <v>87</v>
      </c>
      <c r="AW685" s="12" t="s">
        <v>41</v>
      </c>
      <c r="AX685" s="12" t="s">
        <v>81</v>
      </c>
      <c r="AY685" s="225" t="s">
        <v>141</v>
      </c>
    </row>
    <row r="686" spans="2:65" s="13" customFormat="1" ht="11.25">
      <c r="B686" s="226"/>
      <c r="C686" s="227"/>
      <c r="D686" s="213" t="s">
        <v>568</v>
      </c>
      <c r="E686" s="228" t="s">
        <v>43</v>
      </c>
      <c r="F686" s="229" t="s">
        <v>147</v>
      </c>
      <c r="G686" s="227"/>
      <c r="H686" s="230">
        <v>4</v>
      </c>
      <c r="I686" s="231"/>
      <c r="J686" s="227"/>
      <c r="K686" s="227"/>
      <c r="L686" s="232"/>
      <c r="M686" s="233"/>
      <c r="N686" s="234"/>
      <c r="O686" s="234"/>
      <c r="P686" s="234"/>
      <c r="Q686" s="234"/>
      <c r="R686" s="234"/>
      <c r="S686" s="234"/>
      <c r="T686" s="235"/>
      <c r="AT686" s="236" t="s">
        <v>568</v>
      </c>
      <c r="AU686" s="236" t="s">
        <v>87</v>
      </c>
      <c r="AV686" s="13" t="s">
        <v>90</v>
      </c>
      <c r="AW686" s="13" t="s">
        <v>41</v>
      </c>
      <c r="AX686" s="13" t="s">
        <v>81</v>
      </c>
      <c r="AY686" s="236" t="s">
        <v>141</v>
      </c>
    </row>
    <row r="687" spans="2:65" s="12" customFormat="1" ht="11.25">
      <c r="B687" s="216"/>
      <c r="C687" s="217"/>
      <c r="D687" s="213" t="s">
        <v>568</v>
      </c>
      <c r="E687" s="218" t="s">
        <v>43</v>
      </c>
      <c r="F687" s="219" t="s">
        <v>1116</v>
      </c>
      <c r="G687" s="217"/>
      <c r="H687" s="218" t="s">
        <v>43</v>
      </c>
      <c r="I687" s="220"/>
      <c r="J687" s="217"/>
      <c r="K687" s="217"/>
      <c r="L687" s="221"/>
      <c r="M687" s="222"/>
      <c r="N687" s="223"/>
      <c r="O687" s="223"/>
      <c r="P687" s="223"/>
      <c r="Q687" s="223"/>
      <c r="R687" s="223"/>
      <c r="S687" s="223"/>
      <c r="T687" s="224"/>
      <c r="AT687" s="225" t="s">
        <v>568</v>
      </c>
      <c r="AU687" s="225" t="s">
        <v>87</v>
      </c>
      <c r="AV687" s="12" t="s">
        <v>87</v>
      </c>
      <c r="AW687" s="12" t="s">
        <v>41</v>
      </c>
      <c r="AX687" s="12" t="s">
        <v>81</v>
      </c>
      <c r="AY687" s="225" t="s">
        <v>141</v>
      </c>
    </row>
    <row r="688" spans="2:65" s="13" customFormat="1" ht="11.25">
      <c r="B688" s="226"/>
      <c r="C688" s="227"/>
      <c r="D688" s="213" t="s">
        <v>568</v>
      </c>
      <c r="E688" s="228" t="s">
        <v>43</v>
      </c>
      <c r="F688" s="229" t="s">
        <v>164</v>
      </c>
      <c r="G688" s="227"/>
      <c r="H688" s="230">
        <v>12</v>
      </c>
      <c r="I688" s="231"/>
      <c r="J688" s="227"/>
      <c r="K688" s="227"/>
      <c r="L688" s="232"/>
      <c r="M688" s="233"/>
      <c r="N688" s="234"/>
      <c r="O688" s="234"/>
      <c r="P688" s="234"/>
      <c r="Q688" s="234"/>
      <c r="R688" s="234"/>
      <c r="S688" s="234"/>
      <c r="T688" s="235"/>
      <c r="AT688" s="236" t="s">
        <v>568</v>
      </c>
      <c r="AU688" s="236" t="s">
        <v>87</v>
      </c>
      <c r="AV688" s="13" t="s">
        <v>90</v>
      </c>
      <c r="AW688" s="13" t="s">
        <v>41</v>
      </c>
      <c r="AX688" s="13" t="s">
        <v>81</v>
      </c>
      <c r="AY688" s="236" t="s">
        <v>141</v>
      </c>
    </row>
    <row r="689" spans="2:65" s="12" customFormat="1" ht="11.25">
      <c r="B689" s="216"/>
      <c r="C689" s="217"/>
      <c r="D689" s="213" t="s">
        <v>568</v>
      </c>
      <c r="E689" s="218" t="s">
        <v>43</v>
      </c>
      <c r="F689" s="219" t="s">
        <v>1116</v>
      </c>
      <c r="G689" s="217"/>
      <c r="H689" s="218" t="s">
        <v>43</v>
      </c>
      <c r="I689" s="220"/>
      <c r="J689" s="217"/>
      <c r="K689" s="217"/>
      <c r="L689" s="221"/>
      <c r="M689" s="222"/>
      <c r="N689" s="223"/>
      <c r="O689" s="223"/>
      <c r="P689" s="223"/>
      <c r="Q689" s="223"/>
      <c r="R689" s="223"/>
      <c r="S689" s="223"/>
      <c r="T689" s="224"/>
      <c r="AT689" s="225" t="s">
        <v>568</v>
      </c>
      <c r="AU689" s="225" t="s">
        <v>87</v>
      </c>
      <c r="AV689" s="12" t="s">
        <v>87</v>
      </c>
      <c r="AW689" s="12" t="s">
        <v>41</v>
      </c>
      <c r="AX689" s="12" t="s">
        <v>81</v>
      </c>
      <c r="AY689" s="225" t="s">
        <v>141</v>
      </c>
    </row>
    <row r="690" spans="2:65" s="13" customFormat="1" ht="11.25">
      <c r="B690" s="226"/>
      <c r="C690" s="227"/>
      <c r="D690" s="213" t="s">
        <v>568</v>
      </c>
      <c r="E690" s="228" t="s">
        <v>43</v>
      </c>
      <c r="F690" s="229" t="s">
        <v>147</v>
      </c>
      <c r="G690" s="227"/>
      <c r="H690" s="230">
        <v>4</v>
      </c>
      <c r="I690" s="231"/>
      <c r="J690" s="227"/>
      <c r="K690" s="227"/>
      <c r="L690" s="232"/>
      <c r="M690" s="233"/>
      <c r="N690" s="234"/>
      <c r="O690" s="234"/>
      <c r="P690" s="234"/>
      <c r="Q690" s="234"/>
      <c r="R690" s="234"/>
      <c r="S690" s="234"/>
      <c r="T690" s="235"/>
      <c r="AT690" s="236" t="s">
        <v>568</v>
      </c>
      <c r="AU690" s="236" t="s">
        <v>87</v>
      </c>
      <c r="AV690" s="13" t="s">
        <v>90</v>
      </c>
      <c r="AW690" s="13" t="s">
        <v>41</v>
      </c>
      <c r="AX690" s="13" t="s">
        <v>81</v>
      </c>
      <c r="AY690" s="236" t="s">
        <v>141</v>
      </c>
    </row>
    <row r="691" spans="2:65" s="14" customFormat="1" ht="11.25">
      <c r="B691" s="237"/>
      <c r="C691" s="238"/>
      <c r="D691" s="213" t="s">
        <v>568</v>
      </c>
      <c r="E691" s="239" t="s">
        <v>43</v>
      </c>
      <c r="F691" s="240" t="s">
        <v>571</v>
      </c>
      <c r="G691" s="238"/>
      <c r="H691" s="241">
        <v>20</v>
      </c>
      <c r="I691" s="242"/>
      <c r="J691" s="238"/>
      <c r="K691" s="238"/>
      <c r="L691" s="243"/>
      <c r="M691" s="244"/>
      <c r="N691" s="245"/>
      <c r="O691" s="245"/>
      <c r="P691" s="245"/>
      <c r="Q691" s="245"/>
      <c r="R691" s="245"/>
      <c r="S691" s="245"/>
      <c r="T691" s="246"/>
      <c r="AT691" s="247" t="s">
        <v>568</v>
      </c>
      <c r="AU691" s="247" t="s">
        <v>87</v>
      </c>
      <c r="AV691" s="14" t="s">
        <v>147</v>
      </c>
      <c r="AW691" s="14" t="s">
        <v>41</v>
      </c>
      <c r="AX691" s="14" t="s">
        <v>87</v>
      </c>
      <c r="AY691" s="247" t="s">
        <v>141</v>
      </c>
    </row>
    <row r="692" spans="2:65" s="1" customFormat="1" ht="16.5" customHeight="1">
      <c r="B692" s="35"/>
      <c r="C692" s="187" t="s">
        <v>1117</v>
      </c>
      <c r="D692" s="187" t="s">
        <v>161</v>
      </c>
      <c r="E692" s="188" t="s">
        <v>1118</v>
      </c>
      <c r="F692" s="189" t="s">
        <v>1119</v>
      </c>
      <c r="G692" s="190" t="s">
        <v>145</v>
      </c>
      <c r="H692" s="191">
        <v>8</v>
      </c>
      <c r="I692" s="192"/>
      <c r="J692" s="193">
        <f>ROUND(I692*H692,2)</f>
        <v>0</v>
      </c>
      <c r="K692" s="189" t="s">
        <v>146</v>
      </c>
      <c r="L692" s="194"/>
      <c r="M692" s="195" t="s">
        <v>43</v>
      </c>
      <c r="N692" s="196" t="s">
        <v>52</v>
      </c>
      <c r="O692" s="61"/>
      <c r="P692" s="184">
        <f>O692*H692</f>
        <v>0</v>
      </c>
      <c r="Q692" s="184">
        <v>0</v>
      </c>
      <c r="R692" s="184">
        <f>Q692*H692</f>
        <v>0</v>
      </c>
      <c r="S692" s="184">
        <v>0</v>
      </c>
      <c r="T692" s="185">
        <f>S692*H692</f>
        <v>0</v>
      </c>
      <c r="AR692" s="17" t="s">
        <v>278</v>
      </c>
      <c r="AT692" s="17" t="s">
        <v>161</v>
      </c>
      <c r="AU692" s="17" t="s">
        <v>87</v>
      </c>
      <c r="AY692" s="17" t="s">
        <v>141</v>
      </c>
      <c r="BE692" s="186">
        <f>IF(N692="základní",J692,0)</f>
        <v>0</v>
      </c>
      <c r="BF692" s="186">
        <f>IF(N692="snížená",J692,0)</f>
        <v>0</v>
      </c>
      <c r="BG692" s="186">
        <f>IF(N692="zákl. přenesená",J692,0)</f>
        <v>0</v>
      </c>
      <c r="BH692" s="186">
        <f>IF(N692="sníž. přenesená",J692,0)</f>
        <v>0</v>
      </c>
      <c r="BI692" s="186">
        <f>IF(N692="nulová",J692,0)</f>
        <v>0</v>
      </c>
      <c r="BJ692" s="17" t="s">
        <v>87</v>
      </c>
      <c r="BK692" s="186">
        <f>ROUND(I692*H692,2)</f>
        <v>0</v>
      </c>
      <c r="BL692" s="17" t="s">
        <v>278</v>
      </c>
      <c r="BM692" s="17" t="s">
        <v>1120</v>
      </c>
    </row>
    <row r="693" spans="2:65" s="12" customFormat="1" ht="11.25">
      <c r="B693" s="216"/>
      <c r="C693" s="217"/>
      <c r="D693" s="213" t="s">
        <v>568</v>
      </c>
      <c r="E693" s="218" t="s">
        <v>43</v>
      </c>
      <c r="F693" s="219" t="s">
        <v>1121</v>
      </c>
      <c r="G693" s="217"/>
      <c r="H693" s="218" t="s">
        <v>43</v>
      </c>
      <c r="I693" s="220"/>
      <c r="J693" s="217"/>
      <c r="K693" s="217"/>
      <c r="L693" s="221"/>
      <c r="M693" s="222"/>
      <c r="N693" s="223"/>
      <c r="O693" s="223"/>
      <c r="P693" s="223"/>
      <c r="Q693" s="223"/>
      <c r="R693" s="223"/>
      <c r="S693" s="223"/>
      <c r="T693" s="224"/>
      <c r="AT693" s="225" t="s">
        <v>568</v>
      </c>
      <c r="AU693" s="225" t="s">
        <v>87</v>
      </c>
      <c r="AV693" s="12" t="s">
        <v>87</v>
      </c>
      <c r="AW693" s="12" t="s">
        <v>41</v>
      </c>
      <c r="AX693" s="12" t="s">
        <v>81</v>
      </c>
      <c r="AY693" s="225" t="s">
        <v>141</v>
      </c>
    </row>
    <row r="694" spans="2:65" s="13" customFormat="1" ht="11.25">
      <c r="B694" s="226"/>
      <c r="C694" s="227"/>
      <c r="D694" s="213" t="s">
        <v>568</v>
      </c>
      <c r="E694" s="228" t="s">
        <v>43</v>
      </c>
      <c r="F694" s="229" t="s">
        <v>1122</v>
      </c>
      <c r="G694" s="227"/>
      <c r="H694" s="230">
        <v>4</v>
      </c>
      <c r="I694" s="231"/>
      <c r="J694" s="227"/>
      <c r="K694" s="227"/>
      <c r="L694" s="232"/>
      <c r="M694" s="233"/>
      <c r="N694" s="234"/>
      <c r="O694" s="234"/>
      <c r="P694" s="234"/>
      <c r="Q694" s="234"/>
      <c r="R694" s="234"/>
      <c r="S694" s="234"/>
      <c r="T694" s="235"/>
      <c r="AT694" s="236" t="s">
        <v>568</v>
      </c>
      <c r="AU694" s="236" t="s">
        <v>87</v>
      </c>
      <c r="AV694" s="13" t="s">
        <v>90</v>
      </c>
      <c r="AW694" s="13" t="s">
        <v>41</v>
      </c>
      <c r="AX694" s="13" t="s">
        <v>81</v>
      </c>
      <c r="AY694" s="236" t="s">
        <v>141</v>
      </c>
    </row>
    <row r="695" spans="2:65" s="12" customFormat="1" ht="11.25">
      <c r="B695" s="216"/>
      <c r="C695" s="217"/>
      <c r="D695" s="213" t="s">
        <v>568</v>
      </c>
      <c r="E695" s="218" t="s">
        <v>43</v>
      </c>
      <c r="F695" s="219" t="s">
        <v>1123</v>
      </c>
      <c r="G695" s="217"/>
      <c r="H695" s="218" t="s">
        <v>43</v>
      </c>
      <c r="I695" s="220"/>
      <c r="J695" s="217"/>
      <c r="K695" s="217"/>
      <c r="L695" s="221"/>
      <c r="M695" s="222"/>
      <c r="N695" s="223"/>
      <c r="O695" s="223"/>
      <c r="P695" s="223"/>
      <c r="Q695" s="223"/>
      <c r="R695" s="223"/>
      <c r="S695" s="223"/>
      <c r="T695" s="224"/>
      <c r="AT695" s="225" t="s">
        <v>568</v>
      </c>
      <c r="AU695" s="225" t="s">
        <v>87</v>
      </c>
      <c r="AV695" s="12" t="s">
        <v>87</v>
      </c>
      <c r="AW695" s="12" t="s">
        <v>41</v>
      </c>
      <c r="AX695" s="12" t="s">
        <v>81</v>
      </c>
      <c r="AY695" s="225" t="s">
        <v>141</v>
      </c>
    </row>
    <row r="696" spans="2:65" s="13" customFormat="1" ht="11.25">
      <c r="B696" s="226"/>
      <c r="C696" s="227"/>
      <c r="D696" s="213" t="s">
        <v>568</v>
      </c>
      <c r="E696" s="228" t="s">
        <v>43</v>
      </c>
      <c r="F696" s="229" t="s">
        <v>147</v>
      </c>
      <c r="G696" s="227"/>
      <c r="H696" s="230">
        <v>4</v>
      </c>
      <c r="I696" s="231"/>
      <c r="J696" s="227"/>
      <c r="K696" s="227"/>
      <c r="L696" s="232"/>
      <c r="M696" s="233"/>
      <c r="N696" s="234"/>
      <c r="O696" s="234"/>
      <c r="P696" s="234"/>
      <c r="Q696" s="234"/>
      <c r="R696" s="234"/>
      <c r="S696" s="234"/>
      <c r="T696" s="235"/>
      <c r="AT696" s="236" t="s">
        <v>568</v>
      </c>
      <c r="AU696" s="236" t="s">
        <v>87</v>
      </c>
      <c r="AV696" s="13" t="s">
        <v>90</v>
      </c>
      <c r="AW696" s="13" t="s">
        <v>41</v>
      </c>
      <c r="AX696" s="13" t="s">
        <v>81</v>
      </c>
      <c r="AY696" s="236" t="s">
        <v>141</v>
      </c>
    </row>
    <row r="697" spans="2:65" s="14" customFormat="1" ht="11.25">
      <c r="B697" s="237"/>
      <c r="C697" s="238"/>
      <c r="D697" s="213" t="s">
        <v>568</v>
      </c>
      <c r="E697" s="239" t="s">
        <v>43</v>
      </c>
      <c r="F697" s="240" t="s">
        <v>571</v>
      </c>
      <c r="G697" s="238"/>
      <c r="H697" s="241">
        <v>8</v>
      </c>
      <c r="I697" s="242"/>
      <c r="J697" s="238"/>
      <c r="K697" s="238"/>
      <c r="L697" s="243"/>
      <c r="M697" s="244"/>
      <c r="N697" s="245"/>
      <c r="O697" s="245"/>
      <c r="P697" s="245"/>
      <c r="Q697" s="245"/>
      <c r="R697" s="245"/>
      <c r="S697" s="245"/>
      <c r="T697" s="246"/>
      <c r="AT697" s="247" t="s">
        <v>568</v>
      </c>
      <c r="AU697" s="247" t="s">
        <v>87</v>
      </c>
      <c r="AV697" s="14" t="s">
        <v>147</v>
      </c>
      <c r="AW697" s="14" t="s">
        <v>41</v>
      </c>
      <c r="AX697" s="14" t="s">
        <v>87</v>
      </c>
      <c r="AY697" s="247" t="s">
        <v>141</v>
      </c>
    </row>
    <row r="698" spans="2:65" s="1" customFormat="1" ht="16.5" customHeight="1">
      <c r="B698" s="35"/>
      <c r="C698" s="187" t="s">
        <v>316</v>
      </c>
      <c r="D698" s="187" t="s">
        <v>161</v>
      </c>
      <c r="E698" s="188" t="s">
        <v>1124</v>
      </c>
      <c r="F698" s="189" t="s">
        <v>1125</v>
      </c>
      <c r="G698" s="190" t="s">
        <v>145</v>
      </c>
      <c r="H698" s="191">
        <v>12</v>
      </c>
      <c r="I698" s="192"/>
      <c r="J698" s="193">
        <f>ROUND(I698*H698,2)</f>
        <v>0</v>
      </c>
      <c r="K698" s="189" t="s">
        <v>146</v>
      </c>
      <c r="L698" s="194"/>
      <c r="M698" s="195" t="s">
        <v>43</v>
      </c>
      <c r="N698" s="196" t="s">
        <v>52</v>
      </c>
      <c r="O698" s="61"/>
      <c r="P698" s="184">
        <f>O698*H698</f>
        <v>0</v>
      </c>
      <c r="Q698" s="184">
        <v>0</v>
      </c>
      <c r="R698" s="184">
        <f>Q698*H698</f>
        <v>0</v>
      </c>
      <c r="S698" s="184">
        <v>0</v>
      </c>
      <c r="T698" s="185">
        <f>S698*H698</f>
        <v>0</v>
      </c>
      <c r="AR698" s="17" t="s">
        <v>278</v>
      </c>
      <c r="AT698" s="17" t="s">
        <v>161</v>
      </c>
      <c r="AU698" s="17" t="s">
        <v>87</v>
      </c>
      <c r="AY698" s="17" t="s">
        <v>141</v>
      </c>
      <c r="BE698" s="186">
        <f>IF(N698="základní",J698,0)</f>
        <v>0</v>
      </c>
      <c r="BF698" s="186">
        <f>IF(N698="snížená",J698,0)</f>
        <v>0</v>
      </c>
      <c r="BG698" s="186">
        <f>IF(N698="zákl. přenesená",J698,0)</f>
        <v>0</v>
      </c>
      <c r="BH698" s="186">
        <f>IF(N698="sníž. přenesená",J698,0)</f>
        <v>0</v>
      </c>
      <c r="BI698" s="186">
        <f>IF(N698="nulová",J698,0)</f>
        <v>0</v>
      </c>
      <c r="BJ698" s="17" t="s">
        <v>87</v>
      </c>
      <c r="BK698" s="186">
        <f>ROUND(I698*H698,2)</f>
        <v>0</v>
      </c>
      <c r="BL698" s="17" t="s">
        <v>278</v>
      </c>
      <c r="BM698" s="17" t="s">
        <v>1126</v>
      </c>
    </row>
    <row r="699" spans="2:65" s="12" customFormat="1" ht="11.25">
      <c r="B699" s="216"/>
      <c r="C699" s="217"/>
      <c r="D699" s="213" t="s">
        <v>568</v>
      </c>
      <c r="E699" s="218" t="s">
        <v>43</v>
      </c>
      <c r="F699" s="219" t="s">
        <v>1127</v>
      </c>
      <c r="G699" s="217"/>
      <c r="H699" s="218" t="s">
        <v>43</v>
      </c>
      <c r="I699" s="220"/>
      <c r="J699" s="217"/>
      <c r="K699" s="217"/>
      <c r="L699" s="221"/>
      <c r="M699" s="222"/>
      <c r="N699" s="223"/>
      <c r="O699" s="223"/>
      <c r="P699" s="223"/>
      <c r="Q699" s="223"/>
      <c r="R699" s="223"/>
      <c r="S699" s="223"/>
      <c r="T699" s="224"/>
      <c r="AT699" s="225" t="s">
        <v>568</v>
      </c>
      <c r="AU699" s="225" t="s">
        <v>87</v>
      </c>
      <c r="AV699" s="12" t="s">
        <v>87</v>
      </c>
      <c r="AW699" s="12" t="s">
        <v>41</v>
      </c>
      <c r="AX699" s="12" t="s">
        <v>81</v>
      </c>
      <c r="AY699" s="225" t="s">
        <v>141</v>
      </c>
    </row>
    <row r="700" spans="2:65" s="13" customFormat="1" ht="11.25">
      <c r="B700" s="226"/>
      <c r="C700" s="227"/>
      <c r="D700" s="213" t="s">
        <v>568</v>
      </c>
      <c r="E700" s="228" t="s">
        <v>43</v>
      </c>
      <c r="F700" s="229" t="s">
        <v>164</v>
      </c>
      <c r="G700" s="227"/>
      <c r="H700" s="230">
        <v>12</v>
      </c>
      <c r="I700" s="231"/>
      <c r="J700" s="227"/>
      <c r="K700" s="227"/>
      <c r="L700" s="232"/>
      <c r="M700" s="233"/>
      <c r="N700" s="234"/>
      <c r="O700" s="234"/>
      <c r="P700" s="234"/>
      <c r="Q700" s="234"/>
      <c r="R700" s="234"/>
      <c r="S700" s="234"/>
      <c r="T700" s="235"/>
      <c r="AT700" s="236" t="s">
        <v>568</v>
      </c>
      <c r="AU700" s="236" t="s">
        <v>87</v>
      </c>
      <c r="AV700" s="13" t="s">
        <v>90</v>
      </c>
      <c r="AW700" s="13" t="s">
        <v>41</v>
      </c>
      <c r="AX700" s="13" t="s">
        <v>81</v>
      </c>
      <c r="AY700" s="236" t="s">
        <v>141</v>
      </c>
    </row>
    <row r="701" spans="2:65" s="14" customFormat="1" ht="11.25">
      <c r="B701" s="237"/>
      <c r="C701" s="238"/>
      <c r="D701" s="213" t="s">
        <v>568</v>
      </c>
      <c r="E701" s="239" t="s">
        <v>43</v>
      </c>
      <c r="F701" s="240" t="s">
        <v>571</v>
      </c>
      <c r="G701" s="238"/>
      <c r="H701" s="241">
        <v>12</v>
      </c>
      <c r="I701" s="242"/>
      <c r="J701" s="238"/>
      <c r="K701" s="238"/>
      <c r="L701" s="243"/>
      <c r="M701" s="244"/>
      <c r="N701" s="245"/>
      <c r="O701" s="245"/>
      <c r="P701" s="245"/>
      <c r="Q701" s="245"/>
      <c r="R701" s="245"/>
      <c r="S701" s="245"/>
      <c r="T701" s="246"/>
      <c r="AT701" s="247" t="s">
        <v>568</v>
      </c>
      <c r="AU701" s="247" t="s">
        <v>87</v>
      </c>
      <c r="AV701" s="14" t="s">
        <v>147</v>
      </c>
      <c r="AW701" s="14" t="s">
        <v>41</v>
      </c>
      <c r="AX701" s="14" t="s">
        <v>87</v>
      </c>
      <c r="AY701" s="247" t="s">
        <v>141</v>
      </c>
    </row>
    <row r="702" spans="2:65" s="10" customFormat="1" ht="25.9" customHeight="1">
      <c r="B702" s="161"/>
      <c r="C702" s="162"/>
      <c r="D702" s="163" t="s">
        <v>80</v>
      </c>
      <c r="E702" s="164" t="s">
        <v>106</v>
      </c>
      <c r="F702" s="164" t="s">
        <v>107</v>
      </c>
      <c r="G702" s="162"/>
      <c r="H702" s="162"/>
      <c r="I702" s="165"/>
      <c r="J702" s="166">
        <f>BK702</f>
        <v>0</v>
      </c>
      <c r="K702" s="162"/>
      <c r="L702" s="167"/>
      <c r="M702" s="168"/>
      <c r="N702" s="169"/>
      <c r="O702" s="169"/>
      <c r="P702" s="170">
        <f>SUM(P703:P714)</f>
        <v>0</v>
      </c>
      <c r="Q702" s="169"/>
      <c r="R702" s="170">
        <f>SUM(R703:R714)</f>
        <v>0</v>
      </c>
      <c r="S702" s="169"/>
      <c r="T702" s="171">
        <f>SUM(T703:T714)</f>
        <v>0</v>
      </c>
      <c r="AR702" s="172" t="s">
        <v>157</v>
      </c>
      <c r="AT702" s="173" t="s">
        <v>80</v>
      </c>
      <c r="AU702" s="173" t="s">
        <v>81</v>
      </c>
      <c r="AY702" s="172" t="s">
        <v>141</v>
      </c>
      <c r="BK702" s="174">
        <f>SUM(BK703:BK714)</f>
        <v>0</v>
      </c>
    </row>
    <row r="703" spans="2:65" s="1" customFormat="1" ht="45" customHeight="1">
      <c r="B703" s="35"/>
      <c r="C703" s="175" t="s">
        <v>1128</v>
      </c>
      <c r="D703" s="175" t="s">
        <v>142</v>
      </c>
      <c r="E703" s="176" t="s">
        <v>1129</v>
      </c>
      <c r="F703" s="177" t="s">
        <v>1130</v>
      </c>
      <c r="G703" s="178" t="s">
        <v>457</v>
      </c>
      <c r="H703" s="179">
        <v>10.492000000000001</v>
      </c>
      <c r="I703" s="180"/>
      <c r="J703" s="181">
        <f>ROUND(I703*H703,2)</f>
        <v>0</v>
      </c>
      <c r="K703" s="177" t="s">
        <v>146</v>
      </c>
      <c r="L703" s="39"/>
      <c r="M703" s="182" t="s">
        <v>43</v>
      </c>
      <c r="N703" s="183" t="s">
        <v>52</v>
      </c>
      <c r="O703" s="61"/>
      <c r="P703" s="184">
        <f>O703*H703</f>
        <v>0</v>
      </c>
      <c r="Q703" s="184">
        <v>0</v>
      </c>
      <c r="R703" s="184">
        <f>Q703*H703</f>
        <v>0</v>
      </c>
      <c r="S703" s="184">
        <v>0</v>
      </c>
      <c r="T703" s="185">
        <f>S703*H703</f>
        <v>0</v>
      </c>
      <c r="AR703" s="17" t="s">
        <v>147</v>
      </c>
      <c r="AT703" s="17" t="s">
        <v>142</v>
      </c>
      <c r="AU703" s="17" t="s">
        <v>87</v>
      </c>
      <c r="AY703" s="17" t="s">
        <v>141</v>
      </c>
      <c r="BE703" s="186">
        <f>IF(N703="základní",J703,0)</f>
        <v>0</v>
      </c>
      <c r="BF703" s="186">
        <f>IF(N703="snížená",J703,0)</f>
        <v>0</v>
      </c>
      <c r="BG703" s="186">
        <f>IF(N703="zákl. přenesená",J703,0)</f>
        <v>0</v>
      </c>
      <c r="BH703" s="186">
        <f>IF(N703="sníž. přenesená",J703,0)</f>
        <v>0</v>
      </c>
      <c r="BI703" s="186">
        <f>IF(N703="nulová",J703,0)</f>
        <v>0</v>
      </c>
      <c r="BJ703" s="17" t="s">
        <v>87</v>
      </c>
      <c r="BK703" s="186">
        <f>ROUND(I703*H703,2)</f>
        <v>0</v>
      </c>
      <c r="BL703" s="17" t="s">
        <v>147</v>
      </c>
      <c r="BM703" s="17" t="s">
        <v>1131</v>
      </c>
    </row>
    <row r="704" spans="2:65" s="1" customFormat="1" ht="39">
      <c r="B704" s="35"/>
      <c r="C704" s="36"/>
      <c r="D704" s="213" t="s">
        <v>566</v>
      </c>
      <c r="E704" s="36"/>
      <c r="F704" s="214" t="s">
        <v>1132</v>
      </c>
      <c r="G704" s="36"/>
      <c r="H704" s="36"/>
      <c r="I704" s="113"/>
      <c r="J704" s="36"/>
      <c r="K704" s="36"/>
      <c r="L704" s="39"/>
      <c r="M704" s="215"/>
      <c r="N704" s="61"/>
      <c r="O704" s="61"/>
      <c r="P704" s="61"/>
      <c r="Q704" s="61"/>
      <c r="R704" s="61"/>
      <c r="S704" s="61"/>
      <c r="T704" s="62"/>
      <c r="AT704" s="17" t="s">
        <v>566</v>
      </c>
      <c r="AU704" s="17" t="s">
        <v>87</v>
      </c>
    </row>
    <row r="705" spans="2:65" s="12" customFormat="1" ht="11.25">
      <c r="B705" s="216"/>
      <c r="C705" s="217"/>
      <c r="D705" s="213" t="s">
        <v>568</v>
      </c>
      <c r="E705" s="218" t="s">
        <v>43</v>
      </c>
      <c r="F705" s="219" t="s">
        <v>1133</v>
      </c>
      <c r="G705" s="217"/>
      <c r="H705" s="218" t="s">
        <v>43</v>
      </c>
      <c r="I705" s="220"/>
      <c r="J705" s="217"/>
      <c r="K705" s="217"/>
      <c r="L705" s="221"/>
      <c r="M705" s="222"/>
      <c r="N705" s="223"/>
      <c r="O705" s="223"/>
      <c r="P705" s="223"/>
      <c r="Q705" s="223"/>
      <c r="R705" s="223"/>
      <c r="S705" s="223"/>
      <c r="T705" s="224"/>
      <c r="AT705" s="225" t="s">
        <v>568</v>
      </c>
      <c r="AU705" s="225" t="s">
        <v>87</v>
      </c>
      <c r="AV705" s="12" t="s">
        <v>87</v>
      </c>
      <c r="AW705" s="12" t="s">
        <v>41</v>
      </c>
      <c r="AX705" s="12" t="s">
        <v>81</v>
      </c>
      <c r="AY705" s="225" t="s">
        <v>141</v>
      </c>
    </row>
    <row r="706" spans="2:65" s="13" customFormat="1" ht="11.25">
      <c r="B706" s="226"/>
      <c r="C706" s="227"/>
      <c r="D706" s="213" t="s">
        <v>568</v>
      </c>
      <c r="E706" s="228" t="s">
        <v>43</v>
      </c>
      <c r="F706" s="229" t="s">
        <v>1134</v>
      </c>
      <c r="G706" s="227"/>
      <c r="H706" s="230">
        <v>10.492000000000001</v>
      </c>
      <c r="I706" s="231"/>
      <c r="J706" s="227"/>
      <c r="K706" s="227"/>
      <c r="L706" s="232"/>
      <c r="M706" s="233"/>
      <c r="N706" s="234"/>
      <c r="O706" s="234"/>
      <c r="P706" s="234"/>
      <c r="Q706" s="234"/>
      <c r="R706" s="234"/>
      <c r="S706" s="234"/>
      <c r="T706" s="235"/>
      <c r="AT706" s="236" t="s">
        <v>568</v>
      </c>
      <c r="AU706" s="236" t="s">
        <v>87</v>
      </c>
      <c r="AV706" s="13" t="s">
        <v>90</v>
      </c>
      <c r="AW706" s="13" t="s">
        <v>41</v>
      </c>
      <c r="AX706" s="13" t="s">
        <v>81</v>
      </c>
      <c r="AY706" s="236" t="s">
        <v>141</v>
      </c>
    </row>
    <row r="707" spans="2:65" s="14" customFormat="1" ht="11.25">
      <c r="B707" s="237"/>
      <c r="C707" s="238"/>
      <c r="D707" s="213" t="s">
        <v>568</v>
      </c>
      <c r="E707" s="239" t="s">
        <v>43</v>
      </c>
      <c r="F707" s="240" t="s">
        <v>571</v>
      </c>
      <c r="G707" s="238"/>
      <c r="H707" s="241">
        <v>10.492000000000001</v>
      </c>
      <c r="I707" s="242"/>
      <c r="J707" s="238"/>
      <c r="K707" s="238"/>
      <c r="L707" s="243"/>
      <c r="M707" s="244"/>
      <c r="N707" s="245"/>
      <c r="O707" s="245"/>
      <c r="P707" s="245"/>
      <c r="Q707" s="245"/>
      <c r="R707" s="245"/>
      <c r="S707" s="245"/>
      <c r="T707" s="246"/>
      <c r="AT707" s="247" t="s">
        <v>568</v>
      </c>
      <c r="AU707" s="247" t="s">
        <v>87</v>
      </c>
      <c r="AV707" s="14" t="s">
        <v>147</v>
      </c>
      <c r="AW707" s="14" t="s">
        <v>41</v>
      </c>
      <c r="AX707" s="14" t="s">
        <v>87</v>
      </c>
      <c r="AY707" s="247" t="s">
        <v>141</v>
      </c>
    </row>
    <row r="708" spans="2:65" s="1" customFormat="1" ht="33.75" customHeight="1">
      <c r="B708" s="35"/>
      <c r="C708" s="175" t="s">
        <v>320</v>
      </c>
      <c r="D708" s="175" t="s">
        <v>142</v>
      </c>
      <c r="E708" s="176" t="s">
        <v>1135</v>
      </c>
      <c r="F708" s="177" t="s">
        <v>1136</v>
      </c>
      <c r="G708" s="178" t="s">
        <v>418</v>
      </c>
      <c r="H708" s="179">
        <v>392</v>
      </c>
      <c r="I708" s="180"/>
      <c r="J708" s="181">
        <f>ROUND(I708*H708,2)</f>
        <v>0</v>
      </c>
      <c r="K708" s="177" t="s">
        <v>146</v>
      </c>
      <c r="L708" s="39"/>
      <c r="M708" s="182" t="s">
        <v>43</v>
      </c>
      <c r="N708" s="183" t="s">
        <v>52</v>
      </c>
      <c r="O708" s="61"/>
      <c r="P708" s="184">
        <f>O708*H708</f>
        <v>0</v>
      </c>
      <c r="Q708" s="184">
        <v>0</v>
      </c>
      <c r="R708" s="184">
        <f>Q708*H708</f>
        <v>0</v>
      </c>
      <c r="S708" s="184">
        <v>0</v>
      </c>
      <c r="T708" s="185">
        <f>S708*H708</f>
        <v>0</v>
      </c>
      <c r="AR708" s="17" t="s">
        <v>147</v>
      </c>
      <c r="AT708" s="17" t="s">
        <v>142</v>
      </c>
      <c r="AU708" s="17" t="s">
        <v>87</v>
      </c>
      <c r="AY708" s="17" t="s">
        <v>141</v>
      </c>
      <c r="BE708" s="186">
        <f>IF(N708="základní",J708,0)</f>
        <v>0</v>
      </c>
      <c r="BF708" s="186">
        <f>IF(N708="snížená",J708,0)</f>
        <v>0</v>
      </c>
      <c r="BG708" s="186">
        <f>IF(N708="zákl. přenesená",J708,0)</f>
        <v>0</v>
      </c>
      <c r="BH708" s="186">
        <f>IF(N708="sníž. přenesená",J708,0)</f>
        <v>0</v>
      </c>
      <c r="BI708" s="186">
        <f>IF(N708="nulová",J708,0)</f>
        <v>0</v>
      </c>
      <c r="BJ708" s="17" t="s">
        <v>87</v>
      </c>
      <c r="BK708" s="186">
        <f>ROUND(I708*H708,2)</f>
        <v>0</v>
      </c>
      <c r="BL708" s="17" t="s">
        <v>147</v>
      </c>
      <c r="BM708" s="17" t="s">
        <v>1137</v>
      </c>
    </row>
    <row r="709" spans="2:65" s="1" customFormat="1" ht="29.25">
      <c r="B709" s="35"/>
      <c r="C709" s="36"/>
      <c r="D709" s="213" t="s">
        <v>566</v>
      </c>
      <c r="E709" s="36"/>
      <c r="F709" s="214" t="s">
        <v>1138</v>
      </c>
      <c r="G709" s="36"/>
      <c r="H709" s="36"/>
      <c r="I709" s="113"/>
      <c r="J709" s="36"/>
      <c r="K709" s="36"/>
      <c r="L709" s="39"/>
      <c r="M709" s="215"/>
      <c r="N709" s="61"/>
      <c r="O709" s="61"/>
      <c r="P709" s="61"/>
      <c r="Q709" s="61"/>
      <c r="R709" s="61"/>
      <c r="S709" s="61"/>
      <c r="T709" s="62"/>
      <c r="AT709" s="17" t="s">
        <v>566</v>
      </c>
      <c r="AU709" s="17" t="s">
        <v>87</v>
      </c>
    </row>
    <row r="710" spans="2:65" s="12" customFormat="1" ht="11.25">
      <c r="B710" s="216"/>
      <c r="C710" s="217"/>
      <c r="D710" s="213" t="s">
        <v>568</v>
      </c>
      <c r="E710" s="218" t="s">
        <v>43</v>
      </c>
      <c r="F710" s="219" t="s">
        <v>1139</v>
      </c>
      <c r="G710" s="217"/>
      <c r="H710" s="218" t="s">
        <v>43</v>
      </c>
      <c r="I710" s="220"/>
      <c r="J710" s="217"/>
      <c r="K710" s="217"/>
      <c r="L710" s="221"/>
      <c r="M710" s="222"/>
      <c r="N710" s="223"/>
      <c r="O710" s="223"/>
      <c r="P710" s="223"/>
      <c r="Q710" s="223"/>
      <c r="R710" s="223"/>
      <c r="S710" s="223"/>
      <c r="T710" s="224"/>
      <c r="AT710" s="225" t="s">
        <v>568</v>
      </c>
      <c r="AU710" s="225" t="s">
        <v>87</v>
      </c>
      <c r="AV710" s="12" t="s">
        <v>87</v>
      </c>
      <c r="AW710" s="12" t="s">
        <v>41</v>
      </c>
      <c r="AX710" s="12" t="s">
        <v>81</v>
      </c>
      <c r="AY710" s="225" t="s">
        <v>141</v>
      </c>
    </row>
    <row r="711" spans="2:65" s="13" customFormat="1" ht="11.25">
      <c r="B711" s="226"/>
      <c r="C711" s="227"/>
      <c r="D711" s="213" t="s">
        <v>568</v>
      </c>
      <c r="E711" s="228" t="s">
        <v>43</v>
      </c>
      <c r="F711" s="229" t="s">
        <v>1140</v>
      </c>
      <c r="G711" s="227"/>
      <c r="H711" s="230">
        <v>179</v>
      </c>
      <c r="I711" s="231"/>
      <c r="J711" s="227"/>
      <c r="K711" s="227"/>
      <c r="L711" s="232"/>
      <c r="M711" s="233"/>
      <c r="N711" s="234"/>
      <c r="O711" s="234"/>
      <c r="P711" s="234"/>
      <c r="Q711" s="234"/>
      <c r="R711" s="234"/>
      <c r="S711" s="234"/>
      <c r="T711" s="235"/>
      <c r="AT711" s="236" t="s">
        <v>568</v>
      </c>
      <c r="AU711" s="236" t="s">
        <v>87</v>
      </c>
      <c r="AV711" s="13" t="s">
        <v>90</v>
      </c>
      <c r="AW711" s="13" t="s">
        <v>41</v>
      </c>
      <c r="AX711" s="13" t="s">
        <v>81</v>
      </c>
      <c r="AY711" s="236" t="s">
        <v>141</v>
      </c>
    </row>
    <row r="712" spans="2:65" s="12" customFormat="1" ht="11.25">
      <c r="B712" s="216"/>
      <c r="C712" s="217"/>
      <c r="D712" s="213" t="s">
        <v>568</v>
      </c>
      <c r="E712" s="218" t="s">
        <v>43</v>
      </c>
      <c r="F712" s="219" t="s">
        <v>918</v>
      </c>
      <c r="G712" s="217"/>
      <c r="H712" s="218" t="s">
        <v>43</v>
      </c>
      <c r="I712" s="220"/>
      <c r="J712" s="217"/>
      <c r="K712" s="217"/>
      <c r="L712" s="221"/>
      <c r="M712" s="222"/>
      <c r="N712" s="223"/>
      <c r="O712" s="223"/>
      <c r="P712" s="223"/>
      <c r="Q712" s="223"/>
      <c r="R712" s="223"/>
      <c r="S712" s="223"/>
      <c r="T712" s="224"/>
      <c r="AT712" s="225" t="s">
        <v>568</v>
      </c>
      <c r="AU712" s="225" t="s">
        <v>87</v>
      </c>
      <c r="AV712" s="12" t="s">
        <v>87</v>
      </c>
      <c r="AW712" s="12" t="s">
        <v>41</v>
      </c>
      <c r="AX712" s="12" t="s">
        <v>81</v>
      </c>
      <c r="AY712" s="225" t="s">
        <v>141</v>
      </c>
    </row>
    <row r="713" spans="2:65" s="13" customFormat="1" ht="11.25">
      <c r="B713" s="226"/>
      <c r="C713" s="227"/>
      <c r="D713" s="213" t="s">
        <v>568</v>
      </c>
      <c r="E713" s="228" t="s">
        <v>43</v>
      </c>
      <c r="F713" s="229" t="s">
        <v>1141</v>
      </c>
      <c r="G713" s="227"/>
      <c r="H713" s="230">
        <v>213</v>
      </c>
      <c r="I713" s="231"/>
      <c r="J713" s="227"/>
      <c r="K713" s="227"/>
      <c r="L713" s="232"/>
      <c r="M713" s="233"/>
      <c r="N713" s="234"/>
      <c r="O713" s="234"/>
      <c r="P713" s="234"/>
      <c r="Q713" s="234"/>
      <c r="R713" s="234"/>
      <c r="S713" s="234"/>
      <c r="T713" s="235"/>
      <c r="AT713" s="236" t="s">
        <v>568</v>
      </c>
      <c r="AU713" s="236" t="s">
        <v>87</v>
      </c>
      <c r="AV713" s="13" t="s">
        <v>90</v>
      </c>
      <c r="AW713" s="13" t="s">
        <v>41</v>
      </c>
      <c r="AX713" s="13" t="s">
        <v>81</v>
      </c>
      <c r="AY713" s="236" t="s">
        <v>141</v>
      </c>
    </row>
    <row r="714" spans="2:65" s="14" customFormat="1" ht="11.25">
      <c r="B714" s="237"/>
      <c r="C714" s="238"/>
      <c r="D714" s="213" t="s">
        <v>568</v>
      </c>
      <c r="E714" s="239" t="s">
        <v>43</v>
      </c>
      <c r="F714" s="240" t="s">
        <v>571</v>
      </c>
      <c r="G714" s="238"/>
      <c r="H714" s="241">
        <v>392</v>
      </c>
      <c r="I714" s="242"/>
      <c r="J714" s="238"/>
      <c r="K714" s="238"/>
      <c r="L714" s="243"/>
      <c r="M714" s="248"/>
      <c r="N714" s="249"/>
      <c r="O714" s="249"/>
      <c r="P714" s="249"/>
      <c r="Q714" s="249"/>
      <c r="R714" s="249"/>
      <c r="S714" s="249"/>
      <c r="T714" s="250"/>
      <c r="AT714" s="247" t="s">
        <v>568</v>
      </c>
      <c r="AU714" s="247" t="s">
        <v>87</v>
      </c>
      <c r="AV714" s="14" t="s">
        <v>147</v>
      </c>
      <c r="AW714" s="14" t="s">
        <v>41</v>
      </c>
      <c r="AX714" s="14" t="s">
        <v>87</v>
      </c>
      <c r="AY714" s="247" t="s">
        <v>141</v>
      </c>
    </row>
    <row r="715" spans="2:65" s="1" customFormat="1" ht="6.95" customHeight="1">
      <c r="B715" s="47"/>
      <c r="C715" s="48"/>
      <c r="D715" s="48"/>
      <c r="E715" s="48"/>
      <c r="F715" s="48"/>
      <c r="G715" s="48"/>
      <c r="H715" s="48"/>
      <c r="I715" s="135"/>
      <c r="J715" s="48"/>
      <c r="K715" s="48"/>
      <c r="L715" s="39"/>
    </row>
  </sheetData>
  <sheetProtection algorithmName="SHA-512" hashValue="R5KMhEa54KdPD6iBPFQIhSuu/3mD6CTtfvDZgi7zl4X4RUsURE/3+mjl6OP7T7ziz4G7JE8ICN9PdzqheKIkYw==" saltValue="+sn8IMDvupbFXQy4X5t+XoVXfrHIctws9LYvFXF46ZOerRXgTMdz4VF0RJ0VBprJ+QeNmUC2nMr517j31k2o7w==" spinCount="100000" sheet="1" objects="1" scenarios="1" formatColumns="0" formatRows="0" autoFilter="0"/>
  <autoFilter ref="C92:K714"/>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5"/>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7"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39"/>
      <c r="M2" s="339"/>
      <c r="N2" s="339"/>
      <c r="O2" s="339"/>
      <c r="P2" s="339"/>
      <c r="Q2" s="339"/>
      <c r="R2" s="339"/>
      <c r="S2" s="339"/>
      <c r="T2" s="339"/>
      <c r="U2" s="339"/>
      <c r="V2" s="339"/>
      <c r="AT2" s="17" t="s">
        <v>108</v>
      </c>
    </row>
    <row r="3" spans="2:46" ht="6.95" customHeight="1">
      <c r="B3" s="108"/>
      <c r="C3" s="109"/>
      <c r="D3" s="109"/>
      <c r="E3" s="109"/>
      <c r="F3" s="109"/>
      <c r="G3" s="109"/>
      <c r="H3" s="109"/>
      <c r="I3" s="110"/>
      <c r="J3" s="109"/>
      <c r="K3" s="109"/>
      <c r="L3" s="20"/>
      <c r="AT3" s="17" t="s">
        <v>90</v>
      </c>
    </row>
    <row r="4" spans="2:46" ht="24.95" customHeight="1">
      <c r="B4" s="20"/>
      <c r="D4" s="111" t="s">
        <v>109</v>
      </c>
      <c r="L4" s="20"/>
      <c r="M4" s="24" t="s">
        <v>10</v>
      </c>
      <c r="AT4" s="17" t="s">
        <v>4</v>
      </c>
    </row>
    <row r="5" spans="2:46" ht="6.95" customHeight="1">
      <c r="B5" s="20"/>
      <c r="L5" s="20"/>
    </row>
    <row r="6" spans="2:46" ht="12" customHeight="1">
      <c r="B6" s="20"/>
      <c r="D6" s="112" t="s">
        <v>16</v>
      </c>
      <c r="L6" s="20"/>
    </row>
    <row r="7" spans="2:46" ht="16.5" customHeight="1">
      <c r="B7" s="20"/>
      <c r="E7" s="372" t="str">
        <f>'Rekapitulace stavby'!K6</f>
        <v>Oprava výhybek v žst. Olomouc hl.n. a žst. Zábřeh na Moravě</v>
      </c>
      <c r="F7" s="373"/>
      <c r="G7" s="373"/>
      <c r="H7" s="373"/>
      <c r="L7" s="20"/>
    </row>
    <row r="8" spans="2:46" ht="12" customHeight="1">
      <c r="B8" s="20"/>
      <c r="D8" s="112" t="s">
        <v>110</v>
      </c>
      <c r="L8" s="20"/>
    </row>
    <row r="9" spans="2:46" s="1" customFormat="1" ht="16.5" customHeight="1">
      <c r="B9" s="39"/>
      <c r="E9" s="372" t="s">
        <v>111</v>
      </c>
      <c r="F9" s="374"/>
      <c r="G9" s="374"/>
      <c r="H9" s="374"/>
      <c r="I9" s="113"/>
      <c r="L9" s="39"/>
    </row>
    <row r="10" spans="2:46" s="1" customFormat="1" ht="12" customHeight="1">
      <c r="B10" s="39"/>
      <c r="D10" s="112" t="s">
        <v>112</v>
      </c>
      <c r="I10" s="113"/>
      <c r="L10" s="39"/>
    </row>
    <row r="11" spans="2:46" s="1" customFormat="1" ht="36.950000000000003" customHeight="1">
      <c r="B11" s="39"/>
      <c r="E11" s="375" t="s">
        <v>397</v>
      </c>
      <c r="F11" s="374"/>
      <c r="G11" s="374"/>
      <c r="H11" s="374"/>
      <c r="I11" s="113"/>
      <c r="L11" s="39"/>
    </row>
    <row r="12" spans="2:46" s="1" customFormat="1" ht="11.25">
      <c r="B12" s="39"/>
      <c r="I12" s="113"/>
      <c r="L12" s="39"/>
    </row>
    <row r="13" spans="2:46" s="1" customFormat="1" ht="12" customHeight="1">
      <c r="B13" s="39"/>
      <c r="D13" s="112" t="s">
        <v>18</v>
      </c>
      <c r="F13" s="17" t="s">
        <v>43</v>
      </c>
      <c r="I13" s="114" t="s">
        <v>20</v>
      </c>
      <c r="J13" s="17" t="s">
        <v>43</v>
      </c>
      <c r="L13" s="39"/>
    </row>
    <row r="14" spans="2:46" s="1" customFormat="1" ht="12" customHeight="1">
      <c r="B14" s="39"/>
      <c r="D14" s="112" t="s">
        <v>22</v>
      </c>
      <c r="F14" s="17" t="s">
        <v>23</v>
      </c>
      <c r="I14" s="114" t="s">
        <v>24</v>
      </c>
      <c r="J14" s="115">
        <f>'Rekapitulace stavby'!AN8</f>
        <v>0</v>
      </c>
      <c r="L14" s="39"/>
    </row>
    <row r="15" spans="2:46" s="1" customFormat="1" ht="10.9" customHeight="1">
      <c r="B15" s="39"/>
      <c r="I15" s="113"/>
      <c r="L15" s="39"/>
    </row>
    <row r="16" spans="2:46" s="1" customFormat="1" ht="12" customHeight="1">
      <c r="B16" s="39"/>
      <c r="D16" s="112" t="s">
        <v>29</v>
      </c>
      <c r="I16" s="114" t="s">
        <v>30</v>
      </c>
      <c r="J16" s="17" t="s">
        <v>31</v>
      </c>
      <c r="L16" s="39"/>
    </row>
    <row r="17" spans="2:12" s="1" customFormat="1" ht="18" customHeight="1">
      <c r="B17" s="39"/>
      <c r="E17" s="17" t="s">
        <v>32</v>
      </c>
      <c r="I17" s="114" t="s">
        <v>33</v>
      </c>
      <c r="J17" s="17" t="s">
        <v>34</v>
      </c>
      <c r="L17" s="39"/>
    </row>
    <row r="18" spans="2:12" s="1" customFormat="1" ht="6.95" customHeight="1">
      <c r="B18" s="39"/>
      <c r="I18" s="113"/>
      <c r="L18" s="39"/>
    </row>
    <row r="19" spans="2:12" s="1" customFormat="1" ht="12" customHeight="1">
      <c r="B19" s="39"/>
      <c r="D19" s="112" t="s">
        <v>35</v>
      </c>
      <c r="I19" s="114" t="s">
        <v>30</v>
      </c>
      <c r="J19" s="30" t="str">
        <f>'Rekapitulace stavby'!AN13</f>
        <v>Vyplň údaj</v>
      </c>
      <c r="L19" s="39"/>
    </row>
    <row r="20" spans="2:12" s="1" customFormat="1" ht="18" customHeight="1">
      <c r="B20" s="39"/>
      <c r="E20" s="376" t="str">
        <f>'Rekapitulace stavby'!E14</f>
        <v>Vyplň údaj</v>
      </c>
      <c r="F20" s="377"/>
      <c r="G20" s="377"/>
      <c r="H20" s="377"/>
      <c r="I20" s="114" t="s">
        <v>33</v>
      </c>
      <c r="J20" s="30" t="str">
        <f>'Rekapitulace stavby'!AN14</f>
        <v>Vyplň údaj</v>
      </c>
      <c r="L20" s="39"/>
    </row>
    <row r="21" spans="2:12" s="1" customFormat="1" ht="6.95" customHeight="1">
      <c r="B21" s="39"/>
      <c r="I21" s="113"/>
      <c r="L21" s="39"/>
    </row>
    <row r="22" spans="2:12" s="1" customFormat="1" ht="12" customHeight="1">
      <c r="B22" s="39"/>
      <c r="D22" s="112" t="s">
        <v>37</v>
      </c>
      <c r="I22" s="114" t="s">
        <v>30</v>
      </c>
      <c r="J22" s="17" t="s">
        <v>38</v>
      </c>
      <c r="L22" s="39"/>
    </row>
    <row r="23" spans="2:12" s="1" customFormat="1" ht="18" customHeight="1">
      <c r="B23" s="39"/>
      <c r="E23" s="17" t="s">
        <v>1142</v>
      </c>
      <c r="I23" s="114" t="s">
        <v>33</v>
      </c>
      <c r="J23" s="17" t="s">
        <v>40</v>
      </c>
      <c r="L23" s="39"/>
    </row>
    <row r="24" spans="2:12" s="1" customFormat="1" ht="6.95" customHeight="1">
      <c r="B24" s="39"/>
      <c r="I24" s="113"/>
      <c r="L24" s="39"/>
    </row>
    <row r="25" spans="2:12" s="1" customFormat="1" ht="12" customHeight="1">
      <c r="B25" s="39"/>
      <c r="D25" s="112" t="s">
        <v>42</v>
      </c>
      <c r="I25" s="114" t="s">
        <v>30</v>
      </c>
      <c r="J25" s="17" t="s">
        <v>43</v>
      </c>
      <c r="L25" s="39"/>
    </row>
    <row r="26" spans="2:12" s="1" customFormat="1" ht="18" customHeight="1">
      <c r="B26" s="39"/>
      <c r="E26" s="17" t="s">
        <v>44</v>
      </c>
      <c r="I26" s="114" t="s">
        <v>33</v>
      </c>
      <c r="J26" s="17" t="s">
        <v>43</v>
      </c>
      <c r="L26" s="39"/>
    </row>
    <row r="27" spans="2:12" s="1" customFormat="1" ht="6.95" customHeight="1">
      <c r="B27" s="39"/>
      <c r="I27" s="113"/>
      <c r="L27" s="39"/>
    </row>
    <row r="28" spans="2:12" s="1" customFormat="1" ht="12" customHeight="1">
      <c r="B28" s="39"/>
      <c r="D28" s="112" t="s">
        <v>45</v>
      </c>
      <c r="I28" s="113"/>
      <c r="L28" s="39"/>
    </row>
    <row r="29" spans="2:12" s="7" customFormat="1" ht="16.5" customHeight="1">
      <c r="B29" s="116"/>
      <c r="E29" s="378" t="s">
        <v>43</v>
      </c>
      <c r="F29" s="378"/>
      <c r="G29" s="378"/>
      <c r="H29" s="378"/>
      <c r="I29" s="117"/>
      <c r="L29" s="116"/>
    </row>
    <row r="30" spans="2:12" s="1" customFormat="1" ht="6.95" customHeight="1">
      <c r="B30" s="39"/>
      <c r="I30" s="113"/>
      <c r="L30" s="39"/>
    </row>
    <row r="31" spans="2:12" s="1" customFormat="1" ht="6.95" customHeight="1">
      <c r="B31" s="39"/>
      <c r="D31" s="57"/>
      <c r="E31" s="57"/>
      <c r="F31" s="57"/>
      <c r="G31" s="57"/>
      <c r="H31" s="57"/>
      <c r="I31" s="118"/>
      <c r="J31" s="57"/>
      <c r="K31" s="57"/>
      <c r="L31" s="39"/>
    </row>
    <row r="32" spans="2:12" s="1" customFormat="1" ht="25.35" customHeight="1">
      <c r="B32" s="39"/>
      <c r="D32" s="119" t="s">
        <v>47</v>
      </c>
      <c r="I32" s="113"/>
      <c r="J32" s="120">
        <f>ROUND(J86, 2)</f>
        <v>0</v>
      </c>
      <c r="L32" s="39"/>
    </row>
    <row r="33" spans="2:12" s="1" customFormat="1" ht="6.95" customHeight="1">
      <c r="B33" s="39"/>
      <c r="D33" s="57"/>
      <c r="E33" s="57"/>
      <c r="F33" s="57"/>
      <c r="G33" s="57"/>
      <c r="H33" s="57"/>
      <c r="I33" s="118"/>
      <c r="J33" s="57"/>
      <c r="K33" s="57"/>
      <c r="L33" s="39"/>
    </row>
    <row r="34" spans="2:12" s="1" customFormat="1" ht="14.45" customHeight="1">
      <c r="B34" s="39"/>
      <c r="F34" s="121" t="s">
        <v>49</v>
      </c>
      <c r="I34" s="122" t="s">
        <v>48</v>
      </c>
      <c r="J34" s="121" t="s">
        <v>50</v>
      </c>
      <c r="L34" s="39"/>
    </row>
    <row r="35" spans="2:12" s="1" customFormat="1" ht="14.45" customHeight="1">
      <c r="B35" s="39"/>
      <c r="D35" s="112" t="s">
        <v>51</v>
      </c>
      <c r="E35" s="112" t="s">
        <v>52</v>
      </c>
      <c r="F35" s="123">
        <f>ROUND((SUM(BE86:BE124)),  2)</f>
        <v>0</v>
      </c>
      <c r="I35" s="124">
        <v>0.21</v>
      </c>
      <c r="J35" s="123">
        <f>ROUND(((SUM(BE86:BE124))*I35),  2)</f>
        <v>0</v>
      </c>
      <c r="L35" s="39"/>
    </row>
    <row r="36" spans="2:12" s="1" customFormat="1" ht="14.45" customHeight="1">
      <c r="B36" s="39"/>
      <c r="E36" s="112" t="s">
        <v>53</v>
      </c>
      <c r="F36" s="123">
        <f>ROUND((SUM(BF86:BF124)),  2)</f>
        <v>0</v>
      </c>
      <c r="I36" s="124">
        <v>0.15</v>
      </c>
      <c r="J36" s="123">
        <f>ROUND(((SUM(BF86:BF124))*I36),  2)</f>
        <v>0</v>
      </c>
      <c r="L36" s="39"/>
    </row>
    <row r="37" spans="2:12" s="1" customFormat="1" ht="14.45" hidden="1" customHeight="1">
      <c r="B37" s="39"/>
      <c r="E37" s="112" t="s">
        <v>54</v>
      </c>
      <c r="F37" s="123">
        <f>ROUND((SUM(BG86:BG124)),  2)</f>
        <v>0</v>
      </c>
      <c r="I37" s="124">
        <v>0.21</v>
      </c>
      <c r="J37" s="123">
        <f>0</f>
        <v>0</v>
      </c>
      <c r="L37" s="39"/>
    </row>
    <row r="38" spans="2:12" s="1" customFormat="1" ht="14.45" hidden="1" customHeight="1">
      <c r="B38" s="39"/>
      <c r="E38" s="112" t="s">
        <v>55</v>
      </c>
      <c r="F38" s="123">
        <f>ROUND((SUM(BH86:BH124)),  2)</f>
        <v>0</v>
      </c>
      <c r="I38" s="124">
        <v>0.15</v>
      </c>
      <c r="J38" s="123">
        <f>0</f>
        <v>0</v>
      </c>
      <c r="L38" s="39"/>
    </row>
    <row r="39" spans="2:12" s="1" customFormat="1" ht="14.45" hidden="1" customHeight="1">
      <c r="B39" s="39"/>
      <c r="E39" s="112" t="s">
        <v>56</v>
      </c>
      <c r="F39" s="123">
        <f>ROUND((SUM(BI86:BI124)),  2)</f>
        <v>0</v>
      </c>
      <c r="I39" s="124">
        <v>0</v>
      </c>
      <c r="J39" s="123">
        <f>0</f>
        <v>0</v>
      </c>
      <c r="L39" s="39"/>
    </row>
    <row r="40" spans="2:12" s="1" customFormat="1" ht="6.95" customHeight="1">
      <c r="B40" s="39"/>
      <c r="I40" s="113"/>
      <c r="L40" s="39"/>
    </row>
    <row r="41" spans="2:12" s="1" customFormat="1" ht="25.35" customHeight="1">
      <c r="B41" s="39"/>
      <c r="C41" s="125"/>
      <c r="D41" s="126" t="s">
        <v>57</v>
      </c>
      <c r="E41" s="127"/>
      <c r="F41" s="127"/>
      <c r="G41" s="128" t="s">
        <v>58</v>
      </c>
      <c r="H41" s="129" t="s">
        <v>59</v>
      </c>
      <c r="I41" s="130"/>
      <c r="J41" s="131">
        <f>SUM(J32:J39)</f>
        <v>0</v>
      </c>
      <c r="K41" s="132"/>
      <c r="L41" s="39"/>
    </row>
    <row r="42" spans="2:12" s="1" customFormat="1" ht="14.45" customHeight="1">
      <c r="B42" s="133"/>
      <c r="C42" s="134"/>
      <c r="D42" s="134"/>
      <c r="E42" s="134"/>
      <c r="F42" s="134"/>
      <c r="G42" s="134"/>
      <c r="H42" s="134"/>
      <c r="I42" s="135"/>
      <c r="J42" s="134"/>
      <c r="K42" s="134"/>
      <c r="L42" s="39"/>
    </row>
    <row r="46" spans="2:12" s="1" customFormat="1" ht="6.95" customHeight="1">
      <c r="B46" s="136"/>
      <c r="C46" s="137"/>
      <c r="D46" s="137"/>
      <c r="E46" s="137"/>
      <c r="F46" s="137"/>
      <c r="G46" s="137"/>
      <c r="H46" s="137"/>
      <c r="I46" s="138"/>
      <c r="J46" s="137"/>
      <c r="K46" s="137"/>
      <c r="L46" s="39"/>
    </row>
    <row r="47" spans="2:12" s="1" customFormat="1" ht="24.95" customHeight="1">
      <c r="B47" s="35"/>
      <c r="C47" s="23" t="s">
        <v>115</v>
      </c>
      <c r="D47" s="36"/>
      <c r="E47" s="36"/>
      <c r="F47" s="36"/>
      <c r="G47" s="36"/>
      <c r="H47" s="36"/>
      <c r="I47" s="113"/>
      <c r="J47" s="36"/>
      <c r="K47" s="36"/>
      <c r="L47" s="39"/>
    </row>
    <row r="48" spans="2:12" s="1" customFormat="1" ht="6.95" customHeight="1">
      <c r="B48" s="35"/>
      <c r="C48" s="36"/>
      <c r="D48" s="36"/>
      <c r="E48" s="36"/>
      <c r="F48" s="36"/>
      <c r="G48" s="36"/>
      <c r="H48" s="36"/>
      <c r="I48" s="113"/>
      <c r="J48" s="36"/>
      <c r="K48" s="36"/>
      <c r="L48" s="39"/>
    </row>
    <row r="49" spans="2:47" s="1" customFormat="1" ht="12" customHeight="1">
      <c r="B49" s="35"/>
      <c r="C49" s="29" t="s">
        <v>16</v>
      </c>
      <c r="D49" s="36"/>
      <c r="E49" s="36"/>
      <c r="F49" s="36"/>
      <c r="G49" s="36"/>
      <c r="H49" s="36"/>
      <c r="I49" s="113"/>
      <c r="J49" s="36"/>
      <c r="K49" s="36"/>
      <c r="L49" s="39"/>
    </row>
    <row r="50" spans="2:47" s="1" customFormat="1" ht="16.5" customHeight="1">
      <c r="B50" s="35"/>
      <c r="C50" s="36"/>
      <c r="D50" s="36"/>
      <c r="E50" s="379" t="str">
        <f>E7</f>
        <v>Oprava výhybek v žst. Olomouc hl.n. a žst. Zábřeh na Moravě</v>
      </c>
      <c r="F50" s="380"/>
      <c r="G50" s="380"/>
      <c r="H50" s="380"/>
      <c r="I50" s="113"/>
      <c r="J50" s="36"/>
      <c r="K50" s="36"/>
      <c r="L50" s="39"/>
    </row>
    <row r="51" spans="2:47" ht="12" customHeight="1">
      <c r="B51" s="21"/>
      <c r="C51" s="29" t="s">
        <v>110</v>
      </c>
      <c r="D51" s="22"/>
      <c r="E51" s="22"/>
      <c r="F51" s="22"/>
      <c r="G51" s="22"/>
      <c r="H51" s="22"/>
      <c r="J51" s="22"/>
      <c r="K51" s="22"/>
      <c r="L51" s="20"/>
    </row>
    <row r="52" spans="2:47" s="1" customFormat="1" ht="16.5" customHeight="1">
      <c r="B52" s="35"/>
      <c r="C52" s="36"/>
      <c r="D52" s="36"/>
      <c r="E52" s="379" t="s">
        <v>111</v>
      </c>
      <c r="F52" s="347"/>
      <c r="G52" s="347"/>
      <c r="H52" s="347"/>
      <c r="I52" s="113"/>
      <c r="J52" s="36"/>
      <c r="K52" s="36"/>
      <c r="L52" s="39"/>
    </row>
    <row r="53" spans="2:47" s="1" customFormat="1" ht="12" customHeight="1">
      <c r="B53" s="35"/>
      <c r="C53" s="29" t="s">
        <v>112</v>
      </c>
      <c r="D53" s="36"/>
      <c r="E53" s="36"/>
      <c r="F53" s="36"/>
      <c r="G53" s="36"/>
      <c r="H53" s="36"/>
      <c r="I53" s="113"/>
      <c r="J53" s="36"/>
      <c r="K53" s="36"/>
      <c r="L53" s="39"/>
    </row>
    <row r="54" spans="2:47" s="1" customFormat="1" ht="16.5" customHeight="1">
      <c r="B54" s="35"/>
      <c r="C54" s="36"/>
      <c r="D54" s="36"/>
      <c r="E54" s="348" t="str">
        <f>E11</f>
        <v>VRN - Vedlejší rozpočtové náklady</v>
      </c>
      <c r="F54" s="347"/>
      <c r="G54" s="347"/>
      <c r="H54" s="347"/>
      <c r="I54" s="113"/>
      <c r="J54" s="36"/>
      <c r="K54" s="36"/>
      <c r="L54" s="39"/>
    </row>
    <row r="55" spans="2:47" s="1" customFormat="1" ht="6.95" customHeight="1">
      <c r="B55" s="35"/>
      <c r="C55" s="36"/>
      <c r="D55" s="36"/>
      <c r="E55" s="36"/>
      <c r="F55" s="36"/>
      <c r="G55" s="36"/>
      <c r="H55" s="36"/>
      <c r="I55" s="113"/>
      <c r="J55" s="36"/>
      <c r="K55" s="36"/>
      <c r="L55" s="39"/>
    </row>
    <row r="56" spans="2:47" s="1" customFormat="1" ht="12" customHeight="1">
      <c r="B56" s="35"/>
      <c r="C56" s="29" t="s">
        <v>22</v>
      </c>
      <c r="D56" s="36"/>
      <c r="E56" s="36"/>
      <c r="F56" s="27" t="str">
        <f>F14</f>
        <v>Zábřeh na Moravě</v>
      </c>
      <c r="G56" s="36"/>
      <c r="H56" s="36"/>
      <c r="I56" s="114" t="s">
        <v>24</v>
      </c>
      <c r="J56" s="56">
        <f>IF(J14="","",J14)</f>
        <v>0</v>
      </c>
      <c r="K56" s="36"/>
      <c r="L56" s="39"/>
    </row>
    <row r="57" spans="2:47" s="1" customFormat="1" ht="6.95" customHeight="1">
      <c r="B57" s="35"/>
      <c r="C57" s="36"/>
      <c r="D57" s="36"/>
      <c r="E57" s="36"/>
      <c r="F57" s="36"/>
      <c r="G57" s="36"/>
      <c r="H57" s="36"/>
      <c r="I57" s="113"/>
      <c r="J57" s="36"/>
      <c r="K57" s="36"/>
      <c r="L57" s="39"/>
    </row>
    <row r="58" spans="2:47" s="1" customFormat="1" ht="24.95" customHeight="1">
      <c r="B58" s="35"/>
      <c r="C58" s="29" t="s">
        <v>29</v>
      </c>
      <c r="D58" s="36"/>
      <c r="E58" s="36"/>
      <c r="F58" s="27" t="str">
        <f>E17</f>
        <v>Správa železniční dopravní cesty s.o.</v>
      </c>
      <c r="G58" s="36"/>
      <c r="H58" s="36"/>
      <c r="I58" s="114" t="s">
        <v>37</v>
      </c>
      <c r="J58" s="33" t="str">
        <f>E23</f>
        <v>MORAVIA CONSULT Olomouc a.s.</v>
      </c>
      <c r="K58" s="36"/>
      <c r="L58" s="39"/>
    </row>
    <row r="59" spans="2:47" s="1" customFormat="1" ht="13.7" customHeight="1">
      <c r="B59" s="35"/>
      <c r="C59" s="29" t="s">
        <v>35</v>
      </c>
      <c r="D59" s="36"/>
      <c r="E59" s="36"/>
      <c r="F59" s="27" t="str">
        <f>IF(E20="","",E20)</f>
        <v>Vyplň údaj</v>
      </c>
      <c r="G59" s="36"/>
      <c r="H59" s="36"/>
      <c r="I59" s="114" t="s">
        <v>42</v>
      </c>
      <c r="J59" s="33" t="str">
        <f>E26</f>
        <v>Ing. Petr Přehnal</v>
      </c>
      <c r="K59" s="36"/>
      <c r="L59" s="39"/>
    </row>
    <row r="60" spans="2:47" s="1" customFormat="1" ht="10.35" customHeight="1">
      <c r="B60" s="35"/>
      <c r="C60" s="36"/>
      <c r="D60" s="36"/>
      <c r="E60" s="36"/>
      <c r="F60" s="36"/>
      <c r="G60" s="36"/>
      <c r="H60" s="36"/>
      <c r="I60" s="113"/>
      <c r="J60" s="36"/>
      <c r="K60" s="36"/>
      <c r="L60" s="39"/>
    </row>
    <row r="61" spans="2:47" s="1" customFormat="1" ht="29.25" customHeight="1">
      <c r="B61" s="35"/>
      <c r="C61" s="139" t="s">
        <v>116</v>
      </c>
      <c r="D61" s="140"/>
      <c r="E61" s="140"/>
      <c r="F61" s="140"/>
      <c r="G61" s="140"/>
      <c r="H61" s="140"/>
      <c r="I61" s="141"/>
      <c r="J61" s="142" t="s">
        <v>117</v>
      </c>
      <c r="K61" s="140"/>
      <c r="L61" s="39"/>
    </row>
    <row r="62" spans="2:47" s="1" customFormat="1" ht="10.35" customHeight="1">
      <c r="B62" s="35"/>
      <c r="C62" s="36"/>
      <c r="D62" s="36"/>
      <c r="E62" s="36"/>
      <c r="F62" s="36"/>
      <c r="G62" s="36"/>
      <c r="H62" s="36"/>
      <c r="I62" s="113"/>
      <c r="J62" s="36"/>
      <c r="K62" s="36"/>
      <c r="L62" s="39"/>
    </row>
    <row r="63" spans="2:47" s="1" customFormat="1" ht="22.9" customHeight="1">
      <c r="B63" s="35"/>
      <c r="C63" s="143" t="s">
        <v>79</v>
      </c>
      <c r="D63" s="36"/>
      <c r="E63" s="36"/>
      <c r="F63" s="36"/>
      <c r="G63" s="36"/>
      <c r="H63" s="36"/>
      <c r="I63" s="113"/>
      <c r="J63" s="74">
        <f>J86</f>
        <v>0</v>
      </c>
      <c r="K63" s="36"/>
      <c r="L63" s="39"/>
      <c r="AU63" s="17" t="s">
        <v>118</v>
      </c>
    </row>
    <row r="64" spans="2:47" s="8" customFormat="1" ht="24.95" customHeight="1">
      <c r="B64" s="144"/>
      <c r="C64" s="145"/>
      <c r="D64" s="146" t="s">
        <v>397</v>
      </c>
      <c r="E64" s="147"/>
      <c r="F64" s="147"/>
      <c r="G64" s="147"/>
      <c r="H64" s="147"/>
      <c r="I64" s="148"/>
      <c r="J64" s="149">
        <f>J87</f>
        <v>0</v>
      </c>
      <c r="K64" s="145"/>
      <c r="L64" s="150"/>
    </row>
    <row r="65" spans="2:12" s="1" customFormat="1" ht="21.75" customHeight="1">
      <c r="B65" s="35"/>
      <c r="C65" s="36"/>
      <c r="D65" s="36"/>
      <c r="E65" s="36"/>
      <c r="F65" s="36"/>
      <c r="G65" s="36"/>
      <c r="H65" s="36"/>
      <c r="I65" s="113"/>
      <c r="J65" s="36"/>
      <c r="K65" s="36"/>
      <c r="L65" s="39"/>
    </row>
    <row r="66" spans="2:12" s="1" customFormat="1" ht="6.95" customHeight="1">
      <c r="B66" s="47"/>
      <c r="C66" s="48"/>
      <c r="D66" s="48"/>
      <c r="E66" s="48"/>
      <c r="F66" s="48"/>
      <c r="G66" s="48"/>
      <c r="H66" s="48"/>
      <c r="I66" s="135"/>
      <c r="J66" s="48"/>
      <c r="K66" s="48"/>
      <c r="L66" s="39"/>
    </row>
    <row r="70" spans="2:12" s="1" customFormat="1" ht="6.95" customHeight="1">
      <c r="B70" s="49"/>
      <c r="C70" s="50"/>
      <c r="D70" s="50"/>
      <c r="E70" s="50"/>
      <c r="F70" s="50"/>
      <c r="G70" s="50"/>
      <c r="H70" s="50"/>
      <c r="I70" s="138"/>
      <c r="J70" s="50"/>
      <c r="K70" s="50"/>
      <c r="L70" s="39"/>
    </row>
    <row r="71" spans="2:12" s="1" customFormat="1" ht="24.95" customHeight="1">
      <c r="B71" s="35"/>
      <c r="C71" s="23" t="s">
        <v>126</v>
      </c>
      <c r="D71" s="36"/>
      <c r="E71" s="36"/>
      <c r="F71" s="36"/>
      <c r="G71" s="36"/>
      <c r="H71" s="36"/>
      <c r="I71" s="113"/>
      <c r="J71" s="36"/>
      <c r="K71" s="36"/>
      <c r="L71" s="39"/>
    </row>
    <row r="72" spans="2:12" s="1" customFormat="1" ht="6.95" customHeight="1">
      <c r="B72" s="35"/>
      <c r="C72" s="36"/>
      <c r="D72" s="36"/>
      <c r="E72" s="36"/>
      <c r="F72" s="36"/>
      <c r="G72" s="36"/>
      <c r="H72" s="36"/>
      <c r="I72" s="113"/>
      <c r="J72" s="36"/>
      <c r="K72" s="36"/>
      <c r="L72" s="39"/>
    </row>
    <row r="73" spans="2:12" s="1" customFormat="1" ht="12" customHeight="1">
      <c r="B73" s="35"/>
      <c r="C73" s="29" t="s">
        <v>16</v>
      </c>
      <c r="D73" s="36"/>
      <c r="E73" s="36"/>
      <c r="F73" s="36"/>
      <c r="G73" s="36"/>
      <c r="H73" s="36"/>
      <c r="I73" s="113"/>
      <c r="J73" s="36"/>
      <c r="K73" s="36"/>
      <c r="L73" s="39"/>
    </row>
    <row r="74" spans="2:12" s="1" customFormat="1" ht="16.5" customHeight="1">
      <c r="B74" s="35"/>
      <c r="C74" s="36"/>
      <c r="D74" s="36"/>
      <c r="E74" s="379" t="str">
        <f>E7</f>
        <v>Oprava výhybek v žst. Olomouc hl.n. a žst. Zábřeh na Moravě</v>
      </c>
      <c r="F74" s="380"/>
      <c r="G74" s="380"/>
      <c r="H74" s="380"/>
      <c r="I74" s="113"/>
      <c r="J74" s="36"/>
      <c r="K74" s="36"/>
      <c r="L74" s="39"/>
    </row>
    <row r="75" spans="2:12" ht="12" customHeight="1">
      <c r="B75" s="21"/>
      <c r="C75" s="29" t="s">
        <v>110</v>
      </c>
      <c r="D75" s="22"/>
      <c r="E75" s="22"/>
      <c r="F75" s="22"/>
      <c r="G75" s="22"/>
      <c r="H75" s="22"/>
      <c r="J75" s="22"/>
      <c r="K75" s="22"/>
      <c r="L75" s="20"/>
    </row>
    <row r="76" spans="2:12" s="1" customFormat="1" ht="16.5" customHeight="1">
      <c r="B76" s="35"/>
      <c r="C76" s="36"/>
      <c r="D76" s="36"/>
      <c r="E76" s="379" t="s">
        <v>111</v>
      </c>
      <c r="F76" s="347"/>
      <c r="G76" s="347"/>
      <c r="H76" s="347"/>
      <c r="I76" s="113"/>
      <c r="J76" s="36"/>
      <c r="K76" s="36"/>
      <c r="L76" s="39"/>
    </row>
    <row r="77" spans="2:12" s="1" customFormat="1" ht="12" customHeight="1">
      <c r="B77" s="35"/>
      <c r="C77" s="29" t="s">
        <v>112</v>
      </c>
      <c r="D77" s="36"/>
      <c r="E77" s="36"/>
      <c r="F77" s="36"/>
      <c r="G77" s="36"/>
      <c r="H77" s="36"/>
      <c r="I77" s="113"/>
      <c r="J77" s="36"/>
      <c r="K77" s="36"/>
      <c r="L77" s="39"/>
    </row>
    <row r="78" spans="2:12" s="1" customFormat="1" ht="16.5" customHeight="1">
      <c r="B78" s="35"/>
      <c r="C78" s="36"/>
      <c r="D78" s="36"/>
      <c r="E78" s="348" t="str">
        <f>E11</f>
        <v>VRN - Vedlejší rozpočtové náklady</v>
      </c>
      <c r="F78" s="347"/>
      <c r="G78" s="347"/>
      <c r="H78" s="347"/>
      <c r="I78" s="113"/>
      <c r="J78" s="36"/>
      <c r="K78" s="36"/>
      <c r="L78" s="39"/>
    </row>
    <row r="79" spans="2:12" s="1" customFormat="1" ht="6.95" customHeight="1">
      <c r="B79" s="35"/>
      <c r="C79" s="36"/>
      <c r="D79" s="36"/>
      <c r="E79" s="36"/>
      <c r="F79" s="36"/>
      <c r="G79" s="36"/>
      <c r="H79" s="36"/>
      <c r="I79" s="113"/>
      <c r="J79" s="36"/>
      <c r="K79" s="36"/>
      <c r="L79" s="39"/>
    </row>
    <row r="80" spans="2:12" s="1" customFormat="1" ht="12" customHeight="1">
      <c r="B80" s="35"/>
      <c r="C80" s="29" t="s">
        <v>22</v>
      </c>
      <c r="D80" s="36"/>
      <c r="E80" s="36"/>
      <c r="F80" s="27" t="str">
        <f>F14</f>
        <v>Zábřeh na Moravě</v>
      </c>
      <c r="G80" s="36"/>
      <c r="H80" s="36"/>
      <c r="I80" s="114" t="s">
        <v>24</v>
      </c>
      <c r="J80" s="56">
        <f>IF(J14="","",J14)</f>
        <v>0</v>
      </c>
      <c r="K80" s="36"/>
      <c r="L80" s="39"/>
    </row>
    <row r="81" spans="2:65" s="1" customFormat="1" ht="6.95" customHeight="1">
      <c r="B81" s="35"/>
      <c r="C81" s="36"/>
      <c r="D81" s="36"/>
      <c r="E81" s="36"/>
      <c r="F81" s="36"/>
      <c r="G81" s="36"/>
      <c r="H81" s="36"/>
      <c r="I81" s="113"/>
      <c r="J81" s="36"/>
      <c r="K81" s="36"/>
      <c r="L81" s="39"/>
    </row>
    <row r="82" spans="2:65" s="1" customFormat="1" ht="24.95" customHeight="1">
      <c r="B82" s="35"/>
      <c r="C82" s="29" t="s">
        <v>29</v>
      </c>
      <c r="D82" s="36"/>
      <c r="E82" s="36"/>
      <c r="F82" s="27" t="str">
        <f>E17</f>
        <v>Správa železniční dopravní cesty s.o.</v>
      </c>
      <c r="G82" s="36"/>
      <c r="H82" s="36"/>
      <c r="I82" s="114" t="s">
        <v>37</v>
      </c>
      <c r="J82" s="33" t="str">
        <f>E23</f>
        <v>MORAVIA CONSULT Olomouc a.s.</v>
      </c>
      <c r="K82" s="36"/>
      <c r="L82" s="39"/>
    </row>
    <row r="83" spans="2:65" s="1" customFormat="1" ht="13.7" customHeight="1">
      <c r="B83" s="35"/>
      <c r="C83" s="29" t="s">
        <v>35</v>
      </c>
      <c r="D83" s="36"/>
      <c r="E83" s="36"/>
      <c r="F83" s="27" t="str">
        <f>IF(E20="","",E20)</f>
        <v>Vyplň údaj</v>
      </c>
      <c r="G83" s="36"/>
      <c r="H83" s="36"/>
      <c r="I83" s="114" t="s">
        <v>42</v>
      </c>
      <c r="J83" s="33" t="str">
        <f>E26</f>
        <v>Ing. Petr Přehnal</v>
      </c>
      <c r="K83" s="36"/>
      <c r="L83" s="39"/>
    </row>
    <row r="84" spans="2:65" s="1" customFormat="1" ht="10.35" customHeight="1">
      <c r="B84" s="35"/>
      <c r="C84" s="36"/>
      <c r="D84" s="36"/>
      <c r="E84" s="36"/>
      <c r="F84" s="36"/>
      <c r="G84" s="36"/>
      <c r="H84" s="36"/>
      <c r="I84" s="113"/>
      <c r="J84" s="36"/>
      <c r="K84" s="36"/>
      <c r="L84" s="39"/>
    </row>
    <row r="85" spans="2:65" s="9" customFormat="1" ht="29.25" customHeight="1">
      <c r="B85" s="151"/>
      <c r="C85" s="152" t="s">
        <v>127</v>
      </c>
      <c r="D85" s="153" t="s">
        <v>66</v>
      </c>
      <c r="E85" s="153" t="s">
        <v>62</v>
      </c>
      <c r="F85" s="153" t="s">
        <v>63</v>
      </c>
      <c r="G85" s="153" t="s">
        <v>128</v>
      </c>
      <c r="H85" s="153" t="s">
        <v>129</v>
      </c>
      <c r="I85" s="154" t="s">
        <v>130</v>
      </c>
      <c r="J85" s="153" t="s">
        <v>117</v>
      </c>
      <c r="K85" s="155" t="s">
        <v>131</v>
      </c>
      <c r="L85" s="156"/>
      <c r="M85" s="65" t="s">
        <v>43</v>
      </c>
      <c r="N85" s="66" t="s">
        <v>51</v>
      </c>
      <c r="O85" s="66" t="s">
        <v>132</v>
      </c>
      <c r="P85" s="66" t="s">
        <v>133</v>
      </c>
      <c r="Q85" s="66" t="s">
        <v>134</v>
      </c>
      <c r="R85" s="66" t="s">
        <v>135</v>
      </c>
      <c r="S85" s="66" t="s">
        <v>136</v>
      </c>
      <c r="T85" s="67" t="s">
        <v>137</v>
      </c>
    </row>
    <row r="86" spans="2:65" s="1" customFormat="1" ht="22.9" customHeight="1">
      <c r="B86" s="35"/>
      <c r="C86" s="72" t="s">
        <v>138</v>
      </c>
      <c r="D86" s="36"/>
      <c r="E86" s="36"/>
      <c r="F86" s="36"/>
      <c r="G86" s="36"/>
      <c r="H86" s="36"/>
      <c r="I86" s="113"/>
      <c r="J86" s="157">
        <f>BK86</f>
        <v>0</v>
      </c>
      <c r="K86" s="36"/>
      <c r="L86" s="39"/>
      <c r="M86" s="68"/>
      <c r="N86" s="69"/>
      <c r="O86" s="69"/>
      <c r="P86" s="158">
        <f>P87</f>
        <v>0</v>
      </c>
      <c r="Q86" s="69"/>
      <c r="R86" s="158">
        <f>R87</f>
        <v>0</v>
      </c>
      <c r="S86" s="69"/>
      <c r="T86" s="159">
        <f>T87</f>
        <v>0</v>
      </c>
      <c r="AT86" s="17" t="s">
        <v>80</v>
      </c>
      <c r="AU86" s="17" t="s">
        <v>118</v>
      </c>
      <c r="BK86" s="160">
        <f>BK87</f>
        <v>0</v>
      </c>
    </row>
    <row r="87" spans="2:65" s="10" customFormat="1" ht="25.9" customHeight="1">
      <c r="B87" s="161"/>
      <c r="C87" s="162"/>
      <c r="D87" s="163" t="s">
        <v>80</v>
      </c>
      <c r="E87" s="164" t="s">
        <v>106</v>
      </c>
      <c r="F87" s="164" t="s">
        <v>107</v>
      </c>
      <c r="G87" s="162"/>
      <c r="H87" s="162"/>
      <c r="I87" s="165"/>
      <c r="J87" s="166">
        <f>BK87</f>
        <v>0</v>
      </c>
      <c r="K87" s="162"/>
      <c r="L87" s="167"/>
      <c r="M87" s="168"/>
      <c r="N87" s="169"/>
      <c r="O87" s="169"/>
      <c r="P87" s="170">
        <f>SUM(P88:P124)</f>
        <v>0</v>
      </c>
      <c r="Q87" s="169"/>
      <c r="R87" s="170">
        <f>SUM(R88:R124)</f>
        <v>0</v>
      </c>
      <c r="S87" s="169"/>
      <c r="T87" s="171">
        <f>SUM(T88:T124)</f>
        <v>0</v>
      </c>
      <c r="AR87" s="172" t="s">
        <v>157</v>
      </c>
      <c r="AT87" s="173" t="s">
        <v>80</v>
      </c>
      <c r="AU87" s="173" t="s">
        <v>81</v>
      </c>
      <c r="AY87" s="172" t="s">
        <v>141</v>
      </c>
      <c r="BK87" s="174">
        <f>SUM(BK88:BK124)</f>
        <v>0</v>
      </c>
    </row>
    <row r="88" spans="2:65" s="1" customFormat="1" ht="16.5" customHeight="1">
      <c r="B88" s="35"/>
      <c r="C88" s="175" t="s">
        <v>87</v>
      </c>
      <c r="D88" s="175" t="s">
        <v>142</v>
      </c>
      <c r="E88" s="176" t="s">
        <v>1143</v>
      </c>
      <c r="F88" s="177" t="s">
        <v>1144</v>
      </c>
      <c r="G88" s="178" t="s">
        <v>470</v>
      </c>
      <c r="H88" s="202"/>
      <c r="I88" s="180"/>
      <c r="J88" s="181">
        <f>ROUND(I88*H88,2)</f>
        <v>0</v>
      </c>
      <c r="K88" s="177" t="s">
        <v>146</v>
      </c>
      <c r="L88" s="39"/>
      <c r="M88" s="182" t="s">
        <v>43</v>
      </c>
      <c r="N88" s="183" t="s">
        <v>52</v>
      </c>
      <c r="O88" s="61"/>
      <c r="P88" s="184">
        <f>O88*H88</f>
        <v>0</v>
      </c>
      <c r="Q88" s="184">
        <v>0</v>
      </c>
      <c r="R88" s="184">
        <f>Q88*H88</f>
        <v>0</v>
      </c>
      <c r="S88" s="184">
        <v>0</v>
      </c>
      <c r="T88" s="185">
        <f>S88*H88</f>
        <v>0</v>
      </c>
      <c r="AR88" s="17" t="s">
        <v>147</v>
      </c>
      <c r="AT88" s="17" t="s">
        <v>142</v>
      </c>
      <c r="AU88" s="17" t="s">
        <v>87</v>
      </c>
      <c r="AY88" s="17" t="s">
        <v>141</v>
      </c>
      <c r="BE88" s="186">
        <f>IF(N88="základní",J88,0)</f>
        <v>0</v>
      </c>
      <c r="BF88" s="186">
        <f>IF(N88="snížená",J88,0)</f>
        <v>0</v>
      </c>
      <c r="BG88" s="186">
        <f>IF(N88="zákl. přenesená",J88,0)</f>
        <v>0</v>
      </c>
      <c r="BH88" s="186">
        <f>IF(N88="sníž. přenesená",J88,0)</f>
        <v>0</v>
      </c>
      <c r="BI88" s="186">
        <f>IF(N88="nulová",J88,0)</f>
        <v>0</v>
      </c>
      <c r="BJ88" s="17" t="s">
        <v>87</v>
      </c>
      <c r="BK88" s="186">
        <f>ROUND(I88*H88,2)</f>
        <v>0</v>
      </c>
      <c r="BL88" s="17" t="s">
        <v>147</v>
      </c>
      <c r="BM88" s="17" t="s">
        <v>1145</v>
      </c>
    </row>
    <row r="89" spans="2:65" s="12" customFormat="1" ht="11.25">
      <c r="B89" s="216"/>
      <c r="C89" s="217"/>
      <c r="D89" s="213" t="s">
        <v>568</v>
      </c>
      <c r="E89" s="218" t="s">
        <v>43</v>
      </c>
      <c r="F89" s="219" t="s">
        <v>1144</v>
      </c>
      <c r="G89" s="217"/>
      <c r="H89" s="218" t="s">
        <v>43</v>
      </c>
      <c r="I89" s="220"/>
      <c r="J89" s="217"/>
      <c r="K89" s="217"/>
      <c r="L89" s="221"/>
      <c r="M89" s="222"/>
      <c r="N89" s="223"/>
      <c r="O89" s="223"/>
      <c r="P89" s="223"/>
      <c r="Q89" s="223"/>
      <c r="R89" s="223"/>
      <c r="S89" s="223"/>
      <c r="T89" s="224"/>
      <c r="AT89" s="225" t="s">
        <v>568</v>
      </c>
      <c r="AU89" s="225" t="s">
        <v>87</v>
      </c>
      <c r="AV89" s="12" t="s">
        <v>87</v>
      </c>
      <c r="AW89" s="12" t="s">
        <v>41</v>
      </c>
      <c r="AX89" s="12" t="s">
        <v>81</v>
      </c>
      <c r="AY89" s="225" t="s">
        <v>141</v>
      </c>
    </row>
    <row r="90" spans="2:65" s="13" customFormat="1" ht="11.25">
      <c r="B90" s="226"/>
      <c r="C90" s="227"/>
      <c r="D90" s="213" t="s">
        <v>568</v>
      </c>
      <c r="E90" s="228" t="s">
        <v>43</v>
      </c>
      <c r="F90" s="229" t="s">
        <v>12</v>
      </c>
      <c r="G90" s="227"/>
      <c r="H90" s="230">
        <v>1E-3</v>
      </c>
      <c r="I90" s="231"/>
      <c r="J90" s="227"/>
      <c r="K90" s="227"/>
      <c r="L90" s="232"/>
      <c r="M90" s="233"/>
      <c r="N90" s="234"/>
      <c r="O90" s="234"/>
      <c r="P90" s="234"/>
      <c r="Q90" s="234"/>
      <c r="R90" s="234"/>
      <c r="S90" s="234"/>
      <c r="T90" s="235"/>
      <c r="AT90" s="236" t="s">
        <v>568</v>
      </c>
      <c r="AU90" s="236" t="s">
        <v>87</v>
      </c>
      <c r="AV90" s="13" t="s">
        <v>90</v>
      </c>
      <c r="AW90" s="13" t="s">
        <v>41</v>
      </c>
      <c r="AX90" s="13" t="s">
        <v>81</v>
      </c>
      <c r="AY90" s="236" t="s">
        <v>141</v>
      </c>
    </row>
    <row r="91" spans="2:65" s="14" customFormat="1" ht="11.25">
      <c r="B91" s="237"/>
      <c r="C91" s="238"/>
      <c r="D91" s="213" t="s">
        <v>568</v>
      </c>
      <c r="E91" s="239" t="s">
        <v>43</v>
      </c>
      <c r="F91" s="240" t="s">
        <v>571</v>
      </c>
      <c r="G91" s="238"/>
      <c r="H91" s="241">
        <v>1E-3</v>
      </c>
      <c r="I91" s="242"/>
      <c r="J91" s="238"/>
      <c r="K91" s="238"/>
      <c r="L91" s="243"/>
      <c r="M91" s="244"/>
      <c r="N91" s="245"/>
      <c r="O91" s="245"/>
      <c r="P91" s="245"/>
      <c r="Q91" s="245"/>
      <c r="R91" s="245"/>
      <c r="S91" s="245"/>
      <c r="T91" s="246"/>
      <c r="AT91" s="247" t="s">
        <v>568</v>
      </c>
      <c r="AU91" s="247" t="s">
        <v>87</v>
      </c>
      <c r="AV91" s="14" t="s">
        <v>147</v>
      </c>
      <c r="AW91" s="14" t="s">
        <v>41</v>
      </c>
      <c r="AX91" s="14" t="s">
        <v>87</v>
      </c>
      <c r="AY91" s="247" t="s">
        <v>141</v>
      </c>
    </row>
    <row r="92" spans="2:65" s="1" customFormat="1" ht="16.5" customHeight="1">
      <c r="B92" s="35"/>
      <c r="C92" s="175" t="s">
        <v>90</v>
      </c>
      <c r="D92" s="175" t="s">
        <v>142</v>
      </c>
      <c r="E92" s="176" t="s">
        <v>1146</v>
      </c>
      <c r="F92" s="177" t="s">
        <v>1147</v>
      </c>
      <c r="G92" s="178" t="s">
        <v>470</v>
      </c>
      <c r="H92" s="202"/>
      <c r="I92" s="180"/>
      <c r="J92" s="181">
        <f>ROUND(I92*H92,2)</f>
        <v>0</v>
      </c>
      <c r="K92" s="177" t="s">
        <v>146</v>
      </c>
      <c r="L92" s="39"/>
      <c r="M92" s="182" t="s">
        <v>43</v>
      </c>
      <c r="N92" s="183" t="s">
        <v>52</v>
      </c>
      <c r="O92" s="61"/>
      <c r="P92" s="184">
        <f>O92*H92</f>
        <v>0</v>
      </c>
      <c r="Q92" s="184">
        <v>0</v>
      </c>
      <c r="R92" s="184">
        <f>Q92*H92</f>
        <v>0</v>
      </c>
      <c r="S92" s="184">
        <v>0</v>
      </c>
      <c r="T92" s="185">
        <f>S92*H92</f>
        <v>0</v>
      </c>
      <c r="AR92" s="17" t="s">
        <v>147</v>
      </c>
      <c r="AT92" s="17" t="s">
        <v>142</v>
      </c>
      <c r="AU92" s="17" t="s">
        <v>87</v>
      </c>
      <c r="AY92" s="17" t="s">
        <v>141</v>
      </c>
      <c r="BE92" s="186">
        <f>IF(N92="základní",J92,0)</f>
        <v>0</v>
      </c>
      <c r="BF92" s="186">
        <f>IF(N92="snížená",J92,0)</f>
        <v>0</v>
      </c>
      <c r="BG92" s="186">
        <f>IF(N92="zákl. přenesená",J92,0)</f>
        <v>0</v>
      </c>
      <c r="BH92" s="186">
        <f>IF(N92="sníž. přenesená",J92,0)</f>
        <v>0</v>
      </c>
      <c r="BI92" s="186">
        <f>IF(N92="nulová",J92,0)</f>
        <v>0</v>
      </c>
      <c r="BJ92" s="17" t="s">
        <v>87</v>
      </c>
      <c r="BK92" s="186">
        <f>ROUND(I92*H92,2)</f>
        <v>0</v>
      </c>
      <c r="BL92" s="17" t="s">
        <v>147</v>
      </c>
      <c r="BM92" s="17" t="s">
        <v>1148</v>
      </c>
    </row>
    <row r="93" spans="2:65" s="12" customFormat="1" ht="11.25">
      <c r="B93" s="216"/>
      <c r="C93" s="217"/>
      <c r="D93" s="213" t="s">
        <v>568</v>
      </c>
      <c r="E93" s="218" t="s">
        <v>43</v>
      </c>
      <c r="F93" s="219" t="s">
        <v>1147</v>
      </c>
      <c r="G93" s="217"/>
      <c r="H93" s="218" t="s">
        <v>43</v>
      </c>
      <c r="I93" s="220"/>
      <c r="J93" s="217"/>
      <c r="K93" s="217"/>
      <c r="L93" s="221"/>
      <c r="M93" s="222"/>
      <c r="N93" s="223"/>
      <c r="O93" s="223"/>
      <c r="P93" s="223"/>
      <c r="Q93" s="223"/>
      <c r="R93" s="223"/>
      <c r="S93" s="223"/>
      <c r="T93" s="224"/>
      <c r="AT93" s="225" t="s">
        <v>568</v>
      </c>
      <c r="AU93" s="225" t="s">
        <v>87</v>
      </c>
      <c r="AV93" s="12" t="s">
        <v>87</v>
      </c>
      <c r="AW93" s="12" t="s">
        <v>41</v>
      </c>
      <c r="AX93" s="12" t="s">
        <v>81</v>
      </c>
      <c r="AY93" s="225" t="s">
        <v>141</v>
      </c>
    </row>
    <row r="94" spans="2:65" s="13" customFormat="1" ht="11.25">
      <c r="B94" s="226"/>
      <c r="C94" s="227"/>
      <c r="D94" s="213" t="s">
        <v>568</v>
      </c>
      <c r="E94" s="228" t="s">
        <v>43</v>
      </c>
      <c r="F94" s="229" t="s">
        <v>12</v>
      </c>
      <c r="G94" s="227"/>
      <c r="H94" s="230">
        <v>1E-3</v>
      </c>
      <c r="I94" s="231"/>
      <c r="J94" s="227"/>
      <c r="K94" s="227"/>
      <c r="L94" s="232"/>
      <c r="M94" s="233"/>
      <c r="N94" s="234"/>
      <c r="O94" s="234"/>
      <c r="P94" s="234"/>
      <c r="Q94" s="234"/>
      <c r="R94" s="234"/>
      <c r="S94" s="234"/>
      <c r="T94" s="235"/>
      <c r="AT94" s="236" t="s">
        <v>568</v>
      </c>
      <c r="AU94" s="236" t="s">
        <v>87</v>
      </c>
      <c r="AV94" s="13" t="s">
        <v>90</v>
      </c>
      <c r="AW94" s="13" t="s">
        <v>41</v>
      </c>
      <c r="AX94" s="13" t="s">
        <v>81</v>
      </c>
      <c r="AY94" s="236" t="s">
        <v>141</v>
      </c>
    </row>
    <row r="95" spans="2:65" s="14" customFormat="1" ht="11.25">
      <c r="B95" s="237"/>
      <c r="C95" s="238"/>
      <c r="D95" s="213" t="s">
        <v>568</v>
      </c>
      <c r="E95" s="239" t="s">
        <v>43</v>
      </c>
      <c r="F95" s="240" t="s">
        <v>571</v>
      </c>
      <c r="G95" s="238"/>
      <c r="H95" s="241">
        <v>1E-3</v>
      </c>
      <c r="I95" s="242"/>
      <c r="J95" s="238"/>
      <c r="K95" s="238"/>
      <c r="L95" s="243"/>
      <c r="M95" s="244"/>
      <c r="N95" s="245"/>
      <c r="O95" s="245"/>
      <c r="P95" s="245"/>
      <c r="Q95" s="245"/>
      <c r="R95" s="245"/>
      <c r="S95" s="245"/>
      <c r="T95" s="246"/>
      <c r="AT95" s="247" t="s">
        <v>568</v>
      </c>
      <c r="AU95" s="247" t="s">
        <v>87</v>
      </c>
      <c r="AV95" s="14" t="s">
        <v>147</v>
      </c>
      <c r="AW95" s="14" t="s">
        <v>41</v>
      </c>
      <c r="AX95" s="14" t="s">
        <v>87</v>
      </c>
      <c r="AY95" s="247" t="s">
        <v>141</v>
      </c>
    </row>
    <row r="96" spans="2:65" s="1" customFormat="1" ht="16.5" customHeight="1">
      <c r="B96" s="35"/>
      <c r="C96" s="175" t="s">
        <v>150</v>
      </c>
      <c r="D96" s="175" t="s">
        <v>142</v>
      </c>
      <c r="E96" s="176" t="s">
        <v>1149</v>
      </c>
      <c r="F96" s="177" t="s">
        <v>469</v>
      </c>
      <c r="G96" s="178" t="s">
        <v>470</v>
      </c>
      <c r="H96" s="202"/>
      <c r="I96" s="180"/>
      <c r="J96" s="181">
        <f>ROUND(I96*H96,2)</f>
        <v>0</v>
      </c>
      <c r="K96" s="177" t="s">
        <v>146</v>
      </c>
      <c r="L96" s="39"/>
      <c r="M96" s="182" t="s">
        <v>43</v>
      </c>
      <c r="N96" s="183" t="s">
        <v>52</v>
      </c>
      <c r="O96" s="61"/>
      <c r="P96" s="184">
        <f>O96*H96</f>
        <v>0</v>
      </c>
      <c r="Q96" s="184">
        <v>0</v>
      </c>
      <c r="R96" s="184">
        <f>Q96*H96</f>
        <v>0</v>
      </c>
      <c r="S96" s="184">
        <v>0</v>
      </c>
      <c r="T96" s="185">
        <f>S96*H96</f>
        <v>0</v>
      </c>
      <c r="AR96" s="17" t="s">
        <v>147</v>
      </c>
      <c r="AT96" s="17" t="s">
        <v>142</v>
      </c>
      <c r="AU96" s="17" t="s">
        <v>87</v>
      </c>
      <c r="AY96" s="17" t="s">
        <v>141</v>
      </c>
      <c r="BE96" s="186">
        <f>IF(N96="základní",J96,0)</f>
        <v>0</v>
      </c>
      <c r="BF96" s="186">
        <f>IF(N96="snížená",J96,0)</f>
        <v>0</v>
      </c>
      <c r="BG96" s="186">
        <f>IF(N96="zákl. přenesená",J96,0)</f>
        <v>0</v>
      </c>
      <c r="BH96" s="186">
        <f>IF(N96="sníž. přenesená",J96,0)</f>
        <v>0</v>
      </c>
      <c r="BI96" s="186">
        <f>IF(N96="nulová",J96,0)</f>
        <v>0</v>
      </c>
      <c r="BJ96" s="17" t="s">
        <v>87</v>
      </c>
      <c r="BK96" s="186">
        <f>ROUND(I96*H96,2)</f>
        <v>0</v>
      </c>
      <c r="BL96" s="17" t="s">
        <v>147</v>
      </c>
      <c r="BM96" s="17" t="s">
        <v>1150</v>
      </c>
    </row>
    <row r="97" spans="2:65" s="12" customFormat="1" ht="11.25">
      <c r="B97" s="216"/>
      <c r="C97" s="217"/>
      <c r="D97" s="213" t="s">
        <v>568</v>
      </c>
      <c r="E97" s="218" t="s">
        <v>43</v>
      </c>
      <c r="F97" s="219" t="s">
        <v>469</v>
      </c>
      <c r="G97" s="217"/>
      <c r="H97" s="218" t="s">
        <v>43</v>
      </c>
      <c r="I97" s="220"/>
      <c r="J97" s="217"/>
      <c r="K97" s="217"/>
      <c r="L97" s="221"/>
      <c r="M97" s="222"/>
      <c r="N97" s="223"/>
      <c r="O97" s="223"/>
      <c r="P97" s="223"/>
      <c r="Q97" s="223"/>
      <c r="R97" s="223"/>
      <c r="S97" s="223"/>
      <c r="T97" s="224"/>
      <c r="AT97" s="225" t="s">
        <v>568</v>
      </c>
      <c r="AU97" s="225" t="s">
        <v>87</v>
      </c>
      <c r="AV97" s="12" t="s">
        <v>87</v>
      </c>
      <c r="AW97" s="12" t="s">
        <v>41</v>
      </c>
      <c r="AX97" s="12" t="s">
        <v>81</v>
      </c>
      <c r="AY97" s="225" t="s">
        <v>141</v>
      </c>
    </row>
    <row r="98" spans="2:65" s="13" customFormat="1" ht="11.25">
      <c r="B98" s="226"/>
      <c r="C98" s="227"/>
      <c r="D98" s="213" t="s">
        <v>568</v>
      </c>
      <c r="E98" s="228" t="s">
        <v>43</v>
      </c>
      <c r="F98" s="229" t="s">
        <v>12</v>
      </c>
      <c r="G98" s="227"/>
      <c r="H98" s="230">
        <v>1E-3</v>
      </c>
      <c r="I98" s="231"/>
      <c r="J98" s="227"/>
      <c r="K98" s="227"/>
      <c r="L98" s="232"/>
      <c r="M98" s="233"/>
      <c r="N98" s="234"/>
      <c r="O98" s="234"/>
      <c r="P98" s="234"/>
      <c r="Q98" s="234"/>
      <c r="R98" s="234"/>
      <c r="S98" s="234"/>
      <c r="T98" s="235"/>
      <c r="AT98" s="236" t="s">
        <v>568</v>
      </c>
      <c r="AU98" s="236" t="s">
        <v>87</v>
      </c>
      <c r="AV98" s="13" t="s">
        <v>90</v>
      </c>
      <c r="AW98" s="13" t="s">
        <v>41</v>
      </c>
      <c r="AX98" s="13" t="s">
        <v>81</v>
      </c>
      <c r="AY98" s="236" t="s">
        <v>141</v>
      </c>
    </row>
    <row r="99" spans="2:65" s="14" customFormat="1" ht="11.25">
      <c r="B99" s="237"/>
      <c r="C99" s="238"/>
      <c r="D99" s="213" t="s">
        <v>568</v>
      </c>
      <c r="E99" s="239" t="s">
        <v>43</v>
      </c>
      <c r="F99" s="240" t="s">
        <v>571</v>
      </c>
      <c r="G99" s="238"/>
      <c r="H99" s="241">
        <v>1E-3</v>
      </c>
      <c r="I99" s="242"/>
      <c r="J99" s="238"/>
      <c r="K99" s="238"/>
      <c r="L99" s="243"/>
      <c r="M99" s="244"/>
      <c r="N99" s="245"/>
      <c r="O99" s="245"/>
      <c r="P99" s="245"/>
      <c r="Q99" s="245"/>
      <c r="R99" s="245"/>
      <c r="S99" s="245"/>
      <c r="T99" s="246"/>
      <c r="AT99" s="247" t="s">
        <v>568</v>
      </c>
      <c r="AU99" s="247" t="s">
        <v>87</v>
      </c>
      <c r="AV99" s="14" t="s">
        <v>147</v>
      </c>
      <c r="AW99" s="14" t="s">
        <v>41</v>
      </c>
      <c r="AX99" s="14" t="s">
        <v>87</v>
      </c>
      <c r="AY99" s="247" t="s">
        <v>141</v>
      </c>
    </row>
    <row r="100" spans="2:65" s="1" customFormat="1" ht="33.75" customHeight="1">
      <c r="B100" s="35"/>
      <c r="C100" s="175" t="s">
        <v>147</v>
      </c>
      <c r="D100" s="175" t="s">
        <v>142</v>
      </c>
      <c r="E100" s="176" t="s">
        <v>1151</v>
      </c>
      <c r="F100" s="177" t="s">
        <v>1152</v>
      </c>
      <c r="G100" s="178" t="s">
        <v>470</v>
      </c>
      <c r="H100" s="202"/>
      <c r="I100" s="180"/>
      <c r="J100" s="181">
        <f>ROUND(I100*H100,2)</f>
        <v>0</v>
      </c>
      <c r="K100" s="177" t="s">
        <v>146</v>
      </c>
      <c r="L100" s="39"/>
      <c r="M100" s="182" t="s">
        <v>43</v>
      </c>
      <c r="N100" s="183" t="s">
        <v>52</v>
      </c>
      <c r="O100" s="61"/>
      <c r="P100" s="184">
        <f>O100*H100</f>
        <v>0</v>
      </c>
      <c r="Q100" s="184">
        <v>0</v>
      </c>
      <c r="R100" s="184">
        <f>Q100*H100</f>
        <v>0</v>
      </c>
      <c r="S100" s="184">
        <v>0</v>
      </c>
      <c r="T100" s="185">
        <f>S100*H100</f>
        <v>0</v>
      </c>
      <c r="AR100" s="17" t="s">
        <v>147</v>
      </c>
      <c r="AT100" s="17" t="s">
        <v>142</v>
      </c>
      <c r="AU100" s="17" t="s">
        <v>87</v>
      </c>
      <c r="AY100" s="17" t="s">
        <v>141</v>
      </c>
      <c r="BE100" s="186">
        <f>IF(N100="základní",J100,0)</f>
        <v>0</v>
      </c>
      <c r="BF100" s="186">
        <f>IF(N100="snížená",J100,0)</f>
        <v>0</v>
      </c>
      <c r="BG100" s="186">
        <f>IF(N100="zákl. přenesená",J100,0)</f>
        <v>0</v>
      </c>
      <c r="BH100" s="186">
        <f>IF(N100="sníž. přenesená",J100,0)</f>
        <v>0</v>
      </c>
      <c r="BI100" s="186">
        <f>IF(N100="nulová",J100,0)</f>
        <v>0</v>
      </c>
      <c r="BJ100" s="17" t="s">
        <v>87</v>
      </c>
      <c r="BK100" s="186">
        <f>ROUND(I100*H100,2)</f>
        <v>0</v>
      </c>
      <c r="BL100" s="17" t="s">
        <v>147</v>
      </c>
      <c r="BM100" s="17" t="s">
        <v>1153</v>
      </c>
    </row>
    <row r="101" spans="2:65" s="1" customFormat="1" ht="29.25">
      <c r="B101" s="35"/>
      <c r="C101" s="36"/>
      <c r="D101" s="213" t="s">
        <v>566</v>
      </c>
      <c r="E101" s="36"/>
      <c r="F101" s="214" t="s">
        <v>1154</v>
      </c>
      <c r="G101" s="36"/>
      <c r="H101" s="36"/>
      <c r="I101" s="113"/>
      <c r="J101" s="36"/>
      <c r="K101" s="36"/>
      <c r="L101" s="39"/>
      <c r="M101" s="215"/>
      <c r="N101" s="61"/>
      <c r="O101" s="61"/>
      <c r="P101" s="61"/>
      <c r="Q101" s="61"/>
      <c r="R101" s="61"/>
      <c r="S101" s="61"/>
      <c r="T101" s="62"/>
      <c r="AT101" s="17" t="s">
        <v>566</v>
      </c>
      <c r="AU101" s="17" t="s">
        <v>87</v>
      </c>
    </row>
    <row r="102" spans="2:65" s="1" customFormat="1" ht="19.5">
      <c r="B102" s="35"/>
      <c r="C102" s="36"/>
      <c r="D102" s="213" t="s">
        <v>798</v>
      </c>
      <c r="E102" s="36"/>
      <c r="F102" s="214" t="s">
        <v>1155</v>
      </c>
      <c r="G102" s="36"/>
      <c r="H102" s="36"/>
      <c r="I102" s="113"/>
      <c r="J102" s="36"/>
      <c r="K102" s="36"/>
      <c r="L102" s="39"/>
      <c r="M102" s="215"/>
      <c r="N102" s="61"/>
      <c r="O102" s="61"/>
      <c r="P102" s="61"/>
      <c r="Q102" s="61"/>
      <c r="R102" s="61"/>
      <c r="S102" s="61"/>
      <c r="T102" s="62"/>
      <c r="AT102" s="17" t="s">
        <v>798</v>
      </c>
      <c r="AU102" s="17" t="s">
        <v>87</v>
      </c>
    </row>
    <row r="103" spans="2:65" s="12" customFormat="1" ht="22.5">
      <c r="B103" s="216"/>
      <c r="C103" s="217"/>
      <c r="D103" s="213" t="s">
        <v>568</v>
      </c>
      <c r="E103" s="218" t="s">
        <v>43</v>
      </c>
      <c r="F103" s="219" t="s">
        <v>1156</v>
      </c>
      <c r="G103" s="217"/>
      <c r="H103" s="218" t="s">
        <v>43</v>
      </c>
      <c r="I103" s="220"/>
      <c r="J103" s="217"/>
      <c r="K103" s="217"/>
      <c r="L103" s="221"/>
      <c r="M103" s="222"/>
      <c r="N103" s="223"/>
      <c r="O103" s="223"/>
      <c r="P103" s="223"/>
      <c r="Q103" s="223"/>
      <c r="R103" s="223"/>
      <c r="S103" s="223"/>
      <c r="T103" s="224"/>
      <c r="AT103" s="225" t="s">
        <v>568</v>
      </c>
      <c r="AU103" s="225" t="s">
        <v>87</v>
      </c>
      <c r="AV103" s="12" t="s">
        <v>87</v>
      </c>
      <c r="AW103" s="12" t="s">
        <v>41</v>
      </c>
      <c r="AX103" s="12" t="s">
        <v>81</v>
      </c>
      <c r="AY103" s="225" t="s">
        <v>141</v>
      </c>
    </row>
    <row r="104" spans="2:65" s="12" customFormat="1" ht="11.25">
      <c r="B104" s="216"/>
      <c r="C104" s="217"/>
      <c r="D104" s="213" t="s">
        <v>568</v>
      </c>
      <c r="E104" s="218" t="s">
        <v>43</v>
      </c>
      <c r="F104" s="219" t="s">
        <v>1157</v>
      </c>
      <c r="G104" s="217"/>
      <c r="H104" s="218" t="s">
        <v>43</v>
      </c>
      <c r="I104" s="220"/>
      <c r="J104" s="217"/>
      <c r="K104" s="217"/>
      <c r="L104" s="221"/>
      <c r="M104" s="222"/>
      <c r="N104" s="223"/>
      <c r="O104" s="223"/>
      <c r="P104" s="223"/>
      <c r="Q104" s="223"/>
      <c r="R104" s="223"/>
      <c r="S104" s="223"/>
      <c r="T104" s="224"/>
      <c r="AT104" s="225" t="s">
        <v>568</v>
      </c>
      <c r="AU104" s="225" t="s">
        <v>87</v>
      </c>
      <c r="AV104" s="12" t="s">
        <v>87</v>
      </c>
      <c r="AW104" s="12" t="s">
        <v>41</v>
      </c>
      <c r="AX104" s="12" t="s">
        <v>81</v>
      </c>
      <c r="AY104" s="225" t="s">
        <v>141</v>
      </c>
    </row>
    <row r="105" spans="2:65" s="13" customFormat="1" ht="11.25">
      <c r="B105" s="226"/>
      <c r="C105" s="227"/>
      <c r="D105" s="213" t="s">
        <v>568</v>
      </c>
      <c r="E105" s="228" t="s">
        <v>43</v>
      </c>
      <c r="F105" s="229" t="s">
        <v>1158</v>
      </c>
      <c r="G105" s="227"/>
      <c r="H105" s="230">
        <v>8.0000000000000002E-3</v>
      </c>
      <c r="I105" s="231"/>
      <c r="J105" s="227"/>
      <c r="K105" s="227"/>
      <c r="L105" s="232"/>
      <c r="M105" s="233"/>
      <c r="N105" s="234"/>
      <c r="O105" s="234"/>
      <c r="P105" s="234"/>
      <c r="Q105" s="234"/>
      <c r="R105" s="234"/>
      <c r="S105" s="234"/>
      <c r="T105" s="235"/>
      <c r="AT105" s="236" t="s">
        <v>568</v>
      </c>
      <c r="AU105" s="236" t="s">
        <v>87</v>
      </c>
      <c r="AV105" s="13" t="s">
        <v>90</v>
      </c>
      <c r="AW105" s="13" t="s">
        <v>41</v>
      </c>
      <c r="AX105" s="13" t="s">
        <v>81</v>
      </c>
      <c r="AY105" s="236" t="s">
        <v>141</v>
      </c>
    </row>
    <row r="106" spans="2:65" s="14" customFormat="1" ht="11.25">
      <c r="B106" s="237"/>
      <c r="C106" s="238"/>
      <c r="D106" s="213" t="s">
        <v>568</v>
      </c>
      <c r="E106" s="239" t="s">
        <v>43</v>
      </c>
      <c r="F106" s="240" t="s">
        <v>571</v>
      </c>
      <c r="G106" s="238"/>
      <c r="H106" s="241">
        <v>8.0000000000000002E-3</v>
      </c>
      <c r="I106" s="242"/>
      <c r="J106" s="238"/>
      <c r="K106" s="238"/>
      <c r="L106" s="243"/>
      <c r="M106" s="244"/>
      <c r="N106" s="245"/>
      <c r="O106" s="245"/>
      <c r="P106" s="245"/>
      <c r="Q106" s="245"/>
      <c r="R106" s="245"/>
      <c r="S106" s="245"/>
      <c r="T106" s="246"/>
      <c r="AT106" s="247" t="s">
        <v>568</v>
      </c>
      <c r="AU106" s="247" t="s">
        <v>87</v>
      </c>
      <c r="AV106" s="14" t="s">
        <v>147</v>
      </c>
      <c r="AW106" s="14" t="s">
        <v>41</v>
      </c>
      <c r="AX106" s="14" t="s">
        <v>87</v>
      </c>
      <c r="AY106" s="247" t="s">
        <v>141</v>
      </c>
    </row>
    <row r="107" spans="2:65" s="1" customFormat="1" ht="33.75" customHeight="1">
      <c r="B107" s="35"/>
      <c r="C107" s="175" t="s">
        <v>157</v>
      </c>
      <c r="D107" s="175" t="s">
        <v>142</v>
      </c>
      <c r="E107" s="176" t="s">
        <v>1159</v>
      </c>
      <c r="F107" s="177" t="s">
        <v>1160</v>
      </c>
      <c r="G107" s="178" t="s">
        <v>470</v>
      </c>
      <c r="H107" s="202"/>
      <c r="I107" s="180"/>
      <c r="J107" s="181">
        <f>ROUND(I107*H107,2)</f>
        <v>0</v>
      </c>
      <c r="K107" s="177" t="s">
        <v>146</v>
      </c>
      <c r="L107" s="39"/>
      <c r="M107" s="182" t="s">
        <v>43</v>
      </c>
      <c r="N107" s="183" t="s">
        <v>52</v>
      </c>
      <c r="O107" s="61"/>
      <c r="P107" s="184">
        <f>O107*H107</f>
        <v>0</v>
      </c>
      <c r="Q107" s="184">
        <v>0</v>
      </c>
      <c r="R107" s="184">
        <f>Q107*H107</f>
        <v>0</v>
      </c>
      <c r="S107" s="184">
        <v>0</v>
      </c>
      <c r="T107" s="185">
        <f>S107*H107</f>
        <v>0</v>
      </c>
      <c r="AR107" s="17" t="s">
        <v>147</v>
      </c>
      <c r="AT107" s="17" t="s">
        <v>142</v>
      </c>
      <c r="AU107" s="17" t="s">
        <v>87</v>
      </c>
      <c r="AY107" s="17" t="s">
        <v>141</v>
      </c>
      <c r="BE107" s="186">
        <f>IF(N107="základní",J107,0)</f>
        <v>0</v>
      </c>
      <c r="BF107" s="186">
        <f>IF(N107="snížená",J107,0)</f>
        <v>0</v>
      </c>
      <c r="BG107" s="186">
        <f>IF(N107="zákl. přenesená",J107,0)</f>
        <v>0</v>
      </c>
      <c r="BH107" s="186">
        <f>IF(N107="sníž. přenesená",J107,0)</f>
        <v>0</v>
      </c>
      <c r="BI107" s="186">
        <f>IF(N107="nulová",J107,0)</f>
        <v>0</v>
      </c>
      <c r="BJ107" s="17" t="s">
        <v>87</v>
      </c>
      <c r="BK107" s="186">
        <f>ROUND(I107*H107,2)</f>
        <v>0</v>
      </c>
      <c r="BL107" s="17" t="s">
        <v>147</v>
      </c>
      <c r="BM107" s="17" t="s">
        <v>1161</v>
      </c>
    </row>
    <row r="108" spans="2:65" s="1" customFormat="1" ht="29.25">
      <c r="B108" s="35"/>
      <c r="C108" s="36"/>
      <c r="D108" s="213" t="s">
        <v>566</v>
      </c>
      <c r="E108" s="36"/>
      <c r="F108" s="214" t="s">
        <v>1162</v>
      </c>
      <c r="G108" s="36"/>
      <c r="H108" s="36"/>
      <c r="I108" s="113"/>
      <c r="J108" s="36"/>
      <c r="K108" s="36"/>
      <c r="L108" s="39"/>
      <c r="M108" s="215"/>
      <c r="N108" s="61"/>
      <c r="O108" s="61"/>
      <c r="P108" s="61"/>
      <c r="Q108" s="61"/>
      <c r="R108" s="61"/>
      <c r="S108" s="61"/>
      <c r="T108" s="62"/>
      <c r="AT108" s="17" t="s">
        <v>566</v>
      </c>
      <c r="AU108" s="17" t="s">
        <v>87</v>
      </c>
    </row>
    <row r="109" spans="2:65" s="12" customFormat="1" ht="22.5">
      <c r="B109" s="216"/>
      <c r="C109" s="217"/>
      <c r="D109" s="213" t="s">
        <v>568</v>
      </c>
      <c r="E109" s="218" t="s">
        <v>43</v>
      </c>
      <c r="F109" s="219" t="s">
        <v>1156</v>
      </c>
      <c r="G109" s="217"/>
      <c r="H109" s="218" t="s">
        <v>43</v>
      </c>
      <c r="I109" s="220"/>
      <c r="J109" s="217"/>
      <c r="K109" s="217"/>
      <c r="L109" s="221"/>
      <c r="M109" s="222"/>
      <c r="N109" s="223"/>
      <c r="O109" s="223"/>
      <c r="P109" s="223"/>
      <c r="Q109" s="223"/>
      <c r="R109" s="223"/>
      <c r="S109" s="223"/>
      <c r="T109" s="224"/>
      <c r="AT109" s="225" t="s">
        <v>568</v>
      </c>
      <c r="AU109" s="225" t="s">
        <v>87</v>
      </c>
      <c r="AV109" s="12" t="s">
        <v>87</v>
      </c>
      <c r="AW109" s="12" t="s">
        <v>41</v>
      </c>
      <c r="AX109" s="12" t="s">
        <v>81</v>
      </c>
      <c r="AY109" s="225" t="s">
        <v>141</v>
      </c>
    </row>
    <row r="110" spans="2:65" s="12" customFormat="1" ht="11.25">
      <c r="B110" s="216"/>
      <c r="C110" s="217"/>
      <c r="D110" s="213" t="s">
        <v>568</v>
      </c>
      <c r="E110" s="218" t="s">
        <v>43</v>
      </c>
      <c r="F110" s="219" t="s">
        <v>1157</v>
      </c>
      <c r="G110" s="217"/>
      <c r="H110" s="218" t="s">
        <v>43</v>
      </c>
      <c r="I110" s="220"/>
      <c r="J110" s="217"/>
      <c r="K110" s="217"/>
      <c r="L110" s="221"/>
      <c r="M110" s="222"/>
      <c r="N110" s="223"/>
      <c r="O110" s="223"/>
      <c r="P110" s="223"/>
      <c r="Q110" s="223"/>
      <c r="R110" s="223"/>
      <c r="S110" s="223"/>
      <c r="T110" s="224"/>
      <c r="AT110" s="225" t="s">
        <v>568</v>
      </c>
      <c r="AU110" s="225" t="s">
        <v>87</v>
      </c>
      <c r="AV110" s="12" t="s">
        <v>87</v>
      </c>
      <c r="AW110" s="12" t="s">
        <v>41</v>
      </c>
      <c r="AX110" s="12" t="s">
        <v>81</v>
      </c>
      <c r="AY110" s="225" t="s">
        <v>141</v>
      </c>
    </row>
    <row r="111" spans="2:65" s="13" customFormat="1" ht="11.25">
      <c r="B111" s="226"/>
      <c r="C111" s="227"/>
      <c r="D111" s="213" t="s">
        <v>568</v>
      </c>
      <c r="E111" s="228" t="s">
        <v>43</v>
      </c>
      <c r="F111" s="229" t="s">
        <v>1158</v>
      </c>
      <c r="G111" s="227"/>
      <c r="H111" s="230">
        <v>8.0000000000000002E-3</v>
      </c>
      <c r="I111" s="231"/>
      <c r="J111" s="227"/>
      <c r="K111" s="227"/>
      <c r="L111" s="232"/>
      <c r="M111" s="233"/>
      <c r="N111" s="234"/>
      <c r="O111" s="234"/>
      <c r="P111" s="234"/>
      <c r="Q111" s="234"/>
      <c r="R111" s="234"/>
      <c r="S111" s="234"/>
      <c r="T111" s="235"/>
      <c r="AT111" s="236" t="s">
        <v>568</v>
      </c>
      <c r="AU111" s="236" t="s">
        <v>87</v>
      </c>
      <c r="AV111" s="13" t="s">
        <v>90</v>
      </c>
      <c r="AW111" s="13" t="s">
        <v>41</v>
      </c>
      <c r="AX111" s="13" t="s">
        <v>81</v>
      </c>
      <c r="AY111" s="236" t="s">
        <v>141</v>
      </c>
    </row>
    <row r="112" spans="2:65" s="14" customFormat="1" ht="11.25">
      <c r="B112" s="237"/>
      <c r="C112" s="238"/>
      <c r="D112" s="213" t="s">
        <v>568</v>
      </c>
      <c r="E112" s="239" t="s">
        <v>43</v>
      </c>
      <c r="F112" s="240" t="s">
        <v>571</v>
      </c>
      <c r="G112" s="238"/>
      <c r="H112" s="241">
        <v>8.0000000000000002E-3</v>
      </c>
      <c r="I112" s="242"/>
      <c r="J112" s="238"/>
      <c r="K112" s="238"/>
      <c r="L112" s="243"/>
      <c r="M112" s="244"/>
      <c r="N112" s="245"/>
      <c r="O112" s="245"/>
      <c r="P112" s="245"/>
      <c r="Q112" s="245"/>
      <c r="R112" s="245"/>
      <c r="S112" s="245"/>
      <c r="T112" s="246"/>
      <c r="AT112" s="247" t="s">
        <v>568</v>
      </c>
      <c r="AU112" s="247" t="s">
        <v>87</v>
      </c>
      <c r="AV112" s="14" t="s">
        <v>147</v>
      </c>
      <c r="AW112" s="14" t="s">
        <v>41</v>
      </c>
      <c r="AX112" s="14" t="s">
        <v>87</v>
      </c>
      <c r="AY112" s="247" t="s">
        <v>141</v>
      </c>
    </row>
    <row r="113" spans="2:65" s="1" customFormat="1" ht="16.5" customHeight="1">
      <c r="B113" s="35"/>
      <c r="C113" s="175" t="s">
        <v>153</v>
      </c>
      <c r="D113" s="175" t="s">
        <v>142</v>
      </c>
      <c r="E113" s="176" t="s">
        <v>1163</v>
      </c>
      <c r="F113" s="177" t="s">
        <v>1164</v>
      </c>
      <c r="G113" s="178" t="s">
        <v>470</v>
      </c>
      <c r="H113" s="202"/>
      <c r="I113" s="180"/>
      <c r="J113" s="181">
        <f>ROUND(I113*H113,2)</f>
        <v>0</v>
      </c>
      <c r="K113" s="177" t="s">
        <v>146</v>
      </c>
      <c r="L113" s="39"/>
      <c r="M113" s="182" t="s">
        <v>43</v>
      </c>
      <c r="N113" s="183" t="s">
        <v>52</v>
      </c>
      <c r="O113" s="61"/>
      <c r="P113" s="184">
        <f>O113*H113</f>
        <v>0</v>
      </c>
      <c r="Q113" s="184">
        <v>0</v>
      </c>
      <c r="R113" s="184">
        <f>Q113*H113</f>
        <v>0</v>
      </c>
      <c r="S113" s="184">
        <v>0</v>
      </c>
      <c r="T113" s="185">
        <f>S113*H113</f>
        <v>0</v>
      </c>
      <c r="AR113" s="17" t="s">
        <v>147</v>
      </c>
      <c r="AT113" s="17" t="s">
        <v>142</v>
      </c>
      <c r="AU113" s="17" t="s">
        <v>87</v>
      </c>
      <c r="AY113" s="17" t="s">
        <v>141</v>
      </c>
      <c r="BE113" s="186">
        <f>IF(N113="základní",J113,0)</f>
        <v>0</v>
      </c>
      <c r="BF113" s="186">
        <f>IF(N113="snížená",J113,0)</f>
        <v>0</v>
      </c>
      <c r="BG113" s="186">
        <f>IF(N113="zákl. přenesená",J113,0)</f>
        <v>0</v>
      </c>
      <c r="BH113" s="186">
        <f>IF(N113="sníž. přenesená",J113,0)</f>
        <v>0</v>
      </c>
      <c r="BI113" s="186">
        <f>IF(N113="nulová",J113,0)</f>
        <v>0</v>
      </c>
      <c r="BJ113" s="17" t="s">
        <v>87</v>
      </c>
      <c r="BK113" s="186">
        <f>ROUND(I113*H113,2)</f>
        <v>0</v>
      </c>
      <c r="BL113" s="17" t="s">
        <v>147</v>
      </c>
      <c r="BM113" s="17" t="s">
        <v>1165</v>
      </c>
    </row>
    <row r="114" spans="2:65" s="1" customFormat="1" ht="19.5">
      <c r="B114" s="35"/>
      <c r="C114" s="36"/>
      <c r="D114" s="213" t="s">
        <v>798</v>
      </c>
      <c r="E114" s="36"/>
      <c r="F114" s="214" t="s">
        <v>1166</v>
      </c>
      <c r="G114" s="36"/>
      <c r="H114" s="36"/>
      <c r="I114" s="113"/>
      <c r="J114" s="36"/>
      <c r="K114" s="36"/>
      <c r="L114" s="39"/>
      <c r="M114" s="215"/>
      <c r="N114" s="61"/>
      <c r="O114" s="61"/>
      <c r="P114" s="61"/>
      <c r="Q114" s="61"/>
      <c r="R114" s="61"/>
      <c r="S114" s="61"/>
      <c r="T114" s="62"/>
      <c r="AT114" s="17" t="s">
        <v>798</v>
      </c>
      <c r="AU114" s="17" t="s">
        <v>87</v>
      </c>
    </row>
    <row r="115" spans="2:65" s="12" customFormat="1" ht="22.5">
      <c r="B115" s="216"/>
      <c r="C115" s="217"/>
      <c r="D115" s="213" t="s">
        <v>568</v>
      </c>
      <c r="E115" s="218" t="s">
        <v>43</v>
      </c>
      <c r="F115" s="219" t="s">
        <v>1156</v>
      </c>
      <c r="G115" s="217"/>
      <c r="H115" s="218" t="s">
        <v>43</v>
      </c>
      <c r="I115" s="220"/>
      <c r="J115" s="217"/>
      <c r="K115" s="217"/>
      <c r="L115" s="221"/>
      <c r="M115" s="222"/>
      <c r="N115" s="223"/>
      <c r="O115" s="223"/>
      <c r="P115" s="223"/>
      <c r="Q115" s="223"/>
      <c r="R115" s="223"/>
      <c r="S115" s="223"/>
      <c r="T115" s="224"/>
      <c r="AT115" s="225" t="s">
        <v>568</v>
      </c>
      <c r="AU115" s="225" t="s">
        <v>87</v>
      </c>
      <c r="AV115" s="12" t="s">
        <v>87</v>
      </c>
      <c r="AW115" s="12" t="s">
        <v>41</v>
      </c>
      <c r="AX115" s="12" t="s">
        <v>81</v>
      </c>
      <c r="AY115" s="225" t="s">
        <v>141</v>
      </c>
    </row>
    <row r="116" spans="2:65" s="12" customFormat="1" ht="11.25">
      <c r="B116" s="216"/>
      <c r="C116" s="217"/>
      <c r="D116" s="213" t="s">
        <v>568</v>
      </c>
      <c r="E116" s="218" t="s">
        <v>43</v>
      </c>
      <c r="F116" s="219" t="s">
        <v>1167</v>
      </c>
      <c r="G116" s="217"/>
      <c r="H116" s="218" t="s">
        <v>43</v>
      </c>
      <c r="I116" s="220"/>
      <c r="J116" s="217"/>
      <c r="K116" s="217"/>
      <c r="L116" s="221"/>
      <c r="M116" s="222"/>
      <c r="N116" s="223"/>
      <c r="O116" s="223"/>
      <c r="P116" s="223"/>
      <c r="Q116" s="223"/>
      <c r="R116" s="223"/>
      <c r="S116" s="223"/>
      <c r="T116" s="224"/>
      <c r="AT116" s="225" t="s">
        <v>568</v>
      </c>
      <c r="AU116" s="225" t="s">
        <v>87</v>
      </c>
      <c r="AV116" s="12" t="s">
        <v>87</v>
      </c>
      <c r="AW116" s="12" t="s">
        <v>41</v>
      </c>
      <c r="AX116" s="12" t="s">
        <v>81</v>
      </c>
      <c r="AY116" s="225" t="s">
        <v>141</v>
      </c>
    </row>
    <row r="117" spans="2:65" s="13" customFormat="1" ht="11.25">
      <c r="B117" s="226"/>
      <c r="C117" s="227"/>
      <c r="D117" s="213" t="s">
        <v>568</v>
      </c>
      <c r="E117" s="228" t="s">
        <v>43</v>
      </c>
      <c r="F117" s="229" t="s">
        <v>1168</v>
      </c>
      <c r="G117" s="227"/>
      <c r="H117" s="230">
        <v>3.0000000000000001E-3</v>
      </c>
      <c r="I117" s="231"/>
      <c r="J117" s="227"/>
      <c r="K117" s="227"/>
      <c r="L117" s="232"/>
      <c r="M117" s="233"/>
      <c r="N117" s="234"/>
      <c r="O117" s="234"/>
      <c r="P117" s="234"/>
      <c r="Q117" s="234"/>
      <c r="R117" s="234"/>
      <c r="S117" s="234"/>
      <c r="T117" s="235"/>
      <c r="AT117" s="236" t="s">
        <v>568</v>
      </c>
      <c r="AU117" s="236" t="s">
        <v>87</v>
      </c>
      <c r="AV117" s="13" t="s">
        <v>90</v>
      </c>
      <c r="AW117" s="13" t="s">
        <v>41</v>
      </c>
      <c r="AX117" s="13" t="s">
        <v>81</v>
      </c>
      <c r="AY117" s="236" t="s">
        <v>141</v>
      </c>
    </row>
    <row r="118" spans="2:65" s="14" customFormat="1" ht="11.25">
      <c r="B118" s="237"/>
      <c r="C118" s="238"/>
      <c r="D118" s="213" t="s">
        <v>568</v>
      </c>
      <c r="E118" s="239" t="s">
        <v>43</v>
      </c>
      <c r="F118" s="240" t="s">
        <v>571</v>
      </c>
      <c r="G118" s="238"/>
      <c r="H118" s="241">
        <v>3.0000000000000001E-3</v>
      </c>
      <c r="I118" s="242"/>
      <c r="J118" s="238"/>
      <c r="K118" s="238"/>
      <c r="L118" s="243"/>
      <c r="M118" s="244"/>
      <c r="N118" s="245"/>
      <c r="O118" s="245"/>
      <c r="P118" s="245"/>
      <c r="Q118" s="245"/>
      <c r="R118" s="245"/>
      <c r="S118" s="245"/>
      <c r="T118" s="246"/>
      <c r="AT118" s="247" t="s">
        <v>568</v>
      </c>
      <c r="AU118" s="247" t="s">
        <v>87</v>
      </c>
      <c r="AV118" s="14" t="s">
        <v>147</v>
      </c>
      <c r="AW118" s="14" t="s">
        <v>41</v>
      </c>
      <c r="AX118" s="14" t="s">
        <v>87</v>
      </c>
      <c r="AY118" s="247" t="s">
        <v>141</v>
      </c>
    </row>
    <row r="119" spans="2:65" s="1" customFormat="1" ht="33.75" customHeight="1">
      <c r="B119" s="35"/>
      <c r="C119" s="175" t="s">
        <v>165</v>
      </c>
      <c r="D119" s="175" t="s">
        <v>142</v>
      </c>
      <c r="E119" s="176" t="s">
        <v>1169</v>
      </c>
      <c r="F119" s="177" t="s">
        <v>1170</v>
      </c>
      <c r="G119" s="178" t="s">
        <v>470</v>
      </c>
      <c r="H119" s="202"/>
      <c r="I119" s="180"/>
      <c r="J119" s="181">
        <f>ROUND(I119*H119,2)</f>
        <v>0</v>
      </c>
      <c r="K119" s="177" t="s">
        <v>146</v>
      </c>
      <c r="L119" s="39"/>
      <c r="M119" s="182" t="s">
        <v>43</v>
      </c>
      <c r="N119" s="183" t="s">
        <v>52</v>
      </c>
      <c r="O119" s="61"/>
      <c r="P119" s="184">
        <f>O119*H119</f>
        <v>0</v>
      </c>
      <c r="Q119" s="184">
        <v>0</v>
      </c>
      <c r="R119" s="184">
        <f>Q119*H119</f>
        <v>0</v>
      </c>
      <c r="S119" s="184">
        <v>0</v>
      </c>
      <c r="T119" s="185">
        <f>S119*H119</f>
        <v>0</v>
      </c>
      <c r="AR119" s="17" t="s">
        <v>147</v>
      </c>
      <c r="AT119" s="17" t="s">
        <v>142</v>
      </c>
      <c r="AU119" s="17" t="s">
        <v>87</v>
      </c>
      <c r="AY119" s="17" t="s">
        <v>141</v>
      </c>
      <c r="BE119" s="186">
        <f>IF(N119="základní",J119,0)</f>
        <v>0</v>
      </c>
      <c r="BF119" s="186">
        <f>IF(N119="snížená",J119,0)</f>
        <v>0</v>
      </c>
      <c r="BG119" s="186">
        <f>IF(N119="zákl. přenesená",J119,0)</f>
        <v>0</v>
      </c>
      <c r="BH119" s="186">
        <f>IF(N119="sníž. přenesená",J119,0)</f>
        <v>0</v>
      </c>
      <c r="BI119" s="186">
        <f>IF(N119="nulová",J119,0)</f>
        <v>0</v>
      </c>
      <c r="BJ119" s="17" t="s">
        <v>87</v>
      </c>
      <c r="BK119" s="186">
        <f>ROUND(I119*H119,2)</f>
        <v>0</v>
      </c>
      <c r="BL119" s="17" t="s">
        <v>147</v>
      </c>
      <c r="BM119" s="17" t="s">
        <v>1171</v>
      </c>
    </row>
    <row r="120" spans="2:65" s="1" customFormat="1" ht="19.5">
      <c r="B120" s="35"/>
      <c r="C120" s="36"/>
      <c r="D120" s="213" t="s">
        <v>798</v>
      </c>
      <c r="E120" s="36"/>
      <c r="F120" s="214" t="s">
        <v>1166</v>
      </c>
      <c r="G120" s="36"/>
      <c r="H120" s="36"/>
      <c r="I120" s="113"/>
      <c r="J120" s="36"/>
      <c r="K120" s="36"/>
      <c r="L120" s="39"/>
      <c r="M120" s="215"/>
      <c r="N120" s="61"/>
      <c r="O120" s="61"/>
      <c r="P120" s="61"/>
      <c r="Q120" s="61"/>
      <c r="R120" s="61"/>
      <c r="S120" s="61"/>
      <c r="T120" s="62"/>
      <c r="AT120" s="17" t="s">
        <v>798</v>
      </c>
      <c r="AU120" s="17" t="s">
        <v>87</v>
      </c>
    </row>
    <row r="121" spans="2:65" s="12" customFormat="1" ht="22.5">
      <c r="B121" s="216"/>
      <c r="C121" s="217"/>
      <c r="D121" s="213" t="s">
        <v>568</v>
      </c>
      <c r="E121" s="218" t="s">
        <v>43</v>
      </c>
      <c r="F121" s="219" t="s">
        <v>1156</v>
      </c>
      <c r="G121" s="217"/>
      <c r="H121" s="218" t="s">
        <v>43</v>
      </c>
      <c r="I121" s="220"/>
      <c r="J121" s="217"/>
      <c r="K121" s="217"/>
      <c r="L121" s="221"/>
      <c r="M121" s="222"/>
      <c r="N121" s="223"/>
      <c r="O121" s="223"/>
      <c r="P121" s="223"/>
      <c r="Q121" s="223"/>
      <c r="R121" s="223"/>
      <c r="S121" s="223"/>
      <c r="T121" s="224"/>
      <c r="AT121" s="225" t="s">
        <v>568</v>
      </c>
      <c r="AU121" s="225" t="s">
        <v>87</v>
      </c>
      <c r="AV121" s="12" t="s">
        <v>87</v>
      </c>
      <c r="AW121" s="12" t="s">
        <v>41</v>
      </c>
      <c r="AX121" s="12" t="s">
        <v>81</v>
      </c>
      <c r="AY121" s="225" t="s">
        <v>141</v>
      </c>
    </row>
    <row r="122" spans="2:65" s="12" customFormat="1" ht="11.25">
      <c r="B122" s="216"/>
      <c r="C122" s="217"/>
      <c r="D122" s="213" t="s">
        <v>568</v>
      </c>
      <c r="E122" s="218" t="s">
        <v>43</v>
      </c>
      <c r="F122" s="219" t="s">
        <v>1172</v>
      </c>
      <c r="G122" s="217"/>
      <c r="H122" s="218" t="s">
        <v>43</v>
      </c>
      <c r="I122" s="220"/>
      <c r="J122" s="217"/>
      <c r="K122" s="217"/>
      <c r="L122" s="221"/>
      <c r="M122" s="222"/>
      <c r="N122" s="223"/>
      <c r="O122" s="223"/>
      <c r="P122" s="223"/>
      <c r="Q122" s="223"/>
      <c r="R122" s="223"/>
      <c r="S122" s="223"/>
      <c r="T122" s="224"/>
      <c r="AT122" s="225" t="s">
        <v>568</v>
      </c>
      <c r="AU122" s="225" t="s">
        <v>87</v>
      </c>
      <c r="AV122" s="12" t="s">
        <v>87</v>
      </c>
      <c r="AW122" s="12" t="s">
        <v>41</v>
      </c>
      <c r="AX122" s="12" t="s">
        <v>81</v>
      </c>
      <c r="AY122" s="225" t="s">
        <v>141</v>
      </c>
    </row>
    <row r="123" spans="2:65" s="13" customFormat="1" ht="11.25">
      <c r="B123" s="226"/>
      <c r="C123" s="227"/>
      <c r="D123" s="213" t="s">
        <v>568</v>
      </c>
      <c r="E123" s="228" t="s">
        <v>43</v>
      </c>
      <c r="F123" s="229" t="s">
        <v>1173</v>
      </c>
      <c r="G123" s="227"/>
      <c r="H123" s="230">
        <v>5.0000000000000001E-3</v>
      </c>
      <c r="I123" s="231"/>
      <c r="J123" s="227"/>
      <c r="K123" s="227"/>
      <c r="L123" s="232"/>
      <c r="M123" s="233"/>
      <c r="N123" s="234"/>
      <c r="O123" s="234"/>
      <c r="P123" s="234"/>
      <c r="Q123" s="234"/>
      <c r="R123" s="234"/>
      <c r="S123" s="234"/>
      <c r="T123" s="235"/>
      <c r="AT123" s="236" t="s">
        <v>568</v>
      </c>
      <c r="AU123" s="236" t="s">
        <v>87</v>
      </c>
      <c r="AV123" s="13" t="s">
        <v>90</v>
      </c>
      <c r="AW123" s="13" t="s">
        <v>41</v>
      </c>
      <c r="AX123" s="13" t="s">
        <v>81</v>
      </c>
      <c r="AY123" s="236" t="s">
        <v>141</v>
      </c>
    </row>
    <row r="124" spans="2:65" s="14" customFormat="1" ht="11.25">
      <c r="B124" s="237"/>
      <c r="C124" s="238"/>
      <c r="D124" s="213" t="s">
        <v>568</v>
      </c>
      <c r="E124" s="239" t="s">
        <v>43</v>
      </c>
      <c r="F124" s="240" t="s">
        <v>571</v>
      </c>
      <c r="G124" s="238"/>
      <c r="H124" s="241">
        <v>5.0000000000000001E-3</v>
      </c>
      <c r="I124" s="242"/>
      <c r="J124" s="238"/>
      <c r="K124" s="238"/>
      <c r="L124" s="243"/>
      <c r="M124" s="248"/>
      <c r="N124" s="249"/>
      <c r="O124" s="249"/>
      <c r="P124" s="249"/>
      <c r="Q124" s="249"/>
      <c r="R124" s="249"/>
      <c r="S124" s="249"/>
      <c r="T124" s="250"/>
      <c r="AT124" s="247" t="s">
        <v>568</v>
      </c>
      <c r="AU124" s="247" t="s">
        <v>87</v>
      </c>
      <c r="AV124" s="14" t="s">
        <v>147</v>
      </c>
      <c r="AW124" s="14" t="s">
        <v>41</v>
      </c>
      <c r="AX124" s="14" t="s">
        <v>87</v>
      </c>
      <c r="AY124" s="247" t="s">
        <v>141</v>
      </c>
    </row>
    <row r="125" spans="2:65" s="1" customFormat="1" ht="6.95" customHeight="1">
      <c r="B125" s="47"/>
      <c r="C125" s="48"/>
      <c r="D125" s="48"/>
      <c r="E125" s="48"/>
      <c r="F125" s="48"/>
      <c r="G125" s="48"/>
      <c r="H125" s="48"/>
      <c r="I125" s="135"/>
      <c r="J125" s="48"/>
      <c r="K125" s="48"/>
      <c r="L125" s="39"/>
    </row>
  </sheetData>
  <sheetProtection algorithmName="SHA-512" hashValue="8wefnrky7U2cDN/K8fF+3DARbpi7mbbuHAcmQImKrEvMTrA9O91Z4itTOD1oD7GVHwRy72XivMRMFK8YCPrV6A==" saltValue="R1npq8R868kq/dVziTjp6BeLPimwjZsYQyusTi1FCVMsnuXIpwy3kwyglYhYZOLXRGujkUXUfnuLcf4F2/K26Q==" spinCount="100000" sheet="1" objects="1" scenarios="1" formatColumns="0" formatRows="0" autoFilter="0"/>
  <autoFilter ref="C85:K124"/>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Normal="100" workbookViewId="0"/>
  </sheetViews>
  <sheetFormatPr defaultRowHeight="11.25"/>
  <cols>
    <col min="1" max="1" width="8.33203125" style="251" customWidth="1"/>
    <col min="2" max="2" width="1.6640625" style="251" customWidth="1"/>
    <col min="3" max="4" width="5" style="251" customWidth="1"/>
    <col min="5" max="5" width="11.6640625" style="251" customWidth="1"/>
    <col min="6" max="6" width="9.1640625" style="251" customWidth="1"/>
    <col min="7" max="7" width="5" style="251" customWidth="1"/>
    <col min="8" max="8" width="77.83203125" style="251" customWidth="1"/>
    <col min="9" max="10" width="20" style="251" customWidth="1"/>
    <col min="11" max="11" width="1.6640625" style="251" customWidth="1"/>
  </cols>
  <sheetData>
    <row r="1" spans="2:11" ht="37.5" customHeight="1"/>
    <row r="2" spans="2:11" ht="7.5" customHeight="1">
      <c r="B2" s="252"/>
      <c r="C2" s="253"/>
      <c r="D2" s="253"/>
      <c r="E2" s="253"/>
      <c r="F2" s="253"/>
      <c r="G2" s="253"/>
      <c r="H2" s="253"/>
      <c r="I2" s="253"/>
      <c r="J2" s="253"/>
      <c r="K2" s="254"/>
    </row>
    <row r="3" spans="2:11" s="15" customFormat="1" ht="45" customHeight="1">
      <c r="B3" s="255"/>
      <c r="C3" s="384" t="s">
        <v>1174</v>
      </c>
      <c r="D3" s="384"/>
      <c r="E3" s="384"/>
      <c r="F3" s="384"/>
      <c r="G3" s="384"/>
      <c r="H3" s="384"/>
      <c r="I3" s="384"/>
      <c r="J3" s="384"/>
      <c r="K3" s="256"/>
    </row>
    <row r="4" spans="2:11" ht="25.5" customHeight="1">
      <c r="B4" s="257"/>
      <c r="C4" s="387" t="s">
        <v>1175</v>
      </c>
      <c r="D4" s="387"/>
      <c r="E4" s="387"/>
      <c r="F4" s="387"/>
      <c r="G4" s="387"/>
      <c r="H4" s="387"/>
      <c r="I4" s="387"/>
      <c r="J4" s="387"/>
      <c r="K4" s="258"/>
    </row>
    <row r="5" spans="2:11" ht="5.25" customHeight="1">
      <c r="B5" s="257"/>
      <c r="C5" s="259"/>
      <c r="D5" s="259"/>
      <c r="E5" s="259"/>
      <c r="F5" s="259"/>
      <c r="G5" s="259"/>
      <c r="H5" s="259"/>
      <c r="I5" s="259"/>
      <c r="J5" s="259"/>
      <c r="K5" s="258"/>
    </row>
    <row r="6" spans="2:11" ht="15" customHeight="1">
      <c r="B6" s="257"/>
      <c r="C6" s="385" t="s">
        <v>1176</v>
      </c>
      <c r="D6" s="385"/>
      <c r="E6" s="385"/>
      <c r="F6" s="385"/>
      <c r="G6" s="385"/>
      <c r="H6" s="385"/>
      <c r="I6" s="385"/>
      <c r="J6" s="385"/>
      <c r="K6" s="258"/>
    </row>
    <row r="7" spans="2:11" ht="15" customHeight="1">
      <c r="B7" s="261"/>
      <c r="C7" s="385" t="s">
        <v>1177</v>
      </c>
      <c r="D7" s="385"/>
      <c r="E7" s="385"/>
      <c r="F7" s="385"/>
      <c r="G7" s="385"/>
      <c r="H7" s="385"/>
      <c r="I7" s="385"/>
      <c r="J7" s="385"/>
      <c r="K7" s="258"/>
    </row>
    <row r="8" spans="2:11" ht="12.75" customHeight="1">
      <c r="B8" s="261"/>
      <c r="C8" s="260"/>
      <c r="D8" s="260"/>
      <c r="E8" s="260"/>
      <c r="F8" s="260"/>
      <c r="G8" s="260"/>
      <c r="H8" s="260"/>
      <c r="I8" s="260"/>
      <c r="J8" s="260"/>
      <c r="K8" s="258"/>
    </row>
    <row r="9" spans="2:11" ht="15" customHeight="1">
      <c r="B9" s="261"/>
      <c r="C9" s="385" t="s">
        <v>1178</v>
      </c>
      <c r="D9" s="385"/>
      <c r="E9" s="385"/>
      <c r="F9" s="385"/>
      <c r="G9" s="385"/>
      <c r="H9" s="385"/>
      <c r="I9" s="385"/>
      <c r="J9" s="385"/>
      <c r="K9" s="258"/>
    </row>
    <row r="10" spans="2:11" ht="15" customHeight="1">
      <c r="B10" s="261"/>
      <c r="C10" s="260"/>
      <c r="D10" s="385" t="s">
        <v>1179</v>
      </c>
      <c r="E10" s="385"/>
      <c r="F10" s="385"/>
      <c r="G10" s="385"/>
      <c r="H10" s="385"/>
      <c r="I10" s="385"/>
      <c r="J10" s="385"/>
      <c r="K10" s="258"/>
    </row>
    <row r="11" spans="2:11" ht="15" customHeight="1">
      <c r="B11" s="261"/>
      <c r="C11" s="262"/>
      <c r="D11" s="385" t="s">
        <v>1180</v>
      </c>
      <c r="E11" s="385"/>
      <c r="F11" s="385"/>
      <c r="G11" s="385"/>
      <c r="H11" s="385"/>
      <c r="I11" s="385"/>
      <c r="J11" s="385"/>
      <c r="K11" s="258"/>
    </row>
    <row r="12" spans="2:11" ht="15" customHeight="1">
      <c r="B12" s="261"/>
      <c r="C12" s="262"/>
      <c r="D12" s="260"/>
      <c r="E12" s="260"/>
      <c r="F12" s="260"/>
      <c r="G12" s="260"/>
      <c r="H12" s="260"/>
      <c r="I12" s="260"/>
      <c r="J12" s="260"/>
      <c r="K12" s="258"/>
    </row>
    <row r="13" spans="2:11" ht="15" customHeight="1">
      <c r="B13" s="261"/>
      <c r="C13" s="262"/>
      <c r="D13" s="263" t="s">
        <v>1181</v>
      </c>
      <c r="E13" s="260"/>
      <c r="F13" s="260"/>
      <c r="G13" s="260"/>
      <c r="H13" s="260"/>
      <c r="I13" s="260"/>
      <c r="J13" s="260"/>
      <c r="K13" s="258"/>
    </row>
    <row r="14" spans="2:11" ht="12.75" customHeight="1">
      <c r="B14" s="261"/>
      <c r="C14" s="262"/>
      <c r="D14" s="262"/>
      <c r="E14" s="262"/>
      <c r="F14" s="262"/>
      <c r="G14" s="262"/>
      <c r="H14" s="262"/>
      <c r="I14" s="262"/>
      <c r="J14" s="262"/>
      <c r="K14" s="258"/>
    </row>
    <row r="15" spans="2:11" ht="15" customHeight="1">
      <c r="B15" s="261"/>
      <c r="C15" s="262"/>
      <c r="D15" s="385" t="s">
        <v>1182</v>
      </c>
      <c r="E15" s="385"/>
      <c r="F15" s="385"/>
      <c r="G15" s="385"/>
      <c r="H15" s="385"/>
      <c r="I15" s="385"/>
      <c r="J15" s="385"/>
      <c r="K15" s="258"/>
    </row>
    <row r="16" spans="2:11" ht="15" customHeight="1">
      <c r="B16" s="261"/>
      <c r="C16" s="262"/>
      <c r="D16" s="385" t="s">
        <v>1183</v>
      </c>
      <c r="E16" s="385"/>
      <c r="F16" s="385"/>
      <c r="G16" s="385"/>
      <c r="H16" s="385"/>
      <c r="I16" s="385"/>
      <c r="J16" s="385"/>
      <c r="K16" s="258"/>
    </row>
    <row r="17" spans="2:11" ht="15" customHeight="1">
      <c r="B17" s="261"/>
      <c r="C17" s="262"/>
      <c r="D17" s="385" t="s">
        <v>1184</v>
      </c>
      <c r="E17" s="385"/>
      <c r="F17" s="385"/>
      <c r="G17" s="385"/>
      <c r="H17" s="385"/>
      <c r="I17" s="385"/>
      <c r="J17" s="385"/>
      <c r="K17" s="258"/>
    </row>
    <row r="18" spans="2:11" ht="15" customHeight="1">
      <c r="B18" s="261"/>
      <c r="C18" s="262"/>
      <c r="D18" s="262"/>
      <c r="E18" s="264" t="s">
        <v>86</v>
      </c>
      <c r="F18" s="385" t="s">
        <v>1185</v>
      </c>
      <c r="G18" s="385"/>
      <c r="H18" s="385"/>
      <c r="I18" s="385"/>
      <c r="J18" s="385"/>
      <c r="K18" s="258"/>
    </row>
    <row r="19" spans="2:11" ht="15" customHeight="1">
      <c r="B19" s="261"/>
      <c r="C19" s="262"/>
      <c r="D19" s="262"/>
      <c r="E19" s="264" t="s">
        <v>1186</v>
      </c>
      <c r="F19" s="385" t="s">
        <v>1187</v>
      </c>
      <c r="G19" s="385"/>
      <c r="H19" s="385"/>
      <c r="I19" s="385"/>
      <c r="J19" s="385"/>
      <c r="K19" s="258"/>
    </row>
    <row r="20" spans="2:11" ht="15" customHeight="1">
      <c r="B20" s="261"/>
      <c r="C20" s="262"/>
      <c r="D20" s="262"/>
      <c r="E20" s="264" t="s">
        <v>1188</v>
      </c>
      <c r="F20" s="385" t="s">
        <v>1189</v>
      </c>
      <c r="G20" s="385"/>
      <c r="H20" s="385"/>
      <c r="I20" s="385"/>
      <c r="J20" s="385"/>
      <c r="K20" s="258"/>
    </row>
    <row r="21" spans="2:11" ht="15" customHeight="1">
      <c r="B21" s="261"/>
      <c r="C21" s="262"/>
      <c r="D21" s="262"/>
      <c r="E21" s="264" t="s">
        <v>1190</v>
      </c>
      <c r="F21" s="385" t="s">
        <v>1191</v>
      </c>
      <c r="G21" s="385"/>
      <c r="H21" s="385"/>
      <c r="I21" s="385"/>
      <c r="J21" s="385"/>
      <c r="K21" s="258"/>
    </row>
    <row r="22" spans="2:11" ht="15" customHeight="1">
      <c r="B22" s="261"/>
      <c r="C22" s="262"/>
      <c r="D22" s="262"/>
      <c r="E22" s="264" t="s">
        <v>1109</v>
      </c>
      <c r="F22" s="385" t="s">
        <v>1110</v>
      </c>
      <c r="G22" s="385"/>
      <c r="H22" s="385"/>
      <c r="I22" s="385"/>
      <c r="J22" s="385"/>
      <c r="K22" s="258"/>
    </row>
    <row r="23" spans="2:11" ht="15" customHeight="1">
      <c r="B23" s="261"/>
      <c r="C23" s="262"/>
      <c r="D23" s="262"/>
      <c r="E23" s="264" t="s">
        <v>94</v>
      </c>
      <c r="F23" s="385" t="s">
        <v>1192</v>
      </c>
      <c r="G23" s="385"/>
      <c r="H23" s="385"/>
      <c r="I23" s="385"/>
      <c r="J23" s="385"/>
      <c r="K23" s="258"/>
    </row>
    <row r="24" spans="2:11" ht="12.75" customHeight="1">
      <c r="B24" s="261"/>
      <c r="C24" s="262"/>
      <c r="D24" s="262"/>
      <c r="E24" s="262"/>
      <c r="F24" s="262"/>
      <c r="G24" s="262"/>
      <c r="H24" s="262"/>
      <c r="I24" s="262"/>
      <c r="J24" s="262"/>
      <c r="K24" s="258"/>
    </row>
    <row r="25" spans="2:11" ht="15" customHeight="1">
      <c r="B25" s="261"/>
      <c r="C25" s="385" t="s">
        <v>1193</v>
      </c>
      <c r="D25" s="385"/>
      <c r="E25" s="385"/>
      <c r="F25" s="385"/>
      <c r="G25" s="385"/>
      <c r="H25" s="385"/>
      <c r="I25" s="385"/>
      <c r="J25" s="385"/>
      <c r="K25" s="258"/>
    </row>
    <row r="26" spans="2:11" ht="15" customHeight="1">
      <c r="B26" s="261"/>
      <c r="C26" s="385" t="s">
        <v>1194</v>
      </c>
      <c r="D26" s="385"/>
      <c r="E26" s="385"/>
      <c r="F26" s="385"/>
      <c r="G26" s="385"/>
      <c r="H26" s="385"/>
      <c r="I26" s="385"/>
      <c r="J26" s="385"/>
      <c r="K26" s="258"/>
    </row>
    <row r="27" spans="2:11" ht="15" customHeight="1">
      <c r="B27" s="261"/>
      <c r="C27" s="260"/>
      <c r="D27" s="385" t="s">
        <v>1195</v>
      </c>
      <c r="E27" s="385"/>
      <c r="F27" s="385"/>
      <c r="G27" s="385"/>
      <c r="H27" s="385"/>
      <c r="I27" s="385"/>
      <c r="J27" s="385"/>
      <c r="K27" s="258"/>
    </row>
    <row r="28" spans="2:11" ht="15" customHeight="1">
      <c r="B28" s="261"/>
      <c r="C28" s="262"/>
      <c r="D28" s="385" t="s">
        <v>1196</v>
      </c>
      <c r="E28" s="385"/>
      <c r="F28" s="385"/>
      <c r="G28" s="385"/>
      <c r="H28" s="385"/>
      <c r="I28" s="385"/>
      <c r="J28" s="385"/>
      <c r="K28" s="258"/>
    </row>
    <row r="29" spans="2:11" ht="12.75" customHeight="1">
      <c r="B29" s="261"/>
      <c r="C29" s="262"/>
      <c r="D29" s="262"/>
      <c r="E29" s="262"/>
      <c r="F29" s="262"/>
      <c r="G29" s="262"/>
      <c r="H29" s="262"/>
      <c r="I29" s="262"/>
      <c r="J29" s="262"/>
      <c r="K29" s="258"/>
    </row>
    <row r="30" spans="2:11" ht="15" customHeight="1">
      <c r="B30" s="261"/>
      <c r="C30" s="262"/>
      <c r="D30" s="385" t="s">
        <v>1197</v>
      </c>
      <c r="E30" s="385"/>
      <c r="F30" s="385"/>
      <c r="G30" s="385"/>
      <c r="H30" s="385"/>
      <c r="I30" s="385"/>
      <c r="J30" s="385"/>
      <c r="K30" s="258"/>
    </row>
    <row r="31" spans="2:11" ht="15" customHeight="1">
      <c r="B31" s="261"/>
      <c r="C31" s="262"/>
      <c r="D31" s="385" t="s">
        <v>1198</v>
      </c>
      <c r="E31" s="385"/>
      <c r="F31" s="385"/>
      <c r="G31" s="385"/>
      <c r="H31" s="385"/>
      <c r="I31" s="385"/>
      <c r="J31" s="385"/>
      <c r="K31" s="258"/>
    </row>
    <row r="32" spans="2:11" ht="12.75" customHeight="1">
      <c r="B32" s="261"/>
      <c r="C32" s="262"/>
      <c r="D32" s="262"/>
      <c r="E32" s="262"/>
      <c r="F32" s="262"/>
      <c r="G32" s="262"/>
      <c r="H32" s="262"/>
      <c r="I32" s="262"/>
      <c r="J32" s="262"/>
      <c r="K32" s="258"/>
    </row>
    <row r="33" spans="2:11" ht="15" customHeight="1">
      <c r="B33" s="261"/>
      <c r="C33" s="262"/>
      <c r="D33" s="385" t="s">
        <v>1199</v>
      </c>
      <c r="E33" s="385"/>
      <c r="F33" s="385"/>
      <c r="G33" s="385"/>
      <c r="H33" s="385"/>
      <c r="I33" s="385"/>
      <c r="J33" s="385"/>
      <c r="K33" s="258"/>
    </row>
    <row r="34" spans="2:11" ht="15" customHeight="1">
      <c r="B34" s="261"/>
      <c r="C34" s="262"/>
      <c r="D34" s="385" t="s">
        <v>1200</v>
      </c>
      <c r="E34" s="385"/>
      <c r="F34" s="385"/>
      <c r="G34" s="385"/>
      <c r="H34" s="385"/>
      <c r="I34" s="385"/>
      <c r="J34" s="385"/>
      <c r="K34" s="258"/>
    </row>
    <row r="35" spans="2:11" ht="15" customHeight="1">
      <c r="B35" s="261"/>
      <c r="C35" s="262"/>
      <c r="D35" s="385" t="s">
        <v>1201</v>
      </c>
      <c r="E35" s="385"/>
      <c r="F35" s="385"/>
      <c r="G35" s="385"/>
      <c r="H35" s="385"/>
      <c r="I35" s="385"/>
      <c r="J35" s="385"/>
      <c r="K35" s="258"/>
    </row>
    <row r="36" spans="2:11" ht="15" customHeight="1">
      <c r="B36" s="261"/>
      <c r="C36" s="262"/>
      <c r="D36" s="260"/>
      <c r="E36" s="263" t="s">
        <v>127</v>
      </c>
      <c r="F36" s="260"/>
      <c r="G36" s="385" t="s">
        <v>1202</v>
      </c>
      <c r="H36" s="385"/>
      <c r="I36" s="385"/>
      <c r="J36" s="385"/>
      <c r="K36" s="258"/>
    </row>
    <row r="37" spans="2:11" ht="30.75" customHeight="1">
      <c r="B37" s="261"/>
      <c r="C37" s="262"/>
      <c r="D37" s="260"/>
      <c r="E37" s="263" t="s">
        <v>1203</v>
      </c>
      <c r="F37" s="260"/>
      <c r="G37" s="385" t="s">
        <v>1204</v>
      </c>
      <c r="H37" s="385"/>
      <c r="I37" s="385"/>
      <c r="J37" s="385"/>
      <c r="K37" s="258"/>
    </row>
    <row r="38" spans="2:11" ht="15" customHeight="1">
      <c r="B38" s="261"/>
      <c r="C38" s="262"/>
      <c r="D38" s="260"/>
      <c r="E38" s="263" t="s">
        <v>62</v>
      </c>
      <c r="F38" s="260"/>
      <c r="G38" s="385" t="s">
        <v>1205</v>
      </c>
      <c r="H38" s="385"/>
      <c r="I38" s="385"/>
      <c r="J38" s="385"/>
      <c r="K38" s="258"/>
    </row>
    <row r="39" spans="2:11" ht="15" customHeight="1">
      <c r="B39" s="261"/>
      <c r="C39" s="262"/>
      <c r="D39" s="260"/>
      <c r="E39" s="263" t="s">
        <v>63</v>
      </c>
      <c r="F39" s="260"/>
      <c r="G39" s="385" t="s">
        <v>1206</v>
      </c>
      <c r="H39" s="385"/>
      <c r="I39" s="385"/>
      <c r="J39" s="385"/>
      <c r="K39" s="258"/>
    </row>
    <row r="40" spans="2:11" ht="15" customHeight="1">
      <c r="B40" s="261"/>
      <c r="C40" s="262"/>
      <c r="D40" s="260"/>
      <c r="E40" s="263" t="s">
        <v>128</v>
      </c>
      <c r="F40" s="260"/>
      <c r="G40" s="385" t="s">
        <v>1207</v>
      </c>
      <c r="H40" s="385"/>
      <c r="I40" s="385"/>
      <c r="J40" s="385"/>
      <c r="K40" s="258"/>
    </row>
    <row r="41" spans="2:11" ht="15" customHeight="1">
      <c r="B41" s="261"/>
      <c r="C41" s="262"/>
      <c r="D41" s="260"/>
      <c r="E41" s="263" t="s">
        <v>129</v>
      </c>
      <c r="F41" s="260"/>
      <c r="G41" s="385" t="s">
        <v>1208</v>
      </c>
      <c r="H41" s="385"/>
      <c r="I41" s="385"/>
      <c r="J41" s="385"/>
      <c r="K41" s="258"/>
    </row>
    <row r="42" spans="2:11" ht="15" customHeight="1">
      <c r="B42" s="261"/>
      <c r="C42" s="262"/>
      <c r="D42" s="260"/>
      <c r="E42" s="263" t="s">
        <v>1209</v>
      </c>
      <c r="F42" s="260"/>
      <c r="G42" s="385" t="s">
        <v>1210</v>
      </c>
      <c r="H42" s="385"/>
      <c r="I42" s="385"/>
      <c r="J42" s="385"/>
      <c r="K42" s="258"/>
    </row>
    <row r="43" spans="2:11" ht="15" customHeight="1">
      <c r="B43" s="261"/>
      <c r="C43" s="262"/>
      <c r="D43" s="260"/>
      <c r="E43" s="263"/>
      <c r="F43" s="260"/>
      <c r="G43" s="385" t="s">
        <v>1211</v>
      </c>
      <c r="H43" s="385"/>
      <c r="I43" s="385"/>
      <c r="J43" s="385"/>
      <c r="K43" s="258"/>
    </row>
    <row r="44" spans="2:11" ht="15" customHeight="1">
      <c r="B44" s="261"/>
      <c r="C44" s="262"/>
      <c r="D44" s="260"/>
      <c r="E44" s="263" t="s">
        <v>1212</v>
      </c>
      <c r="F44" s="260"/>
      <c r="G44" s="385" t="s">
        <v>1213</v>
      </c>
      <c r="H44" s="385"/>
      <c r="I44" s="385"/>
      <c r="J44" s="385"/>
      <c r="K44" s="258"/>
    </row>
    <row r="45" spans="2:11" ht="15" customHeight="1">
      <c r="B45" s="261"/>
      <c r="C45" s="262"/>
      <c r="D45" s="260"/>
      <c r="E45" s="263" t="s">
        <v>131</v>
      </c>
      <c r="F45" s="260"/>
      <c r="G45" s="385" t="s">
        <v>1214</v>
      </c>
      <c r="H45" s="385"/>
      <c r="I45" s="385"/>
      <c r="J45" s="385"/>
      <c r="K45" s="258"/>
    </row>
    <row r="46" spans="2:11" ht="12.75" customHeight="1">
      <c r="B46" s="261"/>
      <c r="C46" s="262"/>
      <c r="D46" s="260"/>
      <c r="E46" s="260"/>
      <c r="F46" s="260"/>
      <c r="G46" s="260"/>
      <c r="H46" s="260"/>
      <c r="I46" s="260"/>
      <c r="J46" s="260"/>
      <c r="K46" s="258"/>
    </row>
    <row r="47" spans="2:11" ht="15" customHeight="1">
      <c r="B47" s="261"/>
      <c r="C47" s="262"/>
      <c r="D47" s="385" t="s">
        <v>1215</v>
      </c>
      <c r="E47" s="385"/>
      <c r="F47" s="385"/>
      <c r="G47" s="385"/>
      <c r="H47" s="385"/>
      <c r="I47" s="385"/>
      <c r="J47" s="385"/>
      <c r="K47" s="258"/>
    </row>
    <row r="48" spans="2:11" ht="15" customHeight="1">
      <c r="B48" s="261"/>
      <c r="C48" s="262"/>
      <c r="D48" s="262"/>
      <c r="E48" s="385" t="s">
        <v>1216</v>
      </c>
      <c r="F48" s="385"/>
      <c r="G48" s="385"/>
      <c r="H48" s="385"/>
      <c r="I48" s="385"/>
      <c r="J48" s="385"/>
      <c r="K48" s="258"/>
    </row>
    <row r="49" spans="2:11" ht="15" customHeight="1">
      <c r="B49" s="261"/>
      <c r="C49" s="262"/>
      <c r="D49" s="262"/>
      <c r="E49" s="385" t="s">
        <v>1217</v>
      </c>
      <c r="F49" s="385"/>
      <c r="G49" s="385"/>
      <c r="H49" s="385"/>
      <c r="I49" s="385"/>
      <c r="J49" s="385"/>
      <c r="K49" s="258"/>
    </row>
    <row r="50" spans="2:11" ht="15" customHeight="1">
      <c r="B50" s="261"/>
      <c r="C50" s="262"/>
      <c r="D50" s="262"/>
      <c r="E50" s="385" t="s">
        <v>1218</v>
      </c>
      <c r="F50" s="385"/>
      <c r="G50" s="385"/>
      <c r="H50" s="385"/>
      <c r="I50" s="385"/>
      <c r="J50" s="385"/>
      <c r="K50" s="258"/>
    </row>
    <row r="51" spans="2:11" ht="15" customHeight="1">
      <c r="B51" s="261"/>
      <c r="C51" s="262"/>
      <c r="D51" s="385" t="s">
        <v>1219</v>
      </c>
      <c r="E51" s="385"/>
      <c r="F51" s="385"/>
      <c r="G51" s="385"/>
      <c r="H51" s="385"/>
      <c r="I51" s="385"/>
      <c r="J51" s="385"/>
      <c r="K51" s="258"/>
    </row>
    <row r="52" spans="2:11" ht="25.5" customHeight="1">
      <c r="B52" s="257"/>
      <c r="C52" s="387" t="s">
        <v>1220</v>
      </c>
      <c r="D52" s="387"/>
      <c r="E52" s="387"/>
      <c r="F52" s="387"/>
      <c r="G52" s="387"/>
      <c r="H52" s="387"/>
      <c r="I52" s="387"/>
      <c r="J52" s="387"/>
      <c r="K52" s="258"/>
    </row>
    <row r="53" spans="2:11" ht="5.25" customHeight="1">
      <c r="B53" s="257"/>
      <c r="C53" s="259"/>
      <c r="D53" s="259"/>
      <c r="E53" s="259"/>
      <c r="F53" s="259"/>
      <c r="G53" s="259"/>
      <c r="H53" s="259"/>
      <c r="I53" s="259"/>
      <c r="J53" s="259"/>
      <c r="K53" s="258"/>
    </row>
    <row r="54" spans="2:11" ht="15" customHeight="1">
      <c r="B54" s="257"/>
      <c r="C54" s="385" t="s">
        <v>1221</v>
      </c>
      <c r="D54" s="385"/>
      <c r="E54" s="385"/>
      <c r="F54" s="385"/>
      <c r="G54" s="385"/>
      <c r="H54" s="385"/>
      <c r="I54" s="385"/>
      <c r="J54" s="385"/>
      <c r="K54" s="258"/>
    </row>
    <row r="55" spans="2:11" ht="15" customHeight="1">
      <c r="B55" s="257"/>
      <c r="C55" s="385" t="s">
        <v>1222</v>
      </c>
      <c r="D55" s="385"/>
      <c r="E55" s="385"/>
      <c r="F55" s="385"/>
      <c r="G55" s="385"/>
      <c r="H55" s="385"/>
      <c r="I55" s="385"/>
      <c r="J55" s="385"/>
      <c r="K55" s="258"/>
    </row>
    <row r="56" spans="2:11" ht="12.75" customHeight="1">
      <c r="B56" s="257"/>
      <c r="C56" s="260"/>
      <c r="D56" s="260"/>
      <c r="E56" s="260"/>
      <c r="F56" s="260"/>
      <c r="G56" s="260"/>
      <c r="H56" s="260"/>
      <c r="I56" s="260"/>
      <c r="J56" s="260"/>
      <c r="K56" s="258"/>
    </row>
    <row r="57" spans="2:11" ht="15" customHeight="1">
      <c r="B57" s="257"/>
      <c r="C57" s="385" t="s">
        <v>1223</v>
      </c>
      <c r="D57" s="385"/>
      <c r="E57" s="385"/>
      <c r="F57" s="385"/>
      <c r="G57" s="385"/>
      <c r="H57" s="385"/>
      <c r="I57" s="385"/>
      <c r="J57" s="385"/>
      <c r="K57" s="258"/>
    </row>
    <row r="58" spans="2:11" ht="15" customHeight="1">
      <c r="B58" s="257"/>
      <c r="C58" s="262"/>
      <c r="D58" s="385" t="s">
        <v>1224</v>
      </c>
      <c r="E58" s="385"/>
      <c r="F58" s="385"/>
      <c r="G58" s="385"/>
      <c r="H58" s="385"/>
      <c r="I58" s="385"/>
      <c r="J58" s="385"/>
      <c r="K58" s="258"/>
    </row>
    <row r="59" spans="2:11" ht="15" customHeight="1">
      <c r="B59" s="257"/>
      <c r="C59" s="262"/>
      <c r="D59" s="385" t="s">
        <v>1225</v>
      </c>
      <c r="E59" s="385"/>
      <c r="F59" s="385"/>
      <c r="G59" s="385"/>
      <c r="H59" s="385"/>
      <c r="I59" s="385"/>
      <c r="J59" s="385"/>
      <c r="K59" s="258"/>
    </row>
    <row r="60" spans="2:11" ht="15" customHeight="1">
      <c r="B60" s="257"/>
      <c r="C60" s="262"/>
      <c r="D60" s="385" t="s">
        <v>1226</v>
      </c>
      <c r="E60" s="385"/>
      <c r="F60" s="385"/>
      <c r="G60" s="385"/>
      <c r="H60" s="385"/>
      <c r="I60" s="385"/>
      <c r="J60" s="385"/>
      <c r="K60" s="258"/>
    </row>
    <row r="61" spans="2:11" ht="15" customHeight="1">
      <c r="B61" s="257"/>
      <c r="C61" s="262"/>
      <c r="D61" s="385" t="s">
        <v>1227</v>
      </c>
      <c r="E61" s="385"/>
      <c r="F61" s="385"/>
      <c r="G61" s="385"/>
      <c r="H61" s="385"/>
      <c r="I61" s="385"/>
      <c r="J61" s="385"/>
      <c r="K61" s="258"/>
    </row>
    <row r="62" spans="2:11" ht="15" customHeight="1">
      <c r="B62" s="257"/>
      <c r="C62" s="262"/>
      <c r="D62" s="388" t="s">
        <v>1228</v>
      </c>
      <c r="E62" s="388"/>
      <c r="F62" s="388"/>
      <c r="G62" s="388"/>
      <c r="H62" s="388"/>
      <c r="I62" s="388"/>
      <c r="J62" s="388"/>
      <c r="K62" s="258"/>
    </row>
    <row r="63" spans="2:11" ht="15" customHeight="1">
      <c r="B63" s="257"/>
      <c r="C63" s="262"/>
      <c r="D63" s="385" t="s">
        <v>1229</v>
      </c>
      <c r="E63" s="385"/>
      <c r="F63" s="385"/>
      <c r="G63" s="385"/>
      <c r="H63" s="385"/>
      <c r="I63" s="385"/>
      <c r="J63" s="385"/>
      <c r="K63" s="258"/>
    </row>
    <row r="64" spans="2:11" ht="12.75" customHeight="1">
      <c r="B64" s="257"/>
      <c r="C64" s="262"/>
      <c r="D64" s="262"/>
      <c r="E64" s="265"/>
      <c r="F64" s="262"/>
      <c r="G64" s="262"/>
      <c r="H64" s="262"/>
      <c r="I64" s="262"/>
      <c r="J64" s="262"/>
      <c r="K64" s="258"/>
    </row>
    <row r="65" spans="2:11" ht="15" customHeight="1">
      <c r="B65" s="257"/>
      <c r="C65" s="262"/>
      <c r="D65" s="385" t="s">
        <v>1230</v>
      </c>
      <c r="E65" s="385"/>
      <c r="F65" s="385"/>
      <c r="G65" s="385"/>
      <c r="H65" s="385"/>
      <c r="I65" s="385"/>
      <c r="J65" s="385"/>
      <c r="K65" s="258"/>
    </row>
    <row r="66" spans="2:11" ht="15" customHeight="1">
      <c r="B66" s="257"/>
      <c r="C66" s="262"/>
      <c r="D66" s="388" t="s">
        <v>1231</v>
      </c>
      <c r="E66" s="388"/>
      <c r="F66" s="388"/>
      <c r="G66" s="388"/>
      <c r="H66" s="388"/>
      <c r="I66" s="388"/>
      <c r="J66" s="388"/>
      <c r="K66" s="258"/>
    </row>
    <row r="67" spans="2:11" ht="15" customHeight="1">
      <c r="B67" s="257"/>
      <c r="C67" s="262"/>
      <c r="D67" s="385" t="s">
        <v>1232</v>
      </c>
      <c r="E67" s="385"/>
      <c r="F67" s="385"/>
      <c r="G67" s="385"/>
      <c r="H67" s="385"/>
      <c r="I67" s="385"/>
      <c r="J67" s="385"/>
      <c r="K67" s="258"/>
    </row>
    <row r="68" spans="2:11" ht="15" customHeight="1">
      <c r="B68" s="257"/>
      <c r="C68" s="262"/>
      <c r="D68" s="385" t="s">
        <v>1233</v>
      </c>
      <c r="E68" s="385"/>
      <c r="F68" s="385"/>
      <c r="G68" s="385"/>
      <c r="H68" s="385"/>
      <c r="I68" s="385"/>
      <c r="J68" s="385"/>
      <c r="K68" s="258"/>
    </row>
    <row r="69" spans="2:11" ht="15" customHeight="1">
      <c r="B69" s="257"/>
      <c r="C69" s="262"/>
      <c r="D69" s="385" t="s">
        <v>1234</v>
      </c>
      <c r="E69" s="385"/>
      <c r="F69" s="385"/>
      <c r="G69" s="385"/>
      <c r="H69" s="385"/>
      <c r="I69" s="385"/>
      <c r="J69" s="385"/>
      <c r="K69" s="258"/>
    </row>
    <row r="70" spans="2:11" ht="15" customHeight="1">
      <c r="B70" s="257"/>
      <c r="C70" s="262"/>
      <c r="D70" s="385" t="s">
        <v>1235</v>
      </c>
      <c r="E70" s="385"/>
      <c r="F70" s="385"/>
      <c r="G70" s="385"/>
      <c r="H70" s="385"/>
      <c r="I70" s="385"/>
      <c r="J70" s="385"/>
      <c r="K70" s="258"/>
    </row>
    <row r="71" spans="2:11" ht="12.75" customHeight="1">
      <c r="B71" s="266"/>
      <c r="C71" s="267"/>
      <c r="D71" s="267"/>
      <c r="E71" s="267"/>
      <c r="F71" s="267"/>
      <c r="G71" s="267"/>
      <c r="H71" s="267"/>
      <c r="I71" s="267"/>
      <c r="J71" s="267"/>
      <c r="K71" s="268"/>
    </row>
    <row r="72" spans="2:11" ht="18.75" customHeight="1">
      <c r="B72" s="269"/>
      <c r="C72" s="269"/>
      <c r="D72" s="269"/>
      <c r="E72" s="269"/>
      <c r="F72" s="269"/>
      <c r="G72" s="269"/>
      <c r="H72" s="269"/>
      <c r="I72" s="269"/>
      <c r="J72" s="269"/>
      <c r="K72" s="270"/>
    </row>
    <row r="73" spans="2:11" ht="18.75" customHeight="1">
      <c r="B73" s="270"/>
      <c r="C73" s="270"/>
      <c r="D73" s="270"/>
      <c r="E73" s="270"/>
      <c r="F73" s="270"/>
      <c r="G73" s="270"/>
      <c r="H73" s="270"/>
      <c r="I73" s="270"/>
      <c r="J73" s="270"/>
      <c r="K73" s="270"/>
    </row>
    <row r="74" spans="2:11" ht="7.5" customHeight="1">
      <c r="B74" s="271"/>
      <c r="C74" s="272"/>
      <c r="D74" s="272"/>
      <c r="E74" s="272"/>
      <c r="F74" s="272"/>
      <c r="G74" s="272"/>
      <c r="H74" s="272"/>
      <c r="I74" s="272"/>
      <c r="J74" s="272"/>
      <c r="K74" s="273"/>
    </row>
    <row r="75" spans="2:11" ht="45" customHeight="1">
      <c r="B75" s="274"/>
      <c r="C75" s="386" t="s">
        <v>1236</v>
      </c>
      <c r="D75" s="386"/>
      <c r="E75" s="386"/>
      <c r="F75" s="386"/>
      <c r="G75" s="386"/>
      <c r="H75" s="386"/>
      <c r="I75" s="386"/>
      <c r="J75" s="386"/>
      <c r="K75" s="275"/>
    </row>
    <row r="76" spans="2:11" ht="17.25" customHeight="1">
      <c r="B76" s="274"/>
      <c r="C76" s="276" t="s">
        <v>1237</v>
      </c>
      <c r="D76" s="276"/>
      <c r="E76" s="276"/>
      <c r="F76" s="276" t="s">
        <v>1238</v>
      </c>
      <c r="G76" s="277"/>
      <c r="H76" s="276" t="s">
        <v>63</v>
      </c>
      <c r="I76" s="276" t="s">
        <v>66</v>
      </c>
      <c r="J76" s="276" t="s">
        <v>1239</v>
      </c>
      <c r="K76" s="275"/>
    </row>
    <row r="77" spans="2:11" ht="17.25" customHeight="1">
      <c r="B77" s="274"/>
      <c r="C77" s="278" t="s">
        <v>1240</v>
      </c>
      <c r="D77" s="278"/>
      <c r="E77" s="278"/>
      <c r="F77" s="279" t="s">
        <v>1241</v>
      </c>
      <c r="G77" s="280"/>
      <c r="H77" s="278"/>
      <c r="I77" s="278"/>
      <c r="J77" s="278" t="s">
        <v>1242</v>
      </c>
      <c r="K77" s="275"/>
    </row>
    <row r="78" spans="2:11" ht="5.25" customHeight="1">
      <c r="B78" s="274"/>
      <c r="C78" s="281"/>
      <c r="D78" s="281"/>
      <c r="E78" s="281"/>
      <c r="F78" s="281"/>
      <c r="G78" s="282"/>
      <c r="H78" s="281"/>
      <c r="I78" s="281"/>
      <c r="J78" s="281"/>
      <c r="K78" s="275"/>
    </row>
    <row r="79" spans="2:11" ht="15" customHeight="1">
      <c r="B79" s="274"/>
      <c r="C79" s="263" t="s">
        <v>62</v>
      </c>
      <c r="D79" s="281"/>
      <c r="E79" s="281"/>
      <c r="F79" s="283" t="s">
        <v>1243</v>
      </c>
      <c r="G79" s="282"/>
      <c r="H79" s="263" t="s">
        <v>1244</v>
      </c>
      <c r="I79" s="263" t="s">
        <v>1245</v>
      </c>
      <c r="J79" s="263">
        <v>20</v>
      </c>
      <c r="K79" s="275"/>
    </row>
    <row r="80" spans="2:11" ht="15" customHeight="1">
      <c r="B80" s="274"/>
      <c r="C80" s="263" t="s">
        <v>1246</v>
      </c>
      <c r="D80" s="263"/>
      <c r="E80" s="263"/>
      <c r="F80" s="283" t="s">
        <v>1243</v>
      </c>
      <c r="G80" s="282"/>
      <c r="H80" s="263" t="s">
        <v>1247</v>
      </c>
      <c r="I80" s="263" t="s">
        <v>1245</v>
      </c>
      <c r="J80" s="263">
        <v>120</v>
      </c>
      <c r="K80" s="275"/>
    </row>
    <row r="81" spans="2:11" ht="15" customHeight="1">
      <c r="B81" s="284"/>
      <c r="C81" s="263" t="s">
        <v>1248</v>
      </c>
      <c r="D81" s="263"/>
      <c r="E81" s="263"/>
      <c r="F81" s="283" t="s">
        <v>1249</v>
      </c>
      <c r="G81" s="282"/>
      <c r="H81" s="263" t="s">
        <v>1250</v>
      </c>
      <c r="I81" s="263" t="s">
        <v>1245</v>
      </c>
      <c r="J81" s="263">
        <v>50</v>
      </c>
      <c r="K81" s="275"/>
    </row>
    <row r="82" spans="2:11" ht="15" customHeight="1">
      <c r="B82" s="284"/>
      <c r="C82" s="263" t="s">
        <v>1251</v>
      </c>
      <c r="D82" s="263"/>
      <c r="E82" s="263"/>
      <c r="F82" s="283" t="s">
        <v>1243</v>
      </c>
      <c r="G82" s="282"/>
      <c r="H82" s="263" t="s">
        <v>1252</v>
      </c>
      <c r="I82" s="263" t="s">
        <v>1253</v>
      </c>
      <c r="J82" s="263"/>
      <c r="K82" s="275"/>
    </row>
    <row r="83" spans="2:11" ht="15" customHeight="1">
      <c r="B83" s="284"/>
      <c r="C83" s="285" t="s">
        <v>1254</v>
      </c>
      <c r="D83" s="285"/>
      <c r="E83" s="285"/>
      <c r="F83" s="286" t="s">
        <v>1249</v>
      </c>
      <c r="G83" s="285"/>
      <c r="H83" s="285" t="s">
        <v>1255</v>
      </c>
      <c r="I83" s="285" t="s">
        <v>1245</v>
      </c>
      <c r="J83" s="285">
        <v>15</v>
      </c>
      <c r="K83" s="275"/>
    </row>
    <row r="84" spans="2:11" ht="15" customHeight="1">
      <c r="B84" s="284"/>
      <c r="C84" s="285" t="s">
        <v>1256</v>
      </c>
      <c r="D84" s="285"/>
      <c r="E84" s="285"/>
      <c r="F84" s="286" t="s">
        <v>1249</v>
      </c>
      <c r="G84" s="285"/>
      <c r="H84" s="285" t="s">
        <v>1257</v>
      </c>
      <c r="I84" s="285" t="s">
        <v>1245</v>
      </c>
      <c r="J84" s="285">
        <v>15</v>
      </c>
      <c r="K84" s="275"/>
    </row>
    <row r="85" spans="2:11" ht="15" customHeight="1">
      <c r="B85" s="284"/>
      <c r="C85" s="285" t="s">
        <v>1258</v>
      </c>
      <c r="D85" s="285"/>
      <c r="E85" s="285"/>
      <c r="F85" s="286" t="s">
        <v>1249</v>
      </c>
      <c r="G85" s="285"/>
      <c r="H85" s="285" t="s">
        <v>1259</v>
      </c>
      <c r="I85" s="285" t="s">
        <v>1245</v>
      </c>
      <c r="J85" s="285">
        <v>20</v>
      </c>
      <c r="K85" s="275"/>
    </row>
    <row r="86" spans="2:11" ht="15" customHeight="1">
      <c r="B86" s="284"/>
      <c r="C86" s="285" t="s">
        <v>1260</v>
      </c>
      <c r="D86" s="285"/>
      <c r="E86" s="285"/>
      <c r="F86" s="286" t="s">
        <v>1249</v>
      </c>
      <c r="G86" s="285"/>
      <c r="H86" s="285" t="s">
        <v>1261</v>
      </c>
      <c r="I86" s="285" t="s">
        <v>1245</v>
      </c>
      <c r="J86" s="285">
        <v>20</v>
      </c>
      <c r="K86" s="275"/>
    </row>
    <row r="87" spans="2:11" ht="15" customHeight="1">
      <c r="B87" s="284"/>
      <c r="C87" s="263" t="s">
        <v>1262</v>
      </c>
      <c r="D87" s="263"/>
      <c r="E87" s="263"/>
      <c r="F87" s="283" t="s">
        <v>1249</v>
      </c>
      <c r="G87" s="282"/>
      <c r="H87" s="263" t="s">
        <v>1263</v>
      </c>
      <c r="I87" s="263" t="s">
        <v>1245</v>
      </c>
      <c r="J87" s="263">
        <v>50</v>
      </c>
      <c r="K87" s="275"/>
    </row>
    <row r="88" spans="2:11" ht="15" customHeight="1">
      <c r="B88" s="284"/>
      <c r="C88" s="263" t="s">
        <v>1264</v>
      </c>
      <c r="D88" s="263"/>
      <c r="E88" s="263"/>
      <c r="F88" s="283" t="s">
        <v>1249</v>
      </c>
      <c r="G88" s="282"/>
      <c r="H88" s="263" t="s">
        <v>1265</v>
      </c>
      <c r="I88" s="263" t="s">
        <v>1245</v>
      </c>
      <c r="J88" s="263">
        <v>20</v>
      </c>
      <c r="K88" s="275"/>
    </row>
    <row r="89" spans="2:11" ht="15" customHeight="1">
      <c r="B89" s="284"/>
      <c r="C89" s="263" t="s">
        <v>1266</v>
      </c>
      <c r="D89" s="263"/>
      <c r="E89" s="263"/>
      <c r="F89" s="283" t="s">
        <v>1249</v>
      </c>
      <c r="G89" s="282"/>
      <c r="H89" s="263" t="s">
        <v>1267</v>
      </c>
      <c r="I89" s="263" t="s">
        <v>1245</v>
      </c>
      <c r="J89" s="263">
        <v>20</v>
      </c>
      <c r="K89" s="275"/>
    </row>
    <row r="90" spans="2:11" ht="15" customHeight="1">
      <c r="B90" s="284"/>
      <c r="C90" s="263" t="s">
        <v>1268</v>
      </c>
      <c r="D90" s="263"/>
      <c r="E90" s="263"/>
      <c r="F90" s="283" t="s">
        <v>1249</v>
      </c>
      <c r="G90" s="282"/>
      <c r="H90" s="263" t="s">
        <v>1269</v>
      </c>
      <c r="I90" s="263" t="s">
        <v>1245</v>
      </c>
      <c r="J90" s="263">
        <v>50</v>
      </c>
      <c r="K90" s="275"/>
    </row>
    <row r="91" spans="2:11" ht="15" customHeight="1">
      <c r="B91" s="284"/>
      <c r="C91" s="263" t="s">
        <v>1270</v>
      </c>
      <c r="D91" s="263"/>
      <c r="E91" s="263"/>
      <c r="F91" s="283" t="s">
        <v>1249</v>
      </c>
      <c r="G91" s="282"/>
      <c r="H91" s="263" t="s">
        <v>1270</v>
      </c>
      <c r="I91" s="263" t="s">
        <v>1245</v>
      </c>
      <c r="J91" s="263">
        <v>50</v>
      </c>
      <c r="K91" s="275"/>
    </row>
    <row r="92" spans="2:11" ht="15" customHeight="1">
      <c r="B92" s="284"/>
      <c r="C92" s="263" t="s">
        <v>1271</v>
      </c>
      <c r="D92" s="263"/>
      <c r="E92" s="263"/>
      <c r="F92" s="283" t="s">
        <v>1249</v>
      </c>
      <c r="G92" s="282"/>
      <c r="H92" s="263" t="s">
        <v>1272</v>
      </c>
      <c r="I92" s="263" t="s">
        <v>1245</v>
      </c>
      <c r="J92" s="263">
        <v>255</v>
      </c>
      <c r="K92" s="275"/>
    </row>
    <row r="93" spans="2:11" ht="15" customHeight="1">
      <c r="B93" s="284"/>
      <c r="C93" s="263" t="s">
        <v>1273</v>
      </c>
      <c r="D93" s="263"/>
      <c r="E93" s="263"/>
      <c r="F93" s="283" t="s">
        <v>1243</v>
      </c>
      <c r="G93" s="282"/>
      <c r="H93" s="263" t="s">
        <v>1274</v>
      </c>
      <c r="I93" s="263" t="s">
        <v>1275</v>
      </c>
      <c r="J93" s="263"/>
      <c r="K93" s="275"/>
    </row>
    <row r="94" spans="2:11" ht="15" customHeight="1">
      <c r="B94" s="284"/>
      <c r="C94" s="263" t="s">
        <v>1276</v>
      </c>
      <c r="D94" s="263"/>
      <c r="E94" s="263"/>
      <c r="F94" s="283" t="s">
        <v>1243</v>
      </c>
      <c r="G94" s="282"/>
      <c r="H94" s="263" t="s">
        <v>1277</v>
      </c>
      <c r="I94" s="263" t="s">
        <v>1278</v>
      </c>
      <c r="J94" s="263"/>
      <c r="K94" s="275"/>
    </row>
    <row r="95" spans="2:11" ht="15" customHeight="1">
      <c r="B95" s="284"/>
      <c r="C95" s="263" t="s">
        <v>1279</v>
      </c>
      <c r="D95" s="263"/>
      <c r="E95" s="263"/>
      <c r="F95" s="283" t="s">
        <v>1243</v>
      </c>
      <c r="G95" s="282"/>
      <c r="H95" s="263" t="s">
        <v>1279</v>
      </c>
      <c r="I95" s="263" t="s">
        <v>1278</v>
      </c>
      <c r="J95" s="263"/>
      <c r="K95" s="275"/>
    </row>
    <row r="96" spans="2:11" ht="15" customHeight="1">
      <c r="B96" s="284"/>
      <c r="C96" s="263" t="s">
        <v>47</v>
      </c>
      <c r="D96" s="263"/>
      <c r="E96" s="263"/>
      <c r="F96" s="283" t="s">
        <v>1243</v>
      </c>
      <c r="G96" s="282"/>
      <c r="H96" s="263" t="s">
        <v>1280</v>
      </c>
      <c r="I96" s="263" t="s">
        <v>1278</v>
      </c>
      <c r="J96" s="263"/>
      <c r="K96" s="275"/>
    </row>
    <row r="97" spans="2:11" ht="15" customHeight="1">
      <c r="B97" s="284"/>
      <c r="C97" s="263" t="s">
        <v>57</v>
      </c>
      <c r="D97" s="263"/>
      <c r="E97" s="263"/>
      <c r="F97" s="283" t="s">
        <v>1243</v>
      </c>
      <c r="G97" s="282"/>
      <c r="H97" s="263" t="s">
        <v>1281</v>
      </c>
      <c r="I97" s="263" t="s">
        <v>1278</v>
      </c>
      <c r="J97" s="263"/>
      <c r="K97" s="275"/>
    </row>
    <row r="98" spans="2:11" ht="15" customHeight="1">
      <c r="B98" s="287"/>
      <c r="C98" s="288"/>
      <c r="D98" s="288"/>
      <c r="E98" s="288"/>
      <c r="F98" s="288"/>
      <c r="G98" s="288"/>
      <c r="H98" s="288"/>
      <c r="I98" s="288"/>
      <c r="J98" s="288"/>
      <c r="K98" s="289"/>
    </row>
    <row r="99" spans="2:11" ht="18.75" customHeight="1">
      <c r="B99" s="290"/>
      <c r="C99" s="291"/>
      <c r="D99" s="291"/>
      <c r="E99" s="291"/>
      <c r="F99" s="291"/>
      <c r="G99" s="291"/>
      <c r="H99" s="291"/>
      <c r="I99" s="291"/>
      <c r="J99" s="291"/>
      <c r="K99" s="290"/>
    </row>
    <row r="100" spans="2:11" ht="18.75" customHeight="1">
      <c r="B100" s="270"/>
      <c r="C100" s="270"/>
      <c r="D100" s="270"/>
      <c r="E100" s="270"/>
      <c r="F100" s="270"/>
      <c r="G100" s="270"/>
      <c r="H100" s="270"/>
      <c r="I100" s="270"/>
      <c r="J100" s="270"/>
      <c r="K100" s="270"/>
    </row>
    <row r="101" spans="2:11" ht="7.5" customHeight="1">
      <c r="B101" s="271"/>
      <c r="C101" s="272"/>
      <c r="D101" s="272"/>
      <c r="E101" s="272"/>
      <c r="F101" s="272"/>
      <c r="G101" s="272"/>
      <c r="H101" s="272"/>
      <c r="I101" s="272"/>
      <c r="J101" s="272"/>
      <c r="K101" s="273"/>
    </row>
    <row r="102" spans="2:11" ht="45" customHeight="1">
      <c r="B102" s="274"/>
      <c r="C102" s="386" t="s">
        <v>1282</v>
      </c>
      <c r="D102" s="386"/>
      <c r="E102" s="386"/>
      <c r="F102" s="386"/>
      <c r="G102" s="386"/>
      <c r="H102" s="386"/>
      <c r="I102" s="386"/>
      <c r="J102" s="386"/>
      <c r="K102" s="275"/>
    </row>
    <row r="103" spans="2:11" ht="17.25" customHeight="1">
      <c r="B103" s="274"/>
      <c r="C103" s="276" t="s">
        <v>1237</v>
      </c>
      <c r="D103" s="276"/>
      <c r="E103" s="276"/>
      <c r="F103" s="276" t="s">
        <v>1238</v>
      </c>
      <c r="G103" s="277"/>
      <c r="H103" s="276" t="s">
        <v>63</v>
      </c>
      <c r="I103" s="276" t="s">
        <v>66</v>
      </c>
      <c r="J103" s="276" t="s">
        <v>1239</v>
      </c>
      <c r="K103" s="275"/>
    </row>
    <row r="104" spans="2:11" ht="17.25" customHeight="1">
      <c r="B104" s="274"/>
      <c r="C104" s="278" t="s">
        <v>1240</v>
      </c>
      <c r="D104" s="278"/>
      <c r="E104" s="278"/>
      <c r="F104" s="279" t="s">
        <v>1241</v>
      </c>
      <c r="G104" s="280"/>
      <c r="H104" s="278"/>
      <c r="I104" s="278"/>
      <c r="J104" s="278" t="s">
        <v>1242</v>
      </c>
      <c r="K104" s="275"/>
    </row>
    <row r="105" spans="2:11" ht="5.25" customHeight="1">
      <c r="B105" s="274"/>
      <c r="C105" s="276"/>
      <c r="D105" s="276"/>
      <c r="E105" s="276"/>
      <c r="F105" s="276"/>
      <c r="G105" s="292"/>
      <c r="H105" s="276"/>
      <c r="I105" s="276"/>
      <c r="J105" s="276"/>
      <c r="K105" s="275"/>
    </row>
    <row r="106" spans="2:11" ht="15" customHeight="1">
      <c r="B106" s="274"/>
      <c r="C106" s="263" t="s">
        <v>62</v>
      </c>
      <c r="D106" s="281"/>
      <c r="E106" s="281"/>
      <c r="F106" s="283" t="s">
        <v>1243</v>
      </c>
      <c r="G106" s="292"/>
      <c r="H106" s="263" t="s">
        <v>1283</v>
      </c>
      <c r="I106" s="263" t="s">
        <v>1245</v>
      </c>
      <c r="J106" s="263">
        <v>20</v>
      </c>
      <c r="K106" s="275"/>
    </row>
    <row r="107" spans="2:11" ht="15" customHeight="1">
      <c r="B107" s="274"/>
      <c r="C107" s="263" t="s">
        <v>1246</v>
      </c>
      <c r="D107" s="263"/>
      <c r="E107" s="263"/>
      <c r="F107" s="283" t="s">
        <v>1243</v>
      </c>
      <c r="G107" s="263"/>
      <c r="H107" s="263" t="s">
        <v>1283</v>
      </c>
      <c r="I107" s="263" t="s">
        <v>1245</v>
      </c>
      <c r="J107" s="263">
        <v>120</v>
      </c>
      <c r="K107" s="275"/>
    </row>
    <row r="108" spans="2:11" ht="15" customHeight="1">
      <c r="B108" s="284"/>
      <c r="C108" s="263" t="s">
        <v>1248</v>
      </c>
      <c r="D108" s="263"/>
      <c r="E108" s="263"/>
      <c r="F108" s="283" t="s">
        <v>1249</v>
      </c>
      <c r="G108" s="263"/>
      <c r="H108" s="263" t="s">
        <v>1283</v>
      </c>
      <c r="I108" s="263" t="s">
        <v>1245</v>
      </c>
      <c r="J108" s="263">
        <v>50</v>
      </c>
      <c r="K108" s="275"/>
    </row>
    <row r="109" spans="2:11" ht="15" customHeight="1">
      <c r="B109" s="284"/>
      <c r="C109" s="263" t="s">
        <v>1251</v>
      </c>
      <c r="D109" s="263"/>
      <c r="E109" s="263"/>
      <c r="F109" s="283" t="s">
        <v>1243</v>
      </c>
      <c r="G109" s="263"/>
      <c r="H109" s="263" t="s">
        <v>1283</v>
      </c>
      <c r="I109" s="263" t="s">
        <v>1253</v>
      </c>
      <c r="J109" s="263"/>
      <c r="K109" s="275"/>
    </row>
    <row r="110" spans="2:11" ht="15" customHeight="1">
      <c r="B110" s="284"/>
      <c r="C110" s="263" t="s">
        <v>1262</v>
      </c>
      <c r="D110" s="263"/>
      <c r="E110" s="263"/>
      <c r="F110" s="283" t="s">
        <v>1249</v>
      </c>
      <c r="G110" s="263"/>
      <c r="H110" s="263" t="s">
        <v>1283</v>
      </c>
      <c r="I110" s="263" t="s">
        <v>1245</v>
      </c>
      <c r="J110" s="263">
        <v>50</v>
      </c>
      <c r="K110" s="275"/>
    </row>
    <row r="111" spans="2:11" ht="15" customHeight="1">
      <c r="B111" s="284"/>
      <c r="C111" s="263" t="s">
        <v>1270</v>
      </c>
      <c r="D111" s="263"/>
      <c r="E111" s="263"/>
      <c r="F111" s="283" t="s">
        <v>1249</v>
      </c>
      <c r="G111" s="263"/>
      <c r="H111" s="263" t="s">
        <v>1283</v>
      </c>
      <c r="I111" s="263" t="s">
        <v>1245</v>
      </c>
      <c r="J111" s="263">
        <v>50</v>
      </c>
      <c r="K111" s="275"/>
    </row>
    <row r="112" spans="2:11" ht="15" customHeight="1">
      <c r="B112" s="284"/>
      <c r="C112" s="263" t="s">
        <v>1268</v>
      </c>
      <c r="D112" s="263"/>
      <c r="E112" s="263"/>
      <c r="F112" s="283" t="s">
        <v>1249</v>
      </c>
      <c r="G112" s="263"/>
      <c r="H112" s="263" t="s">
        <v>1283</v>
      </c>
      <c r="I112" s="263" t="s">
        <v>1245</v>
      </c>
      <c r="J112" s="263">
        <v>50</v>
      </c>
      <c r="K112" s="275"/>
    </row>
    <row r="113" spans="2:11" ht="15" customHeight="1">
      <c r="B113" s="284"/>
      <c r="C113" s="263" t="s">
        <v>62</v>
      </c>
      <c r="D113" s="263"/>
      <c r="E113" s="263"/>
      <c r="F113" s="283" t="s">
        <v>1243</v>
      </c>
      <c r="G113" s="263"/>
      <c r="H113" s="263" t="s">
        <v>1284</v>
      </c>
      <c r="I113" s="263" t="s">
        <v>1245</v>
      </c>
      <c r="J113" s="263">
        <v>20</v>
      </c>
      <c r="K113" s="275"/>
    </row>
    <row r="114" spans="2:11" ht="15" customHeight="1">
      <c r="B114" s="284"/>
      <c r="C114" s="263" t="s">
        <v>1285</v>
      </c>
      <c r="D114" s="263"/>
      <c r="E114" s="263"/>
      <c r="F114" s="283" t="s">
        <v>1243</v>
      </c>
      <c r="G114" s="263"/>
      <c r="H114" s="263" t="s">
        <v>1286</v>
      </c>
      <c r="I114" s="263" t="s">
        <v>1245</v>
      </c>
      <c r="J114" s="263">
        <v>120</v>
      </c>
      <c r="K114" s="275"/>
    </row>
    <row r="115" spans="2:11" ht="15" customHeight="1">
      <c r="B115" s="284"/>
      <c r="C115" s="263" t="s">
        <v>47</v>
      </c>
      <c r="D115" s="263"/>
      <c r="E115" s="263"/>
      <c r="F115" s="283" t="s">
        <v>1243</v>
      </c>
      <c r="G115" s="263"/>
      <c r="H115" s="263" t="s">
        <v>1287</v>
      </c>
      <c r="I115" s="263" t="s">
        <v>1278</v>
      </c>
      <c r="J115" s="263"/>
      <c r="K115" s="275"/>
    </row>
    <row r="116" spans="2:11" ht="15" customHeight="1">
      <c r="B116" s="284"/>
      <c r="C116" s="263" t="s">
        <v>57</v>
      </c>
      <c r="D116" s="263"/>
      <c r="E116" s="263"/>
      <c r="F116" s="283" t="s">
        <v>1243</v>
      </c>
      <c r="G116" s="263"/>
      <c r="H116" s="263" t="s">
        <v>1288</v>
      </c>
      <c r="I116" s="263" t="s">
        <v>1278</v>
      </c>
      <c r="J116" s="263"/>
      <c r="K116" s="275"/>
    </row>
    <row r="117" spans="2:11" ht="15" customHeight="1">
      <c r="B117" s="284"/>
      <c r="C117" s="263" t="s">
        <v>66</v>
      </c>
      <c r="D117" s="263"/>
      <c r="E117" s="263"/>
      <c r="F117" s="283" t="s">
        <v>1243</v>
      </c>
      <c r="G117" s="263"/>
      <c r="H117" s="263" t="s">
        <v>1289</v>
      </c>
      <c r="I117" s="263" t="s">
        <v>1290</v>
      </c>
      <c r="J117" s="263"/>
      <c r="K117" s="275"/>
    </row>
    <row r="118" spans="2:11" ht="15" customHeight="1">
      <c r="B118" s="287"/>
      <c r="C118" s="293"/>
      <c r="D118" s="293"/>
      <c r="E118" s="293"/>
      <c r="F118" s="293"/>
      <c r="G118" s="293"/>
      <c r="H118" s="293"/>
      <c r="I118" s="293"/>
      <c r="J118" s="293"/>
      <c r="K118" s="289"/>
    </row>
    <row r="119" spans="2:11" ht="18.75" customHeight="1">
      <c r="B119" s="294"/>
      <c r="C119" s="260"/>
      <c r="D119" s="260"/>
      <c r="E119" s="260"/>
      <c r="F119" s="295"/>
      <c r="G119" s="260"/>
      <c r="H119" s="260"/>
      <c r="I119" s="260"/>
      <c r="J119" s="260"/>
      <c r="K119" s="294"/>
    </row>
    <row r="120" spans="2:11" ht="18.75" customHeight="1">
      <c r="B120" s="270"/>
      <c r="C120" s="270"/>
      <c r="D120" s="270"/>
      <c r="E120" s="270"/>
      <c r="F120" s="270"/>
      <c r="G120" s="270"/>
      <c r="H120" s="270"/>
      <c r="I120" s="270"/>
      <c r="J120" s="270"/>
      <c r="K120" s="270"/>
    </row>
    <row r="121" spans="2:11" ht="7.5" customHeight="1">
      <c r="B121" s="296"/>
      <c r="C121" s="297"/>
      <c r="D121" s="297"/>
      <c r="E121" s="297"/>
      <c r="F121" s="297"/>
      <c r="G121" s="297"/>
      <c r="H121" s="297"/>
      <c r="I121" s="297"/>
      <c r="J121" s="297"/>
      <c r="K121" s="298"/>
    </row>
    <row r="122" spans="2:11" ht="45" customHeight="1">
      <c r="B122" s="299"/>
      <c r="C122" s="384" t="s">
        <v>1291</v>
      </c>
      <c r="D122" s="384"/>
      <c r="E122" s="384"/>
      <c r="F122" s="384"/>
      <c r="G122" s="384"/>
      <c r="H122" s="384"/>
      <c r="I122" s="384"/>
      <c r="J122" s="384"/>
      <c r="K122" s="300"/>
    </row>
    <row r="123" spans="2:11" ht="17.25" customHeight="1">
      <c r="B123" s="301"/>
      <c r="C123" s="276" t="s">
        <v>1237</v>
      </c>
      <c r="D123" s="276"/>
      <c r="E123" s="276"/>
      <c r="F123" s="276" t="s">
        <v>1238</v>
      </c>
      <c r="G123" s="277"/>
      <c r="H123" s="276" t="s">
        <v>63</v>
      </c>
      <c r="I123" s="276" t="s">
        <v>66</v>
      </c>
      <c r="J123" s="276" t="s">
        <v>1239</v>
      </c>
      <c r="K123" s="302"/>
    </row>
    <row r="124" spans="2:11" ht="17.25" customHeight="1">
      <c r="B124" s="301"/>
      <c r="C124" s="278" t="s">
        <v>1240</v>
      </c>
      <c r="D124" s="278"/>
      <c r="E124" s="278"/>
      <c r="F124" s="279" t="s">
        <v>1241</v>
      </c>
      <c r="G124" s="280"/>
      <c r="H124" s="278"/>
      <c r="I124" s="278"/>
      <c r="J124" s="278" t="s">
        <v>1242</v>
      </c>
      <c r="K124" s="302"/>
    </row>
    <row r="125" spans="2:11" ht="5.25" customHeight="1">
      <c r="B125" s="303"/>
      <c r="C125" s="281"/>
      <c r="D125" s="281"/>
      <c r="E125" s="281"/>
      <c r="F125" s="281"/>
      <c r="G125" s="263"/>
      <c r="H125" s="281"/>
      <c r="I125" s="281"/>
      <c r="J125" s="281"/>
      <c r="K125" s="304"/>
    </row>
    <row r="126" spans="2:11" ht="15" customHeight="1">
      <c r="B126" s="303"/>
      <c r="C126" s="263" t="s">
        <v>1246</v>
      </c>
      <c r="D126" s="281"/>
      <c r="E126" s="281"/>
      <c r="F126" s="283" t="s">
        <v>1243</v>
      </c>
      <c r="G126" s="263"/>
      <c r="H126" s="263" t="s">
        <v>1283</v>
      </c>
      <c r="I126" s="263" t="s">
        <v>1245</v>
      </c>
      <c r="J126" s="263">
        <v>120</v>
      </c>
      <c r="K126" s="305"/>
    </row>
    <row r="127" spans="2:11" ht="15" customHeight="1">
      <c r="B127" s="303"/>
      <c r="C127" s="263" t="s">
        <v>1292</v>
      </c>
      <c r="D127" s="263"/>
      <c r="E127" s="263"/>
      <c r="F127" s="283" t="s">
        <v>1243</v>
      </c>
      <c r="G127" s="263"/>
      <c r="H127" s="263" t="s">
        <v>1293</v>
      </c>
      <c r="I127" s="263" t="s">
        <v>1245</v>
      </c>
      <c r="J127" s="263" t="s">
        <v>1294</v>
      </c>
      <c r="K127" s="305"/>
    </row>
    <row r="128" spans="2:11" ht="15" customHeight="1">
      <c r="B128" s="303"/>
      <c r="C128" s="263" t="s">
        <v>94</v>
      </c>
      <c r="D128" s="263"/>
      <c r="E128" s="263"/>
      <c r="F128" s="283" t="s">
        <v>1243</v>
      </c>
      <c r="G128" s="263"/>
      <c r="H128" s="263" t="s">
        <v>1295</v>
      </c>
      <c r="I128" s="263" t="s">
        <v>1245</v>
      </c>
      <c r="J128" s="263" t="s">
        <v>1294</v>
      </c>
      <c r="K128" s="305"/>
    </row>
    <row r="129" spans="2:11" ht="15" customHeight="1">
      <c r="B129" s="303"/>
      <c r="C129" s="263" t="s">
        <v>1254</v>
      </c>
      <c r="D129" s="263"/>
      <c r="E129" s="263"/>
      <c r="F129" s="283" t="s">
        <v>1249</v>
      </c>
      <c r="G129" s="263"/>
      <c r="H129" s="263" t="s">
        <v>1255</v>
      </c>
      <c r="I129" s="263" t="s">
        <v>1245</v>
      </c>
      <c r="J129" s="263">
        <v>15</v>
      </c>
      <c r="K129" s="305"/>
    </row>
    <row r="130" spans="2:11" ht="15" customHeight="1">
      <c r="B130" s="303"/>
      <c r="C130" s="285" t="s">
        <v>1256</v>
      </c>
      <c r="D130" s="285"/>
      <c r="E130" s="285"/>
      <c r="F130" s="286" t="s">
        <v>1249</v>
      </c>
      <c r="G130" s="285"/>
      <c r="H130" s="285" t="s">
        <v>1257</v>
      </c>
      <c r="I130" s="285" t="s">
        <v>1245</v>
      </c>
      <c r="J130" s="285">
        <v>15</v>
      </c>
      <c r="K130" s="305"/>
    </row>
    <row r="131" spans="2:11" ht="15" customHeight="1">
      <c r="B131" s="303"/>
      <c r="C131" s="285" t="s">
        <v>1258</v>
      </c>
      <c r="D131" s="285"/>
      <c r="E131" s="285"/>
      <c r="F131" s="286" t="s">
        <v>1249</v>
      </c>
      <c r="G131" s="285"/>
      <c r="H131" s="285" t="s">
        <v>1259</v>
      </c>
      <c r="I131" s="285" t="s">
        <v>1245</v>
      </c>
      <c r="J131" s="285">
        <v>20</v>
      </c>
      <c r="K131" s="305"/>
    </row>
    <row r="132" spans="2:11" ht="15" customHeight="1">
      <c r="B132" s="303"/>
      <c r="C132" s="285" t="s">
        <v>1260</v>
      </c>
      <c r="D132" s="285"/>
      <c r="E132" s="285"/>
      <c r="F132" s="286" t="s">
        <v>1249</v>
      </c>
      <c r="G132" s="285"/>
      <c r="H132" s="285" t="s">
        <v>1261</v>
      </c>
      <c r="I132" s="285" t="s">
        <v>1245</v>
      </c>
      <c r="J132" s="285">
        <v>20</v>
      </c>
      <c r="K132" s="305"/>
    </row>
    <row r="133" spans="2:11" ht="15" customHeight="1">
      <c r="B133" s="303"/>
      <c r="C133" s="263" t="s">
        <v>1248</v>
      </c>
      <c r="D133" s="263"/>
      <c r="E133" s="263"/>
      <c r="F133" s="283" t="s">
        <v>1249</v>
      </c>
      <c r="G133" s="263"/>
      <c r="H133" s="263" t="s">
        <v>1283</v>
      </c>
      <c r="I133" s="263" t="s">
        <v>1245</v>
      </c>
      <c r="J133" s="263">
        <v>50</v>
      </c>
      <c r="K133" s="305"/>
    </row>
    <row r="134" spans="2:11" ht="15" customHeight="1">
      <c r="B134" s="303"/>
      <c r="C134" s="263" t="s">
        <v>1262</v>
      </c>
      <c r="D134" s="263"/>
      <c r="E134" s="263"/>
      <c r="F134" s="283" t="s">
        <v>1249</v>
      </c>
      <c r="G134" s="263"/>
      <c r="H134" s="263" t="s">
        <v>1283</v>
      </c>
      <c r="I134" s="263" t="s">
        <v>1245</v>
      </c>
      <c r="J134" s="263">
        <v>50</v>
      </c>
      <c r="K134" s="305"/>
    </row>
    <row r="135" spans="2:11" ht="15" customHeight="1">
      <c r="B135" s="303"/>
      <c r="C135" s="263" t="s">
        <v>1268</v>
      </c>
      <c r="D135" s="263"/>
      <c r="E135" s="263"/>
      <c r="F135" s="283" t="s">
        <v>1249</v>
      </c>
      <c r="G135" s="263"/>
      <c r="H135" s="263" t="s">
        <v>1283</v>
      </c>
      <c r="I135" s="263" t="s">
        <v>1245</v>
      </c>
      <c r="J135" s="263">
        <v>50</v>
      </c>
      <c r="K135" s="305"/>
    </row>
    <row r="136" spans="2:11" ht="15" customHeight="1">
      <c r="B136" s="303"/>
      <c r="C136" s="263" t="s">
        <v>1270</v>
      </c>
      <c r="D136" s="263"/>
      <c r="E136" s="263"/>
      <c r="F136" s="283" t="s">
        <v>1249</v>
      </c>
      <c r="G136" s="263"/>
      <c r="H136" s="263" t="s">
        <v>1283</v>
      </c>
      <c r="I136" s="263" t="s">
        <v>1245</v>
      </c>
      <c r="J136" s="263">
        <v>50</v>
      </c>
      <c r="K136" s="305"/>
    </row>
    <row r="137" spans="2:11" ht="15" customHeight="1">
      <c r="B137" s="303"/>
      <c r="C137" s="263" t="s">
        <v>1271</v>
      </c>
      <c r="D137" s="263"/>
      <c r="E137" s="263"/>
      <c r="F137" s="283" t="s">
        <v>1249</v>
      </c>
      <c r="G137" s="263"/>
      <c r="H137" s="263" t="s">
        <v>1296</v>
      </c>
      <c r="I137" s="263" t="s">
        <v>1245</v>
      </c>
      <c r="J137" s="263">
        <v>255</v>
      </c>
      <c r="K137" s="305"/>
    </row>
    <row r="138" spans="2:11" ht="15" customHeight="1">
      <c r="B138" s="303"/>
      <c r="C138" s="263" t="s">
        <v>1273</v>
      </c>
      <c r="D138" s="263"/>
      <c r="E138" s="263"/>
      <c r="F138" s="283" t="s">
        <v>1243</v>
      </c>
      <c r="G138" s="263"/>
      <c r="H138" s="263" t="s">
        <v>1297</v>
      </c>
      <c r="I138" s="263" t="s">
        <v>1275</v>
      </c>
      <c r="J138" s="263"/>
      <c r="K138" s="305"/>
    </row>
    <row r="139" spans="2:11" ht="15" customHeight="1">
      <c r="B139" s="303"/>
      <c r="C139" s="263" t="s">
        <v>1276</v>
      </c>
      <c r="D139" s="263"/>
      <c r="E139" s="263"/>
      <c r="F139" s="283" t="s">
        <v>1243</v>
      </c>
      <c r="G139" s="263"/>
      <c r="H139" s="263" t="s">
        <v>1298</v>
      </c>
      <c r="I139" s="263" t="s">
        <v>1278</v>
      </c>
      <c r="J139" s="263"/>
      <c r="K139" s="305"/>
    </row>
    <row r="140" spans="2:11" ht="15" customHeight="1">
      <c r="B140" s="303"/>
      <c r="C140" s="263" t="s">
        <v>1279</v>
      </c>
      <c r="D140" s="263"/>
      <c r="E140" s="263"/>
      <c r="F140" s="283" t="s">
        <v>1243</v>
      </c>
      <c r="G140" s="263"/>
      <c r="H140" s="263" t="s">
        <v>1279</v>
      </c>
      <c r="I140" s="263" t="s">
        <v>1278</v>
      </c>
      <c r="J140" s="263"/>
      <c r="K140" s="305"/>
    </row>
    <row r="141" spans="2:11" ht="15" customHeight="1">
      <c r="B141" s="303"/>
      <c r="C141" s="263" t="s">
        <v>47</v>
      </c>
      <c r="D141" s="263"/>
      <c r="E141" s="263"/>
      <c r="F141" s="283" t="s">
        <v>1243</v>
      </c>
      <c r="G141" s="263"/>
      <c r="H141" s="263" t="s">
        <v>1299</v>
      </c>
      <c r="I141" s="263" t="s">
        <v>1278</v>
      </c>
      <c r="J141" s="263"/>
      <c r="K141" s="305"/>
    </row>
    <row r="142" spans="2:11" ht="15" customHeight="1">
      <c r="B142" s="303"/>
      <c r="C142" s="263" t="s">
        <v>1300</v>
      </c>
      <c r="D142" s="263"/>
      <c r="E142" s="263"/>
      <c r="F142" s="283" t="s">
        <v>1243</v>
      </c>
      <c r="G142" s="263"/>
      <c r="H142" s="263" t="s">
        <v>1301</v>
      </c>
      <c r="I142" s="263" t="s">
        <v>1278</v>
      </c>
      <c r="J142" s="263"/>
      <c r="K142" s="305"/>
    </row>
    <row r="143" spans="2:11" ht="15" customHeight="1">
      <c r="B143" s="306"/>
      <c r="C143" s="307"/>
      <c r="D143" s="307"/>
      <c r="E143" s="307"/>
      <c r="F143" s="307"/>
      <c r="G143" s="307"/>
      <c r="H143" s="307"/>
      <c r="I143" s="307"/>
      <c r="J143" s="307"/>
      <c r="K143" s="308"/>
    </row>
    <row r="144" spans="2:11" ht="18.75" customHeight="1">
      <c r="B144" s="260"/>
      <c r="C144" s="260"/>
      <c r="D144" s="260"/>
      <c r="E144" s="260"/>
      <c r="F144" s="295"/>
      <c r="G144" s="260"/>
      <c r="H144" s="260"/>
      <c r="I144" s="260"/>
      <c r="J144" s="260"/>
      <c r="K144" s="260"/>
    </row>
    <row r="145" spans="2:11" ht="18.75" customHeight="1">
      <c r="B145" s="270"/>
      <c r="C145" s="270"/>
      <c r="D145" s="270"/>
      <c r="E145" s="270"/>
      <c r="F145" s="270"/>
      <c r="G145" s="270"/>
      <c r="H145" s="270"/>
      <c r="I145" s="270"/>
      <c r="J145" s="270"/>
      <c r="K145" s="270"/>
    </row>
    <row r="146" spans="2:11" ht="7.5" customHeight="1">
      <c r="B146" s="271"/>
      <c r="C146" s="272"/>
      <c r="D146" s="272"/>
      <c r="E146" s="272"/>
      <c r="F146" s="272"/>
      <c r="G146" s="272"/>
      <c r="H146" s="272"/>
      <c r="I146" s="272"/>
      <c r="J146" s="272"/>
      <c r="K146" s="273"/>
    </row>
    <row r="147" spans="2:11" ht="45" customHeight="1">
      <c r="B147" s="274"/>
      <c r="C147" s="386" t="s">
        <v>1302</v>
      </c>
      <c r="D147" s="386"/>
      <c r="E147" s="386"/>
      <c r="F147" s="386"/>
      <c r="G147" s="386"/>
      <c r="H147" s="386"/>
      <c r="I147" s="386"/>
      <c r="J147" s="386"/>
      <c r="K147" s="275"/>
    </row>
    <row r="148" spans="2:11" ht="17.25" customHeight="1">
      <c r="B148" s="274"/>
      <c r="C148" s="276" t="s">
        <v>1237</v>
      </c>
      <c r="D148" s="276"/>
      <c r="E148" s="276"/>
      <c r="F148" s="276" t="s">
        <v>1238</v>
      </c>
      <c r="G148" s="277"/>
      <c r="H148" s="276" t="s">
        <v>63</v>
      </c>
      <c r="I148" s="276" t="s">
        <v>66</v>
      </c>
      <c r="J148" s="276" t="s">
        <v>1239</v>
      </c>
      <c r="K148" s="275"/>
    </row>
    <row r="149" spans="2:11" ht="17.25" customHeight="1">
      <c r="B149" s="274"/>
      <c r="C149" s="278" t="s">
        <v>1240</v>
      </c>
      <c r="D149" s="278"/>
      <c r="E149" s="278"/>
      <c r="F149" s="279" t="s">
        <v>1241</v>
      </c>
      <c r="G149" s="280"/>
      <c r="H149" s="278"/>
      <c r="I149" s="278"/>
      <c r="J149" s="278" t="s">
        <v>1242</v>
      </c>
      <c r="K149" s="275"/>
    </row>
    <row r="150" spans="2:11" ht="5.25" customHeight="1">
      <c r="B150" s="284"/>
      <c r="C150" s="281"/>
      <c r="D150" s="281"/>
      <c r="E150" s="281"/>
      <c r="F150" s="281"/>
      <c r="G150" s="282"/>
      <c r="H150" s="281"/>
      <c r="I150" s="281"/>
      <c r="J150" s="281"/>
      <c r="K150" s="305"/>
    </row>
    <row r="151" spans="2:11" ht="15" customHeight="1">
      <c r="B151" s="284"/>
      <c r="C151" s="309" t="s">
        <v>1246</v>
      </c>
      <c r="D151" s="263"/>
      <c r="E151" s="263"/>
      <c r="F151" s="310" t="s">
        <v>1243</v>
      </c>
      <c r="G151" s="263"/>
      <c r="H151" s="309" t="s">
        <v>1283</v>
      </c>
      <c r="I151" s="309" t="s">
        <v>1245</v>
      </c>
      <c r="J151" s="309">
        <v>120</v>
      </c>
      <c r="K151" s="305"/>
    </row>
    <row r="152" spans="2:11" ht="15" customHeight="1">
      <c r="B152" s="284"/>
      <c r="C152" s="309" t="s">
        <v>1292</v>
      </c>
      <c r="D152" s="263"/>
      <c r="E152" s="263"/>
      <c r="F152" s="310" t="s">
        <v>1243</v>
      </c>
      <c r="G152" s="263"/>
      <c r="H152" s="309" t="s">
        <v>1303</v>
      </c>
      <c r="I152" s="309" t="s">
        <v>1245</v>
      </c>
      <c r="J152" s="309" t="s">
        <v>1294</v>
      </c>
      <c r="K152" s="305"/>
    </row>
    <row r="153" spans="2:11" ht="15" customHeight="1">
      <c r="B153" s="284"/>
      <c r="C153" s="309" t="s">
        <v>94</v>
      </c>
      <c r="D153" s="263"/>
      <c r="E153" s="263"/>
      <c r="F153" s="310" t="s">
        <v>1243</v>
      </c>
      <c r="G153" s="263"/>
      <c r="H153" s="309" t="s">
        <v>1304</v>
      </c>
      <c r="I153" s="309" t="s">
        <v>1245</v>
      </c>
      <c r="J153" s="309" t="s">
        <v>1294</v>
      </c>
      <c r="K153" s="305"/>
    </row>
    <row r="154" spans="2:11" ht="15" customHeight="1">
      <c r="B154" s="284"/>
      <c r="C154" s="309" t="s">
        <v>1248</v>
      </c>
      <c r="D154" s="263"/>
      <c r="E154" s="263"/>
      <c r="F154" s="310" t="s">
        <v>1249</v>
      </c>
      <c r="G154" s="263"/>
      <c r="H154" s="309" t="s">
        <v>1283</v>
      </c>
      <c r="I154" s="309" t="s">
        <v>1245</v>
      </c>
      <c r="J154" s="309">
        <v>50</v>
      </c>
      <c r="K154" s="305"/>
    </row>
    <row r="155" spans="2:11" ht="15" customHeight="1">
      <c r="B155" s="284"/>
      <c r="C155" s="309" t="s">
        <v>1251</v>
      </c>
      <c r="D155" s="263"/>
      <c r="E155" s="263"/>
      <c r="F155" s="310" t="s">
        <v>1243</v>
      </c>
      <c r="G155" s="263"/>
      <c r="H155" s="309" t="s">
        <v>1283</v>
      </c>
      <c r="I155" s="309" t="s">
        <v>1253</v>
      </c>
      <c r="J155" s="309"/>
      <c r="K155" s="305"/>
    </row>
    <row r="156" spans="2:11" ht="15" customHeight="1">
      <c r="B156" s="284"/>
      <c r="C156" s="309" t="s">
        <v>1262</v>
      </c>
      <c r="D156" s="263"/>
      <c r="E156" s="263"/>
      <c r="F156" s="310" t="s">
        <v>1249</v>
      </c>
      <c r="G156" s="263"/>
      <c r="H156" s="309" t="s">
        <v>1283</v>
      </c>
      <c r="I156" s="309" t="s">
        <v>1245</v>
      </c>
      <c r="J156" s="309">
        <v>50</v>
      </c>
      <c r="K156" s="305"/>
    </row>
    <row r="157" spans="2:11" ht="15" customHeight="1">
      <c r="B157" s="284"/>
      <c r="C157" s="309" t="s">
        <v>1270</v>
      </c>
      <c r="D157" s="263"/>
      <c r="E157" s="263"/>
      <c r="F157" s="310" t="s">
        <v>1249</v>
      </c>
      <c r="G157" s="263"/>
      <c r="H157" s="309" t="s">
        <v>1283</v>
      </c>
      <c r="I157" s="309" t="s">
        <v>1245</v>
      </c>
      <c r="J157" s="309">
        <v>50</v>
      </c>
      <c r="K157" s="305"/>
    </row>
    <row r="158" spans="2:11" ht="15" customHeight="1">
      <c r="B158" s="284"/>
      <c r="C158" s="309" t="s">
        <v>1268</v>
      </c>
      <c r="D158" s="263"/>
      <c r="E158" s="263"/>
      <c r="F158" s="310" t="s">
        <v>1249</v>
      </c>
      <c r="G158" s="263"/>
      <c r="H158" s="309" t="s">
        <v>1283</v>
      </c>
      <c r="I158" s="309" t="s">
        <v>1245</v>
      </c>
      <c r="J158" s="309">
        <v>50</v>
      </c>
      <c r="K158" s="305"/>
    </row>
    <row r="159" spans="2:11" ht="15" customHeight="1">
      <c r="B159" s="284"/>
      <c r="C159" s="309" t="s">
        <v>116</v>
      </c>
      <c r="D159" s="263"/>
      <c r="E159" s="263"/>
      <c r="F159" s="310" t="s">
        <v>1243</v>
      </c>
      <c r="G159" s="263"/>
      <c r="H159" s="309" t="s">
        <v>1305</v>
      </c>
      <c r="I159" s="309" t="s">
        <v>1245</v>
      </c>
      <c r="J159" s="309" t="s">
        <v>1306</v>
      </c>
      <c r="K159" s="305"/>
    </row>
    <row r="160" spans="2:11" ht="15" customHeight="1">
      <c r="B160" s="284"/>
      <c r="C160" s="309" t="s">
        <v>1307</v>
      </c>
      <c r="D160" s="263"/>
      <c r="E160" s="263"/>
      <c r="F160" s="310" t="s">
        <v>1243</v>
      </c>
      <c r="G160" s="263"/>
      <c r="H160" s="309" t="s">
        <v>1308</v>
      </c>
      <c r="I160" s="309" t="s">
        <v>1278</v>
      </c>
      <c r="J160" s="309"/>
      <c r="K160" s="305"/>
    </row>
    <row r="161" spans="2:11" ht="15" customHeight="1">
      <c r="B161" s="311"/>
      <c r="C161" s="293"/>
      <c r="D161" s="293"/>
      <c r="E161" s="293"/>
      <c r="F161" s="293"/>
      <c r="G161" s="293"/>
      <c r="H161" s="293"/>
      <c r="I161" s="293"/>
      <c r="J161" s="293"/>
      <c r="K161" s="312"/>
    </row>
    <row r="162" spans="2:11" ht="18.75" customHeight="1">
      <c r="B162" s="260"/>
      <c r="C162" s="263"/>
      <c r="D162" s="263"/>
      <c r="E162" s="263"/>
      <c r="F162" s="283"/>
      <c r="G162" s="263"/>
      <c r="H162" s="263"/>
      <c r="I162" s="263"/>
      <c r="J162" s="263"/>
      <c r="K162" s="260"/>
    </row>
    <row r="163" spans="2:11" ht="18.75" customHeight="1">
      <c r="B163" s="270"/>
      <c r="C163" s="270"/>
      <c r="D163" s="270"/>
      <c r="E163" s="270"/>
      <c r="F163" s="270"/>
      <c r="G163" s="270"/>
      <c r="H163" s="270"/>
      <c r="I163" s="270"/>
      <c r="J163" s="270"/>
      <c r="K163" s="270"/>
    </row>
    <row r="164" spans="2:11" ht="7.5" customHeight="1">
      <c r="B164" s="252"/>
      <c r="C164" s="253"/>
      <c r="D164" s="253"/>
      <c r="E164" s="253"/>
      <c r="F164" s="253"/>
      <c r="G164" s="253"/>
      <c r="H164" s="253"/>
      <c r="I164" s="253"/>
      <c r="J164" s="253"/>
      <c r="K164" s="254"/>
    </row>
    <row r="165" spans="2:11" ht="45" customHeight="1">
      <c r="B165" s="255"/>
      <c r="C165" s="384" t="s">
        <v>1309</v>
      </c>
      <c r="D165" s="384"/>
      <c r="E165" s="384"/>
      <c r="F165" s="384"/>
      <c r="G165" s="384"/>
      <c r="H165" s="384"/>
      <c r="I165" s="384"/>
      <c r="J165" s="384"/>
      <c r="K165" s="256"/>
    </row>
    <row r="166" spans="2:11" ht="17.25" customHeight="1">
      <c r="B166" s="255"/>
      <c r="C166" s="276" t="s">
        <v>1237</v>
      </c>
      <c r="D166" s="276"/>
      <c r="E166" s="276"/>
      <c r="F166" s="276" t="s">
        <v>1238</v>
      </c>
      <c r="G166" s="313"/>
      <c r="H166" s="314" t="s">
        <v>63</v>
      </c>
      <c r="I166" s="314" t="s">
        <v>66</v>
      </c>
      <c r="J166" s="276" t="s">
        <v>1239</v>
      </c>
      <c r="K166" s="256"/>
    </row>
    <row r="167" spans="2:11" ht="17.25" customHeight="1">
      <c r="B167" s="257"/>
      <c r="C167" s="278" t="s">
        <v>1240</v>
      </c>
      <c r="D167" s="278"/>
      <c r="E167" s="278"/>
      <c r="F167" s="279" t="s">
        <v>1241</v>
      </c>
      <c r="G167" s="315"/>
      <c r="H167" s="316"/>
      <c r="I167" s="316"/>
      <c r="J167" s="278" t="s">
        <v>1242</v>
      </c>
      <c r="K167" s="258"/>
    </row>
    <row r="168" spans="2:11" ht="5.25" customHeight="1">
      <c r="B168" s="284"/>
      <c r="C168" s="281"/>
      <c r="D168" s="281"/>
      <c r="E168" s="281"/>
      <c r="F168" s="281"/>
      <c r="G168" s="282"/>
      <c r="H168" s="281"/>
      <c r="I168" s="281"/>
      <c r="J168" s="281"/>
      <c r="K168" s="305"/>
    </row>
    <row r="169" spans="2:11" ht="15" customHeight="1">
      <c r="B169" s="284"/>
      <c r="C169" s="263" t="s">
        <v>1246</v>
      </c>
      <c r="D169" s="263"/>
      <c r="E169" s="263"/>
      <c r="F169" s="283" t="s">
        <v>1243</v>
      </c>
      <c r="G169" s="263"/>
      <c r="H169" s="263" t="s">
        <v>1283</v>
      </c>
      <c r="I169" s="263" t="s">
        <v>1245</v>
      </c>
      <c r="J169" s="263">
        <v>120</v>
      </c>
      <c r="K169" s="305"/>
    </row>
    <row r="170" spans="2:11" ht="15" customHeight="1">
      <c r="B170" s="284"/>
      <c r="C170" s="263" t="s">
        <v>1292</v>
      </c>
      <c r="D170" s="263"/>
      <c r="E170" s="263"/>
      <c r="F170" s="283" t="s">
        <v>1243</v>
      </c>
      <c r="G170" s="263"/>
      <c r="H170" s="263" t="s">
        <v>1293</v>
      </c>
      <c r="I170" s="263" t="s">
        <v>1245</v>
      </c>
      <c r="J170" s="263" t="s">
        <v>1294</v>
      </c>
      <c r="K170" s="305"/>
    </row>
    <row r="171" spans="2:11" ht="15" customHeight="1">
      <c r="B171" s="284"/>
      <c r="C171" s="263" t="s">
        <v>94</v>
      </c>
      <c r="D171" s="263"/>
      <c r="E171" s="263"/>
      <c r="F171" s="283" t="s">
        <v>1243</v>
      </c>
      <c r="G171" s="263"/>
      <c r="H171" s="263" t="s">
        <v>1310</v>
      </c>
      <c r="I171" s="263" t="s">
        <v>1245</v>
      </c>
      <c r="J171" s="263" t="s">
        <v>1294</v>
      </c>
      <c r="K171" s="305"/>
    </row>
    <row r="172" spans="2:11" ht="15" customHeight="1">
      <c r="B172" s="284"/>
      <c r="C172" s="263" t="s">
        <v>1248</v>
      </c>
      <c r="D172" s="263"/>
      <c r="E172" s="263"/>
      <c r="F172" s="283" t="s">
        <v>1249</v>
      </c>
      <c r="G172" s="263"/>
      <c r="H172" s="263" t="s">
        <v>1310</v>
      </c>
      <c r="I172" s="263" t="s">
        <v>1245</v>
      </c>
      <c r="J172" s="263">
        <v>50</v>
      </c>
      <c r="K172" s="305"/>
    </row>
    <row r="173" spans="2:11" ht="15" customHeight="1">
      <c r="B173" s="284"/>
      <c r="C173" s="263" t="s">
        <v>1251</v>
      </c>
      <c r="D173" s="263"/>
      <c r="E173" s="263"/>
      <c r="F173" s="283" t="s">
        <v>1243</v>
      </c>
      <c r="G173" s="263"/>
      <c r="H173" s="263" t="s">
        <v>1310</v>
      </c>
      <c r="I173" s="263" t="s">
        <v>1253</v>
      </c>
      <c r="J173" s="263"/>
      <c r="K173" s="305"/>
    </row>
    <row r="174" spans="2:11" ht="15" customHeight="1">
      <c r="B174" s="284"/>
      <c r="C174" s="263" t="s">
        <v>1262</v>
      </c>
      <c r="D174" s="263"/>
      <c r="E174" s="263"/>
      <c r="F174" s="283" t="s">
        <v>1249</v>
      </c>
      <c r="G174" s="263"/>
      <c r="H174" s="263" t="s">
        <v>1310</v>
      </c>
      <c r="I174" s="263" t="s">
        <v>1245</v>
      </c>
      <c r="J174" s="263">
        <v>50</v>
      </c>
      <c r="K174" s="305"/>
    </row>
    <row r="175" spans="2:11" ht="15" customHeight="1">
      <c r="B175" s="284"/>
      <c r="C175" s="263" t="s">
        <v>1270</v>
      </c>
      <c r="D175" s="263"/>
      <c r="E175" s="263"/>
      <c r="F175" s="283" t="s">
        <v>1249</v>
      </c>
      <c r="G175" s="263"/>
      <c r="H175" s="263" t="s">
        <v>1310</v>
      </c>
      <c r="I175" s="263" t="s">
        <v>1245</v>
      </c>
      <c r="J175" s="263">
        <v>50</v>
      </c>
      <c r="K175" s="305"/>
    </row>
    <row r="176" spans="2:11" ht="15" customHeight="1">
      <c r="B176" s="284"/>
      <c r="C176" s="263" t="s">
        <v>1268</v>
      </c>
      <c r="D176" s="263"/>
      <c r="E176" s="263"/>
      <c r="F176" s="283" t="s">
        <v>1249</v>
      </c>
      <c r="G176" s="263"/>
      <c r="H176" s="263" t="s">
        <v>1310</v>
      </c>
      <c r="I176" s="263" t="s">
        <v>1245</v>
      </c>
      <c r="J176" s="263">
        <v>50</v>
      </c>
      <c r="K176" s="305"/>
    </row>
    <row r="177" spans="2:11" ht="15" customHeight="1">
      <c r="B177" s="284"/>
      <c r="C177" s="263" t="s">
        <v>127</v>
      </c>
      <c r="D177" s="263"/>
      <c r="E177" s="263"/>
      <c r="F177" s="283" t="s">
        <v>1243</v>
      </c>
      <c r="G177" s="263"/>
      <c r="H177" s="263" t="s">
        <v>1311</v>
      </c>
      <c r="I177" s="263" t="s">
        <v>1312</v>
      </c>
      <c r="J177" s="263"/>
      <c r="K177" s="305"/>
    </row>
    <row r="178" spans="2:11" ht="15" customHeight="1">
      <c r="B178" s="284"/>
      <c r="C178" s="263" t="s">
        <v>66</v>
      </c>
      <c r="D178" s="263"/>
      <c r="E178" s="263"/>
      <c r="F178" s="283" t="s">
        <v>1243</v>
      </c>
      <c r="G178" s="263"/>
      <c r="H178" s="263" t="s">
        <v>1313</v>
      </c>
      <c r="I178" s="263" t="s">
        <v>1314</v>
      </c>
      <c r="J178" s="263">
        <v>1</v>
      </c>
      <c r="K178" s="305"/>
    </row>
    <row r="179" spans="2:11" ht="15" customHeight="1">
      <c r="B179" s="284"/>
      <c r="C179" s="263" t="s">
        <v>62</v>
      </c>
      <c r="D179" s="263"/>
      <c r="E179" s="263"/>
      <c r="F179" s="283" t="s">
        <v>1243</v>
      </c>
      <c r="G179" s="263"/>
      <c r="H179" s="263" t="s">
        <v>1315</v>
      </c>
      <c r="I179" s="263" t="s">
        <v>1245</v>
      </c>
      <c r="J179" s="263">
        <v>20</v>
      </c>
      <c r="K179" s="305"/>
    </row>
    <row r="180" spans="2:11" ht="15" customHeight="1">
      <c r="B180" s="284"/>
      <c r="C180" s="263" t="s">
        <v>63</v>
      </c>
      <c r="D180" s="263"/>
      <c r="E180" s="263"/>
      <c r="F180" s="283" t="s">
        <v>1243</v>
      </c>
      <c r="G180" s="263"/>
      <c r="H180" s="263" t="s">
        <v>1316</v>
      </c>
      <c r="I180" s="263" t="s">
        <v>1245</v>
      </c>
      <c r="J180" s="263">
        <v>255</v>
      </c>
      <c r="K180" s="305"/>
    </row>
    <row r="181" spans="2:11" ht="15" customHeight="1">
      <c r="B181" s="284"/>
      <c r="C181" s="263" t="s">
        <v>128</v>
      </c>
      <c r="D181" s="263"/>
      <c r="E181" s="263"/>
      <c r="F181" s="283" t="s">
        <v>1243</v>
      </c>
      <c r="G181" s="263"/>
      <c r="H181" s="263" t="s">
        <v>1207</v>
      </c>
      <c r="I181" s="263" t="s">
        <v>1245</v>
      </c>
      <c r="J181" s="263">
        <v>10</v>
      </c>
      <c r="K181" s="305"/>
    </row>
    <row r="182" spans="2:11" ht="15" customHeight="1">
      <c r="B182" s="284"/>
      <c r="C182" s="263" t="s">
        <v>129</v>
      </c>
      <c r="D182" s="263"/>
      <c r="E182" s="263"/>
      <c r="F182" s="283" t="s">
        <v>1243</v>
      </c>
      <c r="G182" s="263"/>
      <c r="H182" s="263" t="s">
        <v>1317</v>
      </c>
      <c r="I182" s="263" t="s">
        <v>1278</v>
      </c>
      <c r="J182" s="263"/>
      <c r="K182" s="305"/>
    </row>
    <row r="183" spans="2:11" ht="15" customHeight="1">
      <c r="B183" s="284"/>
      <c r="C183" s="263" t="s">
        <v>1318</v>
      </c>
      <c r="D183" s="263"/>
      <c r="E183" s="263"/>
      <c r="F183" s="283" t="s">
        <v>1243</v>
      </c>
      <c r="G183" s="263"/>
      <c r="H183" s="263" t="s">
        <v>1319</v>
      </c>
      <c r="I183" s="263" t="s">
        <v>1278</v>
      </c>
      <c r="J183" s="263"/>
      <c r="K183" s="305"/>
    </row>
    <row r="184" spans="2:11" ht="15" customHeight="1">
      <c r="B184" s="284"/>
      <c r="C184" s="263" t="s">
        <v>1307</v>
      </c>
      <c r="D184" s="263"/>
      <c r="E184" s="263"/>
      <c r="F184" s="283" t="s">
        <v>1243</v>
      </c>
      <c r="G184" s="263"/>
      <c r="H184" s="263" t="s">
        <v>1320</v>
      </c>
      <c r="I184" s="263" t="s">
        <v>1278</v>
      </c>
      <c r="J184" s="263"/>
      <c r="K184" s="305"/>
    </row>
    <row r="185" spans="2:11" ht="15" customHeight="1">
      <c r="B185" s="284"/>
      <c r="C185" s="263" t="s">
        <v>131</v>
      </c>
      <c r="D185" s="263"/>
      <c r="E185" s="263"/>
      <c r="F185" s="283" t="s">
        <v>1249</v>
      </c>
      <c r="G185" s="263"/>
      <c r="H185" s="263" t="s">
        <v>1321</v>
      </c>
      <c r="I185" s="263" t="s">
        <v>1245</v>
      </c>
      <c r="J185" s="263">
        <v>50</v>
      </c>
      <c r="K185" s="305"/>
    </row>
    <row r="186" spans="2:11" ht="15" customHeight="1">
      <c r="B186" s="284"/>
      <c r="C186" s="263" t="s">
        <v>1322</v>
      </c>
      <c r="D186" s="263"/>
      <c r="E186" s="263"/>
      <c r="F186" s="283" t="s">
        <v>1249</v>
      </c>
      <c r="G186" s="263"/>
      <c r="H186" s="263" t="s">
        <v>1323</v>
      </c>
      <c r="I186" s="263" t="s">
        <v>1324</v>
      </c>
      <c r="J186" s="263"/>
      <c r="K186" s="305"/>
    </row>
    <row r="187" spans="2:11" ht="15" customHeight="1">
      <c r="B187" s="284"/>
      <c r="C187" s="263" t="s">
        <v>1325</v>
      </c>
      <c r="D187" s="263"/>
      <c r="E187" s="263"/>
      <c r="F187" s="283" t="s">
        <v>1249</v>
      </c>
      <c r="G187" s="263"/>
      <c r="H187" s="263" t="s">
        <v>1326</v>
      </c>
      <c r="I187" s="263" t="s">
        <v>1324</v>
      </c>
      <c r="J187" s="263"/>
      <c r="K187" s="305"/>
    </row>
    <row r="188" spans="2:11" ht="15" customHeight="1">
      <c r="B188" s="284"/>
      <c r="C188" s="263" t="s">
        <v>1327</v>
      </c>
      <c r="D188" s="263"/>
      <c r="E188" s="263"/>
      <c r="F188" s="283" t="s">
        <v>1249</v>
      </c>
      <c r="G188" s="263"/>
      <c r="H188" s="263" t="s">
        <v>1328</v>
      </c>
      <c r="I188" s="263" t="s">
        <v>1324</v>
      </c>
      <c r="J188" s="263"/>
      <c r="K188" s="305"/>
    </row>
    <row r="189" spans="2:11" ht="15" customHeight="1">
      <c r="B189" s="284"/>
      <c r="C189" s="317" t="s">
        <v>1329</v>
      </c>
      <c r="D189" s="263"/>
      <c r="E189" s="263"/>
      <c r="F189" s="283" t="s">
        <v>1249</v>
      </c>
      <c r="G189" s="263"/>
      <c r="H189" s="263" t="s">
        <v>1330</v>
      </c>
      <c r="I189" s="263" t="s">
        <v>1331</v>
      </c>
      <c r="J189" s="318" t="s">
        <v>1332</v>
      </c>
      <c r="K189" s="305"/>
    </row>
    <row r="190" spans="2:11" ht="15" customHeight="1">
      <c r="B190" s="284"/>
      <c r="C190" s="269" t="s">
        <v>51</v>
      </c>
      <c r="D190" s="263"/>
      <c r="E190" s="263"/>
      <c r="F190" s="283" t="s">
        <v>1243</v>
      </c>
      <c r="G190" s="263"/>
      <c r="H190" s="260" t="s">
        <v>1333</v>
      </c>
      <c r="I190" s="263" t="s">
        <v>1334</v>
      </c>
      <c r="J190" s="263"/>
      <c r="K190" s="305"/>
    </row>
    <row r="191" spans="2:11" ht="15" customHeight="1">
      <c r="B191" s="284"/>
      <c r="C191" s="269" t="s">
        <v>1335</v>
      </c>
      <c r="D191" s="263"/>
      <c r="E191" s="263"/>
      <c r="F191" s="283" t="s">
        <v>1243</v>
      </c>
      <c r="G191" s="263"/>
      <c r="H191" s="263" t="s">
        <v>1336</v>
      </c>
      <c r="I191" s="263" t="s">
        <v>1278</v>
      </c>
      <c r="J191" s="263"/>
      <c r="K191" s="305"/>
    </row>
    <row r="192" spans="2:11" ht="15" customHeight="1">
      <c r="B192" s="284"/>
      <c r="C192" s="269" t="s">
        <v>1337</v>
      </c>
      <c r="D192" s="263"/>
      <c r="E192" s="263"/>
      <c r="F192" s="283" t="s">
        <v>1243</v>
      </c>
      <c r="G192" s="263"/>
      <c r="H192" s="263" t="s">
        <v>1338</v>
      </c>
      <c r="I192" s="263" t="s">
        <v>1278</v>
      </c>
      <c r="J192" s="263"/>
      <c r="K192" s="305"/>
    </row>
    <row r="193" spans="2:11" ht="15" customHeight="1">
      <c r="B193" s="284"/>
      <c r="C193" s="269" t="s">
        <v>1339</v>
      </c>
      <c r="D193" s="263"/>
      <c r="E193" s="263"/>
      <c r="F193" s="283" t="s">
        <v>1249</v>
      </c>
      <c r="G193" s="263"/>
      <c r="H193" s="263" t="s">
        <v>1340</v>
      </c>
      <c r="I193" s="263" t="s">
        <v>1278</v>
      </c>
      <c r="J193" s="263"/>
      <c r="K193" s="305"/>
    </row>
    <row r="194" spans="2:11" ht="15" customHeight="1">
      <c r="B194" s="311"/>
      <c r="C194" s="319"/>
      <c r="D194" s="293"/>
      <c r="E194" s="293"/>
      <c r="F194" s="293"/>
      <c r="G194" s="293"/>
      <c r="H194" s="293"/>
      <c r="I194" s="293"/>
      <c r="J194" s="293"/>
      <c r="K194" s="312"/>
    </row>
    <row r="195" spans="2:11" ht="18.75" customHeight="1">
      <c r="B195" s="260"/>
      <c r="C195" s="263"/>
      <c r="D195" s="263"/>
      <c r="E195" s="263"/>
      <c r="F195" s="283"/>
      <c r="G195" s="263"/>
      <c r="H195" s="263"/>
      <c r="I195" s="263"/>
      <c r="J195" s="263"/>
      <c r="K195" s="260"/>
    </row>
    <row r="196" spans="2:11" ht="18.75" customHeight="1">
      <c r="B196" s="260"/>
      <c r="C196" s="263"/>
      <c r="D196" s="263"/>
      <c r="E196" s="263"/>
      <c r="F196" s="283"/>
      <c r="G196" s="263"/>
      <c r="H196" s="263"/>
      <c r="I196" s="263"/>
      <c r="J196" s="263"/>
      <c r="K196" s="260"/>
    </row>
    <row r="197" spans="2:11" ht="18.75" customHeight="1">
      <c r="B197" s="270"/>
      <c r="C197" s="270"/>
      <c r="D197" s="270"/>
      <c r="E197" s="270"/>
      <c r="F197" s="270"/>
      <c r="G197" s="270"/>
      <c r="H197" s="270"/>
      <c r="I197" s="270"/>
      <c r="J197" s="270"/>
      <c r="K197" s="270"/>
    </row>
    <row r="198" spans="2:11" ht="13.5">
      <c r="B198" s="252"/>
      <c r="C198" s="253"/>
      <c r="D198" s="253"/>
      <c r="E198" s="253"/>
      <c r="F198" s="253"/>
      <c r="G198" s="253"/>
      <c r="H198" s="253"/>
      <c r="I198" s="253"/>
      <c r="J198" s="253"/>
      <c r="K198" s="254"/>
    </row>
    <row r="199" spans="2:11" ht="21">
      <c r="B199" s="255"/>
      <c r="C199" s="384" t="s">
        <v>1341</v>
      </c>
      <c r="D199" s="384"/>
      <c r="E199" s="384"/>
      <c r="F199" s="384"/>
      <c r="G199" s="384"/>
      <c r="H199" s="384"/>
      <c r="I199" s="384"/>
      <c r="J199" s="384"/>
      <c r="K199" s="256"/>
    </row>
    <row r="200" spans="2:11" ht="25.5" customHeight="1">
      <c r="B200" s="255"/>
      <c r="C200" s="320" t="s">
        <v>1342</v>
      </c>
      <c r="D200" s="320"/>
      <c r="E200" s="320"/>
      <c r="F200" s="320" t="s">
        <v>1343</v>
      </c>
      <c r="G200" s="321"/>
      <c r="H200" s="383" t="s">
        <v>1344</v>
      </c>
      <c r="I200" s="383"/>
      <c r="J200" s="383"/>
      <c r="K200" s="256"/>
    </row>
    <row r="201" spans="2:11" ht="5.25" customHeight="1">
      <c r="B201" s="284"/>
      <c r="C201" s="281"/>
      <c r="D201" s="281"/>
      <c r="E201" s="281"/>
      <c r="F201" s="281"/>
      <c r="G201" s="263"/>
      <c r="H201" s="281"/>
      <c r="I201" s="281"/>
      <c r="J201" s="281"/>
      <c r="K201" s="305"/>
    </row>
    <row r="202" spans="2:11" ht="15" customHeight="1">
      <c r="B202" s="284"/>
      <c r="C202" s="263" t="s">
        <v>1334</v>
      </c>
      <c r="D202" s="263"/>
      <c r="E202" s="263"/>
      <c r="F202" s="283" t="s">
        <v>52</v>
      </c>
      <c r="G202" s="263"/>
      <c r="H202" s="382" t="s">
        <v>1345</v>
      </c>
      <c r="I202" s="382"/>
      <c r="J202" s="382"/>
      <c r="K202" s="305"/>
    </row>
    <row r="203" spans="2:11" ht="15" customHeight="1">
      <c r="B203" s="284"/>
      <c r="C203" s="290"/>
      <c r="D203" s="263"/>
      <c r="E203" s="263"/>
      <c r="F203" s="283" t="s">
        <v>53</v>
      </c>
      <c r="G203" s="263"/>
      <c r="H203" s="382" t="s">
        <v>1346</v>
      </c>
      <c r="I203" s="382"/>
      <c r="J203" s="382"/>
      <c r="K203" s="305"/>
    </row>
    <row r="204" spans="2:11" ht="15" customHeight="1">
      <c r="B204" s="284"/>
      <c r="C204" s="290"/>
      <c r="D204" s="263"/>
      <c r="E204" s="263"/>
      <c r="F204" s="283" t="s">
        <v>56</v>
      </c>
      <c r="G204" s="263"/>
      <c r="H204" s="382" t="s">
        <v>1347</v>
      </c>
      <c r="I204" s="382"/>
      <c r="J204" s="382"/>
      <c r="K204" s="305"/>
    </row>
    <row r="205" spans="2:11" ht="15" customHeight="1">
      <c r="B205" s="284"/>
      <c r="C205" s="263"/>
      <c r="D205" s="263"/>
      <c r="E205" s="263"/>
      <c r="F205" s="283" t="s">
        <v>54</v>
      </c>
      <c r="G205" s="263"/>
      <c r="H205" s="382" t="s">
        <v>1348</v>
      </c>
      <c r="I205" s="382"/>
      <c r="J205" s="382"/>
      <c r="K205" s="305"/>
    </row>
    <row r="206" spans="2:11" ht="15" customHeight="1">
      <c r="B206" s="284"/>
      <c r="C206" s="263"/>
      <c r="D206" s="263"/>
      <c r="E206" s="263"/>
      <c r="F206" s="283" t="s">
        <v>55</v>
      </c>
      <c r="G206" s="263"/>
      <c r="H206" s="382" t="s">
        <v>1349</v>
      </c>
      <c r="I206" s="382"/>
      <c r="J206" s="382"/>
      <c r="K206" s="305"/>
    </row>
    <row r="207" spans="2:11" ht="15" customHeight="1">
      <c r="B207" s="284"/>
      <c r="C207" s="263"/>
      <c r="D207" s="263"/>
      <c r="E207" s="263"/>
      <c r="F207" s="283"/>
      <c r="G207" s="263"/>
      <c r="H207" s="263"/>
      <c r="I207" s="263"/>
      <c r="J207" s="263"/>
      <c r="K207" s="305"/>
    </row>
    <row r="208" spans="2:11" ht="15" customHeight="1">
      <c r="B208" s="284"/>
      <c r="C208" s="263" t="s">
        <v>1290</v>
      </c>
      <c r="D208" s="263"/>
      <c r="E208" s="263"/>
      <c r="F208" s="283" t="s">
        <v>86</v>
      </c>
      <c r="G208" s="263"/>
      <c r="H208" s="382" t="s">
        <v>1350</v>
      </c>
      <c r="I208" s="382"/>
      <c r="J208" s="382"/>
      <c r="K208" s="305"/>
    </row>
    <row r="209" spans="2:11" ht="15" customHeight="1">
      <c r="B209" s="284"/>
      <c r="C209" s="290"/>
      <c r="D209" s="263"/>
      <c r="E209" s="263"/>
      <c r="F209" s="283" t="s">
        <v>1188</v>
      </c>
      <c r="G209" s="263"/>
      <c r="H209" s="382" t="s">
        <v>1189</v>
      </c>
      <c r="I209" s="382"/>
      <c r="J209" s="382"/>
      <c r="K209" s="305"/>
    </row>
    <row r="210" spans="2:11" ht="15" customHeight="1">
      <c r="B210" s="284"/>
      <c r="C210" s="263"/>
      <c r="D210" s="263"/>
      <c r="E210" s="263"/>
      <c r="F210" s="283" t="s">
        <v>1186</v>
      </c>
      <c r="G210" s="263"/>
      <c r="H210" s="382" t="s">
        <v>1351</v>
      </c>
      <c r="I210" s="382"/>
      <c r="J210" s="382"/>
      <c r="K210" s="305"/>
    </row>
    <row r="211" spans="2:11" ht="15" customHeight="1">
      <c r="B211" s="322"/>
      <c r="C211" s="290"/>
      <c r="D211" s="290"/>
      <c r="E211" s="290"/>
      <c r="F211" s="283" t="s">
        <v>1190</v>
      </c>
      <c r="G211" s="269"/>
      <c r="H211" s="381" t="s">
        <v>1191</v>
      </c>
      <c r="I211" s="381"/>
      <c r="J211" s="381"/>
      <c r="K211" s="323"/>
    </row>
    <row r="212" spans="2:11" ht="15" customHeight="1">
      <c r="B212" s="322"/>
      <c r="C212" s="290"/>
      <c r="D212" s="290"/>
      <c r="E212" s="290"/>
      <c r="F212" s="283" t="s">
        <v>1109</v>
      </c>
      <c r="G212" s="269"/>
      <c r="H212" s="381" t="s">
        <v>1352</v>
      </c>
      <c r="I212" s="381"/>
      <c r="J212" s="381"/>
      <c r="K212" s="323"/>
    </row>
    <row r="213" spans="2:11" ht="15" customHeight="1">
      <c r="B213" s="322"/>
      <c r="C213" s="290"/>
      <c r="D213" s="290"/>
      <c r="E213" s="290"/>
      <c r="F213" s="324"/>
      <c r="G213" s="269"/>
      <c r="H213" s="325"/>
      <c r="I213" s="325"/>
      <c r="J213" s="325"/>
      <c r="K213" s="323"/>
    </row>
    <row r="214" spans="2:11" ht="15" customHeight="1">
      <c r="B214" s="322"/>
      <c r="C214" s="263" t="s">
        <v>1314</v>
      </c>
      <c r="D214" s="290"/>
      <c r="E214" s="290"/>
      <c r="F214" s="283">
        <v>1</v>
      </c>
      <c r="G214" s="269"/>
      <c r="H214" s="381" t="s">
        <v>1353</v>
      </c>
      <c r="I214" s="381"/>
      <c r="J214" s="381"/>
      <c r="K214" s="323"/>
    </row>
    <row r="215" spans="2:11" ht="15" customHeight="1">
      <c r="B215" s="322"/>
      <c r="C215" s="290"/>
      <c r="D215" s="290"/>
      <c r="E215" s="290"/>
      <c r="F215" s="283">
        <v>2</v>
      </c>
      <c r="G215" s="269"/>
      <c r="H215" s="381" t="s">
        <v>1354</v>
      </c>
      <c r="I215" s="381"/>
      <c r="J215" s="381"/>
      <c r="K215" s="323"/>
    </row>
    <row r="216" spans="2:11" ht="15" customHeight="1">
      <c r="B216" s="322"/>
      <c r="C216" s="290"/>
      <c r="D216" s="290"/>
      <c r="E216" s="290"/>
      <c r="F216" s="283">
        <v>3</v>
      </c>
      <c r="G216" s="269"/>
      <c r="H216" s="381" t="s">
        <v>1355</v>
      </c>
      <c r="I216" s="381"/>
      <c r="J216" s="381"/>
      <c r="K216" s="323"/>
    </row>
    <row r="217" spans="2:11" ht="15" customHeight="1">
      <c r="B217" s="322"/>
      <c r="C217" s="290"/>
      <c r="D217" s="290"/>
      <c r="E217" s="290"/>
      <c r="F217" s="283">
        <v>4</v>
      </c>
      <c r="G217" s="269"/>
      <c r="H217" s="381" t="s">
        <v>1356</v>
      </c>
      <c r="I217" s="381"/>
      <c r="J217" s="381"/>
      <c r="K217" s="323"/>
    </row>
    <row r="218" spans="2:11" ht="12.75" customHeight="1">
      <c r="B218" s="326"/>
      <c r="C218" s="327"/>
      <c r="D218" s="327"/>
      <c r="E218" s="327"/>
      <c r="F218" s="327"/>
      <c r="G218" s="327"/>
      <c r="H218" s="327"/>
      <c r="I218" s="327"/>
      <c r="J218" s="327"/>
      <c r="K218" s="328"/>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C3:J3"/>
    <mergeCell ref="C9:J9"/>
    <mergeCell ref="D10:J10"/>
    <mergeCell ref="D15:J15"/>
    <mergeCell ref="C4:J4"/>
    <mergeCell ref="C6:J6"/>
    <mergeCell ref="C7:J7"/>
    <mergeCell ref="D11:J11"/>
    <mergeCell ref="F20:J20"/>
    <mergeCell ref="F23:J23"/>
    <mergeCell ref="F21:J21"/>
    <mergeCell ref="F22:J22"/>
    <mergeCell ref="F19:J19"/>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PS 41-28-01 - Žst. Zábřeh...</vt:lpstr>
      <vt:lpstr>SO 41-01-01 - žst. Zábřeh...</vt:lpstr>
      <vt:lpstr>SO 41-06-01 - Žst. Zábřeh...</vt:lpstr>
      <vt:lpstr>SO 41-17-01.1 - Žst. Zábř...</vt:lpstr>
      <vt:lpstr>VRN - Vedlejší rozpočtové...</vt:lpstr>
      <vt:lpstr>Pokyny pro vyplnění</vt:lpstr>
      <vt:lpstr>'PS 41-28-01 - Žst. Zábřeh...'!Názvy_tisku</vt:lpstr>
      <vt:lpstr>'Rekapitulace stavby'!Názvy_tisku</vt:lpstr>
      <vt:lpstr>'SO 41-01-01 - žst. Zábřeh...'!Názvy_tisku</vt:lpstr>
      <vt:lpstr>'SO 41-06-01 - Žst. Zábřeh...'!Názvy_tisku</vt:lpstr>
      <vt:lpstr>'SO 41-17-01.1 - Žst. Zábř...'!Názvy_tisku</vt:lpstr>
      <vt:lpstr>'VRN - Vedlejší rozpočtové...'!Názvy_tisku</vt:lpstr>
      <vt:lpstr>'Pokyny pro vyplnění'!Oblast_tisku</vt:lpstr>
      <vt:lpstr>'PS 41-28-01 - Žst. Zábřeh...'!Oblast_tisku</vt:lpstr>
      <vt:lpstr>'Rekapitulace stavby'!Oblast_tisku</vt:lpstr>
      <vt:lpstr>'SO 41-01-01 - žst. Zábřeh...'!Oblast_tisku</vt:lpstr>
      <vt:lpstr>'SO 41-06-01 - Žst. Zábřeh...'!Oblast_tisku</vt:lpstr>
      <vt:lpstr>'SO 41-17-01.1 - Žst. Zábř...'!Oblast_tisku</vt:lpstr>
      <vt:lpstr>'VRN - Vedlejší rozpočtové...'!Oblast_tisku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Přehnal Petr Ing.</dc:creator>
  <cp:lastModifiedBy>Duda Vlastimil, Ing.</cp:lastModifiedBy>
  <dcterms:created xsi:type="dcterms:W3CDTF">2019-08-14T10:03:07Z</dcterms:created>
  <dcterms:modified xsi:type="dcterms:W3CDTF">2019-08-22T10:10:38Z</dcterms:modified>
</cp:coreProperties>
</file>