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.1.1 - elektroinstalace" sheetId="2" r:id="rId2"/>
    <sheet name="SO 1.1.2 - zemní a ostatn..." sheetId="3" r:id="rId3"/>
    <sheet name="SO 1.1.3 - VRN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1.1.1 - elektroinstalace'!$C$122:$K$248</definedName>
    <definedName name="_xlnm.Print_Area" localSheetId="1">'SO 1.1.1 - elektroinstalace'!$C$4:$J$76,'SO 1.1.1 - elektroinstalace'!$C$108:$K$248</definedName>
    <definedName name="_xlnm.Print_Titles" localSheetId="1">'SO 1.1.1 - elektroinstalace'!$122:$122</definedName>
    <definedName name="_xlnm._FilterDatabase" localSheetId="2" hidden="1">'SO 1.1.2 - zemní a ostatn...'!$C$126:$K$154</definedName>
    <definedName name="_xlnm.Print_Area" localSheetId="2">'SO 1.1.2 - zemní a ostatn...'!$C$4:$J$76,'SO 1.1.2 - zemní a ostatn...'!$C$112:$K$154</definedName>
    <definedName name="_xlnm.Print_Titles" localSheetId="2">'SO 1.1.2 - zemní a ostatn...'!$126:$126</definedName>
    <definedName name="_xlnm._FilterDatabase" localSheetId="3" hidden="1">'SO 1.1.3 - VRN'!$C$117:$K$131</definedName>
    <definedName name="_xlnm.Print_Area" localSheetId="3">'SO 1.1.3 - VRN'!$C$4:$J$76,'SO 1.1.3 - VRN'!$C$105:$K$131</definedName>
    <definedName name="_xlnm.Print_Titles" localSheetId="3">'SO 1.1.3 - VRN'!$117:$117</definedName>
  </definedNames>
  <calcPr/>
</workbook>
</file>

<file path=xl/calcChain.xml><?xml version="1.0" encoding="utf-8"?>
<calcChain xmlns="http://schemas.openxmlformats.org/spreadsheetml/2006/main">
  <c i="4" r="J131"/>
  <c r="J37"/>
  <c r="J36"/>
  <c i="1" r="AY98"/>
  <c i="4" r="J35"/>
  <c i="1" r="AX98"/>
  <c i="4" r="J98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0"/>
  <c r="F37"/>
  <c i="1" r="BD98"/>
  <c i="4" r="BH120"/>
  <c r="F36"/>
  <c i="1" r="BC98"/>
  <c i="4" r="BG120"/>
  <c r="F35"/>
  <c i="1" r="BB98"/>
  <c i="4" r="BF120"/>
  <c r="J34"/>
  <c i="1" r="AW98"/>
  <c i="4" r="F34"/>
  <c i="1" r="BA98"/>
  <c i="4" r="T120"/>
  <c r="T119"/>
  <c r="T118"/>
  <c r="R120"/>
  <c r="R119"/>
  <c r="R118"/>
  <c r="P120"/>
  <c r="P119"/>
  <c r="P118"/>
  <c i="1" r="AU98"/>
  <c i="4" r="BK120"/>
  <c r="BK119"/>
  <c r="J119"/>
  <c r="BK118"/>
  <c r="J118"/>
  <c r="J96"/>
  <c r="J30"/>
  <c i="1" r="AG98"/>
  <c i="4" r="J120"/>
  <c r="BE120"/>
  <c r="J33"/>
  <c i="1" r="AV98"/>
  <c i="4" r="F33"/>
  <c i="1" r="AZ98"/>
  <c i="4" r="J97"/>
  <c r="J115"/>
  <c r="F112"/>
  <c r="E110"/>
  <c r="J92"/>
  <c r="F89"/>
  <c r="E87"/>
  <c r="J39"/>
  <c r="J21"/>
  <c r="E21"/>
  <c r="J114"/>
  <c r="J91"/>
  <c r="J20"/>
  <c r="J18"/>
  <c r="E18"/>
  <c r="F115"/>
  <c r="F92"/>
  <c r="J17"/>
  <c r="J15"/>
  <c r="E15"/>
  <c r="F114"/>
  <c r="F91"/>
  <c r="J14"/>
  <c r="J12"/>
  <c r="J112"/>
  <c r="J89"/>
  <c r="E7"/>
  <c r="E108"/>
  <c r="E85"/>
  <c i="3" r="J154"/>
  <c r="J39"/>
  <c r="J38"/>
  <c i="1" r="AY97"/>
  <c i="3" r="J37"/>
  <c i="1" r="AX97"/>
  <c i="3" r="J105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T147"/>
  <c r="T146"/>
  <c r="R148"/>
  <c r="R147"/>
  <c r="R146"/>
  <c r="P148"/>
  <c r="P147"/>
  <c r="P146"/>
  <c r="BK148"/>
  <c r="BK147"/>
  <c r="J147"/>
  <c r="BK146"/>
  <c r="J146"/>
  <c r="J148"/>
  <c r="BE148"/>
  <c r="J104"/>
  <c r="J103"/>
  <c r="BI144"/>
  <c r="BH144"/>
  <c r="BG144"/>
  <c r="BF144"/>
  <c r="T144"/>
  <c r="T143"/>
  <c r="R144"/>
  <c r="R143"/>
  <c r="P144"/>
  <c r="P143"/>
  <c r="BK144"/>
  <c r="BK143"/>
  <c r="J143"/>
  <c r="J144"/>
  <c r="BE144"/>
  <c r="J102"/>
  <c r="BI141"/>
  <c r="BH141"/>
  <c r="BG141"/>
  <c r="BF141"/>
  <c r="T141"/>
  <c r="T140"/>
  <c r="R141"/>
  <c r="R140"/>
  <c r="P141"/>
  <c r="P140"/>
  <c r="BK141"/>
  <c r="BK140"/>
  <c r="J140"/>
  <c r="J141"/>
  <c r="BE141"/>
  <c r="J101"/>
  <c r="BI138"/>
  <c r="BH138"/>
  <c r="BG138"/>
  <c r="BF138"/>
  <c r="T138"/>
  <c r="T137"/>
  <c r="R138"/>
  <c r="R137"/>
  <c r="P138"/>
  <c r="P137"/>
  <c r="BK138"/>
  <c r="BK137"/>
  <c r="J137"/>
  <c r="J138"/>
  <c r="BE138"/>
  <c r="J100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F39"/>
  <c i="1" r="BD97"/>
  <c i="3" r="BH129"/>
  <c r="F38"/>
  <c i="1" r="BC97"/>
  <c i="3" r="BG129"/>
  <c r="F37"/>
  <c i="1" r="BB97"/>
  <c i="3" r="BF129"/>
  <c r="J36"/>
  <c i="1" r="AW97"/>
  <c i="3" r="F36"/>
  <c i="1" r="BA97"/>
  <c i="3" r="T129"/>
  <c r="T128"/>
  <c r="T127"/>
  <c r="R129"/>
  <c r="R128"/>
  <c r="R127"/>
  <c r="P129"/>
  <c r="P128"/>
  <c r="P127"/>
  <c i="1" r="AU97"/>
  <c i="3" r="BK129"/>
  <c r="BK128"/>
  <c r="J128"/>
  <c r="BK127"/>
  <c r="J127"/>
  <c r="J98"/>
  <c r="J32"/>
  <c i="1" r="AG97"/>
  <c i="3" r="J129"/>
  <c r="BE129"/>
  <c r="J35"/>
  <c i="1" r="AV97"/>
  <c i="3" r="F35"/>
  <c i="1" r="AZ97"/>
  <c i="3" r="J99"/>
  <c r="J124"/>
  <c r="F121"/>
  <c r="E119"/>
  <c r="J94"/>
  <c r="F91"/>
  <c r="E89"/>
  <c r="J41"/>
  <c r="J23"/>
  <c r="E23"/>
  <c r="J123"/>
  <c r="J93"/>
  <c r="J22"/>
  <c r="J20"/>
  <c r="E20"/>
  <c r="F124"/>
  <c r="F94"/>
  <c r="J19"/>
  <c r="J17"/>
  <c r="E17"/>
  <c r="F123"/>
  <c r="F93"/>
  <c r="J16"/>
  <c r="J14"/>
  <c r="J121"/>
  <c r="J91"/>
  <c r="E7"/>
  <c r="E115"/>
  <c r="E85"/>
  <c i="2" r="J39"/>
  <c r="J38"/>
  <c i="1" r="AY96"/>
  <c i="2" r="J37"/>
  <c i="1" r="AX96"/>
  <c i="2"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10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F39"/>
  <c i="1" r="BD96"/>
  <c i="2" r="BH126"/>
  <c r="F38"/>
  <c i="1" r="BC96"/>
  <c i="2" r="BG126"/>
  <c r="F37"/>
  <c i="1" r="BB96"/>
  <c i="2" r="BF126"/>
  <c r="J36"/>
  <c i="1" r="AW96"/>
  <c i="2" r="F36"/>
  <c i="1" r="BA96"/>
  <c i="2" r="T126"/>
  <c r="T125"/>
  <c r="T124"/>
  <c r="T123"/>
  <c r="R126"/>
  <c r="R125"/>
  <c r="R124"/>
  <c r="R123"/>
  <c r="P126"/>
  <c r="P125"/>
  <c r="P124"/>
  <c r="P123"/>
  <c i="1" r="AU96"/>
  <c i="2" r="BK126"/>
  <c r="BK125"/>
  <c r="J125"/>
  <c r="BK124"/>
  <c r="J124"/>
  <c r="BK123"/>
  <c r="J123"/>
  <c r="J98"/>
  <c r="J32"/>
  <c i="1" r="AG96"/>
  <c i="2" r="J126"/>
  <c r="BE126"/>
  <c r="J35"/>
  <c i="1" r="AV96"/>
  <c i="2" r="F35"/>
  <c i="1" r="AZ96"/>
  <c i="2" r="J100"/>
  <c r="J99"/>
  <c r="J120"/>
  <c r="F117"/>
  <c r="E115"/>
  <c r="J94"/>
  <c r="F91"/>
  <c r="E89"/>
  <c r="J41"/>
  <c r="J23"/>
  <c r="E23"/>
  <c r="J119"/>
  <c r="J93"/>
  <c r="J22"/>
  <c r="J20"/>
  <c r="E20"/>
  <c r="F120"/>
  <c r="F94"/>
  <c r="J19"/>
  <c r="J17"/>
  <c r="E17"/>
  <c r="F119"/>
  <c r="F93"/>
  <c r="J16"/>
  <c r="J14"/>
  <c r="J117"/>
  <c r="J91"/>
  <c r="E7"/>
  <c r="E111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<sst xmlns="http://schemas.openxmlformats.org/spreadsheetml/2006/main">
  <si>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</si>
  <si>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</si>
  <si>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</si>
  <si>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</si>
  <si>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</si>
  <si>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{29e03714-d202-4f8b-a6b2-3823218ee934}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</si>
  <si>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</si>
  <si>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</si>
  <si>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</si>
  <si>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</si>
  <si>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</si>
  <si>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</si>
  <si>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</si>
  <si>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</si>
  <si>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65019044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</si>
  <si>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</si>
  <si>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</si>
  <si>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osvětlení v žst.Nejdek</t>
  </si>
  <si>
    <t>0,1</t>
  </si>
  <si>
    <t>KSO:</t>
  </si>
  <si>
    <t>828 75</t>
  </si>
  <si>
    <t>CC-CZ:</t>
  </si>
  <si>
    <t>1</t>
  </si>
  <si>
    <t>Místo:</t>
  </si>
  <si>
    <t>ŽST Nejdek</t>
  </si>
  <si>
    <t>Datum:</t>
  </si>
  <si>
    <t>14. 6. 2019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</si>
  <si>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</si>
  <si>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</si>
  <si>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</si>
  <si>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</si>
  <si>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</si>
  <si>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</si>
  <si>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</si>
  <si>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</si>
  <si>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</si>
  <si>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</si>
  <si>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</si>
  <si>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Morávek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</si>
  <si>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</si>
  <si>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</si>
  <si>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</si>
  <si>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</si>
  <si>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</si>
  <si>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</si>
  <si>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</si>
  <si>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</si>
  <si>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</si>
  <si>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</si>
  <si>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</si>
  <si>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</si>
  <si>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</si>
  <si>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</si>
  <si>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</si>
  <si>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</si>
  <si>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</si>
  <si>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</si>
  <si>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</si>
  <si>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</si>
  <si>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</si>
  <si>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</si>
  <si>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</si>
  <si>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</si>
  <si>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</si>
  <si>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</si>
  <si>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</si>
  <si>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</si>
  <si>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</si>
  <si>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</si>
  <si>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</si>
  <si>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</si>
  <si>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</si>
  <si>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</si>
  <si>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</si>
  <si>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</si>
  <si>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</si>
  <si>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</si>
  <si>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</si>
  <si>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</si>
  <si>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</si>
  <si>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</si>
  <si>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</si>
  <si>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</si>
  <si>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</si>
  <si>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1.1</t>
  </si>
  <si>
    <t>trakční a energetická zařízení - osvětlení</t>
  </si>
  <si>
    <t>STA</t>
  </si>
  <si>
    <t>{6740e7ef-9566-4d8c-89cd-ed2adda0b3a7}</t>
  </si>
  <si>
    <t>2</t>
  </si>
  <si>
    <t>/</t>
  </si>
  <si>
    <t>SO 1.1.1</t>
  </si>
  <si>
    <t>elektroinstalace</t>
  </si>
  <si>
    <t>Soupis</t>
  </si>
  <si>
    <t>{8ed141f6-165f-493b-a0bb-e90505e0f481}</t>
  </si>
  <si>
    <t>SO 1.1.2</t>
  </si>
  <si>
    <t>zemní a ostatní práce</t>
  </si>
  <si>
    <t>{5338a248-16ac-4ce2-868b-a07db5c386a1}</t>
  </si>
  <si>
    <t>SO 1.1.3</t>
  </si>
  <si>
    <t>VRN</t>
  </si>
  <si>
    <t>VON</t>
  </si>
  <si>
    <t>{9777df41-5460-4aaa-87f9-697ae9ccb0a6}</t>
  </si>
  <si>
    <t>KRYCÍ LIST SOUPISU PRACÍ</t>
  </si>
  <si>
    <t>Objekt:</t>
  </si>
  <si>
    <t>SO 1.1 - trakční a energetická zařízení - osvětlení</t>
  </si>
  <si>
    <t>Soupis:</t>
  </si>
  <si>
    <t>SO 1.1.1 -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</si>
  <si>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</si>
  <si>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</si>
  <si>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</si>
  <si>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</si>
  <si>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</si>
  <si>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N00 - Nepojmenované práce</t>
  </si>
  <si>
    <t xml:space="preserve">    N01 - Nepojmenovaný díl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</si>
  <si>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</si>
  <si>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</si>
  <si>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</si>
  <si>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</si>
  <si>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</si>
  <si>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</si>
  <si>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</si>
  <si>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</si>
  <si>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</si>
  <si>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</si>
  <si>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</si>
  <si>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</si>
  <si>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</si>
  <si>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</si>
  <si>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</si>
  <si>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Nepojmenované práce</t>
  </si>
  <si>
    <t>4</t>
  </si>
  <si>
    <t>ROZPOCET</t>
  </si>
  <si>
    <t>N01</t>
  </si>
  <si>
    <t>Nepojmenovaný díl</t>
  </si>
  <si>
    <t>K</t>
  </si>
  <si>
    <t>7496756010</t>
  </si>
  <si>
    <t>Montáž dálkové diagnostiky TS ŽDC software pro začlenění technologického celku do dálkové diagnostiky TS ŽDC</t>
  </si>
  <si>
    <t>kus</t>
  </si>
  <si>
    <t>Sborník UOŽI 01 2019</t>
  </si>
  <si>
    <t>512</t>
  </si>
  <si>
    <t>774174337</t>
  </si>
  <si>
    <t>PP</t>
  </si>
  <si>
    <t>Montáž dálkové diagnostiky TS ŽDC software pro začlenění technologického celku do dálkové diagnostiky TS ŽDC - instalace software pro začlenění technologického celku (např. EOV, VO, EPZ, tunel, myčka, výtah, kotelna, atd.) do dálkové diagnostiky TS ŽDC</t>
  </si>
  <si>
    <t>7496731020</t>
  </si>
  <si>
    <t>Úprava nebo rozšíření SW na elektrodispečinku pro zobrazování a výpis hlášek z technologie DŘT, SKŘ a DDTS</t>
  </si>
  <si>
    <t>-1419143722</t>
  </si>
  <si>
    <t>Úprava nebo rozšíření SW na elektrodispečinku pro zobrazování a výpis hlášek z technologie DŘT, SKŘ a DDTS - úprava nebo rozšíření zobrazované hlášky na elektrodispečinku včetně jejího zařazení do systému, umístění do vhodné úrovně důležitostui a odzkoušení funkčnosti se zdrojovou techologií</t>
  </si>
  <si>
    <t>3</t>
  </si>
  <si>
    <t>7492652012</t>
  </si>
  <si>
    <t>Montáž kabelů 4- a 5-žílových Al do 50 mm2</t>
  </si>
  <si>
    <t>m</t>
  </si>
  <si>
    <t>-624322468</t>
  </si>
  <si>
    <t>Montáž kabelů 4- a 5-žílových Al do 50 mm2 - uložení do země, chráničky, na rošty, pod omítku apod.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</si>
  <si>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</si>
  <si>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</t>
  </si>
  <si>
    <t>hod</t>
  </si>
  <si>
    <t>-1333249598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</si>
  <si>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</si>
  <si>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5</t>
  </si>
  <si>
    <t>7496756063</t>
  </si>
  <si>
    <t>Montáž dálkové diagnostiky TS ŽDC doplnění aplikace na klientských pracovištích</t>
  </si>
  <si>
    <t>1638397623</t>
  </si>
  <si>
    <t>6</t>
  </si>
  <si>
    <t>7496756075</t>
  </si>
  <si>
    <t>Montáž dálkové diagnostiky TS ŽDC doplnění/úprava aplikace integračního serveru</t>
  </si>
  <si>
    <t>-493463178</t>
  </si>
  <si>
    <t>7</t>
  </si>
  <si>
    <t>7496756077</t>
  </si>
  <si>
    <t>Montáž dálkové diagnostiky TS ŽDC doplnění/úprava aplikace pro dispečerské klienty</t>
  </si>
  <si>
    <t>-504969590</t>
  </si>
  <si>
    <t>8</t>
  </si>
  <si>
    <t>7499151040</t>
  </si>
  <si>
    <t>Dokončovací práce zaškolení obsluhy</t>
  </si>
  <si>
    <t>-1345222706</t>
  </si>
  <si>
    <t>Dokončovací práce zaškolení obsluhy - seznámení obsluhy s funkcemi zařízení včetně odevzdání dokumentace skutečného provedení</t>
  </si>
  <si>
    <t>OST</t>
  </si>
  <si>
    <t>Ostatní</t>
  </si>
  <si>
    <t>9</t>
  </si>
  <si>
    <t>7491151020</t>
  </si>
  <si>
    <t>Montáž trubek ohebných elektroinstalačních vlnitých pancéřových hadic z PVC průměru do 63 mm</t>
  </si>
  <si>
    <t>1032465175</t>
  </si>
  <si>
    <t>Montáž trubek ohebných elektroinstalačních vlnitých pancéřových hadic z PVC průměru do 63 mm - včetně naznačení trasy, rozměření, řezání trubek, kladení, osazení, zajištění a upevnění</t>
  </si>
  <si>
    <t>7491351010</t>
  </si>
  <si>
    <t>Montáž ocelových profilů tyčí, úhelníků</t>
  </si>
  <si>
    <t>kg</t>
  </si>
  <si>
    <t>1471058292</t>
  </si>
  <si>
    <t>11</t>
  </si>
  <si>
    <t>M</t>
  </si>
  <si>
    <t>7499700570</t>
  </si>
  <si>
    <t>Kabely trakčního vedení, Různé TV Beton nebo hlinobeton B 10 pro obetonování chráničky</t>
  </si>
  <si>
    <t>m3</t>
  </si>
  <si>
    <t>128</t>
  </si>
  <si>
    <t>-860108829</t>
  </si>
  <si>
    <t>12</t>
  </si>
  <si>
    <t>7491353034</t>
  </si>
  <si>
    <t>Montáž nosné ocelové konstrukce nosných ocelových konstrukce pro přístroje a zařízení z válcovaných profilů U, L, I , hmotnosti do 100 kg</t>
  </si>
  <si>
    <t>1978521627</t>
  </si>
  <si>
    <t>Montáž nosné ocelové konstrukce nosných ocelových konstrukce pro přístroje a zařízení z válcovaných profilů U, L, I , hmotnosti do 100 kg - výroba a montáž</t>
  </si>
  <si>
    <t>13</t>
  </si>
  <si>
    <t>7491652010</t>
  </si>
  <si>
    <t>Montáž vnějšího uzemnění uzemňovacích vodičů v zemi z pozinkované oceli (FeZn) do 120 mm2</t>
  </si>
  <si>
    <t>2131432845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</si>
  <si>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</si>
  <si>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14</t>
  </si>
  <si>
    <t>7491654010</t>
  </si>
  <si>
    <t>Montáž svorek spojovacích se 2 šrouby (typ SS, SO, SR03, aj.)</t>
  </si>
  <si>
    <t>-79607797</t>
  </si>
  <si>
    <t>7491600130</t>
  </si>
  <si>
    <t>Uzemnění Vnější Zemnící pásek stožáru TV FeZn 30x4 mm2 v délce 25 m</t>
  </si>
  <si>
    <t>-855956262</t>
  </si>
  <si>
    <t>16</t>
  </si>
  <si>
    <t>7491600190</t>
  </si>
  <si>
    <t>Uzemnění Vnější Uzemňovací vedení v zemi, kruhovým vodičem FeZn do D=10 mm</t>
  </si>
  <si>
    <t>642676943</t>
  </si>
  <si>
    <t>17</t>
  </si>
  <si>
    <t>7491601450</t>
  </si>
  <si>
    <t>Uzemnění Hromosvodné vedení Svorka SR 2b</t>
  </si>
  <si>
    <t>1268999838</t>
  </si>
  <si>
    <t>18</t>
  </si>
  <si>
    <t>7491601410</t>
  </si>
  <si>
    <t>Uzemnění Hromosvodné vedení Svorka SP</t>
  </si>
  <si>
    <t>1930847359</t>
  </si>
  <si>
    <t>19</t>
  </si>
  <si>
    <t>7493100761</t>
  </si>
  <si>
    <t>Venkovní osvětlení Svítidla pro železnici Soumrakový spínač upevnění na DIN lištu</t>
  </si>
  <si>
    <t>1052659370</t>
  </si>
  <si>
    <t>20</t>
  </si>
  <si>
    <t>7491654012</t>
  </si>
  <si>
    <t>Montáž svorek spojovacích se 3 a více šrouby (typ ST, SJ, SK, SZ, SR01, 02, aj.)</t>
  </si>
  <si>
    <t>747602942</t>
  </si>
  <si>
    <t>7492554010</t>
  </si>
  <si>
    <t>Montáž kabelů 4- a 5-žílových Cu do 16 mm2</t>
  </si>
  <si>
    <t>-102470136</t>
  </si>
  <si>
    <t>Montáž kabelů 4- a 5-žílových Cu do 16 mm2 - uložení do země, chráničky, na rošty, pod omítku apod.</t>
  </si>
  <si>
    <t>22</t>
  </si>
  <si>
    <t>7492501930</t>
  </si>
  <si>
    <t>Kabely, vodiče, šňůry Cu - nn Kabel silový 4 a 5-žílový Cu, plastová izolace CYKY 4J6 (4Bx6)</t>
  </si>
  <si>
    <t>1480951280</t>
  </si>
  <si>
    <t>23</t>
  </si>
  <si>
    <t>7492501950</t>
  </si>
  <si>
    <t>Kabely, vodiče, šňůry Cu - nn Kabel silový 4 a 5-žílový Cu, plastová izolace CYKY 4O4 (4Dx4)</t>
  </si>
  <si>
    <t>-1152811320</t>
  </si>
  <si>
    <t>24</t>
  </si>
  <si>
    <t>7492600210</t>
  </si>
  <si>
    <t>Kabely, vodiče, šňůry Al - nn Kabel silový 4 a 5-žílový, plastová izolace 1-AYKY 4x35</t>
  </si>
  <si>
    <t>403113798</t>
  </si>
  <si>
    <t>25</t>
  </si>
  <si>
    <t>7492502160</t>
  </si>
  <si>
    <t xml:space="preserve">Kabely, vodiče, šňůry Cu - nn Kabel silový více-žílový Cu, plastová izolace CYKY 12J4  (12Cx4)</t>
  </si>
  <si>
    <t>-195404380</t>
  </si>
  <si>
    <t>26</t>
  </si>
  <si>
    <t>7492501670</t>
  </si>
  <si>
    <t xml:space="preserve">Kabely, vodiče, šňůry Cu - nn Kabel silový Cu pro pohyblivé přívody, izolace pryžová H05VV-F 1,5 (CYSY 3Cx1,5)  do osv. stožárů</t>
  </si>
  <si>
    <t>26154623</t>
  </si>
  <si>
    <t>27</t>
  </si>
  <si>
    <t>7590520165</t>
  </si>
  <si>
    <t>Venkovní vedení kabelová - metalické sítě Neplněné 4x0,8 TCEKFLE 3 x 4 x 0,8</t>
  </si>
  <si>
    <t>-739991806</t>
  </si>
  <si>
    <t>28</t>
  </si>
  <si>
    <t>7491100200</t>
  </si>
  <si>
    <t xml:space="preserve">Trubková vedení Ohebné elektroinstalační trubky KOPOFLEX  63 rudá</t>
  </si>
  <si>
    <t>-517127257</t>
  </si>
  <si>
    <t>29</t>
  </si>
  <si>
    <t>7491100130</t>
  </si>
  <si>
    <t>Trubková vedení Ohebné elektroinstalační trubky KOPOFLEX 110 rudá</t>
  </si>
  <si>
    <t>977741312</t>
  </si>
  <si>
    <t>30</t>
  </si>
  <si>
    <t>7492555028</t>
  </si>
  <si>
    <t>Montáž kabelů vícežílových Cu 12 x 4 mm2</t>
  </si>
  <si>
    <t>1797244833</t>
  </si>
  <si>
    <t>Montáž kabelů vícežílových Cu 12 x 4 mm2 - uložení do země, chráničky, na rošty, pod omítku apod.</t>
  </si>
  <si>
    <t>31</t>
  </si>
  <si>
    <t>7492751020</t>
  </si>
  <si>
    <t>Montáž ukončení kabelů nn v rozvaděči nebo na přístroji izolovaných s označením 2 - 5-ti žílových do 2,5 mm2</t>
  </si>
  <si>
    <t>1335535454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</si>
  <si>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</si>
  <si>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32</t>
  </si>
  <si>
    <t>7492751022</t>
  </si>
  <si>
    <t>Montáž ukončení kabelů nn v rozvaděči nebo na přístroji izolovaných s označením 2 - 5-ti žílových do 25 mm2</t>
  </si>
  <si>
    <t>-991478493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</si>
  <si>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</si>
  <si>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33</t>
  </si>
  <si>
    <t>7492751028</t>
  </si>
  <si>
    <t>Montáž ukončení kabelů nn v rozvaděči nebo na přístroji izolovaných s označením 2 - 5-ti žílových do 240 mm2</t>
  </si>
  <si>
    <t>-799803784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</si>
  <si>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</si>
  <si>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34</t>
  </si>
  <si>
    <t>7492751040</t>
  </si>
  <si>
    <t>Montáž ukončení kabelů nn v rozvaděči nebo na přístroji izolovaných s označením 7 - 12-ti žílových do 4 mm2</t>
  </si>
  <si>
    <t>97152399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</si>
  <si>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</si>
  <si>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35</t>
  </si>
  <si>
    <t>7493151010</t>
  </si>
  <si>
    <t>Montáž osvětlovacích stožárů včetně výstroje sklopných výšky do 12 m</t>
  </si>
  <si>
    <t>-762421012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</si>
  <si>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</si>
  <si>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36</t>
  </si>
  <si>
    <t>7493151510</t>
  </si>
  <si>
    <t>Montáž osvětlovací věže v kolejišti trubkové výšky do 25 m</t>
  </si>
  <si>
    <t>1766344363</t>
  </si>
  <si>
    <t>Montáž osvětlovací věže v kolejišti trubkové výšky do 25 m - montáž veškerého příslušenství a výstroje včetně pomocných konstrukcí pro vedení kabelů od paty věže na plošinu věže, montáž svorkovnicové skříňky s 1-f zásuvkou a průchodkami osazené na plošině věže pro max. 20 světlometů. Neobsahuje cenu za základovou konstrukci, montáž světlometů a kabelového vedení od paty stožáru na plošinu věže</t>
  </si>
  <si>
    <t>37</t>
  </si>
  <si>
    <t>7493152530</t>
  </si>
  <si>
    <t>Montáž svítidla pro železnici na sklopný stožár</t>
  </si>
  <si>
    <t>-494159358</t>
  </si>
  <si>
    <t>Montáž svítidla pro železnici na sklopný stožár - kompletace a montáž včetně "superlife" světelného zdroje, elektronického předřadníku a připojení kabelu</t>
  </si>
  <si>
    <t>38</t>
  </si>
  <si>
    <t>7493100280</t>
  </si>
  <si>
    <t>Venkovní osvětlení Osvětlovací věže Stožár OST20</t>
  </si>
  <si>
    <t>-232044570</t>
  </si>
  <si>
    <t>39</t>
  </si>
  <si>
    <t>7493100340</t>
  </si>
  <si>
    <t>Venkovní osvětlení Osvětlovací věže Svorníkový (kotevní) koš pro OSŽ 20P pozinkovaný</t>
  </si>
  <si>
    <t>-1768654508</t>
  </si>
  <si>
    <t>40</t>
  </si>
  <si>
    <t>7493100050</t>
  </si>
  <si>
    <t>Venkovní osvětlení Osvětlovací stožáry sklopné výšky od 7 do 9 m, žárově zinkovaný, vč. Výstroje,stožár nesmí mít dvířka (z důvodu neoprávněného vstupu</t>
  </si>
  <si>
    <t>1181724760</t>
  </si>
  <si>
    <t>P</t>
  </si>
  <si>
    <t>Poznámka k položce:_x000d_
přístup ke svorkovnici bude možný až po sklopení stožáru, kdy se dolní část plně otevře a umožní snadný přístup ke svorkovnicím.</t>
  </si>
  <si>
    <t>41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</si>
  <si>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</si>
  <si>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</si>
  <si>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1429785826</t>
  </si>
  <si>
    <t>Poznámka k položce:_x000d_
Svítidlo opatřeno difuzorem z plochého tvrzeného skla s minimální pevností IK 6 a vyšší; teplotní ochrana svítidla (LED modulu i předřadníku); chlazení zajištěno pasivními chladiči; tělo (horní, dolní kryt, příruba….) svítidlo vyrobené z tepelně vodivého</t>
  </si>
  <si>
    <t>42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</si>
  <si>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</si>
  <si>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</si>
  <si>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1846436328</t>
  </si>
  <si>
    <t>43</t>
  </si>
  <si>
    <t>7493152535</t>
  </si>
  <si>
    <t>Montáž svítidla pro železnici na osvětlovací věž</t>
  </si>
  <si>
    <t>-1320398413</t>
  </si>
  <si>
    <t>Montáž svítidla pro železnici na osvětlovací věž - kompletace a montáž včetně "superlife" světelného zdroje, elektronického předřadníku a připojení kabelu</t>
  </si>
  <si>
    <t>44</t>
  </si>
  <si>
    <t>7493156010</t>
  </si>
  <si>
    <t>Montáž rozvaděče pro napájení osvětlení železničních prostranství do 8 kusů 3-f vývodů</t>
  </si>
  <si>
    <t>-1981919622</t>
  </si>
  <si>
    <t>Montáž rozvaděče pro napájení osvětlení železničních prostranství do 8 kusů 3-f vývodů - do terénu nebo rozvodny včetně elektrovýzbroje</t>
  </si>
  <si>
    <t>45</t>
  </si>
  <si>
    <t>7493102200</t>
  </si>
  <si>
    <t>Venkovní osvětlení Rozvaděče pro napájení osvětlení železničních prostranství do 4ks 3-f větví s PLC řídícím systémem</t>
  </si>
  <si>
    <t>-1087390552</t>
  </si>
  <si>
    <t>46</t>
  </si>
  <si>
    <t>7493171012</t>
  </si>
  <si>
    <t>Demontáž osvětlovacích stožárů výšky přes 6 do 14 m</t>
  </si>
  <si>
    <t>-944742318</t>
  </si>
  <si>
    <t>Demontáž osvětlovacích stožárů výšky přes 6 do 14 m - včetně veškeré elektrovýzbroje (svítidla, kabely, rozvodnice)</t>
  </si>
  <si>
    <t>47</t>
  </si>
  <si>
    <t>7493352030</t>
  </si>
  <si>
    <t>Montáž rozvaděče pro elektrický ohřev výhybky ovladače pro EOV a osvětlení</t>
  </si>
  <si>
    <t>-751745869</t>
  </si>
  <si>
    <t>Montáž rozvaděče pro elektrický ohřev výhybky ovladače pro EOV a osvětlení - včetně instalace ovladače do vnitřního prostoru včetně napojení na podružné rozvaděče a nadřazený systém včetně připojovacích poplatků</t>
  </si>
  <si>
    <t>48</t>
  </si>
  <si>
    <t>7493300130</t>
  </si>
  <si>
    <t>Elektrický ohřev výhybek (EOV) Řídící rozváděče Rozváděč pro ovládání a signalizaci, podřízený, 4 okruhy,do 7 rozvaděčů,do 40 okruhů VO a až se 32 připojenými vyhybkami EOV</t>
  </si>
  <si>
    <t>-1833384896</t>
  </si>
  <si>
    <t>49</t>
  </si>
  <si>
    <t>7493301070</t>
  </si>
  <si>
    <t>Elektrický ohřev výhybek (EOV) SW Parametrizace okruhu OV (na okruh OV), dle počtu okruhů osvětlení</t>
  </si>
  <si>
    <t>918183940</t>
  </si>
  <si>
    <t>50</t>
  </si>
  <si>
    <t>7493301080</t>
  </si>
  <si>
    <t>Elektrický ohřev výhybek (EOV) SW Parametrizace okruhu EOV (na výhybku), dle počtu výhybek</t>
  </si>
  <si>
    <t>884854748</t>
  </si>
  <si>
    <t>51</t>
  </si>
  <si>
    <t>7498150520</t>
  </si>
  <si>
    <t>Vyhotovení výchozí revizní zprávy pro opravné práce pro objem investičních nákladů přes 500 000 do 1 000 000 Kč</t>
  </si>
  <si>
    <t>-820677037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</si>
  <si>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</si>
  <si>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52</t>
  </si>
  <si>
    <t>7498150525</t>
  </si>
  <si>
    <t>Vyhotovení výchozí revizní zprávy příplatek za každých dalších i započatých 500 000 Kč přes 1 000 000 Kč</t>
  </si>
  <si>
    <t>130237921</t>
  </si>
  <si>
    <t>53</t>
  </si>
  <si>
    <t>7498351010</t>
  </si>
  <si>
    <t>Vydání průkazu způsobilosti pro funkční celek, provizorní stav</t>
  </si>
  <si>
    <t>-411885709</t>
  </si>
  <si>
    <t>Vydání průkazu způsobilosti pro funkční celek, provizorní stav - vyhotovení dokladu o silnoproudých zařízeních a vydání průkazu způsobilosti</t>
  </si>
  <si>
    <t>54</t>
  </si>
  <si>
    <t>7590525230</t>
  </si>
  <si>
    <t>Montáž kabelu návěstního volně uloženého s jádrem 1 mm Cu TCEKEZE, TCEKFE, TCEKPFLEY, TCEKPFLEZE do 7 P</t>
  </si>
  <si>
    <t>-1469748608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</si>
  <si>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</si>
  <si>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55</t>
  </si>
  <si>
    <t>7593505150</t>
  </si>
  <si>
    <t>Pokládka výstražné fólie do výkopu</t>
  </si>
  <si>
    <t>-2031067504</t>
  </si>
  <si>
    <t>56</t>
  </si>
  <si>
    <t>7592700655</t>
  </si>
  <si>
    <t xml:space="preserve">Upozorňovadla, značky Ostatní Fólie výstražná červená š34cm  (HM0673909992034)</t>
  </si>
  <si>
    <t>-1679075534</t>
  </si>
  <si>
    <t>57</t>
  </si>
  <si>
    <t>7830010002-R</t>
  </si>
  <si>
    <t>Zhotovení povrchové úpravy zinkováním</t>
  </si>
  <si>
    <t>-1783045655</t>
  </si>
  <si>
    <t>Poznámka k položce:_x000d_
očistění konstrukce před nátěrem barvou ocelovým kartáčem, oprášení zbytku prachu z povrchu a následné odmaštění, nátěr barvou, bez dodávky materiálu</t>
  </si>
  <si>
    <t>58</t>
  </si>
  <si>
    <t>7499700480</t>
  </si>
  <si>
    <t xml:space="preserve">Kabely trakčního vedení, Různé TV Betonový  žlab TK 1-neasfalt.</t>
  </si>
  <si>
    <t>50340385</t>
  </si>
  <si>
    <t>59</t>
  </si>
  <si>
    <t>7593405282</t>
  </si>
  <si>
    <t>Montáž žlabu betonového složený T III - K</t>
  </si>
  <si>
    <t>490199518</t>
  </si>
  <si>
    <t>SO 1.1.2 - zemní a ostatní práce</t>
  </si>
  <si>
    <t>HSV - Práce a dodávky HSV</t>
  </si>
  <si>
    <t xml:space="preserve">    2 - Zakládání</t>
  </si>
  <si>
    <t xml:space="preserve">    9 - Ostatní konstrukce a práce, bourání</t>
  </si>
  <si>
    <t xml:space="preserve">    1 - Práce a dodávky materiálu</t>
  </si>
  <si>
    <t>M - Práce a dodávky M</t>
  </si>
  <si>
    <t xml:space="preserve">    46-M - Zemní práce při extr.mont.pracích</t>
  </si>
  <si>
    <t>HSV</t>
  </si>
  <si>
    <t>Práce a dodávky HSV</t>
  </si>
  <si>
    <t>131203102</t>
  </si>
  <si>
    <t>Hloubení jam ručním nebo pneum nářadím v nesoudržných horninách tř. 3</t>
  </si>
  <si>
    <t>CS ÚRS 2019 02</t>
  </si>
  <si>
    <t>-1812864085</t>
  </si>
  <si>
    <t xml:space="preserve">Hloubení zapažených i nezapažených jam ručním nebo pneumatickým nářadím  s urovnáním dna do předepsaného profilu a spádu v horninách tř. 3 nesoudržných</t>
  </si>
  <si>
    <t>132212102</t>
  </si>
  <si>
    <t>Hloubení rýh š do 600 mm ručním nebo pneum nářadím v nesoudržných horninách tř. 3</t>
  </si>
  <si>
    <t>1763910939</t>
  </si>
  <si>
    <t xml:space="preserve">Hloubení zapažených i nezapažených rýh šířky do 600 mm ručním nebo pneumatickým nářadím  s urovnáním dna do předepsaného profilu a spádu v horninách tř. 3 nesoudržných</t>
  </si>
  <si>
    <t>28610003</t>
  </si>
  <si>
    <t>trubka tlaková hrdlovaná vodovodní PVC dl 6m DN 150</t>
  </si>
  <si>
    <t>-1783666426</t>
  </si>
  <si>
    <t>174101101</t>
  </si>
  <si>
    <t>Zásyp jam, šachet rýh nebo kolem objektů sypaninou se zhutněním</t>
  </si>
  <si>
    <t>64</t>
  </si>
  <si>
    <t>-1018929991</t>
  </si>
  <si>
    <t xml:space="preserve">Zásyp sypaninou z jakékoliv horniny  s uložením výkopku ve vrstvách se zhutněním jam, šachet, rýh nebo kolem objektů v těchto vykopávkách</t>
  </si>
  <si>
    <t>Zakládání</t>
  </si>
  <si>
    <t>275321411</t>
  </si>
  <si>
    <t>Základové patky ze ŽB bez zvýšených nároků na prostředí tř. C 20/25</t>
  </si>
  <si>
    <t>-1154124917</t>
  </si>
  <si>
    <t>Základy z betonu železového (bez výztuže) patky z betonu bez zvláštních nároků na prostředí tř. C 20/25</t>
  </si>
  <si>
    <t>Ostatní konstrukce a práce, bourání</t>
  </si>
  <si>
    <t>953945121</t>
  </si>
  <si>
    <t>Kotvy mechanické M 10 dl 90 mm pro střední zatížení do betonu, ŽB nebo kamene s vyvrtáním otvoru</t>
  </si>
  <si>
    <t>-1991594933</t>
  </si>
  <si>
    <t xml:space="preserve">Kotvy mechanické s vyvrtáním otvoru  do betonu, železobetonu nebo tvrdého kamene pro střední zatížení průvlekové, velikost M 10, délka 90 mm</t>
  </si>
  <si>
    <t>Práce a dodávky materiálu</t>
  </si>
  <si>
    <t>141721214</t>
  </si>
  <si>
    <t>Řízený zemní protlak délky do 50 m hloubky do 6 m s protlačením potrubí vnějšího průměru vrtu do 180 mm v hornině tř 1 až 4</t>
  </si>
  <si>
    <t>23652458</t>
  </si>
  <si>
    <t>Řízený zemní protlak délky protlaku do 50 m v hornině tř. 1 až 4 včetně protlačení trub v hloubce do 6 m vnějšího průměru vrtu přes 140 do 180 mm</t>
  </si>
  <si>
    <t>Práce a dodávky M</t>
  </si>
  <si>
    <t>46-M</t>
  </si>
  <si>
    <t>Zemní práce při extr.mont.pracích</t>
  </si>
  <si>
    <t>460070754</t>
  </si>
  <si>
    <t>Hloubení nezapažených jam pro ostatní konstrukce ručně v hornině tř 4</t>
  </si>
  <si>
    <t>504637792</t>
  </si>
  <si>
    <t xml:space="preserve">Hloubení nezapažených jam ručně pro ostatní konstrukce  s přemístěním výkopku do vzdálenosti 3 m od okraje jámy nebo naložením na dopravní prostředek, včetně zásypu, zhutnění a urovnání povrchu ostatních konstrukcí, v hornině třídy 4</t>
  </si>
  <si>
    <t>460080112</t>
  </si>
  <si>
    <t>Bourání základu betonového se záhozem jámy sypaninou</t>
  </si>
  <si>
    <t>582822150</t>
  </si>
  <si>
    <t xml:space="preserve">Základové konstrukce  bourání základu včetně záhozu jámy sypaninou, zhutnění a urovnání betonového</t>
  </si>
  <si>
    <t>460120014</t>
  </si>
  <si>
    <t>Zásyp jam ručně v hornině třídy 4</t>
  </si>
  <si>
    <t>1207988965</t>
  </si>
  <si>
    <t xml:space="preserve">Ostatní zemní práce při stavbě nadzemních vedení  zásyp jam ručně včetně upěchování a uložení výkopku ve vrstvách, a úpravy povrchu, v hornině třídy 4</t>
  </si>
  <si>
    <t>SO 1.1.3 - VRN</t>
  </si>
  <si>
    <t>VRN - Vedlejší rozpočtové náklady</t>
  </si>
  <si>
    <t xml:space="preserve">    VRN1 - Průzkumné, geodetické a projektové práce</t>
  </si>
  <si>
    <t>Vedlejší rozpočtové náklady</t>
  </si>
  <si>
    <t>022101021</t>
  </si>
  <si>
    <t>Geodetické práce Geodetické práce po ukončení opravy</t>
  </si>
  <si>
    <t>%</t>
  </si>
  <si>
    <t>-91693424</t>
  </si>
  <si>
    <t>023101021</t>
  </si>
  <si>
    <t>Projektové práce Projektové práce v rozsahu ZRN (vyjma dále jmenované práce) přes 3 do 5 mil. Kč</t>
  </si>
  <si>
    <t>690131144</t>
  </si>
  <si>
    <t>Poznámka k položce:_x000d_
Základna pro výpočet - ZRN</t>
  </si>
  <si>
    <t>032101001</t>
  </si>
  <si>
    <t>Územní vlivy klimatické vlivy (vyjma mrazu pod -10°C)</t>
  </si>
  <si>
    <t>-2099608387</t>
  </si>
  <si>
    <t>Poznámka k položce:_x000d_
Základna pro výpočet - dotyčné práce</t>
  </si>
  <si>
    <t>033121001</t>
  </si>
  <si>
    <t>Provozní vlivy Rušení prací železničním provozem širá trať nebo dopravny s kolejovým rozvětvením s počtem vlaků za směnu 8,5 hod. do 25</t>
  </si>
  <si>
    <t>-234382418</t>
  </si>
  <si>
    <t>VRN1</t>
  </si>
  <si>
    <t>Průzkumné, geodetické a projektové práce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</si>
</sst>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22</v>
      </c>
    </row>
    <row r="8" s="1" customFormat="1" ht="12" customHeight="1">
      <c r="B8" s="18"/>
      <c r="C8" s="19"/>
      <c r="D8" s="29" t="s">
        <v>23</v>
      </c>
      <c r="E8" s="19"/>
      <c r="F8" s="19"/>
      <c r="G8" s="19"/>
      <c r="H8" s="19"/>
      <c r="I8" s="19"/>
      <c r="J8" s="19"/>
      <c r="K8" s="24" t="s">
        <v>24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25</v>
      </c>
      <c r="AL8" s="19"/>
      <c r="AM8" s="19"/>
      <c r="AN8" s="30" t="s">
        <v>26</v>
      </c>
      <c r="AO8" s="19"/>
      <c r="AP8" s="19"/>
      <c r="AQ8" s="19"/>
      <c r="AR8" s="17"/>
      <c r="BE8" s="28"/>
      <c r="BS8" s="14" t="s">
        <v>27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28</v>
      </c>
    </row>
    <row r="10" s="1" customFormat="1" ht="12" customHeight="1">
      <c r="B10" s="18"/>
      <c r="C10" s="19"/>
      <c r="D10" s="29" t="s">
        <v>29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30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18</v>
      </c>
    </row>
    <row r="11" s="1" customFormat="1" ht="18.48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32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18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s="1" customFormat="1" ht="12" customHeight="1">
      <c r="B13" s="18"/>
      <c r="C13" s="19"/>
      <c r="D13" s="29" t="s">
        <v>33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30</v>
      </c>
      <c r="AL13" s="19"/>
      <c r="AM13" s="19"/>
      <c r="AN13" s="31" t="s">
        <v>34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34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32</v>
      </c>
      <c r="AL14" s="19"/>
      <c r="AM14" s="19"/>
      <c r="AN14" s="31" t="s">
        <v>34</v>
      </c>
      <c r="AO14" s="19"/>
      <c r="AP14" s="19"/>
      <c r="AQ14" s="19"/>
      <c r="AR14" s="17"/>
      <c r="BE14" s="28"/>
      <c r="BS14" s="14" t="s">
        <v>18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30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32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36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30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32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36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53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54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56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55</v>
      </c>
      <c r="AI60" s="39"/>
      <c r="AJ60" s="39"/>
      <c r="AK60" s="39"/>
      <c r="AL60" s="39"/>
      <c r="AM60" s="61" t="s">
        <v>56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57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58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55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56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55</v>
      </c>
      <c r="AI75" s="39"/>
      <c r="AJ75" s="39"/>
      <c r="AK75" s="39"/>
      <c r="AL75" s="39"/>
      <c r="AM75" s="61" t="s">
        <v>56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65019044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osvětlení v žst.Nejdek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23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ŽST Nejdek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25</v>
      </c>
      <c r="AJ87" s="37"/>
      <c r="AK87" s="37"/>
      <c r="AL87" s="37"/>
      <c r="AM87" s="76" t="str">
        <f>IF(AN8= "","",AN8)</f>
        <v>14. 6. 2019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29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35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60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33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37</v>
      </c>
      <c r="AJ90" s="37"/>
      <c r="AK90" s="37"/>
      <c r="AL90" s="37"/>
      <c r="AM90" s="77" t="str">
        <f>IF(E20="","",E20)</f>
        <v>Morávek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61</v>
      </c>
      <c r="D92" s="91"/>
      <c r="E92" s="91"/>
      <c r="F92" s="91"/>
      <c r="G92" s="91"/>
      <c r="H92" s="92"/>
      <c r="I92" s="93" t="s">
        <v>62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63</v>
      </c>
      <c r="AH92" s="91"/>
      <c r="AI92" s="91"/>
      <c r="AJ92" s="91"/>
      <c r="AK92" s="91"/>
      <c r="AL92" s="91"/>
      <c r="AM92" s="91"/>
      <c r="AN92" s="93" t="s">
        <v>64</v>
      </c>
      <c r="AO92" s="91"/>
      <c r="AP92" s="95"/>
      <c r="AQ92" s="96" t="s">
        <v>65</v>
      </c>
      <c r="AR92" s="41"/>
      <c r="AS92" s="97" t="s">
        <v>66</v>
      </c>
      <c r="AT92" s="98" t="s">
        <v>67</v>
      </c>
      <c r="AU92" s="98" t="s">
        <v>68</v>
      </c>
      <c r="AV92" s="98" t="s">
        <v>69</v>
      </c>
      <c r="AW92" s="98" t="s">
        <v>70</v>
      </c>
      <c r="AX92" s="98" t="s">
        <v>71</v>
      </c>
      <c r="AY92" s="98" t="s">
        <v>72</v>
      </c>
      <c r="AZ92" s="98" t="s">
        <v>73</v>
      </c>
      <c r="BA92" s="98" t="s">
        <v>74</v>
      </c>
      <c r="BB92" s="98" t="s">
        <v>75</v>
      </c>
      <c r="BC92" s="98" t="s">
        <v>76</v>
      </c>
      <c r="BD92" s="99" t="s">
        <v>77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78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ROUND(AG95+AG98,2)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ROUND(AS95+AS98,2)</f>
        <v>0</v>
      </c>
      <c r="AT94" s="111">
        <f>ROUND(SUM(AV94:AW94),2)</f>
        <v>0</v>
      </c>
      <c r="AU94" s="112">
        <f>ROUND(AU95+AU98,5)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ROUND(AZ95+AZ98,2)</f>
        <v>0</v>
      </c>
      <c r="BA94" s="111">
        <f>ROUND(BA95+BA98,2)</f>
        <v>0</v>
      </c>
      <c r="BB94" s="111">
        <f>ROUND(BB95+BB98,2)</f>
        <v>0</v>
      </c>
      <c r="BC94" s="111">
        <f>ROUND(BC95+BC98,2)</f>
        <v>0</v>
      </c>
      <c r="BD94" s="113">
        <f>ROUND(BD95+BD98,2)</f>
        <v>0</v>
      </c>
      <c r="BE94" s="6"/>
      <c r="BS94" s="114" t="s">
        <v>79</v>
      </c>
      <c r="BT94" s="114" t="s">
        <v>80</v>
      </c>
      <c r="BU94" s="115" t="s">
        <v>81</v>
      </c>
      <c r="BV94" s="114" t="s">
        <v>82</v>
      </c>
      <c r="BW94" s="114" t="s">
        <v>5</v>
      </c>
      <c r="BX94" s="114" t="s">
        <v>83</v>
      </c>
      <c r="CL94" s="114" t="s">
        <v>20</v>
      </c>
    </row>
    <row r="95" s="7" customFormat="1" ht="27" customHeight="1">
      <c r="A95" s="7"/>
      <c r="B95" s="116"/>
      <c r="C95" s="117"/>
      <c r="D95" s="118" t="s">
        <v>84</v>
      </c>
      <c r="E95" s="118"/>
      <c r="F95" s="118"/>
      <c r="G95" s="118"/>
      <c r="H95" s="118"/>
      <c r="I95" s="119"/>
      <c r="J95" s="118" t="s">
        <v>85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ROUND(SUM(AG96:AG97),2)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86</v>
      </c>
      <c r="AR95" s="123"/>
      <c r="AS95" s="124">
        <f>ROUND(SUM(AS96:AS97),2)</f>
        <v>0</v>
      </c>
      <c r="AT95" s="125">
        <f>ROUND(SUM(AV95:AW95),2)</f>
        <v>0</v>
      </c>
      <c r="AU95" s="126">
        <f>ROUND(SUM(AU96:AU97),5)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ROUND(SUM(AZ96:AZ97),2)</f>
        <v>0</v>
      </c>
      <c r="BA95" s="125">
        <f>ROUND(SUM(BA96:BA97),2)</f>
        <v>0</v>
      </c>
      <c r="BB95" s="125">
        <f>ROUND(SUM(BB96:BB97),2)</f>
        <v>0</v>
      </c>
      <c r="BC95" s="125">
        <f>ROUND(SUM(BC96:BC97),2)</f>
        <v>0</v>
      </c>
      <c r="BD95" s="127">
        <f>ROUND(SUM(BD96:BD97),2)</f>
        <v>0</v>
      </c>
      <c r="BE95" s="7"/>
      <c r="BS95" s="128" t="s">
        <v>79</v>
      </c>
      <c r="BT95" s="128" t="s">
        <v>22</v>
      </c>
      <c r="BU95" s="128" t="s">
        <v>81</v>
      </c>
      <c r="BV95" s="128" t="s">
        <v>82</v>
      </c>
      <c r="BW95" s="128" t="s">
        <v>87</v>
      </c>
      <c r="BX95" s="128" t="s">
        <v>5</v>
      </c>
      <c r="CL95" s="128" t="s">
        <v>20</v>
      </c>
      <c r="CM95" s="128" t="s">
        <v>88</v>
      </c>
    </row>
    <row r="96" s="4" customFormat="1" ht="25.5" customHeight="1">
      <c r="A96" s="129" t="s">
        <v>89</v>
      </c>
      <c r="B96" s="67"/>
      <c r="C96" s="130"/>
      <c r="D96" s="130"/>
      <c r="E96" s="131" t="s">
        <v>90</v>
      </c>
      <c r="F96" s="131"/>
      <c r="G96" s="131"/>
      <c r="H96" s="131"/>
      <c r="I96" s="131"/>
      <c r="J96" s="130"/>
      <c r="K96" s="131" t="s">
        <v>91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'SO 1.1.1 - elektroinstalace'!J32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92</v>
      </c>
      <c r="AR96" s="69"/>
      <c r="AS96" s="134">
        <v>0</v>
      </c>
      <c r="AT96" s="135">
        <f>ROUND(SUM(AV96:AW96),2)</f>
        <v>0</v>
      </c>
      <c r="AU96" s="136">
        <f>'SO 1.1.1 - elektroinstalace'!P123</f>
        <v>0</v>
      </c>
      <c r="AV96" s="135">
        <f>'SO 1.1.1 - elektroinstalace'!J35</f>
        <v>0</v>
      </c>
      <c r="AW96" s="135">
        <f>'SO 1.1.1 - elektroinstalace'!J36</f>
        <v>0</v>
      </c>
      <c r="AX96" s="135">
        <f>'SO 1.1.1 - elektroinstalace'!J37</f>
        <v>0</v>
      </c>
      <c r="AY96" s="135">
        <f>'SO 1.1.1 - elektroinstalace'!J38</f>
        <v>0</v>
      </c>
      <c r="AZ96" s="135">
        <f>'SO 1.1.1 - elektroinstalace'!F35</f>
        <v>0</v>
      </c>
      <c r="BA96" s="135">
        <f>'SO 1.1.1 - elektroinstalace'!F36</f>
        <v>0</v>
      </c>
      <c r="BB96" s="135">
        <f>'SO 1.1.1 - elektroinstalace'!F37</f>
        <v>0</v>
      </c>
      <c r="BC96" s="135">
        <f>'SO 1.1.1 - elektroinstalace'!F38</f>
        <v>0</v>
      </c>
      <c r="BD96" s="137">
        <f>'SO 1.1.1 - elektroinstalace'!F39</f>
        <v>0</v>
      </c>
      <c r="BE96" s="4"/>
      <c r="BT96" s="138" t="s">
        <v>88</v>
      </c>
      <c r="BV96" s="138" t="s">
        <v>82</v>
      </c>
      <c r="BW96" s="138" t="s">
        <v>93</v>
      </c>
      <c r="BX96" s="138" t="s">
        <v>87</v>
      </c>
      <c r="CL96" s="138" t="s">
        <v>20</v>
      </c>
    </row>
    <row r="97" s="4" customFormat="1" ht="25.5" customHeight="1">
      <c r="A97" s="129" t="s">
        <v>89</v>
      </c>
      <c r="B97" s="67"/>
      <c r="C97" s="130"/>
      <c r="D97" s="130"/>
      <c r="E97" s="131" t="s">
        <v>94</v>
      </c>
      <c r="F97" s="131"/>
      <c r="G97" s="131"/>
      <c r="H97" s="131"/>
      <c r="I97" s="131"/>
      <c r="J97" s="130"/>
      <c r="K97" s="131" t="s">
        <v>95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'SO 1.1.2 - zemní a ostatn...'!J32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92</v>
      </c>
      <c r="AR97" s="69"/>
      <c r="AS97" s="134">
        <v>0</v>
      </c>
      <c r="AT97" s="135">
        <f>ROUND(SUM(AV97:AW97),2)</f>
        <v>0</v>
      </c>
      <c r="AU97" s="136">
        <f>'SO 1.1.2 - zemní a ostatn...'!P127</f>
        <v>0</v>
      </c>
      <c r="AV97" s="135">
        <f>'SO 1.1.2 - zemní a ostatn...'!J35</f>
        <v>0</v>
      </c>
      <c r="AW97" s="135">
        <f>'SO 1.1.2 - zemní a ostatn...'!J36</f>
        <v>0</v>
      </c>
      <c r="AX97" s="135">
        <f>'SO 1.1.2 - zemní a ostatn...'!J37</f>
        <v>0</v>
      </c>
      <c r="AY97" s="135">
        <f>'SO 1.1.2 - zemní a ostatn...'!J38</f>
        <v>0</v>
      </c>
      <c r="AZ97" s="135">
        <f>'SO 1.1.2 - zemní a ostatn...'!F35</f>
        <v>0</v>
      </c>
      <c r="BA97" s="135">
        <f>'SO 1.1.2 - zemní a ostatn...'!F36</f>
        <v>0</v>
      </c>
      <c r="BB97" s="135">
        <f>'SO 1.1.2 - zemní a ostatn...'!F37</f>
        <v>0</v>
      </c>
      <c r="BC97" s="135">
        <f>'SO 1.1.2 - zemní a ostatn...'!F38</f>
        <v>0</v>
      </c>
      <c r="BD97" s="137">
        <f>'SO 1.1.2 - zemní a ostatn...'!F39</f>
        <v>0</v>
      </c>
      <c r="BE97" s="4"/>
      <c r="BT97" s="138" t="s">
        <v>88</v>
      </c>
      <c r="BV97" s="138" t="s">
        <v>82</v>
      </c>
      <c r="BW97" s="138" t="s">
        <v>96</v>
      </c>
      <c r="BX97" s="138" t="s">
        <v>87</v>
      </c>
      <c r="CL97" s="138" t="s">
        <v>20</v>
      </c>
    </row>
    <row r="98" s="7" customFormat="1" ht="27" customHeight="1">
      <c r="A98" s="129" t="s">
        <v>89</v>
      </c>
      <c r="B98" s="116"/>
      <c r="C98" s="117"/>
      <c r="D98" s="118" t="s">
        <v>97</v>
      </c>
      <c r="E98" s="118"/>
      <c r="F98" s="118"/>
      <c r="G98" s="118"/>
      <c r="H98" s="118"/>
      <c r="I98" s="119"/>
      <c r="J98" s="118" t="s">
        <v>98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1">
        <f>'SO 1.1.3 - VRN'!J30</f>
        <v>0</v>
      </c>
      <c r="AH98" s="119"/>
      <c r="AI98" s="119"/>
      <c r="AJ98" s="119"/>
      <c r="AK98" s="119"/>
      <c r="AL98" s="119"/>
      <c r="AM98" s="119"/>
      <c r="AN98" s="121">
        <f>SUM(AG98,AT98)</f>
        <v>0</v>
      </c>
      <c r="AO98" s="119"/>
      <c r="AP98" s="119"/>
      <c r="AQ98" s="122" t="s">
        <v>99</v>
      </c>
      <c r="AR98" s="123"/>
      <c r="AS98" s="139">
        <v>0</v>
      </c>
      <c r="AT98" s="140">
        <f>ROUND(SUM(AV98:AW98),2)</f>
        <v>0</v>
      </c>
      <c r="AU98" s="141">
        <f>'SO 1.1.3 - VRN'!P118</f>
        <v>0</v>
      </c>
      <c r="AV98" s="140">
        <f>'SO 1.1.3 - VRN'!J33</f>
        <v>0</v>
      </c>
      <c r="AW98" s="140">
        <f>'SO 1.1.3 - VRN'!J34</f>
        <v>0</v>
      </c>
      <c r="AX98" s="140">
        <f>'SO 1.1.3 - VRN'!J35</f>
        <v>0</v>
      </c>
      <c r="AY98" s="140">
        <f>'SO 1.1.3 - VRN'!J36</f>
        <v>0</v>
      </c>
      <c r="AZ98" s="140">
        <f>'SO 1.1.3 - VRN'!F33</f>
        <v>0</v>
      </c>
      <c r="BA98" s="140">
        <f>'SO 1.1.3 - VRN'!F34</f>
        <v>0</v>
      </c>
      <c r="BB98" s="140">
        <f>'SO 1.1.3 - VRN'!F35</f>
        <v>0</v>
      </c>
      <c r="BC98" s="140">
        <f>'SO 1.1.3 - VRN'!F36</f>
        <v>0</v>
      </c>
      <c r="BD98" s="142">
        <f>'SO 1.1.3 - VRN'!F37</f>
        <v>0</v>
      </c>
      <c r="BE98" s="7"/>
      <c r="BT98" s="128" t="s">
        <v>22</v>
      </c>
      <c r="BV98" s="128" t="s">
        <v>82</v>
      </c>
      <c r="BW98" s="128" t="s">
        <v>100</v>
      </c>
      <c r="BX98" s="128" t="s">
        <v>5</v>
      </c>
      <c r="CL98" s="128" t="s">
        <v>20</v>
      </c>
      <c r="CM98" s="128" t="s">
        <v>88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JbRN5O/PKSykfe3DYf3ciBmgwzfgSXj5c/wD0h2P6sQiR4XppCC+ounc45+ptJ95XSDWsV7blT7Kg2vB2oI7rw==" hashValue="IIteEizNnDNL4lLzIPPbmUFgW0bYZcm9PLYzqkiP2Mj8cTDpwZOxYrAtmdCuAIrYxFnep+9Gset1uE4U7mToxw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E96:I96"/>
    <mergeCell ref="K96:AF96"/>
    <mergeCell ref="E97:I97"/>
    <mergeCell ref="K97:AF97"/>
    <mergeCell ref="D98:H98"/>
    <mergeCell ref="J98:AF98"/>
  </mergeCells>
  <hyperlinks>
    <hyperlink ref="A96" location="'SO 1.1.1 - elektroinstalace'!C2" display="/"/>
    <hyperlink ref="A97" location="'SO 1.1.2 - zemní a ostatn...'!C2" display="/"/>
    <hyperlink ref="A98" location="'SO 1.1.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88</v>
      </c>
    </row>
    <row r="4" s="1" customFormat="1" ht="24.96" customHeight="1">
      <c r="B4" s="17"/>
      <c r="D4" s="147" t="s">
        <v>101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stavby'!K6</f>
        <v>Oprava osvětlení v žst.Nejdek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102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103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104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105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19</v>
      </c>
      <c r="E13" s="35"/>
      <c r="F13" s="138" t="s">
        <v>20</v>
      </c>
      <c r="G13" s="35"/>
      <c r="H13" s="35"/>
      <c r="I13" s="153" t="s">
        <v>21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23</v>
      </c>
      <c r="E14" s="35"/>
      <c r="F14" s="138" t="s">
        <v>31</v>
      </c>
      <c r="G14" s="35"/>
      <c r="H14" s="35"/>
      <c r="I14" s="153" t="s">
        <v>25</v>
      </c>
      <c r="J14" s="154" t="str">
        <f>'Rekapitulace stavby'!AN8</f>
        <v>14. 6. 2019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29</v>
      </c>
      <c r="E16" s="35"/>
      <c r="F16" s="35"/>
      <c r="G16" s="35"/>
      <c r="H16" s="35"/>
      <c r="I16" s="153" t="s">
        <v>30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53" t="s">
        <v>32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33</v>
      </c>
      <c r="E19" s="35"/>
      <c r="F19" s="35"/>
      <c r="G19" s="35"/>
      <c r="H19" s="35"/>
      <c r="I19" s="153" t="s">
        <v>30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32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35</v>
      </c>
      <c r="E22" s="35"/>
      <c r="F22" s="35"/>
      <c r="G22" s="35"/>
      <c r="H22" s="35"/>
      <c r="I22" s="153" t="s">
        <v>30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3" t="s">
        <v>32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37</v>
      </c>
      <c r="E25" s="35"/>
      <c r="F25" s="35"/>
      <c r="G25" s="35"/>
      <c r="H25" s="35"/>
      <c r="I25" s="153" t="s">
        <v>30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38</v>
      </c>
      <c r="F26" s="35"/>
      <c r="G26" s="35"/>
      <c r="H26" s="35"/>
      <c r="I26" s="153" t="s">
        <v>32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39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40</v>
      </c>
      <c r="E32" s="35"/>
      <c r="F32" s="35"/>
      <c r="G32" s="35"/>
      <c r="H32" s="35"/>
      <c r="I32" s="151"/>
      <c r="J32" s="163">
        <f>ROUND(J123,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42</v>
      </c>
      <c r="G34" s="35"/>
      <c r="H34" s="35"/>
      <c r="I34" s="165" t="s">
        <v>41</v>
      </c>
      <c r="J34" s="164" t="s">
        <v>43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44</v>
      </c>
      <c r="E35" s="149" t="s">
        <v>45</v>
      </c>
      <c r="F35" s="167">
        <f>ROUND((SUM(BE123:BE248)),  2)</f>
        <v>0</v>
      </c>
      <c r="G35" s="35"/>
      <c r="H35" s="35"/>
      <c r="I35" s="168">
        <v>0.20999999999999999</v>
      </c>
      <c r="J35" s="167">
        <f>ROUND(((SUM(BE123:BE248))*I35),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46</v>
      </c>
      <c r="F36" s="167">
        <f>ROUND((SUM(BF123:BF248)),  2)</f>
        <v>0</v>
      </c>
      <c r="G36" s="35"/>
      <c r="H36" s="35"/>
      <c r="I36" s="168">
        <v>0.14999999999999999</v>
      </c>
      <c r="J36" s="167">
        <f>ROUND(((SUM(BF123:BF248))*I36),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47</v>
      </c>
      <c r="F37" s="167">
        <f>ROUND((SUM(BG123:BG248)),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48</v>
      </c>
      <c r="F38" s="167">
        <f>ROUND((SUM(BH123:BH248)),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49</v>
      </c>
      <c r="F39" s="167">
        <f>ROUND((SUM(BI123:BI248)),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50</v>
      </c>
      <c r="E41" s="171"/>
      <c r="F41" s="171"/>
      <c r="G41" s="172" t="s">
        <v>51</v>
      </c>
      <c r="H41" s="173" t="s">
        <v>52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53</v>
      </c>
      <c r="E50" s="178"/>
      <c r="F50" s="178"/>
      <c r="G50" s="177" t="s">
        <v>54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55</v>
      </c>
      <c r="E61" s="181"/>
      <c r="F61" s="182" t="s">
        <v>56</v>
      </c>
      <c r="G61" s="180" t="s">
        <v>55</v>
      </c>
      <c r="H61" s="181"/>
      <c r="I61" s="183"/>
      <c r="J61" s="184" t="s">
        <v>56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57</v>
      </c>
      <c r="E65" s="185"/>
      <c r="F65" s="185"/>
      <c r="G65" s="177" t="s">
        <v>58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55</v>
      </c>
      <c r="E76" s="181"/>
      <c r="F76" s="182" t="s">
        <v>56</v>
      </c>
      <c r="G76" s="180" t="s">
        <v>55</v>
      </c>
      <c r="H76" s="181"/>
      <c r="I76" s="183"/>
      <c r="J76" s="184" t="s">
        <v>56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3" t="str">
        <f>E7</f>
        <v>Oprava osvětlení v žst.Nejdek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102</v>
      </c>
      <c r="D86" s="19"/>
      <c r="E86" s="19"/>
      <c r="F86" s="19"/>
      <c r="G86" s="19"/>
      <c r="H86" s="19"/>
      <c r="I86" s="143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93" t="s">
        <v>103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104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SO 1.1.1 - elektroinstalace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23</v>
      </c>
      <c r="D91" s="37"/>
      <c r="E91" s="37"/>
      <c r="F91" s="24" t="str">
        <f>F14</f>
        <v xml:space="preserve"> </v>
      </c>
      <c r="G91" s="37"/>
      <c r="H91" s="37"/>
      <c r="I91" s="153" t="s">
        <v>25</v>
      </c>
      <c r="J91" s="76" t="str">
        <f>IF(J14="","",J14)</f>
        <v>14. 6. 2019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29</v>
      </c>
      <c r="D93" s="37"/>
      <c r="E93" s="37"/>
      <c r="F93" s="24" t="str">
        <f>E17</f>
        <v xml:space="preserve"> </v>
      </c>
      <c r="G93" s="37"/>
      <c r="H93" s="37"/>
      <c r="I93" s="153" t="s">
        <v>35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33</v>
      </c>
      <c r="D94" s="37"/>
      <c r="E94" s="37"/>
      <c r="F94" s="24" t="str">
        <f>IF(E20="","",E20)</f>
        <v>Vyplň údaj</v>
      </c>
      <c r="G94" s="37"/>
      <c r="H94" s="37"/>
      <c r="I94" s="153" t="s">
        <v>37</v>
      </c>
      <c r="J94" s="33" t="str">
        <f>E26</f>
        <v>Morávek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94" t="s">
        <v>107</v>
      </c>
      <c r="D96" s="195"/>
      <c r="E96" s="195"/>
      <c r="F96" s="195"/>
      <c r="G96" s="195"/>
      <c r="H96" s="195"/>
      <c r="I96" s="196"/>
      <c r="J96" s="197" t="s">
        <v>108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98" t="s">
        <v>109</v>
      </c>
      <c r="D98" s="37"/>
      <c r="E98" s="37"/>
      <c r="F98" s="37"/>
      <c r="G98" s="37"/>
      <c r="H98" s="37"/>
      <c r="I98" s="151"/>
      <c r="J98" s="107">
        <f>J123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110</v>
      </c>
    </row>
    <row r="99" hidden="1" s="9" customFormat="1" ht="24.96" customHeight="1">
      <c r="A99" s="9"/>
      <c r="B99" s="199"/>
      <c r="C99" s="200"/>
      <c r="D99" s="201" t="s">
        <v>111</v>
      </c>
      <c r="E99" s="202"/>
      <c r="F99" s="202"/>
      <c r="G99" s="202"/>
      <c r="H99" s="202"/>
      <c r="I99" s="203"/>
      <c r="J99" s="204">
        <f>J124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6"/>
      <c r="C100" s="130"/>
      <c r="D100" s="207" t="s">
        <v>112</v>
      </c>
      <c r="E100" s="208"/>
      <c r="F100" s="208"/>
      <c r="G100" s="208"/>
      <c r="H100" s="208"/>
      <c r="I100" s="209"/>
      <c r="J100" s="210">
        <f>J125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99"/>
      <c r="C101" s="200"/>
      <c r="D101" s="201" t="s">
        <v>113</v>
      </c>
      <c r="E101" s="202"/>
      <c r="F101" s="202"/>
      <c r="G101" s="202"/>
      <c r="H101" s="202"/>
      <c r="I101" s="203"/>
      <c r="J101" s="204">
        <f>J142</f>
        <v>0</v>
      </c>
      <c r="K101" s="200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151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189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/>
    <row r="105" hidden="1"/>
    <row r="106" hidden="1"/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192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114</v>
      </c>
      <c r="D108" s="37"/>
      <c r="E108" s="37"/>
      <c r="F108" s="37"/>
      <c r="G108" s="37"/>
      <c r="H108" s="37"/>
      <c r="I108" s="15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5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5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93" t="str">
        <f>E7</f>
        <v>Oprava osvětlení v žst.Nejdek</v>
      </c>
      <c r="F111" s="29"/>
      <c r="G111" s="29"/>
      <c r="H111" s="29"/>
      <c r="I111" s="15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102</v>
      </c>
      <c r="D112" s="19"/>
      <c r="E112" s="19"/>
      <c r="F112" s="19"/>
      <c r="G112" s="19"/>
      <c r="H112" s="19"/>
      <c r="I112" s="143"/>
      <c r="J112" s="19"/>
      <c r="K112" s="19"/>
      <c r="L112" s="17"/>
    </row>
    <row r="113" s="2" customFormat="1" ht="16.5" customHeight="1">
      <c r="A113" s="35"/>
      <c r="B113" s="36"/>
      <c r="C113" s="37"/>
      <c r="D113" s="37"/>
      <c r="E113" s="193" t="s">
        <v>103</v>
      </c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104</v>
      </c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E11</f>
        <v>SO 1.1.1 - elektroinstalace</v>
      </c>
      <c r="F115" s="37"/>
      <c r="G115" s="37"/>
      <c r="H115" s="37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23</v>
      </c>
      <c r="D117" s="37"/>
      <c r="E117" s="37"/>
      <c r="F117" s="24" t="str">
        <f>F14</f>
        <v xml:space="preserve"> </v>
      </c>
      <c r="G117" s="37"/>
      <c r="H117" s="37"/>
      <c r="I117" s="153" t="s">
        <v>25</v>
      </c>
      <c r="J117" s="76" t="str">
        <f>IF(J14="","",J14)</f>
        <v>14. 6. 2019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29</v>
      </c>
      <c r="D119" s="37"/>
      <c r="E119" s="37"/>
      <c r="F119" s="24" t="str">
        <f>E17</f>
        <v xml:space="preserve"> </v>
      </c>
      <c r="G119" s="37"/>
      <c r="H119" s="37"/>
      <c r="I119" s="153" t="s">
        <v>35</v>
      </c>
      <c r="J119" s="33" t="str">
        <f>E23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33</v>
      </c>
      <c r="D120" s="37"/>
      <c r="E120" s="37"/>
      <c r="F120" s="24" t="str">
        <f>IF(E20="","",E20)</f>
        <v>Vyplň údaj</v>
      </c>
      <c r="G120" s="37"/>
      <c r="H120" s="37"/>
      <c r="I120" s="153" t="s">
        <v>37</v>
      </c>
      <c r="J120" s="33" t="str">
        <f>E26</f>
        <v>Morávek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212"/>
      <c r="B122" s="213"/>
      <c r="C122" s="214" t="s">
        <v>115</v>
      </c>
      <c r="D122" s="215" t="s">
        <v>65</v>
      </c>
      <c r="E122" s="215" t="s">
        <v>61</v>
      </c>
      <c r="F122" s="215" t="s">
        <v>62</v>
      </c>
      <c r="G122" s="215" t="s">
        <v>116</v>
      </c>
      <c r="H122" s="215" t="s">
        <v>117</v>
      </c>
      <c r="I122" s="216" t="s">
        <v>118</v>
      </c>
      <c r="J122" s="215" t="s">
        <v>108</v>
      </c>
      <c r="K122" s="217" t="s">
        <v>119</v>
      </c>
      <c r="L122" s="218"/>
      <c r="M122" s="97" t="s">
        <v>1</v>
      </c>
      <c r="N122" s="98" t="s">
        <v>44</v>
      </c>
      <c r="O122" s="98" t="s">
        <v>120</v>
      </c>
      <c r="P122" s="98" t="s">
        <v>121</v>
      </c>
      <c r="Q122" s="98" t="s">
        <v>122</v>
      </c>
      <c r="R122" s="98" t="s">
        <v>123</v>
      </c>
      <c r="S122" s="98" t="s">
        <v>124</v>
      </c>
      <c r="T122" s="99" t="s">
        <v>125</v>
      </c>
      <c r="U122" s="21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/>
    </row>
    <row r="123" s="2" customFormat="1" ht="22.8" customHeight="1">
      <c r="A123" s="35"/>
      <c r="B123" s="36"/>
      <c r="C123" s="104" t="s">
        <v>126</v>
      </c>
      <c r="D123" s="37"/>
      <c r="E123" s="37"/>
      <c r="F123" s="37"/>
      <c r="G123" s="37"/>
      <c r="H123" s="37"/>
      <c r="I123" s="151"/>
      <c r="J123" s="219">
        <f>BK123</f>
        <v>0</v>
      </c>
      <c r="K123" s="37"/>
      <c r="L123" s="41"/>
      <c r="M123" s="100"/>
      <c r="N123" s="220"/>
      <c r="O123" s="101"/>
      <c r="P123" s="221">
        <f>P124+P142</f>
        <v>0</v>
      </c>
      <c r="Q123" s="101"/>
      <c r="R123" s="221">
        <f>R124+R142</f>
        <v>0</v>
      </c>
      <c r="S123" s="101"/>
      <c r="T123" s="222">
        <f>T124+T142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79</v>
      </c>
      <c r="AU123" s="14" t="s">
        <v>110</v>
      </c>
      <c r="BK123" s="223">
        <f>BK124+BK142</f>
        <v>0</v>
      </c>
    </row>
    <row r="124" s="12" customFormat="1" ht="25.92" customHeight="1">
      <c r="A124" s="12"/>
      <c r="B124" s="224"/>
      <c r="C124" s="225"/>
      <c r="D124" s="226" t="s">
        <v>79</v>
      </c>
      <c r="E124" s="227" t="s">
        <v>127</v>
      </c>
      <c r="F124" s="227" t="s">
        <v>128</v>
      </c>
      <c r="G124" s="225"/>
      <c r="H124" s="225"/>
      <c r="I124" s="228"/>
      <c r="J124" s="229">
        <f>BK124</f>
        <v>0</v>
      </c>
      <c r="K124" s="225"/>
      <c r="L124" s="230"/>
      <c r="M124" s="231"/>
      <c r="N124" s="232"/>
      <c r="O124" s="232"/>
      <c r="P124" s="233">
        <f>P125</f>
        <v>0</v>
      </c>
      <c r="Q124" s="232"/>
      <c r="R124" s="233">
        <f>R125</f>
        <v>0</v>
      </c>
      <c r="S124" s="232"/>
      <c r="T124" s="234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5" t="s">
        <v>129</v>
      </c>
      <c r="AT124" s="236" t="s">
        <v>79</v>
      </c>
      <c r="AU124" s="236" t="s">
        <v>80</v>
      </c>
      <c r="AY124" s="235" t="s">
        <v>130</v>
      </c>
      <c r="BK124" s="237">
        <f>BK125</f>
        <v>0</v>
      </c>
    </row>
    <row r="125" s="12" customFormat="1" ht="22.8" customHeight="1">
      <c r="A125" s="12"/>
      <c r="B125" s="224"/>
      <c r="C125" s="225"/>
      <c r="D125" s="226" t="s">
        <v>79</v>
      </c>
      <c r="E125" s="238" t="s">
        <v>131</v>
      </c>
      <c r="F125" s="238" t="s">
        <v>132</v>
      </c>
      <c r="G125" s="225"/>
      <c r="H125" s="225"/>
      <c r="I125" s="228"/>
      <c r="J125" s="239">
        <f>BK125</f>
        <v>0</v>
      </c>
      <c r="K125" s="225"/>
      <c r="L125" s="230"/>
      <c r="M125" s="231"/>
      <c r="N125" s="232"/>
      <c r="O125" s="232"/>
      <c r="P125" s="233">
        <f>SUM(P126:P141)</f>
        <v>0</v>
      </c>
      <c r="Q125" s="232"/>
      <c r="R125" s="233">
        <f>SUM(R126:R141)</f>
        <v>0</v>
      </c>
      <c r="S125" s="232"/>
      <c r="T125" s="234">
        <f>SUM(T126:T141)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5" t="s">
        <v>129</v>
      </c>
      <c r="AT125" s="236" t="s">
        <v>79</v>
      </c>
      <c r="AU125" s="236" t="s">
        <v>22</v>
      </c>
      <c r="AY125" s="235" t="s">
        <v>130</v>
      </c>
      <c r="BK125" s="237">
        <f>SUM(BK126:BK141)</f>
        <v>0</v>
      </c>
    </row>
    <row r="126" s="2" customFormat="1" ht="36" customHeight="1">
      <c r="A126" s="35"/>
      <c r="B126" s="36"/>
      <c r="C126" s="240" t="s">
        <v>22</v>
      </c>
      <c r="D126" s="240" t="s">
        <v>133</v>
      </c>
      <c r="E126" s="241" t="s">
        <v>134</v>
      </c>
      <c r="F126" s="242" t="s">
        <v>135</v>
      </c>
      <c r="G126" s="243" t="s">
        <v>136</v>
      </c>
      <c r="H126" s="244">
        <v>4</v>
      </c>
      <c r="I126" s="245"/>
      <c r="J126" s="246">
        <f>ROUND(I126*H126,2)</f>
        <v>0</v>
      </c>
      <c r="K126" s="242" t="s">
        <v>137</v>
      </c>
      <c r="L126" s="41"/>
      <c r="M126" s="247" t="s">
        <v>1</v>
      </c>
      <c r="N126" s="248" t="s">
        <v>45</v>
      </c>
      <c r="O126" s="88"/>
      <c r="P126" s="249">
        <f>O126*H126</f>
        <v>0</v>
      </c>
      <c r="Q126" s="249">
        <v>0</v>
      </c>
      <c r="R126" s="249">
        <f>Q126*H126</f>
        <v>0</v>
      </c>
      <c r="S126" s="249">
        <v>0</v>
      </c>
      <c r="T126" s="25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51" t="s">
        <v>138</v>
      </c>
      <c r="AT126" s="251" t="s">
        <v>133</v>
      </c>
      <c r="AU126" s="251" t="s">
        <v>88</v>
      </c>
      <c r="AY126" s="14" t="s">
        <v>130</v>
      </c>
      <c r="BE126" s="252">
        <f>IF(N126="základní",J126,0)</f>
        <v>0</v>
      </c>
      <c r="BF126" s="252">
        <f>IF(N126="snížená",J126,0)</f>
        <v>0</v>
      </c>
      <c r="BG126" s="252">
        <f>IF(N126="zákl. přenesená",J126,0)</f>
        <v>0</v>
      </c>
      <c r="BH126" s="252">
        <f>IF(N126="sníž. přenesená",J126,0)</f>
        <v>0</v>
      </c>
      <c r="BI126" s="252">
        <f>IF(N126="nulová",J126,0)</f>
        <v>0</v>
      </c>
      <c r="BJ126" s="14" t="s">
        <v>22</v>
      </c>
      <c r="BK126" s="252">
        <f>ROUND(I126*H126,2)</f>
        <v>0</v>
      </c>
      <c r="BL126" s="14" t="s">
        <v>138</v>
      </c>
      <c r="BM126" s="251" t="s">
        <v>139</v>
      </c>
    </row>
    <row r="127" s="2" customFormat="1">
      <c r="A127" s="35"/>
      <c r="B127" s="36"/>
      <c r="C127" s="37"/>
      <c r="D127" s="253" t="s">
        <v>140</v>
      </c>
      <c r="E127" s="37"/>
      <c r="F127" s="254" t="s">
        <v>141</v>
      </c>
      <c r="G127" s="37"/>
      <c r="H127" s="37"/>
      <c r="I127" s="151"/>
      <c r="J127" s="37"/>
      <c r="K127" s="37"/>
      <c r="L127" s="41"/>
      <c r="M127" s="255"/>
      <c r="N127" s="256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140</v>
      </c>
      <c r="AU127" s="14" t="s">
        <v>88</v>
      </c>
    </row>
    <row r="128" s="2" customFormat="1" ht="36" customHeight="1">
      <c r="A128" s="35"/>
      <c r="B128" s="36"/>
      <c r="C128" s="240" t="s">
        <v>88</v>
      </c>
      <c r="D128" s="240" t="s">
        <v>133</v>
      </c>
      <c r="E128" s="241" t="s">
        <v>142</v>
      </c>
      <c r="F128" s="242" t="s">
        <v>143</v>
      </c>
      <c r="G128" s="243" t="s">
        <v>136</v>
      </c>
      <c r="H128" s="244">
        <v>4</v>
      </c>
      <c r="I128" s="245"/>
      <c r="J128" s="246">
        <f>ROUND(I128*H128,2)</f>
        <v>0</v>
      </c>
      <c r="K128" s="242" t="s">
        <v>137</v>
      </c>
      <c r="L128" s="41"/>
      <c r="M128" s="247" t="s">
        <v>1</v>
      </c>
      <c r="N128" s="248" t="s">
        <v>45</v>
      </c>
      <c r="O128" s="88"/>
      <c r="P128" s="249">
        <f>O128*H128</f>
        <v>0</v>
      </c>
      <c r="Q128" s="249">
        <v>0</v>
      </c>
      <c r="R128" s="249">
        <f>Q128*H128</f>
        <v>0</v>
      </c>
      <c r="S128" s="249">
        <v>0</v>
      </c>
      <c r="T128" s="25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51" t="s">
        <v>138</v>
      </c>
      <c r="AT128" s="251" t="s">
        <v>133</v>
      </c>
      <c r="AU128" s="251" t="s">
        <v>88</v>
      </c>
      <c r="AY128" s="14" t="s">
        <v>130</v>
      </c>
      <c r="BE128" s="252">
        <f>IF(N128="základní",J128,0)</f>
        <v>0</v>
      </c>
      <c r="BF128" s="252">
        <f>IF(N128="snížená",J128,0)</f>
        <v>0</v>
      </c>
      <c r="BG128" s="252">
        <f>IF(N128="zákl. přenesená",J128,0)</f>
        <v>0</v>
      </c>
      <c r="BH128" s="252">
        <f>IF(N128="sníž. přenesená",J128,0)</f>
        <v>0</v>
      </c>
      <c r="BI128" s="252">
        <f>IF(N128="nulová",J128,0)</f>
        <v>0</v>
      </c>
      <c r="BJ128" s="14" t="s">
        <v>22</v>
      </c>
      <c r="BK128" s="252">
        <f>ROUND(I128*H128,2)</f>
        <v>0</v>
      </c>
      <c r="BL128" s="14" t="s">
        <v>138</v>
      </c>
      <c r="BM128" s="251" t="s">
        <v>144</v>
      </c>
    </row>
    <row r="129" s="2" customFormat="1">
      <c r="A129" s="35"/>
      <c r="B129" s="36"/>
      <c r="C129" s="37"/>
      <c r="D129" s="253" t="s">
        <v>140</v>
      </c>
      <c r="E129" s="37"/>
      <c r="F129" s="254" t="s">
        <v>145</v>
      </c>
      <c r="G129" s="37"/>
      <c r="H129" s="37"/>
      <c r="I129" s="151"/>
      <c r="J129" s="37"/>
      <c r="K129" s="37"/>
      <c r="L129" s="41"/>
      <c r="M129" s="255"/>
      <c r="N129" s="256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140</v>
      </c>
      <c r="AU129" s="14" t="s">
        <v>88</v>
      </c>
    </row>
    <row r="130" s="2" customFormat="1" ht="24" customHeight="1">
      <c r="A130" s="35"/>
      <c r="B130" s="36"/>
      <c r="C130" s="240" t="s">
        <v>146</v>
      </c>
      <c r="D130" s="240" t="s">
        <v>133</v>
      </c>
      <c r="E130" s="241" t="s">
        <v>147</v>
      </c>
      <c r="F130" s="242" t="s">
        <v>148</v>
      </c>
      <c r="G130" s="243" t="s">
        <v>149</v>
      </c>
      <c r="H130" s="244">
        <v>600</v>
      </c>
      <c r="I130" s="245"/>
      <c r="J130" s="246">
        <f>ROUND(I130*H130,2)</f>
        <v>0</v>
      </c>
      <c r="K130" s="242" t="s">
        <v>137</v>
      </c>
      <c r="L130" s="41"/>
      <c r="M130" s="247" t="s">
        <v>1</v>
      </c>
      <c r="N130" s="248" t="s">
        <v>45</v>
      </c>
      <c r="O130" s="88"/>
      <c r="P130" s="249">
        <f>O130*H130</f>
        <v>0</v>
      </c>
      <c r="Q130" s="249">
        <v>0</v>
      </c>
      <c r="R130" s="249">
        <f>Q130*H130</f>
        <v>0</v>
      </c>
      <c r="S130" s="249">
        <v>0</v>
      </c>
      <c r="T130" s="25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1" t="s">
        <v>138</v>
      </c>
      <c r="AT130" s="251" t="s">
        <v>133</v>
      </c>
      <c r="AU130" s="251" t="s">
        <v>88</v>
      </c>
      <c r="AY130" s="14" t="s">
        <v>130</v>
      </c>
      <c r="BE130" s="252">
        <f>IF(N130="základní",J130,0)</f>
        <v>0</v>
      </c>
      <c r="BF130" s="252">
        <f>IF(N130="snížená",J130,0)</f>
        <v>0</v>
      </c>
      <c r="BG130" s="252">
        <f>IF(N130="zákl. přenesená",J130,0)</f>
        <v>0</v>
      </c>
      <c r="BH130" s="252">
        <f>IF(N130="sníž. přenesená",J130,0)</f>
        <v>0</v>
      </c>
      <c r="BI130" s="252">
        <f>IF(N130="nulová",J130,0)</f>
        <v>0</v>
      </c>
      <c r="BJ130" s="14" t="s">
        <v>22</v>
      </c>
      <c r="BK130" s="252">
        <f>ROUND(I130*H130,2)</f>
        <v>0</v>
      </c>
      <c r="BL130" s="14" t="s">
        <v>138</v>
      </c>
      <c r="BM130" s="251" t="s">
        <v>150</v>
      </c>
    </row>
    <row r="131" s="2" customFormat="1">
      <c r="A131" s="35"/>
      <c r="B131" s="36"/>
      <c r="C131" s="37"/>
      <c r="D131" s="253" t="s">
        <v>140</v>
      </c>
      <c r="E131" s="37"/>
      <c r="F131" s="254" t="s">
        <v>151</v>
      </c>
      <c r="G131" s="37"/>
      <c r="H131" s="37"/>
      <c r="I131" s="151"/>
      <c r="J131" s="37"/>
      <c r="K131" s="37"/>
      <c r="L131" s="41"/>
      <c r="M131" s="255"/>
      <c r="N131" s="256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140</v>
      </c>
      <c r="AU131" s="14" t="s">
        <v>88</v>
      </c>
    </row>
    <row r="132" s="2" customFormat="1" ht="60" customHeight="1">
      <c r="A132" s="35"/>
      <c r="B132" s="36"/>
      <c r="C132" s="240" t="s">
        <v>129</v>
      </c>
      <c r="D132" s="240" t="s">
        <v>133</v>
      </c>
      <c r="E132" s="241" t="s">
        <v>152</v>
      </c>
      <c r="F132" s="242" t="s">
        <v>153</v>
      </c>
      <c r="G132" s="243" t="s">
        <v>154</v>
      </c>
      <c r="H132" s="244">
        <v>4</v>
      </c>
      <c r="I132" s="245"/>
      <c r="J132" s="246">
        <f>ROUND(I132*H132,2)</f>
        <v>0</v>
      </c>
      <c r="K132" s="242" t="s">
        <v>137</v>
      </c>
      <c r="L132" s="41"/>
      <c r="M132" s="247" t="s">
        <v>1</v>
      </c>
      <c r="N132" s="248" t="s">
        <v>45</v>
      </c>
      <c r="O132" s="88"/>
      <c r="P132" s="249">
        <f>O132*H132</f>
        <v>0</v>
      </c>
      <c r="Q132" s="249">
        <v>0</v>
      </c>
      <c r="R132" s="249">
        <f>Q132*H132</f>
        <v>0</v>
      </c>
      <c r="S132" s="249">
        <v>0</v>
      </c>
      <c r="T132" s="25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1" t="s">
        <v>138</v>
      </c>
      <c r="AT132" s="251" t="s">
        <v>133</v>
      </c>
      <c r="AU132" s="251" t="s">
        <v>88</v>
      </c>
      <c r="AY132" s="14" t="s">
        <v>130</v>
      </c>
      <c r="BE132" s="252">
        <f>IF(N132="základní",J132,0)</f>
        <v>0</v>
      </c>
      <c r="BF132" s="252">
        <f>IF(N132="snížená",J132,0)</f>
        <v>0</v>
      </c>
      <c r="BG132" s="252">
        <f>IF(N132="zákl. přenesená",J132,0)</f>
        <v>0</v>
      </c>
      <c r="BH132" s="252">
        <f>IF(N132="sníž. přenesená",J132,0)</f>
        <v>0</v>
      </c>
      <c r="BI132" s="252">
        <f>IF(N132="nulová",J132,0)</f>
        <v>0</v>
      </c>
      <c r="BJ132" s="14" t="s">
        <v>22</v>
      </c>
      <c r="BK132" s="252">
        <f>ROUND(I132*H132,2)</f>
        <v>0</v>
      </c>
      <c r="BL132" s="14" t="s">
        <v>138</v>
      </c>
      <c r="BM132" s="251" t="s">
        <v>155</v>
      </c>
    </row>
    <row r="133" s="2" customFormat="1">
      <c r="A133" s="35"/>
      <c r="B133" s="36"/>
      <c r="C133" s="37"/>
      <c r="D133" s="253" t="s">
        <v>140</v>
      </c>
      <c r="E133" s="37"/>
      <c r="F133" s="254" t="s">
        <v>156</v>
      </c>
      <c r="G133" s="37"/>
      <c r="H133" s="37"/>
      <c r="I133" s="151"/>
      <c r="J133" s="37"/>
      <c r="K133" s="37"/>
      <c r="L133" s="41"/>
      <c r="M133" s="255"/>
      <c r="N133" s="256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140</v>
      </c>
      <c r="AU133" s="14" t="s">
        <v>88</v>
      </c>
    </row>
    <row r="134" s="2" customFormat="1" ht="24" customHeight="1">
      <c r="A134" s="35"/>
      <c r="B134" s="36"/>
      <c r="C134" s="240" t="s">
        <v>157</v>
      </c>
      <c r="D134" s="240" t="s">
        <v>133</v>
      </c>
      <c r="E134" s="241" t="s">
        <v>158</v>
      </c>
      <c r="F134" s="242" t="s">
        <v>159</v>
      </c>
      <c r="G134" s="243" t="s">
        <v>136</v>
      </c>
      <c r="H134" s="244">
        <v>2</v>
      </c>
      <c r="I134" s="245"/>
      <c r="J134" s="246">
        <f>ROUND(I134*H134,2)</f>
        <v>0</v>
      </c>
      <c r="K134" s="242" t="s">
        <v>137</v>
      </c>
      <c r="L134" s="41"/>
      <c r="M134" s="247" t="s">
        <v>1</v>
      </c>
      <c r="N134" s="248" t="s">
        <v>45</v>
      </c>
      <c r="O134" s="88"/>
      <c r="P134" s="249">
        <f>O134*H134</f>
        <v>0</v>
      </c>
      <c r="Q134" s="249">
        <v>0</v>
      </c>
      <c r="R134" s="249">
        <f>Q134*H134</f>
        <v>0</v>
      </c>
      <c r="S134" s="249">
        <v>0</v>
      </c>
      <c r="T134" s="25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1" t="s">
        <v>138</v>
      </c>
      <c r="AT134" s="251" t="s">
        <v>133</v>
      </c>
      <c r="AU134" s="251" t="s">
        <v>88</v>
      </c>
      <c r="AY134" s="14" t="s">
        <v>130</v>
      </c>
      <c r="BE134" s="252">
        <f>IF(N134="základní",J134,0)</f>
        <v>0</v>
      </c>
      <c r="BF134" s="252">
        <f>IF(N134="snížená",J134,0)</f>
        <v>0</v>
      </c>
      <c r="BG134" s="252">
        <f>IF(N134="zákl. přenesená",J134,0)</f>
        <v>0</v>
      </c>
      <c r="BH134" s="252">
        <f>IF(N134="sníž. přenesená",J134,0)</f>
        <v>0</v>
      </c>
      <c r="BI134" s="252">
        <f>IF(N134="nulová",J134,0)</f>
        <v>0</v>
      </c>
      <c r="BJ134" s="14" t="s">
        <v>22</v>
      </c>
      <c r="BK134" s="252">
        <f>ROUND(I134*H134,2)</f>
        <v>0</v>
      </c>
      <c r="BL134" s="14" t="s">
        <v>138</v>
      </c>
      <c r="BM134" s="251" t="s">
        <v>160</v>
      </c>
    </row>
    <row r="135" s="2" customFormat="1">
      <c r="A135" s="35"/>
      <c r="B135" s="36"/>
      <c r="C135" s="37"/>
      <c r="D135" s="253" t="s">
        <v>140</v>
      </c>
      <c r="E135" s="37"/>
      <c r="F135" s="254" t="s">
        <v>159</v>
      </c>
      <c r="G135" s="37"/>
      <c r="H135" s="37"/>
      <c r="I135" s="151"/>
      <c r="J135" s="37"/>
      <c r="K135" s="37"/>
      <c r="L135" s="41"/>
      <c r="M135" s="255"/>
      <c r="N135" s="256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140</v>
      </c>
      <c r="AU135" s="14" t="s">
        <v>88</v>
      </c>
    </row>
    <row r="136" s="2" customFormat="1" ht="24" customHeight="1">
      <c r="A136" s="35"/>
      <c r="B136" s="36"/>
      <c r="C136" s="240" t="s">
        <v>161</v>
      </c>
      <c r="D136" s="240" t="s">
        <v>133</v>
      </c>
      <c r="E136" s="241" t="s">
        <v>162</v>
      </c>
      <c r="F136" s="242" t="s">
        <v>163</v>
      </c>
      <c r="G136" s="243" t="s">
        <v>136</v>
      </c>
      <c r="H136" s="244">
        <v>1</v>
      </c>
      <c r="I136" s="245"/>
      <c r="J136" s="246">
        <f>ROUND(I136*H136,2)</f>
        <v>0</v>
      </c>
      <c r="K136" s="242" t="s">
        <v>137</v>
      </c>
      <c r="L136" s="41"/>
      <c r="M136" s="247" t="s">
        <v>1</v>
      </c>
      <c r="N136" s="248" t="s">
        <v>45</v>
      </c>
      <c r="O136" s="88"/>
      <c r="P136" s="249">
        <f>O136*H136</f>
        <v>0</v>
      </c>
      <c r="Q136" s="249">
        <v>0</v>
      </c>
      <c r="R136" s="249">
        <f>Q136*H136</f>
        <v>0</v>
      </c>
      <c r="S136" s="249">
        <v>0</v>
      </c>
      <c r="T136" s="25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1" t="s">
        <v>138</v>
      </c>
      <c r="AT136" s="251" t="s">
        <v>133</v>
      </c>
      <c r="AU136" s="251" t="s">
        <v>88</v>
      </c>
      <c r="AY136" s="14" t="s">
        <v>130</v>
      </c>
      <c r="BE136" s="252">
        <f>IF(N136="základní",J136,0)</f>
        <v>0</v>
      </c>
      <c r="BF136" s="252">
        <f>IF(N136="snížená",J136,0)</f>
        <v>0</v>
      </c>
      <c r="BG136" s="252">
        <f>IF(N136="zákl. přenesená",J136,0)</f>
        <v>0</v>
      </c>
      <c r="BH136" s="252">
        <f>IF(N136="sníž. přenesená",J136,0)</f>
        <v>0</v>
      </c>
      <c r="BI136" s="252">
        <f>IF(N136="nulová",J136,0)</f>
        <v>0</v>
      </c>
      <c r="BJ136" s="14" t="s">
        <v>22</v>
      </c>
      <c r="BK136" s="252">
        <f>ROUND(I136*H136,2)</f>
        <v>0</v>
      </c>
      <c r="BL136" s="14" t="s">
        <v>138</v>
      </c>
      <c r="BM136" s="251" t="s">
        <v>164</v>
      </c>
    </row>
    <row r="137" s="2" customFormat="1">
      <c r="A137" s="35"/>
      <c r="B137" s="36"/>
      <c r="C137" s="37"/>
      <c r="D137" s="253" t="s">
        <v>140</v>
      </c>
      <c r="E137" s="37"/>
      <c r="F137" s="254" t="s">
        <v>163</v>
      </c>
      <c r="G137" s="37"/>
      <c r="H137" s="37"/>
      <c r="I137" s="151"/>
      <c r="J137" s="37"/>
      <c r="K137" s="37"/>
      <c r="L137" s="41"/>
      <c r="M137" s="255"/>
      <c r="N137" s="256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140</v>
      </c>
      <c r="AU137" s="14" t="s">
        <v>88</v>
      </c>
    </row>
    <row r="138" s="2" customFormat="1" ht="24" customHeight="1">
      <c r="A138" s="35"/>
      <c r="B138" s="36"/>
      <c r="C138" s="240" t="s">
        <v>165</v>
      </c>
      <c r="D138" s="240" t="s">
        <v>133</v>
      </c>
      <c r="E138" s="241" t="s">
        <v>166</v>
      </c>
      <c r="F138" s="242" t="s">
        <v>167</v>
      </c>
      <c r="G138" s="243" t="s">
        <v>136</v>
      </c>
      <c r="H138" s="244">
        <v>1</v>
      </c>
      <c r="I138" s="245"/>
      <c r="J138" s="246">
        <f>ROUND(I138*H138,2)</f>
        <v>0</v>
      </c>
      <c r="K138" s="242" t="s">
        <v>137</v>
      </c>
      <c r="L138" s="41"/>
      <c r="M138" s="247" t="s">
        <v>1</v>
      </c>
      <c r="N138" s="248" t="s">
        <v>45</v>
      </c>
      <c r="O138" s="88"/>
      <c r="P138" s="249">
        <f>O138*H138</f>
        <v>0</v>
      </c>
      <c r="Q138" s="249">
        <v>0</v>
      </c>
      <c r="R138" s="249">
        <f>Q138*H138</f>
        <v>0</v>
      </c>
      <c r="S138" s="249">
        <v>0</v>
      </c>
      <c r="T138" s="25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1" t="s">
        <v>138</v>
      </c>
      <c r="AT138" s="251" t="s">
        <v>133</v>
      </c>
      <c r="AU138" s="251" t="s">
        <v>88</v>
      </c>
      <c r="AY138" s="14" t="s">
        <v>130</v>
      </c>
      <c r="BE138" s="252">
        <f>IF(N138="základní",J138,0)</f>
        <v>0</v>
      </c>
      <c r="BF138" s="252">
        <f>IF(N138="snížená",J138,0)</f>
        <v>0</v>
      </c>
      <c r="BG138" s="252">
        <f>IF(N138="zákl. přenesená",J138,0)</f>
        <v>0</v>
      </c>
      <c r="BH138" s="252">
        <f>IF(N138="sníž. přenesená",J138,0)</f>
        <v>0</v>
      </c>
      <c r="BI138" s="252">
        <f>IF(N138="nulová",J138,0)</f>
        <v>0</v>
      </c>
      <c r="BJ138" s="14" t="s">
        <v>22</v>
      </c>
      <c r="BK138" s="252">
        <f>ROUND(I138*H138,2)</f>
        <v>0</v>
      </c>
      <c r="BL138" s="14" t="s">
        <v>138</v>
      </c>
      <c r="BM138" s="251" t="s">
        <v>168</v>
      </c>
    </row>
    <row r="139" s="2" customFormat="1">
      <c r="A139" s="35"/>
      <c r="B139" s="36"/>
      <c r="C139" s="37"/>
      <c r="D139" s="253" t="s">
        <v>140</v>
      </c>
      <c r="E139" s="37"/>
      <c r="F139" s="254" t="s">
        <v>167</v>
      </c>
      <c r="G139" s="37"/>
      <c r="H139" s="37"/>
      <c r="I139" s="151"/>
      <c r="J139" s="37"/>
      <c r="K139" s="37"/>
      <c r="L139" s="41"/>
      <c r="M139" s="255"/>
      <c r="N139" s="256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140</v>
      </c>
      <c r="AU139" s="14" t="s">
        <v>88</v>
      </c>
    </row>
    <row r="140" s="2" customFormat="1" ht="24" customHeight="1">
      <c r="A140" s="35"/>
      <c r="B140" s="36"/>
      <c r="C140" s="240" t="s">
        <v>169</v>
      </c>
      <c r="D140" s="240" t="s">
        <v>133</v>
      </c>
      <c r="E140" s="241" t="s">
        <v>170</v>
      </c>
      <c r="F140" s="242" t="s">
        <v>171</v>
      </c>
      <c r="G140" s="243" t="s">
        <v>154</v>
      </c>
      <c r="H140" s="244">
        <v>4</v>
      </c>
      <c r="I140" s="245"/>
      <c r="J140" s="246">
        <f>ROUND(I140*H140,2)</f>
        <v>0</v>
      </c>
      <c r="K140" s="242" t="s">
        <v>137</v>
      </c>
      <c r="L140" s="41"/>
      <c r="M140" s="247" t="s">
        <v>1</v>
      </c>
      <c r="N140" s="248" t="s">
        <v>45</v>
      </c>
      <c r="O140" s="88"/>
      <c r="P140" s="249">
        <f>O140*H140</f>
        <v>0</v>
      </c>
      <c r="Q140" s="249">
        <v>0</v>
      </c>
      <c r="R140" s="249">
        <f>Q140*H140</f>
        <v>0</v>
      </c>
      <c r="S140" s="249">
        <v>0</v>
      </c>
      <c r="T140" s="25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1" t="s">
        <v>138</v>
      </c>
      <c r="AT140" s="251" t="s">
        <v>133</v>
      </c>
      <c r="AU140" s="251" t="s">
        <v>88</v>
      </c>
      <c r="AY140" s="14" t="s">
        <v>130</v>
      </c>
      <c r="BE140" s="252">
        <f>IF(N140="základní",J140,0)</f>
        <v>0</v>
      </c>
      <c r="BF140" s="252">
        <f>IF(N140="snížená",J140,0)</f>
        <v>0</v>
      </c>
      <c r="BG140" s="252">
        <f>IF(N140="zákl. přenesená",J140,0)</f>
        <v>0</v>
      </c>
      <c r="BH140" s="252">
        <f>IF(N140="sníž. přenesená",J140,0)</f>
        <v>0</v>
      </c>
      <c r="BI140" s="252">
        <f>IF(N140="nulová",J140,0)</f>
        <v>0</v>
      </c>
      <c r="BJ140" s="14" t="s">
        <v>22</v>
      </c>
      <c r="BK140" s="252">
        <f>ROUND(I140*H140,2)</f>
        <v>0</v>
      </c>
      <c r="BL140" s="14" t="s">
        <v>138</v>
      </c>
      <c r="BM140" s="251" t="s">
        <v>172</v>
      </c>
    </row>
    <row r="141" s="2" customFormat="1">
      <c r="A141" s="35"/>
      <c r="B141" s="36"/>
      <c r="C141" s="37"/>
      <c r="D141" s="253" t="s">
        <v>140</v>
      </c>
      <c r="E141" s="37"/>
      <c r="F141" s="254" t="s">
        <v>173</v>
      </c>
      <c r="G141" s="37"/>
      <c r="H141" s="37"/>
      <c r="I141" s="151"/>
      <c r="J141" s="37"/>
      <c r="K141" s="37"/>
      <c r="L141" s="41"/>
      <c r="M141" s="255"/>
      <c r="N141" s="256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140</v>
      </c>
      <c r="AU141" s="14" t="s">
        <v>88</v>
      </c>
    </row>
    <row r="142" s="12" customFormat="1" ht="25.92" customHeight="1">
      <c r="A142" s="12"/>
      <c r="B142" s="224"/>
      <c r="C142" s="225"/>
      <c r="D142" s="226" t="s">
        <v>79</v>
      </c>
      <c r="E142" s="227" t="s">
        <v>174</v>
      </c>
      <c r="F142" s="227" t="s">
        <v>175</v>
      </c>
      <c r="G142" s="225"/>
      <c r="H142" s="225"/>
      <c r="I142" s="228"/>
      <c r="J142" s="229">
        <f>BK142</f>
        <v>0</v>
      </c>
      <c r="K142" s="225"/>
      <c r="L142" s="230"/>
      <c r="M142" s="231"/>
      <c r="N142" s="232"/>
      <c r="O142" s="232"/>
      <c r="P142" s="233">
        <f>SUM(P143:P248)</f>
        <v>0</v>
      </c>
      <c r="Q142" s="232"/>
      <c r="R142" s="233">
        <f>SUM(R143:R248)</f>
        <v>0</v>
      </c>
      <c r="S142" s="232"/>
      <c r="T142" s="234">
        <f>SUM(T143:T248)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5" t="s">
        <v>129</v>
      </c>
      <c r="AT142" s="236" t="s">
        <v>79</v>
      </c>
      <c r="AU142" s="236" t="s">
        <v>80</v>
      </c>
      <c r="AY142" s="235" t="s">
        <v>130</v>
      </c>
      <c r="BK142" s="237">
        <f>SUM(BK143:BK248)</f>
        <v>0</v>
      </c>
    </row>
    <row r="143" s="2" customFormat="1" ht="24" customHeight="1">
      <c r="A143" s="35"/>
      <c r="B143" s="36"/>
      <c r="C143" s="240" t="s">
        <v>176</v>
      </c>
      <c r="D143" s="240" t="s">
        <v>133</v>
      </c>
      <c r="E143" s="241" t="s">
        <v>177</v>
      </c>
      <c r="F143" s="242" t="s">
        <v>178</v>
      </c>
      <c r="G143" s="243" t="s">
        <v>149</v>
      </c>
      <c r="H143" s="244">
        <v>1100</v>
      </c>
      <c r="I143" s="245"/>
      <c r="J143" s="246">
        <f>ROUND(I143*H143,2)</f>
        <v>0</v>
      </c>
      <c r="K143" s="242" t="s">
        <v>137</v>
      </c>
      <c r="L143" s="41"/>
      <c r="M143" s="247" t="s">
        <v>1</v>
      </c>
      <c r="N143" s="248" t="s">
        <v>45</v>
      </c>
      <c r="O143" s="88"/>
      <c r="P143" s="249">
        <f>O143*H143</f>
        <v>0</v>
      </c>
      <c r="Q143" s="249">
        <v>0</v>
      </c>
      <c r="R143" s="249">
        <f>Q143*H143</f>
        <v>0</v>
      </c>
      <c r="S143" s="249">
        <v>0</v>
      </c>
      <c r="T143" s="25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1" t="s">
        <v>138</v>
      </c>
      <c r="AT143" s="251" t="s">
        <v>133</v>
      </c>
      <c r="AU143" s="251" t="s">
        <v>22</v>
      </c>
      <c r="AY143" s="14" t="s">
        <v>130</v>
      </c>
      <c r="BE143" s="252">
        <f>IF(N143="základní",J143,0)</f>
        <v>0</v>
      </c>
      <c r="BF143" s="252">
        <f>IF(N143="snížená",J143,0)</f>
        <v>0</v>
      </c>
      <c r="BG143" s="252">
        <f>IF(N143="zákl. přenesená",J143,0)</f>
        <v>0</v>
      </c>
      <c r="BH143" s="252">
        <f>IF(N143="sníž. přenesená",J143,0)</f>
        <v>0</v>
      </c>
      <c r="BI143" s="252">
        <f>IF(N143="nulová",J143,0)</f>
        <v>0</v>
      </c>
      <c r="BJ143" s="14" t="s">
        <v>22</v>
      </c>
      <c r="BK143" s="252">
        <f>ROUND(I143*H143,2)</f>
        <v>0</v>
      </c>
      <c r="BL143" s="14" t="s">
        <v>138</v>
      </c>
      <c r="BM143" s="251" t="s">
        <v>179</v>
      </c>
    </row>
    <row r="144" s="2" customFormat="1">
      <c r="A144" s="35"/>
      <c r="B144" s="36"/>
      <c r="C144" s="37"/>
      <c r="D144" s="253" t="s">
        <v>140</v>
      </c>
      <c r="E144" s="37"/>
      <c r="F144" s="254" t="s">
        <v>180</v>
      </c>
      <c r="G144" s="37"/>
      <c r="H144" s="37"/>
      <c r="I144" s="151"/>
      <c r="J144" s="37"/>
      <c r="K144" s="37"/>
      <c r="L144" s="41"/>
      <c r="M144" s="255"/>
      <c r="N144" s="256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140</v>
      </c>
      <c r="AU144" s="14" t="s">
        <v>22</v>
      </c>
    </row>
    <row r="145" s="2" customFormat="1" ht="24" customHeight="1">
      <c r="A145" s="35"/>
      <c r="B145" s="36"/>
      <c r="C145" s="240" t="s">
        <v>27</v>
      </c>
      <c r="D145" s="240" t="s">
        <v>133</v>
      </c>
      <c r="E145" s="241" t="s">
        <v>181</v>
      </c>
      <c r="F145" s="242" t="s">
        <v>182</v>
      </c>
      <c r="G145" s="243" t="s">
        <v>183</v>
      </c>
      <c r="H145" s="244">
        <v>100</v>
      </c>
      <c r="I145" s="245"/>
      <c r="J145" s="246">
        <f>ROUND(I145*H145,2)</f>
        <v>0</v>
      </c>
      <c r="K145" s="242" t="s">
        <v>137</v>
      </c>
      <c r="L145" s="41"/>
      <c r="M145" s="247" t="s">
        <v>1</v>
      </c>
      <c r="N145" s="248" t="s">
        <v>45</v>
      </c>
      <c r="O145" s="88"/>
      <c r="P145" s="249">
        <f>O145*H145</f>
        <v>0</v>
      </c>
      <c r="Q145" s="249">
        <v>0</v>
      </c>
      <c r="R145" s="249">
        <f>Q145*H145</f>
        <v>0</v>
      </c>
      <c r="S145" s="249">
        <v>0</v>
      </c>
      <c r="T145" s="25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1" t="s">
        <v>138</v>
      </c>
      <c r="AT145" s="251" t="s">
        <v>133</v>
      </c>
      <c r="AU145" s="251" t="s">
        <v>22</v>
      </c>
      <c r="AY145" s="14" t="s">
        <v>130</v>
      </c>
      <c r="BE145" s="252">
        <f>IF(N145="základní",J145,0)</f>
        <v>0</v>
      </c>
      <c r="BF145" s="252">
        <f>IF(N145="snížená",J145,0)</f>
        <v>0</v>
      </c>
      <c r="BG145" s="252">
        <f>IF(N145="zákl. přenesená",J145,0)</f>
        <v>0</v>
      </c>
      <c r="BH145" s="252">
        <f>IF(N145="sníž. přenesená",J145,0)</f>
        <v>0</v>
      </c>
      <c r="BI145" s="252">
        <f>IF(N145="nulová",J145,0)</f>
        <v>0</v>
      </c>
      <c r="BJ145" s="14" t="s">
        <v>22</v>
      </c>
      <c r="BK145" s="252">
        <f>ROUND(I145*H145,2)</f>
        <v>0</v>
      </c>
      <c r="BL145" s="14" t="s">
        <v>138</v>
      </c>
      <c r="BM145" s="251" t="s">
        <v>184</v>
      </c>
    </row>
    <row r="146" s="2" customFormat="1">
      <c r="A146" s="35"/>
      <c r="B146" s="36"/>
      <c r="C146" s="37"/>
      <c r="D146" s="253" t="s">
        <v>140</v>
      </c>
      <c r="E146" s="37"/>
      <c r="F146" s="254" t="s">
        <v>182</v>
      </c>
      <c r="G146" s="37"/>
      <c r="H146" s="37"/>
      <c r="I146" s="151"/>
      <c r="J146" s="37"/>
      <c r="K146" s="37"/>
      <c r="L146" s="41"/>
      <c r="M146" s="255"/>
      <c r="N146" s="256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140</v>
      </c>
      <c r="AU146" s="14" t="s">
        <v>22</v>
      </c>
    </row>
    <row r="147" s="2" customFormat="1" ht="24" customHeight="1">
      <c r="A147" s="35"/>
      <c r="B147" s="36"/>
      <c r="C147" s="257" t="s">
        <v>185</v>
      </c>
      <c r="D147" s="257" t="s">
        <v>186</v>
      </c>
      <c r="E147" s="258" t="s">
        <v>187</v>
      </c>
      <c r="F147" s="259" t="s">
        <v>188</v>
      </c>
      <c r="G147" s="260" t="s">
        <v>189</v>
      </c>
      <c r="H147" s="261">
        <v>0.40000000000000002</v>
      </c>
      <c r="I147" s="262"/>
      <c r="J147" s="263">
        <f>ROUND(I147*H147,2)</f>
        <v>0</v>
      </c>
      <c r="K147" s="259" t="s">
        <v>137</v>
      </c>
      <c r="L147" s="264"/>
      <c r="M147" s="265" t="s">
        <v>1</v>
      </c>
      <c r="N147" s="266" t="s">
        <v>45</v>
      </c>
      <c r="O147" s="88"/>
      <c r="P147" s="249">
        <f>O147*H147</f>
        <v>0</v>
      </c>
      <c r="Q147" s="249">
        <v>0</v>
      </c>
      <c r="R147" s="249">
        <f>Q147*H147</f>
        <v>0</v>
      </c>
      <c r="S147" s="249">
        <v>0</v>
      </c>
      <c r="T147" s="25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1" t="s">
        <v>190</v>
      </c>
      <c r="AT147" s="251" t="s">
        <v>186</v>
      </c>
      <c r="AU147" s="251" t="s">
        <v>22</v>
      </c>
      <c r="AY147" s="14" t="s">
        <v>130</v>
      </c>
      <c r="BE147" s="252">
        <f>IF(N147="základní",J147,0)</f>
        <v>0</v>
      </c>
      <c r="BF147" s="252">
        <f>IF(N147="snížená",J147,0)</f>
        <v>0</v>
      </c>
      <c r="BG147" s="252">
        <f>IF(N147="zákl. přenesená",J147,0)</f>
        <v>0</v>
      </c>
      <c r="BH147" s="252">
        <f>IF(N147="sníž. přenesená",J147,0)</f>
        <v>0</v>
      </c>
      <c r="BI147" s="252">
        <f>IF(N147="nulová",J147,0)</f>
        <v>0</v>
      </c>
      <c r="BJ147" s="14" t="s">
        <v>22</v>
      </c>
      <c r="BK147" s="252">
        <f>ROUND(I147*H147,2)</f>
        <v>0</v>
      </c>
      <c r="BL147" s="14" t="s">
        <v>190</v>
      </c>
      <c r="BM147" s="251" t="s">
        <v>191</v>
      </c>
    </row>
    <row r="148" s="2" customFormat="1">
      <c r="A148" s="35"/>
      <c r="B148" s="36"/>
      <c r="C148" s="37"/>
      <c r="D148" s="253" t="s">
        <v>140</v>
      </c>
      <c r="E148" s="37"/>
      <c r="F148" s="254" t="s">
        <v>188</v>
      </c>
      <c r="G148" s="37"/>
      <c r="H148" s="37"/>
      <c r="I148" s="151"/>
      <c r="J148" s="37"/>
      <c r="K148" s="37"/>
      <c r="L148" s="41"/>
      <c r="M148" s="255"/>
      <c r="N148" s="256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140</v>
      </c>
      <c r="AU148" s="14" t="s">
        <v>22</v>
      </c>
    </row>
    <row r="149" s="2" customFormat="1" ht="36" customHeight="1">
      <c r="A149" s="35"/>
      <c r="B149" s="36"/>
      <c r="C149" s="240" t="s">
        <v>192</v>
      </c>
      <c r="D149" s="240" t="s">
        <v>133</v>
      </c>
      <c r="E149" s="241" t="s">
        <v>193</v>
      </c>
      <c r="F149" s="242" t="s">
        <v>194</v>
      </c>
      <c r="G149" s="243" t="s">
        <v>136</v>
      </c>
      <c r="H149" s="244">
        <v>12</v>
      </c>
      <c r="I149" s="245"/>
      <c r="J149" s="246">
        <f>ROUND(I149*H149,2)</f>
        <v>0</v>
      </c>
      <c r="K149" s="242" t="s">
        <v>137</v>
      </c>
      <c r="L149" s="41"/>
      <c r="M149" s="247" t="s">
        <v>1</v>
      </c>
      <c r="N149" s="248" t="s">
        <v>45</v>
      </c>
      <c r="O149" s="88"/>
      <c r="P149" s="249">
        <f>O149*H149</f>
        <v>0</v>
      </c>
      <c r="Q149" s="249">
        <v>0</v>
      </c>
      <c r="R149" s="249">
        <f>Q149*H149</f>
        <v>0</v>
      </c>
      <c r="S149" s="249">
        <v>0</v>
      </c>
      <c r="T149" s="25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1" t="s">
        <v>138</v>
      </c>
      <c r="AT149" s="251" t="s">
        <v>133</v>
      </c>
      <c r="AU149" s="251" t="s">
        <v>22</v>
      </c>
      <c r="AY149" s="14" t="s">
        <v>130</v>
      </c>
      <c r="BE149" s="252">
        <f>IF(N149="základní",J149,0)</f>
        <v>0</v>
      </c>
      <c r="BF149" s="252">
        <f>IF(N149="snížená",J149,0)</f>
        <v>0</v>
      </c>
      <c r="BG149" s="252">
        <f>IF(N149="zákl. přenesená",J149,0)</f>
        <v>0</v>
      </c>
      <c r="BH149" s="252">
        <f>IF(N149="sníž. přenesená",J149,0)</f>
        <v>0</v>
      </c>
      <c r="BI149" s="252">
        <f>IF(N149="nulová",J149,0)</f>
        <v>0</v>
      </c>
      <c r="BJ149" s="14" t="s">
        <v>22</v>
      </c>
      <c r="BK149" s="252">
        <f>ROUND(I149*H149,2)</f>
        <v>0</v>
      </c>
      <c r="BL149" s="14" t="s">
        <v>138</v>
      </c>
      <c r="BM149" s="251" t="s">
        <v>195</v>
      </c>
    </row>
    <row r="150" s="2" customFormat="1">
      <c r="A150" s="35"/>
      <c r="B150" s="36"/>
      <c r="C150" s="37"/>
      <c r="D150" s="253" t="s">
        <v>140</v>
      </c>
      <c r="E150" s="37"/>
      <c r="F150" s="254" t="s">
        <v>196</v>
      </c>
      <c r="G150" s="37"/>
      <c r="H150" s="37"/>
      <c r="I150" s="151"/>
      <c r="J150" s="37"/>
      <c r="K150" s="37"/>
      <c r="L150" s="41"/>
      <c r="M150" s="255"/>
      <c r="N150" s="256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140</v>
      </c>
      <c r="AU150" s="14" t="s">
        <v>22</v>
      </c>
    </row>
    <row r="151" s="2" customFormat="1" ht="24" customHeight="1">
      <c r="A151" s="35"/>
      <c r="B151" s="36"/>
      <c r="C151" s="240" t="s">
        <v>197</v>
      </c>
      <c r="D151" s="240" t="s">
        <v>133</v>
      </c>
      <c r="E151" s="241" t="s">
        <v>198</v>
      </c>
      <c r="F151" s="242" t="s">
        <v>199</v>
      </c>
      <c r="G151" s="243" t="s">
        <v>149</v>
      </c>
      <c r="H151" s="244">
        <v>300</v>
      </c>
      <c r="I151" s="245"/>
      <c r="J151" s="246">
        <f>ROUND(I151*H151,2)</f>
        <v>0</v>
      </c>
      <c r="K151" s="242" t="s">
        <v>137</v>
      </c>
      <c r="L151" s="41"/>
      <c r="M151" s="247" t="s">
        <v>1</v>
      </c>
      <c r="N151" s="248" t="s">
        <v>45</v>
      </c>
      <c r="O151" s="88"/>
      <c r="P151" s="249">
        <f>O151*H151</f>
        <v>0</v>
      </c>
      <c r="Q151" s="249">
        <v>0</v>
      </c>
      <c r="R151" s="249">
        <f>Q151*H151</f>
        <v>0</v>
      </c>
      <c r="S151" s="249">
        <v>0</v>
      </c>
      <c r="T151" s="25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1" t="s">
        <v>138</v>
      </c>
      <c r="AT151" s="251" t="s">
        <v>133</v>
      </c>
      <c r="AU151" s="251" t="s">
        <v>22</v>
      </c>
      <c r="AY151" s="14" t="s">
        <v>130</v>
      </c>
      <c r="BE151" s="252">
        <f>IF(N151="základní",J151,0)</f>
        <v>0</v>
      </c>
      <c r="BF151" s="252">
        <f>IF(N151="snížená",J151,0)</f>
        <v>0</v>
      </c>
      <c r="BG151" s="252">
        <f>IF(N151="zákl. přenesená",J151,0)</f>
        <v>0</v>
      </c>
      <c r="BH151" s="252">
        <f>IF(N151="sníž. přenesená",J151,0)</f>
        <v>0</v>
      </c>
      <c r="BI151" s="252">
        <f>IF(N151="nulová",J151,0)</f>
        <v>0</v>
      </c>
      <c r="BJ151" s="14" t="s">
        <v>22</v>
      </c>
      <c r="BK151" s="252">
        <f>ROUND(I151*H151,2)</f>
        <v>0</v>
      </c>
      <c r="BL151" s="14" t="s">
        <v>138</v>
      </c>
      <c r="BM151" s="251" t="s">
        <v>200</v>
      </c>
    </row>
    <row r="152" s="2" customFormat="1">
      <c r="A152" s="35"/>
      <c r="B152" s="36"/>
      <c r="C152" s="37"/>
      <c r="D152" s="253" t="s">
        <v>140</v>
      </c>
      <c r="E152" s="37"/>
      <c r="F152" s="254" t="s">
        <v>201</v>
      </c>
      <c r="G152" s="37"/>
      <c r="H152" s="37"/>
      <c r="I152" s="151"/>
      <c r="J152" s="37"/>
      <c r="K152" s="37"/>
      <c r="L152" s="41"/>
      <c r="M152" s="255"/>
      <c r="N152" s="256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140</v>
      </c>
      <c r="AU152" s="14" t="s">
        <v>22</v>
      </c>
    </row>
    <row r="153" s="2" customFormat="1" ht="24" customHeight="1">
      <c r="A153" s="35"/>
      <c r="B153" s="36"/>
      <c r="C153" s="240" t="s">
        <v>202</v>
      </c>
      <c r="D153" s="240" t="s">
        <v>133</v>
      </c>
      <c r="E153" s="241" t="s">
        <v>203</v>
      </c>
      <c r="F153" s="242" t="s">
        <v>204</v>
      </c>
      <c r="G153" s="243" t="s">
        <v>136</v>
      </c>
      <c r="H153" s="244">
        <v>10</v>
      </c>
      <c r="I153" s="245"/>
      <c r="J153" s="246">
        <f>ROUND(I153*H153,2)</f>
        <v>0</v>
      </c>
      <c r="K153" s="242" t="s">
        <v>137</v>
      </c>
      <c r="L153" s="41"/>
      <c r="M153" s="247" t="s">
        <v>1</v>
      </c>
      <c r="N153" s="248" t="s">
        <v>45</v>
      </c>
      <c r="O153" s="8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1" t="s">
        <v>138</v>
      </c>
      <c r="AT153" s="251" t="s">
        <v>133</v>
      </c>
      <c r="AU153" s="251" t="s">
        <v>22</v>
      </c>
      <c r="AY153" s="14" t="s">
        <v>130</v>
      </c>
      <c r="BE153" s="252">
        <f>IF(N153="základní",J153,0)</f>
        <v>0</v>
      </c>
      <c r="BF153" s="252">
        <f>IF(N153="snížená",J153,0)</f>
        <v>0</v>
      </c>
      <c r="BG153" s="252">
        <f>IF(N153="zákl. přenesená",J153,0)</f>
        <v>0</v>
      </c>
      <c r="BH153" s="252">
        <f>IF(N153="sníž. přenesená",J153,0)</f>
        <v>0</v>
      </c>
      <c r="BI153" s="252">
        <f>IF(N153="nulová",J153,0)</f>
        <v>0</v>
      </c>
      <c r="BJ153" s="14" t="s">
        <v>22</v>
      </c>
      <c r="BK153" s="252">
        <f>ROUND(I153*H153,2)</f>
        <v>0</v>
      </c>
      <c r="BL153" s="14" t="s">
        <v>138</v>
      </c>
      <c r="BM153" s="251" t="s">
        <v>205</v>
      </c>
    </row>
    <row r="154" s="2" customFormat="1">
      <c r="A154" s="35"/>
      <c r="B154" s="36"/>
      <c r="C154" s="37"/>
      <c r="D154" s="253" t="s">
        <v>140</v>
      </c>
      <c r="E154" s="37"/>
      <c r="F154" s="254" t="s">
        <v>204</v>
      </c>
      <c r="G154" s="37"/>
      <c r="H154" s="37"/>
      <c r="I154" s="151"/>
      <c r="J154" s="37"/>
      <c r="K154" s="37"/>
      <c r="L154" s="41"/>
      <c r="M154" s="255"/>
      <c r="N154" s="256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140</v>
      </c>
      <c r="AU154" s="14" t="s">
        <v>22</v>
      </c>
    </row>
    <row r="155" s="2" customFormat="1" ht="24" customHeight="1">
      <c r="A155" s="35"/>
      <c r="B155" s="36"/>
      <c r="C155" s="257" t="s">
        <v>8</v>
      </c>
      <c r="D155" s="257" t="s">
        <v>186</v>
      </c>
      <c r="E155" s="258" t="s">
        <v>206</v>
      </c>
      <c r="F155" s="259" t="s">
        <v>207</v>
      </c>
      <c r="G155" s="260" t="s">
        <v>136</v>
      </c>
      <c r="H155" s="261">
        <v>12</v>
      </c>
      <c r="I155" s="262"/>
      <c r="J155" s="263">
        <f>ROUND(I155*H155,2)</f>
        <v>0</v>
      </c>
      <c r="K155" s="259" t="s">
        <v>137</v>
      </c>
      <c r="L155" s="264"/>
      <c r="M155" s="265" t="s">
        <v>1</v>
      </c>
      <c r="N155" s="266" t="s">
        <v>45</v>
      </c>
      <c r="O155" s="88"/>
      <c r="P155" s="249">
        <f>O155*H155</f>
        <v>0</v>
      </c>
      <c r="Q155" s="249">
        <v>0</v>
      </c>
      <c r="R155" s="249">
        <f>Q155*H155</f>
        <v>0</v>
      </c>
      <c r="S155" s="249">
        <v>0</v>
      </c>
      <c r="T155" s="25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1" t="s">
        <v>190</v>
      </c>
      <c r="AT155" s="251" t="s">
        <v>186</v>
      </c>
      <c r="AU155" s="251" t="s">
        <v>22</v>
      </c>
      <c r="AY155" s="14" t="s">
        <v>130</v>
      </c>
      <c r="BE155" s="252">
        <f>IF(N155="základní",J155,0)</f>
        <v>0</v>
      </c>
      <c r="BF155" s="252">
        <f>IF(N155="snížená",J155,0)</f>
        <v>0</v>
      </c>
      <c r="BG155" s="252">
        <f>IF(N155="zákl. přenesená",J155,0)</f>
        <v>0</v>
      </c>
      <c r="BH155" s="252">
        <f>IF(N155="sníž. přenesená",J155,0)</f>
        <v>0</v>
      </c>
      <c r="BI155" s="252">
        <f>IF(N155="nulová",J155,0)</f>
        <v>0</v>
      </c>
      <c r="BJ155" s="14" t="s">
        <v>22</v>
      </c>
      <c r="BK155" s="252">
        <f>ROUND(I155*H155,2)</f>
        <v>0</v>
      </c>
      <c r="BL155" s="14" t="s">
        <v>190</v>
      </c>
      <c r="BM155" s="251" t="s">
        <v>208</v>
      </c>
    </row>
    <row r="156" s="2" customFormat="1">
      <c r="A156" s="35"/>
      <c r="B156" s="36"/>
      <c r="C156" s="37"/>
      <c r="D156" s="253" t="s">
        <v>140</v>
      </c>
      <c r="E156" s="37"/>
      <c r="F156" s="254" t="s">
        <v>207</v>
      </c>
      <c r="G156" s="37"/>
      <c r="H156" s="37"/>
      <c r="I156" s="151"/>
      <c r="J156" s="37"/>
      <c r="K156" s="37"/>
      <c r="L156" s="41"/>
      <c r="M156" s="255"/>
      <c r="N156" s="256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140</v>
      </c>
      <c r="AU156" s="14" t="s">
        <v>22</v>
      </c>
    </row>
    <row r="157" s="2" customFormat="1" ht="24" customHeight="1">
      <c r="A157" s="35"/>
      <c r="B157" s="36"/>
      <c r="C157" s="257" t="s">
        <v>209</v>
      </c>
      <c r="D157" s="257" t="s">
        <v>186</v>
      </c>
      <c r="E157" s="258" t="s">
        <v>210</v>
      </c>
      <c r="F157" s="259" t="s">
        <v>211</v>
      </c>
      <c r="G157" s="260" t="s">
        <v>149</v>
      </c>
      <c r="H157" s="261">
        <v>10</v>
      </c>
      <c r="I157" s="262"/>
      <c r="J157" s="263">
        <f>ROUND(I157*H157,2)</f>
        <v>0</v>
      </c>
      <c r="K157" s="259" t="s">
        <v>137</v>
      </c>
      <c r="L157" s="264"/>
      <c r="M157" s="265" t="s">
        <v>1</v>
      </c>
      <c r="N157" s="266" t="s">
        <v>45</v>
      </c>
      <c r="O157" s="88"/>
      <c r="P157" s="249">
        <f>O157*H157</f>
        <v>0</v>
      </c>
      <c r="Q157" s="249">
        <v>0</v>
      </c>
      <c r="R157" s="249">
        <f>Q157*H157</f>
        <v>0</v>
      </c>
      <c r="S157" s="249">
        <v>0</v>
      </c>
      <c r="T157" s="25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1" t="s">
        <v>190</v>
      </c>
      <c r="AT157" s="251" t="s">
        <v>186</v>
      </c>
      <c r="AU157" s="251" t="s">
        <v>22</v>
      </c>
      <c r="AY157" s="14" t="s">
        <v>130</v>
      </c>
      <c r="BE157" s="252">
        <f>IF(N157="základní",J157,0)</f>
        <v>0</v>
      </c>
      <c r="BF157" s="252">
        <f>IF(N157="snížená",J157,0)</f>
        <v>0</v>
      </c>
      <c r="BG157" s="252">
        <f>IF(N157="zákl. přenesená",J157,0)</f>
        <v>0</v>
      </c>
      <c r="BH157" s="252">
        <f>IF(N157="sníž. přenesená",J157,0)</f>
        <v>0</v>
      </c>
      <c r="BI157" s="252">
        <f>IF(N157="nulová",J157,0)</f>
        <v>0</v>
      </c>
      <c r="BJ157" s="14" t="s">
        <v>22</v>
      </c>
      <c r="BK157" s="252">
        <f>ROUND(I157*H157,2)</f>
        <v>0</v>
      </c>
      <c r="BL157" s="14" t="s">
        <v>190</v>
      </c>
      <c r="BM157" s="251" t="s">
        <v>212</v>
      </c>
    </row>
    <row r="158" s="2" customFormat="1">
      <c r="A158" s="35"/>
      <c r="B158" s="36"/>
      <c r="C158" s="37"/>
      <c r="D158" s="253" t="s">
        <v>140</v>
      </c>
      <c r="E158" s="37"/>
      <c r="F158" s="254" t="s">
        <v>211</v>
      </c>
      <c r="G158" s="37"/>
      <c r="H158" s="37"/>
      <c r="I158" s="151"/>
      <c r="J158" s="37"/>
      <c r="K158" s="37"/>
      <c r="L158" s="41"/>
      <c r="M158" s="255"/>
      <c r="N158" s="256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140</v>
      </c>
      <c r="AU158" s="14" t="s">
        <v>22</v>
      </c>
    </row>
    <row r="159" s="2" customFormat="1" ht="24" customHeight="1">
      <c r="A159" s="35"/>
      <c r="B159" s="36"/>
      <c r="C159" s="257" t="s">
        <v>213</v>
      </c>
      <c r="D159" s="257" t="s">
        <v>186</v>
      </c>
      <c r="E159" s="258" t="s">
        <v>214</v>
      </c>
      <c r="F159" s="259" t="s">
        <v>215</v>
      </c>
      <c r="G159" s="260" t="s">
        <v>136</v>
      </c>
      <c r="H159" s="261">
        <v>30</v>
      </c>
      <c r="I159" s="262"/>
      <c r="J159" s="263">
        <f>ROUND(I159*H159,2)</f>
        <v>0</v>
      </c>
      <c r="K159" s="259" t="s">
        <v>137</v>
      </c>
      <c r="L159" s="264"/>
      <c r="M159" s="265" t="s">
        <v>1</v>
      </c>
      <c r="N159" s="266" t="s">
        <v>45</v>
      </c>
      <c r="O159" s="88"/>
      <c r="P159" s="249">
        <f>O159*H159</f>
        <v>0</v>
      </c>
      <c r="Q159" s="249">
        <v>0</v>
      </c>
      <c r="R159" s="249">
        <f>Q159*H159</f>
        <v>0</v>
      </c>
      <c r="S159" s="249">
        <v>0</v>
      </c>
      <c r="T159" s="25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1" t="s">
        <v>190</v>
      </c>
      <c r="AT159" s="251" t="s">
        <v>186</v>
      </c>
      <c r="AU159" s="251" t="s">
        <v>22</v>
      </c>
      <c r="AY159" s="14" t="s">
        <v>130</v>
      </c>
      <c r="BE159" s="252">
        <f>IF(N159="základní",J159,0)</f>
        <v>0</v>
      </c>
      <c r="BF159" s="252">
        <f>IF(N159="snížená",J159,0)</f>
        <v>0</v>
      </c>
      <c r="BG159" s="252">
        <f>IF(N159="zákl. přenesená",J159,0)</f>
        <v>0</v>
      </c>
      <c r="BH159" s="252">
        <f>IF(N159="sníž. přenesená",J159,0)</f>
        <v>0</v>
      </c>
      <c r="BI159" s="252">
        <f>IF(N159="nulová",J159,0)</f>
        <v>0</v>
      </c>
      <c r="BJ159" s="14" t="s">
        <v>22</v>
      </c>
      <c r="BK159" s="252">
        <f>ROUND(I159*H159,2)</f>
        <v>0</v>
      </c>
      <c r="BL159" s="14" t="s">
        <v>190</v>
      </c>
      <c r="BM159" s="251" t="s">
        <v>216</v>
      </c>
    </row>
    <row r="160" s="2" customFormat="1">
      <c r="A160" s="35"/>
      <c r="B160" s="36"/>
      <c r="C160" s="37"/>
      <c r="D160" s="253" t="s">
        <v>140</v>
      </c>
      <c r="E160" s="37"/>
      <c r="F160" s="254" t="s">
        <v>215</v>
      </c>
      <c r="G160" s="37"/>
      <c r="H160" s="37"/>
      <c r="I160" s="151"/>
      <c r="J160" s="37"/>
      <c r="K160" s="37"/>
      <c r="L160" s="41"/>
      <c r="M160" s="255"/>
      <c r="N160" s="256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140</v>
      </c>
      <c r="AU160" s="14" t="s">
        <v>22</v>
      </c>
    </row>
    <row r="161" s="2" customFormat="1" ht="24" customHeight="1">
      <c r="A161" s="35"/>
      <c r="B161" s="36"/>
      <c r="C161" s="257" t="s">
        <v>217</v>
      </c>
      <c r="D161" s="257" t="s">
        <v>186</v>
      </c>
      <c r="E161" s="258" t="s">
        <v>218</v>
      </c>
      <c r="F161" s="259" t="s">
        <v>219</v>
      </c>
      <c r="G161" s="260" t="s">
        <v>136</v>
      </c>
      <c r="H161" s="261">
        <v>10</v>
      </c>
      <c r="I161" s="262"/>
      <c r="J161" s="263">
        <f>ROUND(I161*H161,2)</f>
        <v>0</v>
      </c>
      <c r="K161" s="259" t="s">
        <v>137</v>
      </c>
      <c r="L161" s="264"/>
      <c r="M161" s="265" t="s">
        <v>1</v>
      </c>
      <c r="N161" s="266" t="s">
        <v>45</v>
      </c>
      <c r="O161" s="88"/>
      <c r="P161" s="249">
        <f>O161*H161</f>
        <v>0</v>
      </c>
      <c r="Q161" s="249">
        <v>0</v>
      </c>
      <c r="R161" s="249">
        <f>Q161*H161</f>
        <v>0</v>
      </c>
      <c r="S161" s="249">
        <v>0</v>
      </c>
      <c r="T161" s="25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1" t="s">
        <v>190</v>
      </c>
      <c r="AT161" s="251" t="s">
        <v>186</v>
      </c>
      <c r="AU161" s="251" t="s">
        <v>22</v>
      </c>
      <c r="AY161" s="14" t="s">
        <v>130</v>
      </c>
      <c r="BE161" s="252">
        <f>IF(N161="základní",J161,0)</f>
        <v>0</v>
      </c>
      <c r="BF161" s="252">
        <f>IF(N161="snížená",J161,0)</f>
        <v>0</v>
      </c>
      <c r="BG161" s="252">
        <f>IF(N161="zákl. přenesená",J161,0)</f>
        <v>0</v>
      </c>
      <c r="BH161" s="252">
        <f>IF(N161="sníž. přenesená",J161,0)</f>
        <v>0</v>
      </c>
      <c r="BI161" s="252">
        <f>IF(N161="nulová",J161,0)</f>
        <v>0</v>
      </c>
      <c r="BJ161" s="14" t="s">
        <v>22</v>
      </c>
      <c r="BK161" s="252">
        <f>ROUND(I161*H161,2)</f>
        <v>0</v>
      </c>
      <c r="BL161" s="14" t="s">
        <v>190</v>
      </c>
      <c r="BM161" s="251" t="s">
        <v>220</v>
      </c>
    </row>
    <row r="162" s="2" customFormat="1">
      <c r="A162" s="35"/>
      <c r="B162" s="36"/>
      <c r="C162" s="37"/>
      <c r="D162" s="253" t="s">
        <v>140</v>
      </c>
      <c r="E162" s="37"/>
      <c r="F162" s="254" t="s">
        <v>219</v>
      </c>
      <c r="G162" s="37"/>
      <c r="H162" s="37"/>
      <c r="I162" s="151"/>
      <c r="J162" s="37"/>
      <c r="K162" s="37"/>
      <c r="L162" s="41"/>
      <c r="M162" s="255"/>
      <c r="N162" s="256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140</v>
      </c>
      <c r="AU162" s="14" t="s">
        <v>22</v>
      </c>
    </row>
    <row r="163" s="2" customFormat="1" ht="24" customHeight="1">
      <c r="A163" s="35"/>
      <c r="B163" s="36"/>
      <c r="C163" s="257" t="s">
        <v>221</v>
      </c>
      <c r="D163" s="257" t="s">
        <v>186</v>
      </c>
      <c r="E163" s="258" t="s">
        <v>222</v>
      </c>
      <c r="F163" s="259" t="s">
        <v>223</v>
      </c>
      <c r="G163" s="260" t="s">
        <v>136</v>
      </c>
      <c r="H163" s="261">
        <v>1</v>
      </c>
      <c r="I163" s="262"/>
      <c r="J163" s="263">
        <f>ROUND(I163*H163,2)</f>
        <v>0</v>
      </c>
      <c r="K163" s="259" t="s">
        <v>137</v>
      </c>
      <c r="L163" s="264"/>
      <c r="M163" s="265" t="s">
        <v>1</v>
      </c>
      <c r="N163" s="266" t="s">
        <v>45</v>
      </c>
      <c r="O163" s="88"/>
      <c r="P163" s="249">
        <f>O163*H163</f>
        <v>0</v>
      </c>
      <c r="Q163" s="249">
        <v>0</v>
      </c>
      <c r="R163" s="249">
        <f>Q163*H163</f>
        <v>0</v>
      </c>
      <c r="S163" s="249">
        <v>0</v>
      </c>
      <c r="T163" s="25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1" t="s">
        <v>190</v>
      </c>
      <c r="AT163" s="251" t="s">
        <v>186</v>
      </c>
      <c r="AU163" s="251" t="s">
        <v>22</v>
      </c>
      <c r="AY163" s="14" t="s">
        <v>130</v>
      </c>
      <c r="BE163" s="252">
        <f>IF(N163="základní",J163,0)</f>
        <v>0</v>
      </c>
      <c r="BF163" s="252">
        <f>IF(N163="snížená",J163,0)</f>
        <v>0</v>
      </c>
      <c r="BG163" s="252">
        <f>IF(N163="zákl. přenesená",J163,0)</f>
        <v>0</v>
      </c>
      <c r="BH163" s="252">
        <f>IF(N163="sníž. přenesená",J163,0)</f>
        <v>0</v>
      </c>
      <c r="BI163" s="252">
        <f>IF(N163="nulová",J163,0)</f>
        <v>0</v>
      </c>
      <c r="BJ163" s="14" t="s">
        <v>22</v>
      </c>
      <c r="BK163" s="252">
        <f>ROUND(I163*H163,2)</f>
        <v>0</v>
      </c>
      <c r="BL163" s="14" t="s">
        <v>190</v>
      </c>
      <c r="BM163" s="251" t="s">
        <v>224</v>
      </c>
    </row>
    <row r="164" s="2" customFormat="1">
      <c r="A164" s="35"/>
      <c r="B164" s="36"/>
      <c r="C164" s="37"/>
      <c r="D164" s="253" t="s">
        <v>140</v>
      </c>
      <c r="E164" s="37"/>
      <c r="F164" s="254" t="s">
        <v>223</v>
      </c>
      <c r="G164" s="37"/>
      <c r="H164" s="37"/>
      <c r="I164" s="151"/>
      <c r="J164" s="37"/>
      <c r="K164" s="37"/>
      <c r="L164" s="41"/>
      <c r="M164" s="255"/>
      <c r="N164" s="256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140</v>
      </c>
      <c r="AU164" s="14" t="s">
        <v>22</v>
      </c>
    </row>
    <row r="165" s="2" customFormat="1" ht="24" customHeight="1">
      <c r="A165" s="35"/>
      <c r="B165" s="36"/>
      <c r="C165" s="240" t="s">
        <v>225</v>
      </c>
      <c r="D165" s="240" t="s">
        <v>133</v>
      </c>
      <c r="E165" s="241" t="s">
        <v>226</v>
      </c>
      <c r="F165" s="242" t="s">
        <v>227</v>
      </c>
      <c r="G165" s="243" t="s">
        <v>136</v>
      </c>
      <c r="H165" s="244">
        <v>30</v>
      </c>
      <c r="I165" s="245"/>
      <c r="J165" s="246">
        <f>ROUND(I165*H165,2)</f>
        <v>0</v>
      </c>
      <c r="K165" s="242" t="s">
        <v>137</v>
      </c>
      <c r="L165" s="41"/>
      <c r="M165" s="247" t="s">
        <v>1</v>
      </c>
      <c r="N165" s="248" t="s">
        <v>45</v>
      </c>
      <c r="O165" s="8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1" t="s">
        <v>138</v>
      </c>
      <c r="AT165" s="251" t="s">
        <v>133</v>
      </c>
      <c r="AU165" s="251" t="s">
        <v>22</v>
      </c>
      <c r="AY165" s="14" t="s">
        <v>130</v>
      </c>
      <c r="BE165" s="252">
        <f>IF(N165="základní",J165,0)</f>
        <v>0</v>
      </c>
      <c r="BF165" s="252">
        <f>IF(N165="snížená",J165,0)</f>
        <v>0</v>
      </c>
      <c r="BG165" s="252">
        <f>IF(N165="zákl. přenesená",J165,0)</f>
        <v>0</v>
      </c>
      <c r="BH165" s="252">
        <f>IF(N165="sníž. přenesená",J165,0)</f>
        <v>0</v>
      </c>
      <c r="BI165" s="252">
        <f>IF(N165="nulová",J165,0)</f>
        <v>0</v>
      </c>
      <c r="BJ165" s="14" t="s">
        <v>22</v>
      </c>
      <c r="BK165" s="252">
        <f>ROUND(I165*H165,2)</f>
        <v>0</v>
      </c>
      <c r="BL165" s="14" t="s">
        <v>138</v>
      </c>
      <c r="BM165" s="251" t="s">
        <v>228</v>
      </c>
    </row>
    <row r="166" s="2" customFormat="1">
      <c r="A166" s="35"/>
      <c r="B166" s="36"/>
      <c r="C166" s="37"/>
      <c r="D166" s="253" t="s">
        <v>140</v>
      </c>
      <c r="E166" s="37"/>
      <c r="F166" s="254" t="s">
        <v>227</v>
      </c>
      <c r="G166" s="37"/>
      <c r="H166" s="37"/>
      <c r="I166" s="151"/>
      <c r="J166" s="37"/>
      <c r="K166" s="37"/>
      <c r="L166" s="41"/>
      <c r="M166" s="255"/>
      <c r="N166" s="256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140</v>
      </c>
      <c r="AU166" s="14" t="s">
        <v>22</v>
      </c>
    </row>
    <row r="167" s="2" customFormat="1" ht="24" customHeight="1">
      <c r="A167" s="35"/>
      <c r="B167" s="36"/>
      <c r="C167" s="240" t="s">
        <v>7</v>
      </c>
      <c r="D167" s="240" t="s">
        <v>133</v>
      </c>
      <c r="E167" s="241" t="s">
        <v>229</v>
      </c>
      <c r="F167" s="242" t="s">
        <v>230</v>
      </c>
      <c r="G167" s="243" t="s">
        <v>149</v>
      </c>
      <c r="H167" s="244">
        <v>760</v>
      </c>
      <c r="I167" s="245"/>
      <c r="J167" s="246">
        <f>ROUND(I167*H167,2)</f>
        <v>0</v>
      </c>
      <c r="K167" s="242" t="s">
        <v>137</v>
      </c>
      <c r="L167" s="41"/>
      <c r="M167" s="247" t="s">
        <v>1</v>
      </c>
      <c r="N167" s="248" t="s">
        <v>45</v>
      </c>
      <c r="O167" s="88"/>
      <c r="P167" s="249">
        <f>O167*H167</f>
        <v>0</v>
      </c>
      <c r="Q167" s="249">
        <v>0</v>
      </c>
      <c r="R167" s="249">
        <f>Q167*H167</f>
        <v>0</v>
      </c>
      <c r="S167" s="249">
        <v>0</v>
      </c>
      <c r="T167" s="25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1" t="s">
        <v>138</v>
      </c>
      <c r="AT167" s="251" t="s">
        <v>133</v>
      </c>
      <c r="AU167" s="251" t="s">
        <v>22</v>
      </c>
      <c r="AY167" s="14" t="s">
        <v>130</v>
      </c>
      <c r="BE167" s="252">
        <f>IF(N167="základní",J167,0)</f>
        <v>0</v>
      </c>
      <c r="BF167" s="252">
        <f>IF(N167="snížená",J167,0)</f>
        <v>0</v>
      </c>
      <c r="BG167" s="252">
        <f>IF(N167="zákl. přenesená",J167,0)</f>
        <v>0</v>
      </c>
      <c r="BH167" s="252">
        <f>IF(N167="sníž. přenesená",J167,0)</f>
        <v>0</v>
      </c>
      <c r="BI167" s="252">
        <f>IF(N167="nulová",J167,0)</f>
        <v>0</v>
      </c>
      <c r="BJ167" s="14" t="s">
        <v>22</v>
      </c>
      <c r="BK167" s="252">
        <f>ROUND(I167*H167,2)</f>
        <v>0</v>
      </c>
      <c r="BL167" s="14" t="s">
        <v>138</v>
      </c>
      <c r="BM167" s="251" t="s">
        <v>231</v>
      </c>
    </row>
    <row r="168" s="2" customFormat="1">
      <c r="A168" s="35"/>
      <c r="B168" s="36"/>
      <c r="C168" s="37"/>
      <c r="D168" s="253" t="s">
        <v>140</v>
      </c>
      <c r="E168" s="37"/>
      <c r="F168" s="254" t="s">
        <v>232</v>
      </c>
      <c r="G168" s="37"/>
      <c r="H168" s="37"/>
      <c r="I168" s="151"/>
      <c r="J168" s="37"/>
      <c r="K168" s="37"/>
      <c r="L168" s="41"/>
      <c r="M168" s="255"/>
      <c r="N168" s="256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140</v>
      </c>
      <c r="AU168" s="14" t="s">
        <v>22</v>
      </c>
    </row>
    <row r="169" s="2" customFormat="1" ht="24" customHeight="1">
      <c r="A169" s="35"/>
      <c r="B169" s="36"/>
      <c r="C169" s="257" t="s">
        <v>233</v>
      </c>
      <c r="D169" s="257" t="s">
        <v>186</v>
      </c>
      <c r="E169" s="258" t="s">
        <v>234</v>
      </c>
      <c r="F169" s="259" t="s">
        <v>235</v>
      </c>
      <c r="G169" s="260" t="s">
        <v>149</v>
      </c>
      <c r="H169" s="261">
        <v>340</v>
      </c>
      <c r="I169" s="262"/>
      <c r="J169" s="263">
        <f>ROUND(I169*H169,2)</f>
        <v>0</v>
      </c>
      <c r="K169" s="259" t="s">
        <v>137</v>
      </c>
      <c r="L169" s="264"/>
      <c r="M169" s="265" t="s">
        <v>1</v>
      </c>
      <c r="N169" s="266" t="s">
        <v>45</v>
      </c>
      <c r="O169" s="88"/>
      <c r="P169" s="249">
        <f>O169*H169</f>
        <v>0</v>
      </c>
      <c r="Q169" s="249">
        <v>0</v>
      </c>
      <c r="R169" s="249">
        <f>Q169*H169</f>
        <v>0</v>
      </c>
      <c r="S169" s="249">
        <v>0</v>
      </c>
      <c r="T169" s="25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1" t="s">
        <v>138</v>
      </c>
      <c r="AT169" s="251" t="s">
        <v>186</v>
      </c>
      <c r="AU169" s="251" t="s">
        <v>22</v>
      </c>
      <c r="AY169" s="14" t="s">
        <v>130</v>
      </c>
      <c r="BE169" s="252">
        <f>IF(N169="základní",J169,0)</f>
        <v>0</v>
      </c>
      <c r="BF169" s="252">
        <f>IF(N169="snížená",J169,0)</f>
        <v>0</v>
      </c>
      <c r="BG169" s="252">
        <f>IF(N169="zákl. přenesená",J169,0)</f>
        <v>0</v>
      </c>
      <c r="BH169" s="252">
        <f>IF(N169="sníž. přenesená",J169,0)</f>
        <v>0</v>
      </c>
      <c r="BI169" s="252">
        <f>IF(N169="nulová",J169,0)</f>
        <v>0</v>
      </c>
      <c r="BJ169" s="14" t="s">
        <v>22</v>
      </c>
      <c r="BK169" s="252">
        <f>ROUND(I169*H169,2)</f>
        <v>0</v>
      </c>
      <c r="BL169" s="14" t="s">
        <v>138</v>
      </c>
      <c r="BM169" s="251" t="s">
        <v>236</v>
      </c>
    </row>
    <row r="170" s="2" customFormat="1">
      <c r="A170" s="35"/>
      <c r="B170" s="36"/>
      <c r="C170" s="37"/>
      <c r="D170" s="253" t="s">
        <v>140</v>
      </c>
      <c r="E170" s="37"/>
      <c r="F170" s="254" t="s">
        <v>235</v>
      </c>
      <c r="G170" s="37"/>
      <c r="H170" s="37"/>
      <c r="I170" s="151"/>
      <c r="J170" s="37"/>
      <c r="K170" s="37"/>
      <c r="L170" s="41"/>
      <c r="M170" s="255"/>
      <c r="N170" s="256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140</v>
      </c>
      <c r="AU170" s="14" t="s">
        <v>22</v>
      </c>
    </row>
    <row r="171" s="2" customFormat="1" ht="24" customHeight="1">
      <c r="A171" s="35"/>
      <c r="B171" s="36"/>
      <c r="C171" s="257" t="s">
        <v>237</v>
      </c>
      <c r="D171" s="257" t="s">
        <v>186</v>
      </c>
      <c r="E171" s="258" t="s">
        <v>238</v>
      </c>
      <c r="F171" s="259" t="s">
        <v>239</v>
      </c>
      <c r="G171" s="260" t="s">
        <v>149</v>
      </c>
      <c r="H171" s="261">
        <v>350</v>
      </c>
      <c r="I171" s="262"/>
      <c r="J171" s="263">
        <f>ROUND(I171*H171,2)</f>
        <v>0</v>
      </c>
      <c r="K171" s="259" t="s">
        <v>137</v>
      </c>
      <c r="L171" s="264"/>
      <c r="M171" s="265" t="s">
        <v>1</v>
      </c>
      <c r="N171" s="266" t="s">
        <v>45</v>
      </c>
      <c r="O171" s="88"/>
      <c r="P171" s="249">
        <f>O171*H171</f>
        <v>0</v>
      </c>
      <c r="Q171" s="249">
        <v>0</v>
      </c>
      <c r="R171" s="249">
        <f>Q171*H171</f>
        <v>0</v>
      </c>
      <c r="S171" s="249">
        <v>0</v>
      </c>
      <c r="T171" s="25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1" t="s">
        <v>138</v>
      </c>
      <c r="AT171" s="251" t="s">
        <v>186</v>
      </c>
      <c r="AU171" s="251" t="s">
        <v>22</v>
      </c>
      <c r="AY171" s="14" t="s">
        <v>130</v>
      </c>
      <c r="BE171" s="252">
        <f>IF(N171="základní",J171,0)</f>
        <v>0</v>
      </c>
      <c r="BF171" s="252">
        <f>IF(N171="snížená",J171,0)</f>
        <v>0</v>
      </c>
      <c r="BG171" s="252">
        <f>IF(N171="zákl. přenesená",J171,0)</f>
        <v>0</v>
      </c>
      <c r="BH171" s="252">
        <f>IF(N171="sníž. přenesená",J171,0)</f>
        <v>0</v>
      </c>
      <c r="BI171" s="252">
        <f>IF(N171="nulová",J171,0)</f>
        <v>0</v>
      </c>
      <c r="BJ171" s="14" t="s">
        <v>22</v>
      </c>
      <c r="BK171" s="252">
        <f>ROUND(I171*H171,2)</f>
        <v>0</v>
      </c>
      <c r="BL171" s="14" t="s">
        <v>138</v>
      </c>
      <c r="BM171" s="251" t="s">
        <v>240</v>
      </c>
    </row>
    <row r="172" s="2" customFormat="1">
      <c r="A172" s="35"/>
      <c r="B172" s="36"/>
      <c r="C172" s="37"/>
      <c r="D172" s="253" t="s">
        <v>140</v>
      </c>
      <c r="E172" s="37"/>
      <c r="F172" s="254" t="s">
        <v>239</v>
      </c>
      <c r="G172" s="37"/>
      <c r="H172" s="37"/>
      <c r="I172" s="151"/>
      <c r="J172" s="37"/>
      <c r="K172" s="37"/>
      <c r="L172" s="41"/>
      <c r="M172" s="255"/>
      <c r="N172" s="256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140</v>
      </c>
      <c r="AU172" s="14" t="s">
        <v>22</v>
      </c>
    </row>
    <row r="173" s="2" customFormat="1" ht="24" customHeight="1">
      <c r="A173" s="35"/>
      <c r="B173" s="36"/>
      <c r="C173" s="257" t="s">
        <v>241</v>
      </c>
      <c r="D173" s="257" t="s">
        <v>186</v>
      </c>
      <c r="E173" s="258" t="s">
        <v>242</v>
      </c>
      <c r="F173" s="259" t="s">
        <v>243</v>
      </c>
      <c r="G173" s="260" t="s">
        <v>149</v>
      </c>
      <c r="H173" s="261">
        <v>600</v>
      </c>
      <c r="I173" s="262"/>
      <c r="J173" s="263">
        <f>ROUND(I173*H173,2)</f>
        <v>0</v>
      </c>
      <c r="K173" s="259" t="s">
        <v>137</v>
      </c>
      <c r="L173" s="264"/>
      <c r="M173" s="265" t="s">
        <v>1</v>
      </c>
      <c r="N173" s="266" t="s">
        <v>45</v>
      </c>
      <c r="O173" s="88"/>
      <c r="P173" s="249">
        <f>O173*H173</f>
        <v>0</v>
      </c>
      <c r="Q173" s="249">
        <v>0</v>
      </c>
      <c r="R173" s="249">
        <f>Q173*H173</f>
        <v>0</v>
      </c>
      <c r="S173" s="249">
        <v>0</v>
      </c>
      <c r="T173" s="25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1" t="s">
        <v>138</v>
      </c>
      <c r="AT173" s="251" t="s">
        <v>186</v>
      </c>
      <c r="AU173" s="251" t="s">
        <v>22</v>
      </c>
      <c r="AY173" s="14" t="s">
        <v>130</v>
      </c>
      <c r="BE173" s="252">
        <f>IF(N173="základní",J173,0)</f>
        <v>0</v>
      </c>
      <c r="BF173" s="252">
        <f>IF(N173="snížená",J173,0)</f>
        <v>0</v>
      </c>
      <c r="BG173" s="252">
        <f>IF(N173="zákl. přenesená",J173,0)</f>
        <v>0</v>
      </c>
      <c r="BH173" s="252">
        <f>IF(N173="sníž. přenesená",J173,0)</f>
        <v>0</v>
      </c>
      <c r="BI173" s="252">
        <f>IF(N173="nulová",J173,0)</f>
        <v>0</v>
      </c>
      <c r="BJ173" s="14" t="s">
        <v>22</v>
      </c>
      <c r="BK173" s="252">
        <f>ROUND(I173*H173,2)</f>
        <v>0</v>
      </c>
      <c r="BL173" s="14" t="s">
        <v>138</v>
      </c>
      <c r="BM173" s="251" t="s">
        <v>244</v>
      </c>
    </row>
    <row r="174" s="2" customFormat="1">
      <c r="A174" s="35"/>
      <c r="B174" s="36"/>
      <c r="C174" s="37"/>
      <c r="D174" s="253" t="s">
        <v>140</v>
      </c>
      <c r="E174" s="37"/>
      <c r="F174" s="254" t="s">
        <v>243</v>
      </c>
      <c r="G174" s="37"/>
      <c r="H174" s="37"/>
      <c r="I174" s="151"/>
      <c r="J174" s="37"/>
      <c r="K174" s="37"/>
      <c r="L174" s="41"/>
      <c r="M174" s="255"/>
      <c r="N174" s="256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140</v>
      </c>
      <c r="AU174" s="14" t="s">
        <v>22</v>
      </c>
    </row>
    <row r="175" s="2" customFormat="1" ht="24" customHeight="1">
      <c r="A175" s="35"/>
      <c r="B175" s="36"/>
      <c r="C175" s="257" t="s">
        <v>245</v>
      </c>
      <c r="D175" s="257" t="s">
        <v>186</v>
      </c>
      <c r="E175" s="258" t="s">
        <v>246</v>
      </c>
      <c r="F175" s="259" t="s">
        <v>247</v>
      </c>
      <c r="G175" s="260" t="s">
        <v>149</v>
      </c>
      <c r="H175" s="261">
        <v>150</v>
      </c>
      <c r="I175" s="262"/>
      <c r="J175" s="263">
        <f>ROUND(I175*H175,2)</f>
        <v>0</v>
      </c>
      <c r="K175" s="259" t="s">
        <v>137</v>
      </c>
      <c r="L175" s="264"/>
      <c r="M175" s="265" t="s">
        <v>1</v>
      </c>
      <c r="N175" s="266" t="s">
        <v>45</v>
      </c>
      <c r="O175" s="88"/>
      <c r="P175" s="249">
        <f>O175*H175</f>
        <v>0</v>
      </c>
      <c r="Q175" s="249">
        <v>0</v>
      </c>
      <c r="R175" s="249">
        <f>Q175*H175</f>
        <v>0</v>
      </c>
      <c r="S175" s="249">
        <v>0</v>
      </c>
      <c r="T175" s="25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1" t="s">
        <v>138</v>
      </c>
      <c r="AT175" s="251" t="s">
        <v>186</v>
      </c>
      <c r="AU175" s="251" t="s">
        <v>22</v>
      </c>
      <c r="AY175" s="14" t="s">
        <v>130</v>
      </c>
      <c r="BE175" s="252">
        <f>IF(N175="základní",J175,0)</f>
        <v>0</v>
      </c>
      <c r="BF175" s="252">
        <f>IF(N175="snížená",J175,0)</f>
        <v>0</v>
      </c>
      <c r="BG175" s="252">
        <f>IF(N175="zákl. přenesená",J175,0)</f>
        <v>0</v>
      </c>
      <c r="BH175" s="252">
        <f>IF(N175="sníž. přenesená",J175,0)</f>
        <v>0</v>
      </c>
      <c r="BI175" s="252">
        <f>IF(N175="nulová",J175,0)</f>
        <v>0</v>
      </c>
      <c r="BJ175" s="14" t="s">
        <v>22</v>
      </c>
      <c r="BK175" s="252">
        <f>ROUND(I175*H175,2)</f>
        <v>0</v>
      </c>
      <c r="BL175" s="14" t="s">
        <v>138</v>
      </c>
      <c r="BM175" s="251" t="s">
        <v>248</v>
      </c>
    </row>
    <row r="176" s="2" customFormat="1">
      <c r="A176" s="35"/>
      <c r="B176" s="36"/>
      <c r="C176" s="37"/>
      <c r="D176" s="253" t="s">
        <v>140</v>
      </c>
      <c r="E176" s="37"/>
      <c r="F176" s="254" t="s">
        <v>247</v>
      </c>
      <c r="G176" s="37"/>
      <c r="H176" s="37"/>
      <c r="I176" s="151"/>
      <c r="J176" s="37"/>
      <c r="K176" s="37"/>
      <c r="L176" s="41"/>
      <c r="M176" s="255"/>
      <c r="N176" s="256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140</v>
      </c>
      <c r="AU176" s="14" t="s">
        <v>22</v>
      </c>
    </row>
    <row r="177" s="2" customFormat="1" ht="36" customHeight="1">
      <c r="A177" s="35"/>
      <c r="B177" s="36"/>
      <c r="C177" s="257" t="s">
        <v>249</v>
      </c>
      <c r="D177" s="257" t="s">
        <v>186</v>
      </c>
      <c r="E177" s="258" t="s">
        <v>250</v>
      </c>
      <c r="F177" s="259" t="s">
        <v>251</v>
      </c>
      <c r="G177" s="260" t="s">
        <v>149</v>
      </c>
      <c r="H177" s="261">
        <v>70</v>
      </c>
      <c r="I177" s="262"/>
      <c r="J177" s="263">
        <f>ROUND(I177*H177,2)</f>
        <v>0</v>
      </c>
      <c r="K177" s="259" t="s">
        <v>137</v>
      </c>
      <c r="L177" s="264"/>
      <c r="M177" s="265" t="s">
        <v>1</v>
      </c>
      <c r="N177" s="266" t="s">
        <v>45</v>
      </c>
      <c r="O177" s="88"/>
      <c r="P177" s="249">
        <f>O177*H177</f>
        <v>0</v>
      </c>
      <c r="Q177" s="249">
        <v>0</v>
      </c>
      <c r="R177" s="249">
        <f>Q177*H177</f>
        <v>0</v>
      </c>
      <c r="S177" s="249">
        <v>0</v>
      </c>
      <c r="T177" s="25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51" t="s">
        <v>138</v>
      </c>
      <c r="AT177" s="251" t="s">
        <v>186</v>
      </c>
      <c r="AU177" s="251" t="s">
        <v>22</v>
      </c>
      <c r="AY177" s="14" t="s">
        <v>130</v>
      </c>
      <c r="BE177" s="252">
        <f>IF(N177="základní",J177,0)</f>
        <v>0</v>
      </c>
      <c r="BF177" s="252">
        <f>IF(N177="snížená",J177,0)</f>
        <v>0</v>
      </c>
      <c r="BG177" s="252">
        <f>IF(N177="zákl. přenesená",J177,0)</f>
        <v>0</v>
      </c>
      <c r="BH177" s="252">
        <f>IF(N177="sníž. přenesená",J177,0)</f>
        <v>0</v>
      </c>
      <c r="BI177" s="252">
        <f>IF(N177="nulová",J177,0)</f>
        <v>0</v>
      </c>
      <c r="BJ177" s="14" t="s">
        <v>22</v>
      </c>
      <c r="BK177" s="252">
        <f>ROUND(I177*H177,2)</f>
        <v>0</v>
      </c>
      <c r="BL177" s="14" t="s">
        <v>138</v>
      </c>
      <c r="BM177" s="251" t="s">
        <v>252</v>
      </c>
    </row>
    <row r="178" s="2" customFormat="1">
      <c r="A178" s="35"/>
      <c r="B178" s="36"/>
      <c r="C178" s="37"/>
      <c r="D178" s="253" t="s">
        <v>140</v>
      </c>
      <c r="E178" s="37"/>
      <c r="F178" s="254" t="s">
        <v>251</v>
      </c>
      <c r="G178" s="37"/>
      <c r="H178" s="37"/>
      <c r="I178" s="151"/>
      <c r="J178" s="37"/>
      <c r="K178" s="37"/>
      <c r="L178" s="41"/>
      <c r="M178" s="255"/>
      <c r="N178" s="256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140</v>
      </c>
      <c r="AU178" s="14" t="s">
        <v>22</v>
      </c>
    </row>
    <row r="179" s="2" customFormat="1" ht="24" customHeight="1">
      <c r="A179" s="35"/>
      <c r="B179" s="36"/>
      <c r="C179" s="257" t="s">
        <v>253</v>
      </c>
      <c r="D179" s="257" t="s">
        <v>186</v>
      </c>
      <c r="E179" s="258" t="s">
        <v>254</v>
      </c>
      <c r="F179" s="259" t="s">
        <v>255</v>
      </c>
      <c r="G179" s="260" t="s">
        <v>149</v>
      </c>
      <c r="H179" s="261">
        <v>600</v>
      </c>
      <c r="I179" s="262"/>
      <c r="J179" s="263">
        <f>ROUND(I179*H179,2)</f>
        <v>0</v>
      </c>
      <c r="K179" s="259" t="s">
        <v>137</v>
      </c>
      <c r="L179" s="264"/>
      <c r="M179" s="265" t="s">
        <v>1</v>
      </c>
      <c r="N179" s="266" t="s">
        <v>45</v>
      </c>
      <c r="O179" s="88"/>
      <c r="P179" s="249">
        <f>O179*H179</f>
        <v>0</v>
      </c>
      <c r="Q179" s="249">
        <v>0</v>
      </c>
      <c r="R179" s="249">
        <f>Q179*H179</f>
        <v>0</v>
      </c>
      <c r="S179" s="249">
        <v>0</v>
      </c>
      <c r="T179" s="25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1" t="s">
        <v>138</v>
      </c>
      <c r="AT179" s="251" t="s">
        <v>186</v>
      </c>
      <c r="AU179" s="251" t="s">
        <v>22</v>
      </c>
      <c r="AY179" s="14" t="s">
        <v>130</v>
      </c>
      <c r="BE179" s="252">
        <f>IF(N179="základní",J179,0)</f>
        <v>0</v>
      </c>
      <c r="BF179" s="252">
        <f>IF(N179="snížená",J179,0)</f>
        <v>0</v>
      </c>
      <c r="BG179" s="252">
        <f>IF(N179="zákl. přenesená",J179,0)</f>
        <v>0</v>
      </c>
      <c r="BH179" s="252">
        <f>IF(N179="sníž. přenesená",J179,0)</f>
        <v>0</v>
      </c>
      <c r="BI179" s="252">
        <f>IF(N179="nulová",J179,0)</f>
        <v>0</v>
      </c>
      <c r="BJ179" s="14" t="s">
        <v>22</v>
      </c>
      <c r="BK179" s="252">
        <f>ROUND(I179*H179,2)</f>
        <v>0</v>
      </c>
      <c r="BL179" s="14" t="s">
        <v>138</v>
      </c>
      <c r="BM179" s="251" t="s">
        <v>256</v>
      </c>
    </row>
    <row r="180" s="2" customFormat="1">
      <c r="A180" s="35"/>
      <c r="B180" s="36"/>
      <c r="C180" s="37"/>
      <c r="D180" s="253" t="s">
        <v>140</v>
      </c>
      <c r="E180" s="37"/>
      <c r="F180" s="254" t="s">
        <v>255</v>
      </c>
      <c r="G180" s="37"/>
      <c r="H180" s="37"/>
      <c r="I180" s="151"/>
      <c r="J180" s="37"/>
      <c r="K180" s="37"/>
      <c r="L180" s="41"/>
      <c r="M180" s="255"/>
      <c r="N180" s="256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140</v>
      </c>
      <c r="AU180" s="14" t="s">
        <v>22</v>
      </c>
    </row>
    <row r="181" s="2" customFormat="1" ht="24" customHeight="1">
      <c r="A181" s="35"/>
      <c r="B181" s="36"/>
      <c r="C181" s="257" t="s">
        <v>257</v>
      </c>
      <c r="D181" s="257" t="s">
        <v>186</v>
      </c>
      <c r="E181" s="258" t="s">
        <v>258</v>
      </c>
      <c r="F181" s="259" t="s">
        <v>259</v>
      </c>
      <c r="G181" s="260" t="s">
        <v>149</v>
      </c>
      <c r="H181" s="261">
        <v>1100</v>
      </c>
      <c r="I181" s="262"/>
      <c r="J181" s="263">
        <f>ROUND(I181*H181,2)</f>
        <v>0</v>
      </c>
      <c r="K181" s="259" t="s">
        <v>137</v>
      </c>
      <c r="L181" s="264"/>
      <c r="M181" s="265" t="s">
        <v>1</v>
      </c>
      <c r="N181" s="266" t="s">
        <v>45</v>
      </c>
      <c r="O181" s="88"/>
      <c r="P181" s="249">
        <f>O181*H181</f>
        <v>0</v>
      </c>
      <c r="Q181" s="249">
        <v>0</v>
      </c>
      <c r="R181" s="249">
        <f>Q181*H181</f>
        <v>0</v>
      </c>
      <c r="S181" s="249">
        <v>0</v>
      </c>
      <c r="T181" s="25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1" t="s">
        <v>190</v>
      </c>
      <c r="AT181" s="251" t="s">
        <v>186</v>
      </c>
      <c r="AU181" s="251" t="s">
        <v>22</v>
      </c>
      <c r="AY181" s="14" t="s">
        <v>130</v>
      </c>
      <c r="BE181" s="252">
        <f>IF(N181="základní",J181,0)</f>
        <v>0</v>
      </c>
      <c r="BF181" s="252">
        <f>IF(N181="snížená",J181,0)</f>
        <v>0</v>
      </c>
      <c r="BG181" s="252">
        <f>IF(N181="zákl. přenesená",J181,0)</f>
        <v>0</v>
      </c>
      <c r="BH181" s="252">
        <f>IF(N181="sníž. přenesená",J181,0)</f>
        <v>0</v>
      </c>
      <c r="BI181" s="252">
        <f>IF(N181="nulová",J181,0)</f>
        <v>0</v>
      </c>
      <c r="BJ181" s="14" t="s">
        <v>22</v>
      </c>
      <c r="BK181" s="252">
        <f>ROUND(I181*H181,2)</f>
        <v>0</v>
      </c>
      <c r="BL181" s="14" t="s">
        <v>190</v>
      </c>
      <c r="BM181" s="251" t="s">
        <v>260</v>
      </c>
    </row>
    <row r="182" s="2" customFormat="1">
      <c r="A182" s="35"/>
      <c r="B182" s="36"/>
      <c r="C182" s="37"/>
      <c r="D182" s="253" t="s">
        <v>140</v>
      </c>
      <c r="E182" s="37"/>
      <c r="F182" s="254" t="s">
        <v>259</v>
      </c>
      <c r="G182" s="37"/>
      <c r="H182" s="37"/>
      <c r="I182" s="151"/>
      <c r="J182" s="37"/>
      <c r="K182" s="37"/>
      <c r="L182" s="41"/>
      <c r="M182" s="255"/>
      <c r="N182" s="256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140</v>
      </c>
      <c r="AU182" s="14" t="s">
        <v>22</v>
      </c>
    </row>
    <row r="183" s="2" customFormat="1" ht="24" customHeight="1">
      <c r="A183" s="35"/>
      <c r="B183" s="36"/>
      <c r="C183" s="257" t="s">
        <v>261</v>
      </c>
      <c r="D183" s="257" t="s">
        <v>186</v>
      </c>
      <c r="E183" s="258" t="s">
        <v>262</v>
      </c>
      <c r="F183" s="259" t="s">
        <v>263</v>
      </c>
      <c r="G183" s="260" t="s">
        <v>149</v>
      </c>
      <c r="H183" s="261">
        <v>60</v>
      </c>
      <c r="I183" s="262"/>
      <c r="J183" s="263">
        <f>ROUND(I183*H183,2)</f>
        <v>0</v>
      </c>
      <c r="K183" s="259" t="s">
        <v>137</v>
      </c>
      <c r="L183" s="264"/>
      <c r="M183" s="265" t="s">
        <v>1</v>
      </c>
      <c r="N183" s="266" t="s">
        <v>45</v>
      </c>
      <c r="O183" s="88"/>
      <c r="P183" s="249">
        <f>O183*H183</f>
        <v>0</v>
      </c>
      <c r="Q183" s="249">
        <v>0</v>
      </c>
      <c r="R183" s="249">
        <f>Q183*H183</f>
        <v>0</v>
      </c>
      <c r="S183" s="249">
        <v>0</v>
      </c>
      <c r="T183" s="25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1" t="s">
        <v>138</v>
      </c>
      <c r="AT183" s="251" t="s">
        <v>186</v>
      </c>
      <c r="AU183" s="251" t="s">
        <v>22</v>
      </c>
      <c r="AY183" s="14" t="s">
        <v>130</v>
      </c>
      <c r="BE183" s="252">
        <f>IF(N183="základní",J183,0)</f>
        <v>0</v>
      </c>
      <c r="BF183" s="252">
        <f>IF(N183="snížená",J183,0)</f>
        <v>0</v>
      </c>
      <c r="BG183" s="252">
        <f>IF(N183="zákl. přenesená",J183,0)</f>
        <v>0</v>
      </c>
      <c r="BH183" s="252">
        <f>IF(N183="sníž. přenesená",J183,0)</f>
        <v>0</v>
      </c>
      <c r="BI183" s="252">
        <f>IF(N183="nulová",J183,0)</f>
        <v>0</v>
      </c>
      <c r="BJ183" s="14" t="s">
        <v>22</v>
      </c>
      <c r="BK183" s="252">
        <f>ROUND(I183*H183,2)</f>
        <v>0</v>
      </c>
      <c r="BL183" s="14" t="s">
        <v>138</v>
      </c>
      <c r="BM183" s="251" t="s">
        <v>264</v>
      </c>
    </row>
    <row r="184" s="2" customFormat="1">
      <c r="A184" s="35"/>
      <c r="B184" s="36"/>
      <c r="C184" s="37"/>
      <c r="D184" s="253" t="s">
        <v>140</v>
      </c>
      <c r="E184" s="37"/>
      <c r="F184" s="254" t="s">
        <v>263</v>
      </c>
      <c r="G184" s="37"/>
      <c r="H184" s="37"/>
      <c r="I184" s="151"/>
      <c r="J184" s="37"/>
      <c r="K184" s="37"/>
      <c r="L184" s="41"/>
      <c r="M184" s="255"/>
      <c r="N184" s="256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140</v>
      </c>
      <c r="AU184" s="14" t="s">
        <v>22</v>
      </c>
    </row>
    <row r="185" s="2" customFormat="1" ht="24" customHeight="1">
      <c r="A185" s="35"/>
      <c r="B185" s="36"/>
      <c r="C185" s="240" t="s">
        <v>265</v>
      </c>
      <c r="D185" s="240" t="s">
        <v>133</v>
      </c>
      <c r="E185" s="241" t="s">
        <v>266</v>
      </c>
      <c r="F185" s="242" t="s">
        <v>267</v>
      </c>
      <c r="G185" s="243" t="s">
        <v>149</v>
      </c>
      <c r="H185" s="244">
        <v>150</v>
      </c>
      <c r="I185" s="245"/>
      <c r="J185" s="246">
        <f>ROUND(I185*H185,2)</f>
        <v>0</v>
      </c>
      <c r="K185" s="242" t="s">
        <v>137</v>
      </c>
      <c r="L185" s="41"/>
      <c r="M185" s="247" t="s">
        <v>1</v>
      </c>
      <c r="N185" s="248" t="s">
        <v>45</v>
      </c>
      <c r="O185" s="88"/>
      <c r="P185" s="249">
        <f>O185*H185</f>
        <v>0</v>
      </c>
      <c r="Q185" s="249">
        <v>0</v>
      </c>
      <c r="R185" s="249">
        <f>Q185*H185</f>
        <v>0</v>
      </c>
      <c r="S185" s="249">
        <v>0</v>
      </c>
      <c r="T185" s="25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1" t="s">
        <v>138</v>
      </c>
      <c r="AT185" s="251" t="s">
        <v>133</v>
      </c>
      <c r="AU185" s="251" t="s">
        <v>22</v>
      </c>
      <c r="AY185" s="14" t="s">
        <v>130</v>
      </c>
      <c r="BE185" s="252">
        <f>IF(N185="základní",J185,0)</f>
        <v>0</v>
      </c>
      <c r="BF185" s="252">
        <f>IF(N185="snížená",J185,0)</f>
        <v>0</v>
      </c>
      <c r="BG185" s="252">
        <f>IF(N185="zákl. přenesená",J185,0)</f>
        <v>0</v>
      </c>
      <c r="BH185" s="252">
        <f>IF(N185="sníž. přenesená",J185,0)</f>
        <v>0</v>
      </c>
      <c r="BI185" s="252">
        <f>IF(N185="nulová",J185,0)</f>
        <v>0</v>
      </c>
      <c r="BJ185" s="14" t="s">
        <v>22</v>
      </c>
      <c r="BK185" s="252">
        <f>ROUND(I185*H185,2)</f>
        <v>0</v>
      </c>
      <c r="BL185" s="14" t="s">
        <v>138</v>
      </c>
      <c r="BM185" s="251" t="s">
        <v>268</v>
      </c>
    </row>
    <row r="186" s="2" customFormat="1">
      <c r="A186" s="35"/>
      <c r="B186" s="36"/>
      <c r="C186" s="37"/>
      <c r="D186" s="253" t="s">
        <v>140</v>
      </c>
      <c r="E186" s="37"/>
      <c r="F186" s="254" t="s">
        <v>269</v>
      </c>
      <c r="G186" s="37"/>
      <c r="H186" s="37"/>
      <c r="I186" s="151"/>
      <c r="J186" s="37"/>
      <c r="K186" s="37"/>
      <c r="L186" s="41"/>
      <c r="M186" s="255"/>
      <c r="N186" s="256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140</v>
      </c>
      <c r="AU186" s="14" t="s">
        <v>22</v>
      </c>
    </row>
    <row r="187" s="2" customFormat="1" ht="36" customHeight="1">
      <c r="A187" s="35"/>
      <c r="B187" s="36"/>
      <c r="C187" s="240" t="s">
        <v>270</v>
      </c>
      <c r="D187" s="240" t="s">
        <v>133</v>
      </c>
      <c r="E187" s="241" t="s">
        <v>271</v>
      </c>
      <c r="F187" s="242" t="s">
        <v>272</v>
      </c>
      <c r="G187" s="243" t="s">
        <v>136</v>
      </c>
      <c r="H187" s="244">
        <v>30</v>
      </c>
      <c r="I187" s="245"/>
      <c r="J187" s="246">
        <f>ROUND(I187*H187,2)</f>
        <v>0</v>
      </c>
      <c r="K187" s="242" t="s">
        <v>137</v>
      </c>
      <c r="L187" s="41"/>
      <c r="M187" s="247" t="s">
        <v>1</v>
      </c>
      <c r="N187" s="248" t="s">
        <v>45</v>
      </c>
      <c r="O187" s="88"/>
      <c r="P187" s="249">
        <f>O187*H187</f>
        <v>0</v>
      </c>
      <c r="Q187" s="249">
        <v>0</v>
      </c>
      <c r="R187" s="249">
        <f>Q187*H187</f>
        <v>0</v>
      </c>
      <c r="S187" s="249">
        <v>0</v>
      </c>
      <c r="T187" s="25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51" t="s">
        <v>138</v>
      </c>
      <c r="AT187" s="251" t="s">
        <v>133</v>
      </c>
      <c r="AU187" s="251" t="s">
        <v>22</v>
      </c>
      <c r="AY187" s="14" t="s">
        <v>130</v>
      </c>
      <c r="BE187" s="252">
        <f>IF(N187="základní",J187,0)</f>
        <v>0</v>
      </c>
      <c r="BF187" s="252">
        <f>IF(N187="snížená",J187,0)</f>
        <v>0</v>
      </c>
      <c r="BG187" s="252">
        <f>IF(N187="zákl. přenesená",J187,0)</f>
        <v>0</v>
      </c>
      <c r="BH187" s="252">
        <f>IF(N187="sníž. přenesená",J187,0)</f>
        <v>0</v>
      </c>
      <c r="BI187" s="252">
        <f>IF(N187="nulová",J187,0)</f>
        <v>0</v>
      </c>
      <c r="BJ187" s="14" t="s">
        <v>22</v>
      </c>
      <c r="BK187" s="252">
        <f>ROUND(I187*H187,2)</f>
        <v>0</v>
      </c>
      <c r="BL187" s="14" t="s">
        <v>138</v>
      </c>
      <c r="BM187" s="251" t="s">
        <v>273</v>
      </c>
    </row>
    <row r="188" s="2" customFormat="1">
      <c r="A188" s="35"/>
      <c r="B188" s="36"/>
      <c r="C188" s="37"/>
      <c r="D188" s="253" t="s">
        <v>140</v>
      </c>
      <c r="E188" s="37"/>
      <c r="F188" s="254" t="s">
        <v>274</v>
      </c>
      <c r="G188" s="37"/>
      <c r="H188" s="37"/>
      <c r="I188" s="151"/>
      <c r="J188" s="37"/>
      <c r="K188" s="37"/>
      <c r="L188" s="41"/>
      <c r="M188" s="255"/>
      <c r="N188" s="256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140</v>
      </c>
      <c r="AU188" s="14" t="s">
        <v>22</v>
      </c>
    </row>
    <row r="189" s="2" customFormat="1" ht="36" customHeight="1">
      <c r="A189" s="35"/>
      <c r="B189" s="36"/>
      <c r="C189" s="240" t="s">
        <v>275</v>
      </c>
      <c r="D189" s="240" t="s">
        <v>133</v>
      </c>
      <c r="E189" s="241" t="s">
        <v>276</v>
      </c>
      <c r="F189" s="242" t="s">
        <v>277</v>
      </c>
      <c r="G189" s="243" t="s">
        <v>136</v>
      </c>
      <c r="H189" s="244">
        <v>50</v>
      </c>
      <c r="I189" s="245"/>
      <c r="J189" s="246">
        <f>ROUND(I189*H189,2)</f>
        <v>0</v>
      </c>
      <c r="K189" s="242" t="s">
        <v>137</v>
      </c>
      <c r="L189" s="41"/>
      <c r="M189" s="247" t="s">
        <v>1</v>
      </c>
      <c r="N189" s="248" t="s">
        <v>45</v>
      </c>
      <c r="O189" s="88"/>
      <c r="P189" s="249">
        <f>O189*H189</f>
        <v>0</v>
      </c>
      <c r="Q189" s="249">
        <v>0</v>
      </c>
      <c r="R189" s="249">
        <f>Q189*H189</f>
        <v>0</v>
      </c>
      <c r="S189" s="249">
        <v>0</v>
      </c>
      <c r="T189" s="25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51" t="s">
        <v>138</v>
      </c>
      <c r="AT189" s="251" t="s">
        <v>133</v>
      </c>
      <c r="AU189" s="251" t="s">
        <v>22</v>
      </c>
      <c r="AY189" s="14" t="s">
        <v>130</v>
      </c>
      <c r="BE189" s="252">
        <f>IF(N189="základní",J189,0)</f>
        <v>0</v>
      </c>
      <c r="BF189" s="252">
        <f>IF(N189="snížená",J189,0)</f>
        <v>0</v>
      </c>
      <c r="BG189" s="252">
        <f>IF(N189="zákl. přenesená",J189,0)</f>
        <v>0</v>
      </c>
      <c r="BH189" s="252">
        <f>IF(N189="sníž. přenesená",J189,0)</f>
        <v>0</v>
      </c>
      <c r="BI189" s="252">
        <f>IF(N189="nulová",J189,0)</f>
        <v>0</v>
      </c>
      <c r="BJ189" s="14" t="s">
        <v>22</v>
      </c>
      <c r="BK189" s="252">
        <f>ROUND(I189*H189,2)</f>
        <v>0</v>
      </c>
      <c r="BL189" s="14" t="s">
        <v>138</v>
      </c>
      <c r="BM189" s="251" t="s">
        <v>278</v>
      </c>
    </row>
    <row r="190" s="2" customFormat="1">
      <c r="A190" s="35"/>
      <c r="B190" s="36"/>
      <c r="C190" s="37"/>
      <c r="D190" s="253" t="s">
        <v>140</v>
      </c>
      <c r="E190" s="37"/>
      <c r="F190" s="254" t="s">
        <v>279</v>
      </c>
      <c r="G190" s="37"/>
      <c r="H190" s="37"/>
      <c r="I190" s="151"/>
      <c r="J190" s="37"/>
      <c r="K190" s="37"/>
      <c r="L190" s="41"/>
      <c r="M190" s="255"/>
      <c r="N190" s="256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140</v>
      </c>
      <c r="AU190" s="14" t="s">
        <v>22</v>
      </c>
    </row>
    <row r="191" s="2" customFormat="1" ht="36" customHeight="1">
      <c r="A191" s="35"/>
      <c r="B191" s="36"/>
      <c r="C191" s="240" t="s">
        <v>280</v>
      </c>
      <c r="D191" s="240" t="s">
        <v>133</v>
      </c>
      <c r="E191" s="241" t="s">
        <v>281</v>
      </c>
      <c r="F191" s="242" t="s">
        <v>282</v>
      </c>
      <c r="G191" s="243" t="s">
        <v>136</v>
      </c>
      <c r="H191" s="244">
        <v>5</v>
      </c>
      <c r="I191" s="245"/>
      <c r="J191" s="246">
        <f>ROUND(I191*H191,2)</f>
        <v>0</v>
      </c>
      <c r="K191" s="242" t="s">
        <v>137</v>
      </c>
      <c r="L191" s="41"/>
      <c r="M191" s="247" t="s">
        <v>1</v>
      </c>
      <c r="N191" s="248" t="s">
        <v>45</v>
      </c>
      <c r="O191" s="88"/>
      <c r="P191" s="249">
        <f>O191*H191</f>
        <v>0</v>
      </c>
      <c r="Q191" s="249">
        <v>0</v>
      </c>
      <c r="R191" s="249">
        <f>Q191*H191</f>
        <v>0</v>
      </c>
      <c r="S191" s="249">
        <v>0</v>
      </c>
      <c r="T191" s="25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51" t="s">
        <v>138</v>
      </c>
      <c r="AT191" s="251" t="s">
        <v>133</v>
      </c>
      <c r="AU191" s="251" t="s">
        <v>22</v>
      </c>
      <c r="AY191" s="14" t="s">
        <v>130</v>
      </c>
      <c r="BE191" s="252">
        <f>IF(N191="základní",J191,0)</f>
        <v>0</v>
      </c>
      <c r="BF191" s="252">
        <f>IF(N191="snížená",J191,0)</f>
        <v>0</v>
      </c>
      <c r="BG191" s="252">
        <f>IF(N191="zákl. přenesená",J191,0)</f>
        <v>0</v>
      </c>
      <c r="BH191" s="252">
        <f>IF(N191="sníž. přenesená",J191,0)</f>
        <v>0</v>
      </c>
      <c r="BI191" s="252">
        <f>IF(N191="nulová",J191,0)</f>
        <v>0</v>
      </c>
      <c r="BJ191" s="14" t="s">
        <v>22</v>
      </c>
      <c r="BK191" s="252">
        <f>ROUND(I191*H191,2)</f>
        <v>0</v>
      </c>
      <c r="BL191" s="14" t="s">
        <v>138</v>
      </c>
      <c r="BM191" s="251" t="s">
        <v>283</v>
      </c>
    </row>
    <row r="192" s="2" customFormat="1">
      <c r="A192" s="35"/>
      <c r="B192" s="36"/>
      <c r="C192" s="37"/>
      <c r="D192" s="253" t="s">
        <v>140</v>
      </c>
      <c r="E192" s="37"/>
      <c r="F192" s="254" t="s">
        <v>284</v>
      </c>
      <c r="G192" s="37"/>
      <c r="H192" s="37"/>
      <c r="I192" s="151"/>
      <c r="J192" s="37"/>
      <c r="K192" s="37"/>
      <c r="L192" s="41"/>
      <c r="M192" s="255"/>
      <c r="N192" s="256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140</v>
      </c>
      <c r="AU192" s="14" t="s">
        <v>22</v>
      </c>
    </row>
    <row r="193" s="2" customFormat="1" ht="36" customHeight="1">
      <c r="A193" s="35"/>
      <c r="B193" s="36"/>
      <c r="C193" s="240" t="s">
        <v>285</v>
      </c>
      <c r="D193" s="240" t="s">
        <v>133</v>
      </c>
      <c r="E193" s="241" t="s">
        <v>286</v>
      </c>
      <c r="F193" s="242" t="s">
        <v>287</v>
      </c>
      <c r="G193" s="243" t="s">
        <v>136</v>
      </c>
      <c r="H193" s="244">
        <v>15</v>
      </c>
      <c r="I193" s="245"/>
      <c r="J193" s="246">
        <f>ROUND(I193*H193,2)</f>
        <v>0</v>
      </c>
      <c r="K193" s="242" t="s">
        <v>137</v>
      </c>
      <c r="L193" s="41"/>
      <c r="M193" s="247" t="s">
        <v>1</v>
      </c>
      <c r="N193" s="248" t="s">
        <v>45</v>
      </c>
      <c r="O193" s="88"/>
      <c r="P193" s="249">
        <f>O193*H193</f>
        <v>0</v>
      </c>
      <c r="Q193" s="249">
        <v>0</v>
      </c>
      <c r="R193" s="249">
        <f>Q193*H193</f>
        <v>0</v>
      </c>
      <c r="S193" s="249">
        <v>0</v>
      </c>
      <c r="T193" s="25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51" t="s">
        <v>138</v>
      </c>
      <c r="AT193" s="251" t="s">
        <v>133</v>
      </c>
      <c r="AU193" s="251" t="s">
        <v>22</v>
      </c>
      <c r="AY193" s="14" t="s">
        <v>130</v>
      </c>
      <c r="BE193" s="252">
        <f>IF(N193="základní",J193,0)</f>
        <v>0</v>
      </c>
      <c r="BF193" s="252">
        <f>IF(N193="snížená",J193,0)</f>
        <v>0</v>
      </c>
      <c r="BG193" s="252">
        <f>IF(N193="zákl. přenesená",J193,0)</f>
        <v>0</v>
      </c>
      <c r="BH193" s="252">
        <f>IF(N193="sníž. přenesená",J193,0)</f>
        <v>0</v>
      </c>
      <c r="BI193" s="252">
        <f>IF(N193="nulová",J193,0)</f>
        <v>0</v>
      </c>
      <c r="BJ193" s="14" t="s">
        <v>22</v>
      </c>
      <c r="BK193" s="252">
        <f>ROUND(I193*H193,2)</f>
        <v>0</v>
      </c>
      <c r="BL193" s="14" t="s">
        <v>138</v>
      </c>
      <c r="BM193" s="251" t="s">
        <v>288</v>
      </c>
    </row>
    <row r="194" s="2" customFormat="1">
      <c r="A194" s="35"/>
      <c r="B194" s="36"/>
      <c r="C194" s="37"/>
      <c r="D194" s="253" t="s">
        <v>140</v>
      </c>
      <c r="E194" s="37"/>
      <c r="F194" s="254" t="s">
        <v>289</v>
      </c>
      <c r="G194" s="37"/>
      <c r="H194" s="37"/>
      <c r="I194" s="151"/>
      <c r="J194" s="37"/>
      <c r="K194" s="37"/>
      <c r="L194" s="41"/>
      <c r="M194" s="255"/>
      <c r="N194" s="256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140</v>
      </c>
      <c r="AU194" s="14" t="s">
        <v>22</v>
      </c>
    </row>
    <row r="195" s="2" customFormat="1" ht="24" customHeight="1">
      <c r="A195" s="35"/>
      <c r="B195" s="36"/>
      <c r="C195" s="240" t="s">
        <v>290</v>
      </c>
      <c r="D195" s="240" t="s">
        <v>133</v>
      </c>
      <c r="E195" s="241" t="s">
        <v>291</v>
      </c>
      <c r="F195" s="242" t="s">
        <v>292</v>
      </c>
      <c r="G195" s="243" t="s">
        <v>136</v>
      </c>
      <c r="H195" s="244">
        <v>7</v>
      </c>
      <c r="I195" s="245"/>
      <c r="J195" s="246">
        <f>ROUND(I195*H195,2)</f>
        <v>0</v>
      </c>
      <c r="K195" s="242" t="s">
        <v>137</v>
      </c>
      <c r="L195" s="41"/>
      <c r="M195" s="247" t="s">
        <v>1</v>
      </c>
      <c r="N195" s="248" t="s">
        <v>45</v>
      </c>
      <c r="O195" s="88"/>
      <c r="P195" s="249">
        <f>O195*H195</f>
        <v>0</v>
      </c>
      <c r="Q195" s="249">
        <v>0</v>
      </c>
      <c r="R195" s="249">
        <f>Q195*H195</f>
        <v>0</v>
      </c>
      <c r="S195" s="249">
        <v>0</v>
      </c>
      <c r="T195" s="25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51" t="s">
        <v>138</v>
      </c>
      <c r="AT195" s="251" t="s">
        <v>133</v>
      </c>
      <c r="AU195" s="251" t="s">
        <v>22</v>
      </c>
      <c r="AY195" s="14" t="s">
        <v>130</v>
      </c>
      <c r="BE195" s="252">
        <f>IF(N195="základní",J195,0)</f>
        <v>0</v>
      </c>
      <c r="BF195" s="252">
        <f>IF(N195="snížená",J195,0)</f>
        <v>0</v>
      </c>
      <c r="BG195" s="252">
        <f>IF(N195="zákl. přenesená",J195,0)</f>
        <v>0</v>
      </c>
      <c r="BH195" s="252">
        <f>IF(N195="sníž. přenesená",J195,0)</f>
        <v>0</v>
      </c>
      <c r="BI195" s="252">
        <f>IF(N195="nulová",J195,0)</f>
        <v>0</v>
      </c>
      <c r="BJ195" s="14" t="s">
        <v>22</v>
      </c>
      <c r="BK195" s="252">
        <f>ROUND(I195*H195,2)</f>
        <v>0</v>
      </c>
      <c r="BL195" s="14" t="s">
        <v>138</v>
      </c>
      <c r="BM195" s="251" t="s">
        <v>293</v>
      </c>
    </row>
    <row r="196" s="2" customFormat="1">
      <c r="A196" s="35"/>
      <c r="B196" s="36"/>
      <c r="C196" s="37"/>
      <c r="D196" s="253" t="s">
        <v>140</v>
      </c>
      <c r="E196" s="37"/>
      <c r="F196" s="254" t="s">
        <v>294</v>
      </c>
      <c r="G196" s="37"/>
      <c r="H196" s="37"/>
      <c r="I196" s="151"/>
      <c r="J196" s="37"/>
      <c r="K196" s="37"/>
      <c r="L196" s="41"/>
      <c r="M196" s="255"/>
      <c r="N196" s="256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140</v>
      </c>
      <c r="AU196" s="14" t="s">
        <v>22</v>
      </c>
    </row>
    <row r="197" s="2" customFormat="1" ht="24" customHeight="1">
      <c r="A197" s="35"/>
      <c r="B197" s="36"/>
      <c r="C197" s="240" t="s">
        <v>295</v>
      </c>
      <c r="D197" s="240" t="s">
        <v>133</v>
      </c>
      <c r="E197" s="241" t="s">
        <v>296</v>
      </c>
      <c r="F197" s="242" t="s">
        <v>297</v>
      </c>
      <c r="G197" s="243" t="s">
        <v>136</v>
      </c>
      <c r="H197" s="244">
        <v>5</v>
      </c>
      <c r="I197" s="245"/>
      <c r="J197" s="246">
        <f>ROUND(I197*H197,2)</f>
        <v>0</v>
      </c>
      <c r="K197" s="242" t="s">
        <v>137</v>
      </c>
      <c r="L197" s="41"/>
      <c r="M197" s="247" t="s">
        <v>1</v>
      </c>
      <c r="N197" s="248" t="s">
        <v>45</v>
      </c>
      <c r="O197" s="88"/>
      <c r="P197" s="249">
        <f>O197*H197</f>
        <v>0</v>
      </c>
      <c r="Q197" s="249">
        <v>0</v>
      </c>
      <c r="R197" s="249">
        <f>Q197*H197</f>
        <v>0</v>
      </c>
      <c r="S197" s="249">
        <v>0</v>
      </c>
      <c r="T197" s="25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51" t="s">
        <v>138</v>
      </c>
      <c r="AT197" s="251" t="s">
        <v>133</v>
      </c>
      <c r="AU197" s="251" t="s">
        <v>22</v>
      </c>
      <c r="AY197" s="14" t="s">
        <v>130</v>
      </c>
      <c r="BE197" s="252">
        <f>IF(N197="základní",J197,0)</f>
        <v>0</v>
      </c>
      <c r="BF197" s="252">
        <f>IF(N197="snížená",J197,0)</f>
        <v>0</v>
      </c>
      <c r="BG197" s="252">
        <f>IF(N197="zákl. přenesená",J197,0)</f>
        <v>0</v>
      </c>
      <c r="BH197" s="252">
        <f>IF(N197="sníž. přenesená",J197,0)</f>
        <v>0</v>
      </c>
      <c r="BI197" s="252">
        <f>IF(N197="nulová",J197,0)</f>
        <v>0</v>
      </c>
      <c r="BJ197" s="14" t="s">
        <v>22</v>
      </c>
      <c r="BK197" s="252">
        <f>ROUND(I197*H197,2)</f>
        <v>0</v>
      </c>
      <c r="BL197" s="14" t="s">
        <v>138</v>
      </c>
      <c r="BM197" s="251" t="s">
        <v>298</v>
      </c>
    </row>
    <row r="198" s="2" customFormat="1">
      <c r="A198" s="35"/>
      <c r="B198" s="36"/>
      <c r="C198" s="37"/>
      <c r="D198" s="253" t="s">
        <v>140</v>
      </c>
      <c r="E198" s="37"/>
      <c r="F198" s="254" t="s">
        <v>299</v>
      </c>
      <c r="G198" s="37"/>
      <c r="H198" s="37"/>
      <c r="I198" s="151"/>
      <c r="J198" s="37"/>
      <c r="K198" s="37"/>
      <c r="L198" s="41"/>
      <c r="M198" s="255"/>
      <c r="N198" s="256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140</v>
      </c>
      <c r="AU198" s="14" t="s">
        <v>22</v>
      </c>
    </row>
    <row r="199" s="2" customFormat="1" ht="24" customHeight="1">
      <c r="A199" s="35"/>
      <c r="B199" s="36"/>
      <c r="C199" s="240" t="s">
        <v>300</v>
      </c>
      <c r="D199" s="240" t="s">
        <v>133</v>
      </c>
      <c r="E199" s="241" t="s">
        <v>301</v>
      </c>
      <c r="F199" s="242" t="s">
        <v>302</v>
      </c>
      <c r="G199" s="243" t="s">
        <v>136</v>
      </c>
      <c r="H199" s="244">
        <v>7</v>
      </c>
      <c r="I199" s="245"/>
      <c r="J199" s="246">
        <f>ROUND(I199*H199,2)</f>
        <v>0</v>
      </c>
      <c r="K199" s="242" t="s">
        <v>137</v>
      </c>
      <c r="L199" s="41"/>
      <c r="M199" s="247" t="s">
        <v>1</v>
      </c>
      <c r="N199" s="248" t="s">
        <v>45</v>
      </c>
      <c r="O199" s="88"/>
      <c r="P199" s="249">
        <f>O199*H199</f>
        <v>0</v>
      </c>
      <c r="Q199" s="249">
        <v>0</v>
      </c>
      <c r="R199" s="249">
        <f>Q199*H199</f>
        <v>0</v>
      </c>
      <c r="S199" s="249">
        <v>0</v>
      </c>
      <c r="T199" s="25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51" t="s">
        <v>138</v>
      </c>
      <c r="AT199" s="251" t="s">
        <v>133</v>
      </c>
      <c r="AU199" s="251" t="s">
        <v>22</v>
      </c>
      <c r="AY199" s="14" t="s">
        <v>130</v>
      </c>
      <c r="BE199" s="252">
        <f>IF(N199="základní",J199,0)</f>
        <v>0</v>
      </c>
      <c r="BF199" s="252">
        <f>IF(N199="snížená",J199,0)</f>
        <v>0</v>
      </c>
      <c r="BG199" s="252">
        <f>IF(N199="zákl. přenesená",J199,0)</f>
        <v>0</v>
      </c>
      <c r="BH199" s="252">
        <f>IF(N199="sníž. přenesená",J199,0)</f>
        <v>0</v>
      </c>
      <c r="BI199" s="252">
        <f>IF(N199="nulová",J199,0)</f>
        <v>0</v>
      </c>
      <c r="BJ199" s="14" t="s">
        <v>22</v>
      </c>
      <c r="BK199" s="252">
        <f>ROUND(I199*H199,2)</f>
        <v>0</v>
      </c>
      <c r="BL199" s="14" t="s">
        <v>138</v>
      </c>
      <c r="BM199" s="251" t="s">
        <v>303</v>
      </c>
    </row>
    <row r="200" s="2" customFormat="1">
      <c r="A200" s="35"/>
      <c r="B200" s="36"/>
      <c r="C200" s="37"/>
      <c r="D200" s="253" t="s">
        <v>140</v>
      </c>
      <c r="E200" s="37"/>
      <c r="F200" s="254" t="s">
        <v>304</v>
      </c>
      <c r="G200" s="37"/>
      <c r="H200" s="37"/>
      <c r="I200" s="151"/>
      <c r="J200" s="37"/>
      <c r="K200" s="37"/>
      <c r="L200" s="41"/>
      <c r="M200" s="255"/>
      <c r="N200" s="256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140</v>
      </c>
      <c r="AU200" s="14" t="s">
        <v>22</v>
      </c>
    </row>
    <row r="201" s="2" customFormat="1" ht="24" customHeight="1">
      <c r="A201" s="35"/>
      <c r="B201" s="36"/>
      <c r="C201" s="257" t="s">
        <v>305</v>
      </c>
      <c r="D201" s="257" t="s">
        <v>186</v>
      </c>
      <c r="E201" s="258" t="s">
        <v>306</v>
      </c>
      <c r="F201" s="259" t="s">
        <v>307</v>
      </c>
      <c r="G201" s="260" t="s">
        <v>136</v>
      </c>
      <c r="H201" s="261">
        <v>5</v>
      </c>
      <c r="I201" s="262"/>
      <c r="J201" s="263">
        <f>ROUND(I201*H201,2)</f>
        <v>0</v>
      </c>
      <c r="K201" s="259" t="s">
        <v>137</v>
      </c>
      <c r="L201" s="264"/>
      <c r="M201" s="265" t="s">
        <v>1</v>
      </c>
      <c r="N201" s="266" t="s">
        <v>45</v>
      </c>
      <c r="O201" s="88"/>
      <c r="P201" s="249">
        <f>O201*H201</f>
        <v>0</v>
      </c>
      <c r="Q201" s="249">
        <v>0</v>
      </c>
      <c r="R201" s="249">
        <f>Q201*H201</f>
        <v>0</v>
      </c>
      <c r="S201" s="249">
        <v>0</v>
      </c>
      <c r="T201" s="25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51" t="s">
        <v>190</v>
      </c>
      <c r="AT201" s="251" t="s">
        <v>186</v>
      </c>
      <c r="AU201" s="251" t="s">
        <v>22</v>
      </c>
      <c r="AY201" s="14" t="s">
        <v>130</v>
      </c>
      <c r="BE201" s="252">
        <f>IF(N201="základní",J201,0)</f>
        <v>0</v>
      </c>
      <c r="BF201" s="252">
        <f>IF(N201="snížená",J201,0)</f>
        <v>0</v>
      </c>
      <c r="BG201" s="252">
        <f>IF(N201="zákl. přenesená",J201,0)</f>
        <v>0</v>
      </c>
      <c r="BH201" s="252">
        <f>IF(N201="sníž. přenesená",J201,0)</f>
        <v>0</v>
      </c>
      <c r="BI201" s="252">
        <f>IF(N201="nulová",J201,0)</f>
        <v>0</v>
      </c>
      <c r="BJ201" s="14" t="s">
        <v>22</v>
      </c>
      <c r="BK201" s="252">
        <f>ROUND(I201*H201,2)</f>
        <v>0</v>
      </c>
      <c r="BL201" s="14" t="s">
        <v>190</v>
      </c>
      <c r="BM201" s="251" t="s">
        <v>308</v>
      </c>
    </row>
    <row r="202" s="2" customFormat="1">
      <c r="A202" s="35"/>
      <c r="B202" s="36"/>
      <c r="C202" s="37"/>
      <c r="D202" s="253" t="s">
        <v>140</v>
      </c>
      <c r="E202" s="37"/>
      <c r="F202" s="254" t="s">
        <v>307</v>
      </c>
      <c r="G202" s="37"/>
      <c r="H202" s="37"/>
      <c r="I202" s="151"/>
      <c r="J202" s="37"/>
      <c r="K202" s="37"/>
      <c r="L202" s="41"/>
      <c r="M202" s="255"/>
      <c r="N202" s="256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140</v>
      </c>
      <c r="AU202" s="14" t="s">
        <v>22</v>
      </c>
    </row>
    <row r="203" s="2" customFormat="1" ht="24" customHeight="1">
      <c r="A203" s="35"/>
      <c r="B203" s="36"/>
      <c r="C203" s="257" t="s">
        <v>309</v>
      </c>
      <c r="D203" s="257" t="s">
        <v>186</v>
      </c>
      <c r="E203" s="258" t="s">
        <v>310</v>
      </c>
      <c r="F203" s="259" t="s">
        <v>311</v>
      </c>
      <c r="G203" s="260" t="s">
        <v>136</v>
      </c>
      <c r="H203" s="261">
        <v>5</v>
      </c>
      <c r="I203" s="262"/>
      <c r="J203" s="263">
        <f>ROUND(I203*H203,2)</f>
        <v>0</v>
      </c>
      <c r="K203" s="259" t="s">
        <v>137</v>
      </c>
      <c r="L203" s="264"/>
      <c r="M203" s="265" t="s">
        <v>1</v>
      </c>
      <c r="N203" s="266" t="s">
        <v>45</v>
      </c>
      <c r="O203" s="88"/>
      <c r="P203" s="249">
        <f>O203*H203</f>
        <v>0</v>
      </c>
      <c r="Q203" s="249">
        <v>0</v>
      </c>
      <c r="R203" s="249">
        <f>Q203*H203</f>
        <v>0</v>
      </c>
      <c r="S203" s="249">
        <v>0</v>
      </c>
      <c r="T203" s="25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51" t="s">
        <v>190</v>
      </c>
      <c r="AT203" s="251" t="s">
        <v>186</v>
      </c>
      <c r="AU203" s="251" t="s">
        <v>22</v>
      </c>
      <c r="AY203" s="14" t="s">
        <v>130</v>
      </c>
      <c r="BE203" s="252">
        <f>IF(N203="základní",J203,0)</f>
        <v>0</v>
      </c>
      <c r="BF203" s="252">
        <f>IF(N203="snížená",J203,0)</f>
        <v>0</v>
      </c>
      <c r="BG203" s="252">
        <f>IF(N203="zákl. přenesená",J203,0)</f>
        <v>0</v>
      </c>
      <c r="BH203" s="252">
        <f>IF(N203="sníž. přenesená",J203,0)</f>
        <v>0</v>
      </c>
      <c r="BI203" s="252">
        <f>IF(N203="nulová",J203,0)</f>
        <v>0</v>
      </c>
      <c r="BJ203" s="14" t="s">
        <v>22</v>
      </c>
      <c r="BK203" s="252">
        <f>ROUND(I203*H203,2)</f>
        <v>0</v>
      </c>
      <c r="BL203" s="14" t="s">
        <v>190</v>
      </c>
      <c r="BM203" s="251" t="s">
        <v>312</v>
      </c>
    </row>
    <row r="204" s="2" customFormat="1">
      <c r="A204" s="35"/>
      <c r="B204" s="36"/>
      <c r="C204" s="37"/>
      <c r="D204" s="253" t="s">
        <v>140</v>
      </c>
      <c r="E204" s="37"/>
      <c r="F204" s="254" t="s">
        <v>311</v>
      </c>
      <c r="G204" s="37"/>
      <c r="H204" s="37"/>
      <c r="I204" s="151"/>
      <c r="J204" s="37"/>
      <c r="K204" s="37"/>
      <c r="L204" s="41"/>
      <c r="M204" s="255"/>
      <c r="N204" s="256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140</v>
      </c>
      <c r="AU204" s="14" t="s">
        <v>22</v>
      </c>
    </row>
    <row r="205" s="2" customFormat="1" ht="36" customHeight="1">
      <c r="A205" s="35"/>
      <c r="B205" s="36"/>
      <c r="C205" s="257" t="s">
        <v>313</v>
      </c>
      <c r="D205" s="257" t="s">
        <v>186</v>
      </c>
      <c r="E205" s="258" t="s">
        <v>314</v>
      </c>
      <c r="F205" s="259" t="s">
        <v>315</v>
      </c>
      <c r="G205" s="260" t="s">
        <v>136</v>
      </c>
      <c r="H205" s="261">
        <v>7</v>
      </c>
      <c r="I205" s="262"/>
      <c r="J205" s="263">
        <f>ROUND(I205*H205,2)</f>
        <v>0</v>
      </c>
      <c r="K205" s="259" t="s">
        <v>137</v>
      </c>
      <c r="L205" s="264"/>
      <c r="M205" s="265" t="s">
        <v>1</v>
      </c>
      <c r="N205" s="266" t="s">
        <v>45</v>
      </c>
      <c r="O205" s="88"/>
      <c r="P205" s="249">
        <f>O205*H205</f>
        <v>0</v>
      </c>
      <c r="Q205" s="249">
        <v>0</v>
      </c>
      <c r="R205" s="249">
        <f>Q205*H205</f>
        <v>0</v>
      </c>
      <c r="S205" s="249">
        <v>0</v>
      </c>
      <c r="T205" s="25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51" t="s">
        <v>190</v>
      </c>
      <c r="AT205" s="251" t="s">
        <v>186</v>
      </c>
      <c r="AU205" s="251" t="s">
        <v>22</v>
      </c>
      <c r="AY205" s="14" t="s">
        <v>130</v>
      </c>
      <c r="BE205" s="252">
        <f>IF(N205="základní",J205,0)</f>
        <v>0</v>
      </c>
      <c r="BF205" s="252">
        <f>IF(N205="snížená",J205,0)</f>
        <v>0</v>
      </c>
      <c r="BG205" s="252">
        <f>IF(N205="zákl. přenesená",J205,0)</f>
        <v>0</v>
      </c>
      <c r="BH205" s="252">
        <f>IF(N205="sníž. přenesená",J205,0)</f>
        <v>0</v>
      </c>
      <c r="BI205" s="252">
        <f>IF(N205="nulová",J205,0)</f>
        <v>0</v>
      </c>
      <c r="BJ205" s="14" t="s">
        <v>22</v>
      </c>
      <c r="BK205" s="252">
        <f>ROUND(I205*H205,2)</f>
        <v>0</v>
      </c>
      <c r="BL205" s="14" t="s">
        <v>190</v>
      </c>
      <c r="BM205" s="251" t="s">
        <v>316</v>
      </c>
    </row>
    <row r="206" s="2" customFormat="1">
      <c r="A206" s="35"/>
      <c r="B206" s="36"/>
      <c r="C206" s="37"/>
      <c r="D206" s="253" t="s">
        <v>140</v>
      </c>
      <c r="E206" s="37"/>
      <c r="F206" s="254" t="s">
        <v>315</v>
      </c>
      <c r="G206" s="37"/>
      <c r="H206" s="37"/>
      <c r="I206" s="151"/>
      <c r="J206" s="37"/>
      <c r="K206" s="37"/>
      <c r="L206" s="41"/>
      <c r="M206" s="255"/>
      <c r="N206" s="256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140</v>
      </c>
      <c r="AU206" s="14" t="s">
        <v>22</v>
      </c>
    </row>
    <row r="207" s="2" customFormat="1">
      <c r="A207" s="35"/>
      <c r="B207" s="36"/>
      <c r="C207" s="37"/>
      <c r="D207" s="253" t="s">
        <v>317</v>
      </c>
      <c r="E207" s="37"/>
      <c r="F207" s="267" t="s">
        <v>318</v>
      </c>
      <c r="G207" s="37"/>
      <c r="H207" s="37"/>
      <c r="I207" s="151"/>
      <c r="J207" s="37"/>
      <c r="K207" s="37"/>
      <c r="L207" s="41"/>
      <c r="M207" s="255"/>
      <c r="N207" s="256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317</v>
      </c>
      <c r="AU207" s="14" t="s">
        <v>22</v>
      </c>
    </row>
    <row r="208" s="2" customFormat="1" ht="48" customHeight="1">
      <c r="A208" s="35"/>
      <c r="B208" s="36"/>
      <c r="C208" s="257" t="s">
        <v>319</v>
      </c>
      <c r="D208" s="257" t="s">
        <v>186</v>
      </c>
      <c r="E208" s="258" t="s">
        <v>320</v>
      </c>
      <c r="F208" s="259" t="s">
        <v>321</v>
      </c>
      <c r="G208" s="260" t="s">
        <v>136</v>
      </c>
      <c r="H208" s="261">
        <v>24</v>
      </c>
      <c r="I208" s="262"/>
      <c r="J208" s="263">
        <f>ROUND(I208*H208,2)</f>
        <v>0</v>
      </c>
      <c r="K208" s="259" t="s">
        <v>137</v>
      </c>
      <c r="L208" s="264"/>
      <c r="M208" s="265" t="s">
        <v>1</v>
      </c>
      <c r="N208" s="266" t="s">
        <v>45</v>
      </c>
      <c r="O208" s="88"/>
      <c r="P208" s="249">
        <f>O208*H208</f>
        <v>0</v>
      </c>
      <c r="Q208" s="249">
        <v>0</v>
      </c>
      <c r="R208" s="249">
        <f>Q208*H208</f>
        <v>0</v>
      </c>
      <c r="S208" s="249">
        <v>0</v>
      </c>
      <c r="T208" s="25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51" t="s">
        <v>190</v>
      </c>
      <c r="AT208" s="251" t="s">
        <v>186</v>
      </c>
      <c r="AU208" s="251" t="s">
        <v>22</v>
      </c>
      <c r="AY208" s="14" t="s">
        <v>130</v>
      </c>
      <c r="BE208" s="252">
        <f>IF(N208="základní",J208,0)</f>
        <v>0</v>
      </c>
      <c r="BF208" s="252">
        <f>IF(N208="snížená",J208,0)</f>
        <v>0</v>
      </c>
      <c r="BG208" s="252">
        <f>IF(N208="zákl. přenesená",J208,0)</f>
        <v>0</v>
      </c>
      <c r="BH208" s="252">
        <f>IF(N208="sníž. přenesená",J208,0)</f>
        <v>0</v>
      </c>
      <c r="BI208" s="252">
        <f>IF(N208="nulová",J208,0)</f>
        <v>0</v>
      </c>
      <c r="BJ208" s="14" t="s">
        <v>22</v>
      </c>
      <c r="BK208" s="252">
        <f>ROUND(I208*H208,2)</f>
        <v>0</v>
      </c>
      <c r="BL208" s="14" t="s">
        <v>190</v>
      </c>
      <c r="BM208" s="251" t="s">
        <v>322</v>
      </c>
    </row>
    <row r="209" s="2" customFormat="1">
      <c r="A209" s="35"/>
      <c r="B209" s="36"/>
      <c r="C209" s="37"/>
      <c r="D209" s="253" t="s">
        <v>140</v>
      </c>
      <c r="E209" s="37"/>
      <c r="F209" s="254" t="s">
        <v>321</v>
      </c>
      <c r="G209" s="37"/>
      <c r="H209" s="37"/>
      <c r="I209" s="151"/>
      <c r="J209" s="37"/>
      <c r="K209" s="37"/>
      <c r="L209" s="41"/>
      <c r="M209" s="255"/>
      <c r="N209" s="256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140</v>
      </c>
      <c r="AU209" s="14" t="s">
        <v>22</v>
      </c>
    </row>
    <row r="210" s="2" customFormat="1">
      <c r="A210" s="35"/>
      <c r="B210" s="36"/>
      <c r="C210" s="37"/>
      <c r="D210" s="253" t="s">
        <v>317</v>
      </c>
      <c r="E210" s="37"/>
      <c r="F210" s="267" t="s">
        <v>323</v>
      </c>
      <c r="G210" s="37"/>
      <c r="H210" s="37"/>
      <c r="I210" s="151"/>
      <c r="J210" s="37"/>
      <c r="K210" s="37"/>
      <c r="L210" s="41"/>
      <c r="M210" s="255"/>
      <c r="N210" s="256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317</v>
      </c>
      <c r="AU210" s="14" t="s">
        <v>22</v>
      </c>
    </row>
    <row r="211" s="2" customFormat="1" ht="48" customHeight="1">
      <c r="A211" s="35"/>
      <c r="B211" s="36"/>
      <c r="C211" s="257" t="s">
        <v>324</v>
      </c>
      <c r="D211" s="257" t="s">
        <v>186</v>
      </c>
      <c r="E211" s="258" t="s">
        <v>325</v>
      </c>
      <c r="F211" s="259" t="s">
        <v>326</v>
      </c>
      <c r="G211" s="260" t="s">
        <v>136</v>
      </c>
      <c r="H211" s="261">
        <v>7</v>
      </c>
      <c r="I211" s="262"/>
      <c r="J211" s="263">
        <f>ROUND(I211*H211,2)</f>
        <v>0</v>
      </c>
      <c r="K211" s="259" t="s">
        <v>137</v>
      </c>
      <c r="L211" s="264"/>
      <c r="M211" s="265" t="s">
        <v>1</v>
      </c>
      <c r="N211" s="266" t="s">
        <v>45</v>
      </c>
      <c r="O211" s="88"/>
      <c r="P211" s="249">
        <f>O211*H211</f>
        <v>0</v>
      </c>
      <c r="Q211" s="249">
        <v>0</v>
      </c>
      <c r="R211" s="249">
        <f>Q211*H211</f>
        <v>0</v>
      </c>
      <c r="S211" s="249">
        <v>0</v>
      </c>
      <c r="T211" s="25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51" t="s">
        <v>190</v>
      </c>
      <c r="AT211" s="251" t="s">
        <v>186</v>
      </c>
      <c r="AU211" s="251" t="s">
        <v>22</v>
      </c>
      <c r="AY211" s="14" t="s">
        <v>130</v>
      </c>
      <c r="BE211" s="252">
        <f>IF(N211="základní",J211,0)</f>
        <v>0</v>
      </c>
      <c r="BF211" s="252">
        <f>IF(N211="snížená",J211,0)</f>
        <v>0</v>
      </c>
      <c r="BG211" s="252">
        <f>IF(N211="zákl. přenesená",J211,0)</f>
        <v>0</v>
      </c>
      <c r="BH211" s="252">
        <f>IF(N211="sníž. přenesená",J211,0)</f>
        <v>0</v>
      </c>
      <c r="BI211" s="252">
        <f>IF(N211="nulová",J211,0)</f>
        <v>0</v>
      </c>
      <c r="BJ211" s="14" t="s">
        <v>22</v>
      </c>
      <c r="BK211" s="252">
        <f>ROUND(I211*H211,2)</f>
        <v>0</v>
      </c>
      <c r="BL211" s="14" t="s">
        <v>190</v>
      </c>
      <c r="BM211" s="251" t="s">
        <v>327</v>
      </c>
    </row>
    <row r="212" s="2" customFormat="1">
      <c r="A212" s="35"/>
      <c r="B212" s="36"/>
      <c r="C212" s="37"/>
      <c r="D212" s="253" t="s">
        <v>140</v>
      </c>
      <c r="E212" s="37"/>
      <c r="F212" s="254" t="s">
        <v>326</v>
      </c>
      <c r="G212" s="37"/>
      <c r="H212" s="37"/>
      <c r="I212" s="151"/>
      <c r="J212" s="37"/>
      <c r="K212" s="37"/>
      <c r="L212" s="41"/>
      <c r="M212" s="255"/>
      <c r="N212" s="256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140</v>
      </c>
      <c r="AU212" s="14" t="s">
        <v>22</v>
      </c>
    </row>
    <row r="213" s="2" customFormat="1">
      <c r="A213" s="35"/>
      <c r="B213" s="36"/>
      <c r="C213" s="37"/>
      <c r="D213" s="253" t="s">
        <v>317</v>
      </c>
      <c r="E213" s="37"/>
      <c r="F213" s="267" t="s">
        <v>323</v>
      </c>
      <c r="G213" s="37"/>
      <c r="H213" s="37"/>
      <c r="I213" s="151"/>
      <c r="J213" s="37"/>
      <c r="K213" s="37"/>
      <c r="L213" s="41"/>
      <c r="M213" s="255"/>
      <c r="N213" s="256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317</v>
      </c>
      <c r="AU213" s="14" t="s">
        <v>22</v>
      </c>
    </row>
    <row r="214" s="2" customFormat="1" ht="24" customHeight="1">
      <c r="A214" s="35"/>
      <c r="B214" s="36"/>
      <c r="C214" s="240" t="s">
        <v>328</v>
      </c>
      <c r="D214" s="240" t="s">
        <v>133</v>
      </c>
      <c r="E214" s="241" t="s">
        <v>329</v>
      </c>
      <c r="F214" s="242" t="s">
        <v>330</v>
      </c>
      <c r="G214" s="243" t="s">
        <v>136</v>
      </c>
      <c r="H214" s="244">
        <v>24</v>
      </c>
      <c r="I214" s="245"/>
      <c r="J214" s="246">
        <f>ROUND(I214*H214,2)</f>
        <v>0</v>
      </c>
      <c r="K214" s="242" t="s">
        <v>137</v>
      </c>
      <c r="L214" s="41"/>
      <c r="M214" s="247" t="s">
        <v>1</v>
      </c>
      <c r="N214" s="248" t="s">
        <v>45</v>
      </c>
      <c r="O214" s="88"/>
      <c r="P214" s="249">
        <f>O214*H214</f>
        <v>0</v>
      </c>
      <c r="Q214" s="249">
        <v>0</v>
      </c>
      <c r="R214" s="249">
        <f>Q214*H214</f>
        <v>0</v>
      </c>
      <c r="S214" s="249">
        <v>0</v>
      </c>
      <c r="T214" s="25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51" t="s">
        <v>138</v>
      </c>
      <c r="AT214" s="251" t="s">
        <v>133</v>
      </c>
      <c r="AU214" s="251" t="s">
        <v>22</v>
      </c>
      <c r="AY214" s="14" t="s">
        <v>130</v>
      </c>
      <c r="BE214" s="252">
        <f>IF(N214="základní",J214,0)</f>
        <v>0</v>
      </c>
      <c r="BF214" s="252">
        <f>IF(N214="snížená",J214,0)</f>
        <v>0</v>
      </c>
      <c r="BG214" s="252">
        <f>IF(N214="zákl. přenesená",J214,0)</f>
        <v>0</v>
      </c>
      <c r="BH214" s="252">
        <f>IF(N214="sníž. přenesená",J214,0)</f>
        <v>0</v>
      </c>
      <c r="BI214" s="252">
        <f>IF(N214="nulová",J214,0)</f>
        <v>0</v>
      </c>
      <c r="BJ214" s="14" t="s">
        <v>22</v>
      </c>
      <c r="BK214" s="252">
        <f>ROUND(I214*H214,2)</f>
        <v>0</v>
      </c>
      <c r="BL214" s="14" t="s">
        <v>138</v>
      </c>
      <c r="BM214" s="251" t="s">
        <v>331</v>
      </c>
    </row>
    <row r="215" s="2" customFormat="1">
      <c r="A215" s="35"/>
      <c r="B215" s="36"/>
      <c r="C215" s="37"/>
      <c r="D215" s="253" t="s">
        <v>140</v>
      </c>
      <c r="E215" s="37"/>
      <c r="F215" s="254" t="s">
        <v>332</v>
      </c>
      <c r="G215" s="37"/>
      <c r="H215" s="37"/>
      <c r="I215" s="151"/>
      <c r="J215" s="37"/>
      <c r="K215" s="37"/>
      <c r="L215" s="41"/>
      <c r="M215" s="255"/>
      <c r="N215" s="256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140</v>
      </c>
      <c r="AU215" s="14" t="s">
        <v>22</v>
      </c>
    </row>
    <row r="216" s="2" customFormat="1" ht="24" customHeight="1">
      <c r="A216" s="35"/>
      <c r="B216" s="36"/>
      <c r="C216" s="240" t="s">
        <v>333</v>
      </c>
      <c r="D216" s="240" t="s">
        <v>133</v>
      </c>
      <c r="E216" s="241" t="s">
        <v>334</v>
      </c>
      <c r="F216" s="242" t="s">
        <v>335</v>
      </c>
      <c r="G216" s="243" t="s">
        <v>136</v>
      </c>
      <c r="H216" s="244">
        <v>5</v>
      </c>
      <c r="I216" s="245"/>
      <c r="J216" s="246">
        <f>ROUND(I216*H216,2)</f>
        <v>0</v>
      </c>
      <c r="K216" s="242" t="s">
        <v>137</v>
      </c>
      <c r="L216" s="41"/>
      <c r="M216" s="247" t="s">
        <v>1</v>
      </c>
      <c r="N216" s="248" t="s">
        <v>45</v>
      </c>
      <c r="O216" s="88"/>
      <c r="P216" s="249">
        <f>O216*H216</f>
        <v>0</v>
      </c>
      <c r="Q216" s="249">
        <v>0</v>
      </c>
      <c r="R216" s="249">
        <f>Q216*H216</f>
        <v>0</v>
      </c>
      <c r="S216" s="249">
        <v>0</v>
      </c>
      <c r="T216" s="25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51" t="s">
        <v>138</v>
      </c>
      <c r="AT216" s="251" t="s">
        <v>133</v>
      </c>
      <c r="AU216" s="251" t="s">
        <v>22</v>
      </c>
      <c r="AY216" s="14" t="s">
        <v>130</v>
      </c>
      <c r="BE216" s="252">
        <f>IF(N216="základní",J216,0)</f>
        <v>0</v>
      </c>
      <c r="BF216" s="252">
        <f>IF(N216="snížená",J216,0)</f>
        <v>0</v>
      </c>
      <c r="BG216" s="252">
        <f>IF(N216="zákl. přenesená",J216,0)</f>
        <v>0</v>
      </c>
      <c r="BH216" s="252">
        <f>IF(N216="sníž. přenesená",J216,0)</f>
        <v>0</v>
      </c>
      <c r="BI216" s="252">
        <f>IF(N216="nulová",J216,0)</f>
        <v>0</v>
      </c>
      <c r="BJ216" s="14" t="s">
        <v>22</v>
      </c>
      <c r="BK216" s="252">
        <f>ROUND(I216*H216,2)</f>
        <v>0</v>
      </c>
      <c r="BL216" s="14" t="s">
        <v>138</v>
      </c>
      <c r="BM216" s="251" t="s">
        <v>336</v>
      </c>
    </row>
    <row r="217" s="2" customFormat="1">
      <c r="A217" s="35"/>
      <c r="B217" s="36"/>
      <c r="C217" s="37"/>
      <c r="D217" s="253" t="s">
        <v>140</v>
      </c>
      <c r="E217" s="37"/>
      <c r="F217" s="254" t="s">
        <v>337</v>
      </c>
      <c r="G217" s="37"/>
      <c r="H217" s="37"/>
      <c r="I217" s="151"/>
      <c r="J217" s="37"/>
      <c r="K217" s="37"/>
      <c r="L217" s="41"/>
      <c r="M217" s="255"/>
      <c r="N217" s="256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140</v>
      </c>
      <c r="AU217" s="14" t="s">
        <v>22</v>
      </c>
    </row>
    <row r="218" s="2" customFormat="1" ht="36" customHeight="1">
      <c r="A218" s="35"/>
      <c r="B218" s="36"/>
      <c r="C218" s="257" t="s">
        <v>338</v>
      </c>
      <c r="D218" s="257" t="s">
        <v>186</v>
      </c>
      <c r="E218" s="258" t="s">
        <v>339</v>
      </c>
      <c r="F218" s="259" t="s">
        <v>340</v>
      </c>
      <c r="G218" s="260" t="s">
        <v>136</v>
      </c>
      <c r="H218" s="261">
        <v>5</v>
      </c>
      <c r="I218" s="262"/>
      <c r="J218" s="263">
        <f>ROUND(I218*H218,2)</f>
        <v>0</v>
      </c>
      <c r="K218" s="259" t="s">
        <v>137</v>
      </c>
      <c r="L218" s="264"/>
      <c r="M218" s="265" t="s">
        <v>1</v>
      </c>
      <c r="N218" s="266" t="s">
        <v>45</v>
      </c>
      <c r="O218" s="88"/>
      <c r="P218" s="249">
        <f>O218*H218</f>
        <v>0</v>
      </c>
      <c r="Q218" s="249">
        <v>0</v>
      </c>
      <c r="R218" s="249">
        <f>Q218*H218</f>
        <v>0</v>
      </c>
      <c r="S218" s="249">
        <v>0</v>
      </c>
      <c r="T218" s="25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51" t="s">
        <v>190</v>
      </c>
      <c r="AT218" s="251" t="s">
        <v>186</v>
      </c>
      <c r="AU218" s="251" t="s">
        <v>22</v>
      </c>
      <c r="AY218" s="14" t="s">
        <v>130</v>
      </c>
      <c r="BE218" s="252">
        <f>IF(N218="základní",J218,0)</f>
        <v>0</v>
      </c>
      <c r="BF218" s="252">
        <f>IF(N218="snížená",J218,0)</f>
        <v>0</v>
      </c>
      <c r="BG218" s="252">
        <f>IF(N218="zákl. přenesená",J218,0)</f>
        <v>0</v>
      </c>
      <c r="BH218" s="252">
        <f>IF(N218="sníž. přenesená",J218,0)</f>
        <v>0</v>
      </c>
      <c r="BI218" s="252">
        <f>IF(N218="nulová",J218,0)</f>
        <v>0</v>
      </c>
      <c r="BJ218" s="14" t="s">
        <v>22</v>
      </c>
      <c r="BK218" s="252">
        <f>ROUND(I218*H218,2)</f>
        <v>0</v>
      </c>
      <c r="BL218" s="14" t="s">
        <v>190</v>
      </c>
      <c r="BM218" s="251" t="s">
        <v>341</v>
      </c>
    </row>
    <row r="219" s="2" customFormat="1">
      <c r="A219" s="35"/>
      <c r="B219" s="36"/>
      <c r="C219" s="37"/>
      <c r="D219" s="253" t="s">
        <v>140</v>
      </c>
      <c r="E219" s="37"/>
      <c r="F219" s="254" t="s">
        <v>340</v>
      </c>
      <c r="G219" s="37"/>
      <c r="H219" s="37"/>
      <c r="I219" s="151"/>
      <c r="J219" s="37"/>
      <c r="K219" s="37"/>
      <c r="L219" s="41"/>
      <c r="M219" s="255"/>
      <c r="N219" s="256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140</v>
      </c>
      <c r="AU219" s="14" t="s">
        <v>22</v>
      </c>
    </row>
    <row r="220" s="2" customFormat="1" ht="24" customHeight="1">
      <c r="A220" s="35"/>
      <c r="B220" s="36"/>
      <c r="C220" s="240" t="s">
        <v>342</v>
      </c>
      <c r="D220" s="240" t="s">
        <v>133</v>
      </c>
      <c r="E220" s="241" t="s">
        <v>343</v>
      </c>
      <c r="F220" s="242" t="s">
        <v>344</v>
      </c>
      <c r="G220" s="243" t="s">
        <v>136</v>
      </c>
      <c r="H220" s="244">
        <v>25</v>
      </c>
      <c r="I220" s="245"/>
      <c r="J220" s="246">
        <f>ROUND(I220*H220,2)</f>
        <v>0</v>
      </c>
      <c r="K220" s="242" t="s">
        <v>137</v>
      </c>
      <c r="L220" s="41"/>
      <c r="M220" s="247" t="s">
        <v>1</v>
      </c>
      <c r="N220" s="248" t="s">
        <v>45</v>
      </c>
      <c r="O220" s="88"/>
      <c r="P220" s="249">
        <f>O220*H220</f>
        <v>0</v>
      </c>
      <c r="Q220" s="249">
        <v>0</v>
      </c>
      <c r="R220" s="249">
        <f>Q220*H220</f>
        <v>0</v>
      </c>
      <c r="S220" s="249">
        <v>0</v>
      </c>
      <c r="T220" s="25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51" t="s">
        <v>138</v>
      </c>
      <c r="AT220" s="251" t="s">
        <v>133</v>
      </c>
      <c r="AU220" s="251" t="s">
        <v>22</v>
      </c>
      <c r="AY220" s="14" t="s">
        <v>130</v>
      </c>
      <c r="BE220" s="252">
        <f>IF(N220="základní",J220,0)</f>
        <v>0</v>
      </c>
      <c r="BF220" s="252">
        <f>IF(N220="snížená",J220,0)</f>
        <v>0</v>
      </c>
      <c r="BG220" s="252">
        <f>IF(N220="zákl. přenesená",J220,0)</f>
        <v>0</v>
      </c>
      <c r="BH220" s="252">
        <f>IF(N220="sníž. přenesená",J220,0)</f>
        <v>0</v>
      </c>
      <c r="BI220" s="252">
        <f>IF(N220="nulová",J220,0)</f>
        <v>0</v>
      </c>
      <c r="BJ220" s="14" t="s">
        <v>22</v>
      </c>
      <c r="BK220" s="252">
        <f>ROUND(I220*H220,2)</f>
        <v>0</v>
      </c>
      <c r="BL220" s="14" t="s">
        <v>138</v>
      </c>
      <c r="BM220" s="251" t="s">
        <v>345</v>
      </c>
    </row>
    <row r="221" s="2" customFormat="1">
      <c r="A221" s="35"/>
      <c r="B221" s="36"/>
      <c r="C221" s="37"/>
      <c r="D221" s="253" t="s">
        <v>140</v>
      </c>
      <c r="E221" s="37"/>
      <c r="F221" s="254" t="s">
        <v>346</v>
      </c>
      <c r="G221" s="37"/>
      <c r="H221" s="37"/>
      <c r="I221" s="151"/>
      <c r="J221" s="37"/>
      <c r="K221" s="37"/>
      <c r="L221" s="41"/>
      <c r="M221" s="255"/>
      <c r="N221" s="256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140</v>
      </c>
      <c r="AU221" s="14" t="s">
        <v>22</v>
      </c>
    </row>
    <row r="222" s="2" customFormat="1" ht="24" customHeight="1">
      <c r="A222" s="35"/>
      <c r="B222" s="36"/>
      <c r="C222" s="240" t="s">
        <v>347</v>
      </c>
      <c r="D222" s="240" t="s">
        <v>133</v>
      </c>
      <c r="E222" s="241" t="s">
        <v>348</v>
      </c>
      <c r="F222" s="242" t="s">
        <v>349</v>
      </c>
      <c r="G222" s="243" t="s">
        <v>136</v>
      </c>
      <c r="H222" s="244">
        <v>1</v>
      </c>
      <c r="I222" s="245"/>
      <c r="J222" s="246">
        <f>ROUND(I222*H222,2)</f>
        <v>0</v>
      </c>
      <c r="K222" s="242" t="s">
        <v>137</v>
      </c>
      <c r="L222" s="41"/>
      <c r="M222" s="247" t="s">
        <v>1</v>
      </c>
      <c r="N222" s="248" t="s">
        <v>45</v>
      </c>
      <c r="O222" s="88"/>
      <c r="P222" s="249">
        <f>O222*H222</f>
        <v>0</v>
      </c>
      <c r="Q222" s="249">
        <v>0</v>
      </c>
      <c r="R222" s="249">
        <f>Q222*H222</f>
        <v>0</v>
      </c>
      <c r="S222" s="249">
        <v>0</v>
      </c>
      <c r="T222" s="25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51" t="s">
        <v>138</v>
      </c>
      <c r="AT222" s="251" t="s">
        <v>133</v>
      </c>
      <c r="AU222" s="251" t="s">
        <v>22</v>
      </c>
      <c r="AY222" s="14" t="s">
        <v>130</v>
      </c>
      <c r="BE222" s="252">
        <f>IF(N222="základní",J222,0)</f>
        <v>0</v>
      </c>
      <c r="BF222" s="252">
        <f>IF(N222="snížená",J222,0)</f>
        <v>0</v>
      </c>
      <c r="BG222" s="252">
        <f>IF(N222="zákl. přenesená",J222,0)</f>
        <v>0</v>
      </c>
      <c r="BH222" s="252">
        <f>IF(N222="sníž. přenesená",J222,0)</f>
        <v>0</v>
      </c>
      <c r="BI222" s="252">
        <f>IF(N222="nulová",J222,0)</f>
        <v>0</v>
      </c>
      <c r="BJ222" s="14" t="s">
        <v>22</v>
      </c>
      <c r="BK222" s="252">
        <f>ROUND(I222*H222,2)</f>
        <v>0</v>
      </c>
      <c r="BL222" s="14" t="s">
        <v>138</v>
      </c>
      <c r="BM222" s="251" t="s">
        <v>350</v>
      </c>
    </row>
    <row r="223" s="2" customFormat="1">
      <c r="A223" s="35"/>
      <c r="B223" s="36"/>
      <c r="C223" s="37"/>
      <c r="D223" s="253" t="s">
        <v>140</v>
      </c>
      <c r="E223" s="37"/>
      <c r="F223" s="254" t="s">
        <v>351</v>
      </c>
      <c r="G223" s="37"/>
      <c r="H223" s="37"/>
      <c r="I223" s="151"/>
      <c r="J223" s="37"/>
      <c r="K223" s="37"/>
      <c r="L223" s="41"/>
      <c r="M223" s="255"/>
      <c r="N223" s="256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140</v>
      </c>
      <c r="AU223" s="14" t="s">
        <v>22</v>
      </c>
    </row>
    <row r="224" s="2" customFormat="1" ht="48" customHeight="1">
      <c r="A224" s="35"/>
      <c r="B224" s="36"/>
      <c r="C224" s="257" t="s">
        <v>352</v>
      </c>
      <c r="D224" s="257" t="s">
        <v>186</v>
      </c>
      <c r="E224" s="258" t="s">
        <v>353</v>
      </c>
      <c r="F224" s="259" t="s">
        <v>354</v>
      </c>
      <c r="G224" s="260" t="s">
        <v>136</v>
      </c>
      <c r="H224" s="261">
        <v>1</v>
      </c>
      <c r="I224" s="262"/>
      <c r="J224" s="263">
        <f>ROUND(I224*H224,2)</f>
        <v>0</v>
      </c>
      <c r="K224" s="259" t="s">
        <v>137</v>
      </c>
      <c r="L224" s="264"/>
      <c r="M224" s="265" t="s">
        <v>1</v>
      </c>
      <c r="N224" s="266" t="s">
        <v>45</v>
      </c>
      <c r="O224" s="88"/>
      <c r="P224" s="249">
        <f>O224*H224</f>
        <v>0</v>
      </c>
      <c r="Q224" s="249">
        <v>0</v>
      </c>
      <c r="R224" s="249">
        <f>Q224*H224</f>
        <v>0</v>
      </c>
      <c r="S224" s="249">
        <v>0</v>
      </c>
      <c r="T224" s="25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51" t="s">
        <v>190</v>
      </c>
      <c r="AT224" s="251" t="s">
        <v>186</v>
      </c>
      <c r="AU224" s="251" t="s">
        <v>22</v>
      </c>
      <c r="AY224" s="14" t="s">
        <v>130</v>
      </c>
      <c r="BE224" s="252">
        <f>IF(N224="základní",J224,0)</f>
        <v>0</v>
      </c>
      <c r="BF224" s="252">
        <f>IF(N224="snížená",J224,0)</f>
        <v>0</v>
      </c>
      <c r="BG224" s="252">
        <f>IF(N224="zákl. přenesená",J224,0)</f>
        <v>0</v>
      </c>
      <c r="BH224" s="252">
        <f>IF(N224="sníž. přenesená",J224,0)</f>
        <v>0</v>
      </c>
      <c r="BI224" s="252">
        <f>IF(N224="nulová",J224,0)</f>
        <v>0</v>
      </c>
      <c r="BJ224" s="14" t="s">
        <v>22</v>
      </c>
      <c r="BK224" s="252">
        <f>ROUND(I224*H224,2)</f>
        <v>0</v>
      </c>
      <c r="BL224" s="14" t="s">
        <v>190</v>
      </c>
      <c r="BM224" s="251" t="s">
        <v>355</v>
      </c>
    </row>
    <row r="225" s="2" customFormat="1">
      <c r="A225" s="35"/>
      <c r="B225" s="36"/>
      <c r="C225" s="37"/>
      <c r="D225" s="253" t="s">
        <v>140</v>
      </c>
      <c r="E225" s="37"/>
      <c r="F225" s="254" t="s">
        <v>354</v>
      </c>
      <c r="G225" s="37"/>
      <c r="H225" s="37"/>
      <c r="I225" s="151"/>
      <c r="J225" s="37"/>
      <c r="K225" s="37"/>
      <c r="L225" s="41"/>
      <c r="M225" s="255"/>
      <c r="N225" s="256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140</v>
      </c>
      <c r="AU225" s="14" t="s">
        <v>22</v>
      </c>
    </row>
    <row r="226" s="2" customFormat="1" ht="24" customHeight="1">
      <c r="A226" s="35"/>
      <c r="B226" s="36"/>
      <c r="C226" s="257" t="s">
        <v>356</v>
      </c>
      <c r="D226" s="257" t="s">
        <v>186</v>
      </c>
      <c r="E226" s="258" t="s">
        <v>357</v>
      </c>
      <c r="F226" s="259" t="s">
        <v>358</v>
      </c>
      <c r="G226" s="260" t="s">
        <v>136</v>
      </c>
      <c r="H226" s="261">
        <v>9</v>
      </c>
      <c r="I226" s="262"/>
      <c r="J226" s="263">
        <f>ROUND(I226*H226,2)</f>
        <v>0</v>
      </c>
      <c r="K226" s="259" t="s">
        <v>137</v>
      </c>
      <c r="L226" s="264"/>
      <c r="M226" s="265" t="s">
        <v>1</v>
      </c>
      <c r="N226" s="266" t="s">
        <v>45</v>
      </c>
      <c r="O226" s="88"/>
      <c r="P226" s="249">
        <f>O226*H226</f>
        <v>0</v>
      </c>
      <c r="Q226" s="249">
        <v>0</v>
      </c>
      <c r="R226" s="249">
        <f>Q226*H226</f>
        <v>0</v>
      </c>
      <c r="S226" s="249">
        <v>0</v>
      </c>
      <c r="T226" s="25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51" t="s">
        <v>190</v>
      </c>
      <c r="AT226" s="251" t="s">
        <v>186</v>
      </c>
      <c r="AU226" s="251" t="s">
        <v>22</v>
      </c>
      <c r="AY226" s="14" t="s">
        <v>130</v>
      </c>
      <c r="BE226" s="252">
        <f>IF(N226="základní",J226,0)</f>
        <v>0</v>
      </c>
      <c r="BF226" s="252">
        <f>IF(N226="snížená",J226,0)</f>
        <v>0</v>
      </c>
      <c r="BG226" s="252">
        <f>IF(N226="zákl. přenesená",J226,0)</f>
        <v>0</v>
      </c>
      <c r="BH226" s="252">
        <f>IF(N226="sníž. přenesená",J226,0)</f>
        <v>0</v>
      </c>
      <c r="BI226" s="252">
        <f>IF(N226="nulová",J226,0)</f>
        <v>0</v>
      </c>
      <c r="BJ226" s="14" t="s">
        <v>22</v>
      </c>
      <c r="BK226" s="252">
        <f>ROUND(I226*H226,2)</f>
        <v>0</v>
      </c>
      <c r="BL226" s="14" t="s">
        <v>190</v>
      </c>
      <c r="BM226" s="251" t="s">
        <v>359</v>
      </c>
    </row>
    <row r="227" s="2" customFormat="1">
      <c r="A227" s="35"/>
      <c r="B227" s="36"/>
      <c r="C227" s="37"/>
      <c r="D227" s="253" t="s">
        <v>140</v>
      </c>
      <c r="E227" s="37"/>
      <c r="F227" s="254" t="s">
        <v>358</v>
      </c>
      <c r="G227" s="37"/>
      <c r="H227" s="37"/>
      <c r="I227" s="151"/>
      <c r="J227" s="37"/>
      <c r="K227" s="37"/>
      <c r="L227" s="41"/>
      <c r="M227" s="255"/>
      <c r="N227" s="256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140</v>
      </c>
      <c r="AU227" s="14" t="s">
        <v>22</v>
      </c>
    </row>
    <row r="228" s="2" customFormat="1" ht="24" customHeight="1">
      <c r="A228" s="35"/>
      <c r="B228" s="36"/>
      <c r="C228" s="257" t="s">
        <v>360</v>
      </c>
      <c r="D228" s="257" t="s">
        <v>186</v>
      </c>
      <c r="E228" s="258" t="s">
        <v>361</v>
      </c>
      <c r="F228" s="259" t="s">
        <v>362</v>
      </c>
      <c r="G228" s="260" t="s">
        <v>136</v>
      </c>
      <c r="H228" s="261">
        <v>4</v>
      </c>
      <c r="I228" s="262"/>
      <c r="J228" s="263">
        <f>ROUND(I228*H228,2)</f>
        <v>0</v>
      </c>
      <c r="K228" s="259" t="s">
        <v>137</v>
      </c>
      <c r="L228" s="264"/>
      <c r="M228" s="265" t="s">
        <v>1</v>
      </c>
      <c r="N228" s="266" t="s">
        <v>45</v>
      </c>
      <c r="O228" s="88"/>
      <c r="P228" s="249">
        <f>O228*H228</f>
        <v>0</v>
      </c>
      <c r="Q228" s="249">
        <v>0</v>
      </c>
      <c r="R228" s="249">
        <f>Q228*H228</f>
        <v>0</v>
      </c>
      <c r="S228" s="249">
        <v>0</v>
      </c>
      <c r="T228" s="25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51" t="s">
        <v>190</v>
      </c>
      <c r="AT228" s="251" t="s">
        <v>186</v>
      </c>
      <c r="AU228" s="251" t="s">
        <v>22</v>
      </c>
      <c r="AY228" s="14" t="s">
        <v>130</v>
      </c>
      <c r="BE228" s="252">
        <f>IF(N228="základní",J228,0)</f>
        <v>0</v>
      </c>
      <c r="BF228" s="252">
        <f>IF(N228="snížená",J228,0)</f>
        <v>0</v>
      </c>
      <c r="BG228" s="252">
        <f>IF(N228="zákl. přenesená",J228,0)</f>
        <v>0</v>
      </c>
      <c r="BH228" s="252">
        <f>IF(N228="sníž. přenesená",J228,0)</f>
        <v>0</v>
      </c>
      <c r="BI228" s="252">
        <f>IF(N228="nulová",J228,0)</f>
        <v>0</v>
      </c>
      <c r="BJ228" s="14" t="s">
        <v>22</v>
      </c>
      <c r="BK228" s="252">
        <f>ROUND(I228*H228,2)</f>
        <v>0</v>
      </c>
      <c r="BL228" s="14" t="s">
        <v>190</v>
      </c>
      <c r="BM228" s="251" t="s">
        <v>363</v>
      </c>
    </row>
    <row r="229" s="2" customFormat="1">
      <c r="A229" s="35"/>
      <c r="B229" s="36"/>
      <c r="C229" s="37"/>
      <c r="D229" s="253" t="s">
        <v>140</v>
      </c>
      <c r="E229" s="37"/>
      <c r="F229" s="254" t="s">
        <v>362</v>
      </c>
      <c r="G229" s="37"/>
      <c r="H229" s="37"/>
      <c r="I229" s="151"/>
      <c r="J229" s="37"/>
      <c r="K229" s="37"/>
      <c r="L229" s="41"/>
      <c r="M229" s="255"/>
      <c r="N229" s="256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140</v>
      </c>
      <c r="AU229" s="14" t="s">
        <v>22</v>
      </c>
    </row>
    <row r="230" s="2" customFormat="1" ht="36" customHeight="1">
      <c r="A230" s="35"/>
      <c r="B230" s="36"/>
      <c r="C230" s="240" t="s">
        <v>364</v>
      </c>
      <c r="D230" s="240" t="s">
        <v>133</v>
      </c>
      <c r="E230" s="241" t="s">
        <v>365</v>
      </c>
      <c r="F230" s="242" t="s">
        <v>366</v>
      </c>
      <c r="G230" s="243" t="s">
        <v>136</v>
      </c>
      <c r="H230" s="244">
        <v>1</v>
      </c>
      <c r="I230" s="245"/>
      <c r="J230" s="246">
        <f>ROUND(I230*H230,2)</f>
        <v>0</v>
      </c>
      <c r="K230" s="242" t="s">
        <v>137</v>
      </c>
      <c r="L230" s="41"/>
      <c r="M230" s="247" t="s">
        <v>1</v>
      </c>
      <c r="N230" s="248" t="s">
        <v>45</v>
      </c>
      <c r="O230" s="88"/>
      <c r="P230" s="249">
        <f>O230*H230</f>
        <v>0</v>
      </c>
      <c r="Q230" s="249">
        <v>0</v>
      </c>
      <c r="R230" s="249">
        <f>Q230*H230</f>
        <v>0</v>
      </c>
      <c r="S230" s="249">
        <v>0</v>
      </c>
      <c r="T230" s="25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51" t="s">
        <v>138</v>
      </c>
      <c r="AT230" s="251" t="s">
        <v>133</v>
      </c>
      <c r="AU230" s="251" t="s">
        <v>22</v>
      </c>
      <c r="AY230" s="14" t="s">
        <v>130</v>
      </c>
      <c r="BE230" s="252">
        <f>IF(N230="základní",J230,0)</f>
        <v>0</v>
      </c>
      <c r="BF230" s="252">
        <f>IF(N230="snížená",J230,0)</f>
        <v>0</v>
      </c>
      <c r="BG230" s="252">
        <f>IF(N230="zákl. přenesená",J230,0)</f>
        <v>0</v>
      </c>
      <c r="BH230" s="252">
        <f>IF(N230="sníž. přenesená",J230,0)</f>
        <v>0</v>
      </c>
      <c r="BI230" s="252">
        <f>IF(N230="nulová",J230,0)</f>
        <v>0</v>
      </c>
      <c r="BJ230" s="14" t="s">
        <v>22</v>
      </c>
      <c r="BK230" s="252">
        <f>ROUND(I230*H230,2)</f>
        <v>0</v>
      </c>
      <c r="BL230" s="14" t="s">
        <v>138</v>
      </c>
      <c r="BM230" s="251" t="s">
        <v>367</v>
      </c>
    </row>
    <row r="231" s="2" customFormat="1">
      <c r="A231" s="35"/>
      <c r="B231" s="36"/>
      <c r="C231" s="37"/>
      <c r="D231" s="253" t="s">
        <v>140</v>
      </c>
      <c r="E231" s="37"/>
      <c r="F231" s="254" t="s">
        <v>368</v>
      </c>
      <c r="G231" s="37"/>
      <c r="H231" s="37"/>
      <c r="I231" s="151"/>
      <c r="J231" s="37"/>
      <c r="K231" s="37"/>
      <c r="L231" s="41"/>
      <c r="M231" s="255"/>
      <c r="N231" s="256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140</v>
      </c>
      <c r="AU231" s="14" t="s">
        <v>22</v>
      </c>
    </row>
    <row r="232" s="2" customFormat="1" ht="24" customHeight="1">
      <c r="A232" s="35"/>
      <c r="B232" s="36"/>
      <c r="C232" s="240" t="s">
        <v>369</v>
      </c>
      <c r="D232" s="240" t="s">
        <v>133</v>
      </c>
      <c r="E232" s="241" t="s">
        <v>370</v>
      </c>
      <c r="F232" s="242" t="s">
        <v>371</v>
      </c>
      <c r="G232" s="243" t="s">
        <v>136</v>
      </c>
      <c r="H232" s="244">
        <v>7</v>
      </c>
      <c r="I232" s="245"/>
      <c r="J232" s="246">
        <f>ROUND(I232*H232,2)</f>
        <v>0</v>
      </c>
      <c r="K232" s="242" t="s">
        <v>137</v>
      </c>
      <c r="L232" s="41"/>
      <c r="M232" s="247" t="s">
        <v>1</v>
      </c>
      <c r="N232" s="248" t="s">
        <v>45</v>
      </c>
      <c r="O232" s="88"/>
      <c r="P232" s="249">
        <f>O232*H232</f>
        <v>0</v>
      </c>
      <c r="Q232" s="249">
        <v>0</v>
      </c>
      <c r="R232" s="249">
        <f>Q232*H232</f>
        <v>0</v>
      </c>
      <c r="S232" s="249">
        <v>0</v>
      </c>
      <c r="T232" s="25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51" t="s">
        <v>138</v>
      </c>
      <c r="AT232" s="251" t="s">
        <v>133</v>
      </c>
      <c r="AU232" s="251" t="s">
        <v>22</v>
      </c>
      <c r="AY232" s="14" t="s">
        <v>130</v>
      </c>
      <c r="BE232" s="252">
        <f>IF(N232="základní",J232,0)</f>
        <v>0</v>
      </c>
      <c r="BF232" s="252">
        <f>IF(N232="snížená",J232,0)</f>
        <v>0</v>
      </c>
      <c r="BG232" s="252">
        <f>IF(N232="zákl. přenesená",J232,0)</f>
        <v>0</v>
      </c>
      <c r="BH232" s="252">
        <f>IF(N232="sníž. přenesená",J232,0)</f>
        <v>0</v>
      </c>
      <c r="BI232" s="252">
        <f>IF(N232="nulová",J232,0)</f>
        <v>0</v>
      </c>
      <c r="BJ232" s="14" t="s">
        <v>22</v>
      </c>
      <c r="BK232" s="252">
        <f>ROUND(I232*H232,2)</f>
        <v>0</v>
      </c>
      <c r="BL232" s="14" t="s">
        <v>138</v>
      </c>
      <c r="BM232" s="251" t="s">
        <v>372</v>
      </c>
    </row>
    <row r="233" s="2" customFormat="1">
      <c r="A233" s="35"/>
      <c r="B233" s="36"/>
      <c r="C233" s="37"/>
      <c r="D233" s="253" t="s">
        <v>140</v>
      </c>
      <c r="E233" s="37"/>
      <c r="F233" s="254" t="s">
        <v>371</v>
      </c>
      <c r="G233" s="37"/>
      <c r="H233" s="37"/>
      <c r="I233" s="151"/>
      <c r="J233" s="37"/>
      <c r="K233" s="37"/>
      <c r="L233" s="41"/>
      <c r="M233" s="255"/>
      <c r="N233" s="256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140</v>
      </c>
      <c r="AU233" s="14" t="s">
        <v>22</v>
      </c>
    </row>
    <row r="234" s="2" customFormat="1" ht="24" customHeight="1">
      <c r="A234" s="35"/>
      <c r="B234" s="36"/>
      <c r="C234" s="240" t="s">
        <v>373</v>
      </c>
      <c r="D234" s="240" t="s">
        <v>133</v>
      </c>
      <c r="E234" s="241" t="s">
        <v>374</v>
      </c>
      <c r="F234" s="242" t="s">
        <v>375</v>
      </c>
      <c r="G234" s="243" t="s">
        <v>136</v>
      </c>
      <c r="H234" s="244">
        <v>1</v>
      </c>
      <c r="I234" s="245"/>
      <c r="J234" s="246">
        <f>ROUND(I234*H234,2)</f>
        <v>0</v>
      </c>
      <c r="K234" s="242" t="s">
        <v>137</v>
      </c>
      <c r="L234" s="41"/>
      <c r="M234" s="247" t="s">
        <v>1</v>
      </c>
      <c r="N234" s="248" t="s">
        <v>45</v>
      </c>
      <c r="O234" s="88"/>
      <c r="P234" s="249">
        <f>O234*H234</f>
        <v>0</v>
      </c>
      <c r="Q234" s="249">
        <v>0</v>
      </c>
      <c r="R234" s="249">
        <f>Q234*H234</f>
        <v>0</v>
      </c>
      <c r="S234" s="249">
        <v>0</v>
      </c>
      <c r="T234" s="25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51" t="s">
        <v>138</v>
      </c>
      <c r="AT234" s="251" t="s">
        <v>133</v>
      </c>
      <c r="AU234" s="251" t="s">
        <v>22</v>
      </c>
      <c r="AY234" s="14" t="s">
        <v>130</v>
      </c>
      <c r="BE234" s="252">
        <f>IF(N234="základní",J234,0)</f>
        <v>0</v>
      </c>
      <c r="BF234" s="252">
        <f>IF(N234="snížená",J234,0)</f>
        <v>0</v>
      </c>
      <c r="BG234" s="252">
        <f>IF(N234="zákl. přenesená",J234,0)</f>
        <v>0</v>
      </c>
      <c r="BH234" s="252">
        <f>IF(N234="sníž. přenesená",J234,0)</f>
        <v>0</v>
      </c>
      <c r="BI234" s="252">
        <f>IF(N234="nulová",J234,0)</f>
        <v>0</v>
      </c>
      <c r="BJ234" s="14" t="s">
        <v>22</v>
      </c>
      <c r="BK234" s="252">
        <f>ROUND(I234*H234,2)</f>
        <v>0</v>
      </c>
      <c r="BL234" s="14" t="s">
        <v>138</v>
      </c>
      <c r="BM234" s="251" t="s">
        <v>376</v>
      </c>
    </row>
    <row r="235" s="2" customFormat="1">
      <c r="A235" s="35"/>
      <c r="B235" s="36"/>
      <c r="C235" s="37"/>
      <c r="D235" s="253" t="s">
        <v>140</v>
      </c>
      <c r="E235" s="37"/>
      <c r="F235" s="254" t="s">
        <v>377</v>
      </c>
      <c r="G235" s="37"/>
      <c r="H235" s="37"/>
      <c r="I235" s="151"/>
      <c r="J235" s="37"/>
      <c r="K235" s="37"/>
      <c r="L235" s="41"/>
      <c r="M235" s="255"/>
      <c r="N235" s="256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140</v>
      </c>
      <c r="AU235" s="14" t="s">
        <v>22</v>
      </c>
    </row>
    <row r="236" s="2" customFormat="1" ht="36" customHeight="1">
      <c r="A236" s="35"/>
      <c r="B236" s="36"/>
      <c r="C236" s="240" t="s">
        <v>378</v>
      </c>
      <c r="D236" s="240" t="s">
        <v>133</v>
      </c>
      <c r="E236" s="241" t="s">
        <v>379</v>
      </c>
      <c r="F236" s="242" t="s">
        <v>380</v>
      </c>
      <c r="G236" s="243" t="s">
        <v>149</v>
      </c>
      <c r="H236" s="244">
        <v>600</v>
      </c>
      <c r="I236" s="245"/>
      <c r="J236" s="246">
        <f>ROUND(I236*H236,2)</f>
        <v>0</v>
      </c>
      <c r="K236" s="242" t="s">
        <v>137</v>
      </c>
      <c r="L236" s="41"/>
      <c r="M236" s="247" t="s">
        <v>1</v>
      </c>
      <c r="N236" s="248" t="s">
        <v>45</v>
      </c>
      <c r="O236" s="88"/>
      <c r="P236" s="249">
        <f>O236*H236</f>
        <v>0</v>
      </c>
      <c r="Q236" s="249">
        <v>0</v>
      </c>
      <c r="R236" s="249">
        <f>Q236*H236</f>
        <v>0</v>
      </c>
      <c r="S236" s="249">
        <v>0</v>
      </c>
      <c r="T236" s="25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51" t="s">
        <v>138</v>
      </c>
      <c r="AT236" s="251" t="s">
        <v>133</v>
      </c>
      <c r="AU236" s="251" t="s">
        <v>22</v>
      </c>
      <c r="AY236" s="14" t="s">
        <v>130</v>
      </c>
      <c r="BE236" s="252">
        <f>IF(N236="základní",J236,0)</f>
        <v>0</v>
      </c>
      <c r="BF236" s="252">
        <f>IF(N236="snížená",J236,0)</f>
        <v>0</v>
      </c>
      <c r="BG236" s="252">
        <f>IF(N236="zákl. přenesená",J236,0)</f>
        <v>0</v>
      </c>
      <c r="BH236" s="252">
        <f>IF(N236="sníž. přenesená",J236,0)</f>
        <v>0</v>
      </c>
      <c r="BI236" s="252">
        <f>IF(N236="nulová",J236,0)</f>
        <v>0</v>
      </c>
      <c r="BJ236" s="14" t="s">
        <v>22</v>
      </c>
      <c r="BK236" s="252">
        <f>ROUND(I236*H236,2)</f>
        <v>0</v>
      </c>
      <c r="BL236" s="14" t="s">
        <v>138</v>
      </c>
      <c r="BM236" s="251" t="s">
        <v>381</v>
      </c>
    </row>
    <row r="237" s="2" customFormat="1">
      <c r="A237" s="35"/>
      <c r="B237" s="36"/>
      <c r="C237" s="37"/>
      <c r="D237" s="253" t="s">
        <v>140</v>
      </c>
      <c r="E237" s="37"/>
      <c r="F237" s="254" t="s">
        <v>382</v>
      </c>
      <c r="G237" s="37"/>
      <c r="H237" s="37"/>
      <c r="I237" s="151"/>
      <c r="J237" s="37"/>
      <c r="K237" s="37"/>
      <c r="L237" s="41"/>
      <c r="M237" s="255"/>
      <c r="N237" s="256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140</v>
      </c>
      <c r="AU237" s="14" t="s">
        <v>22</v>
      </c>
    </row>
    <row r="238" s="2" customFormat="1" ht="24" customHeight="1">
      <c r="A238" s="35"/>
      <c r="B238" s="36"/>
      <c r="C238" s="240" t="s">
        <v>383</v>
      </c>
      <c r="D238" s="240" t="s">
        <v>133</v>
      </c>
      <c r="E238" s="241" t="s">
        <v>384</v>
      </c>
      <c r="F238" s="242" t="s">
        <v>385</v>
      </c>
      <c r="G238" s="243" t="s">
        <v>149</v>
      </c>
      <c r="H238" s="244">
        <v>825</v>
      </c>
      <c r="I238" s="245"/>
      <c r="J238" s="246">
        <f>ROUND(I238*H238,2)</f>
        <v>0</v>
      </c>
      <c r="K238" s="242" t="s">
        <v>137</v>
      </c>
      <c r="L238" s="41"/>
      <c r="M238" s="247" t="s">
        <v>1</v>
      </c>
      <c r="N238" s="248" t="s">
        <v>45</v>
      </c>
      <c r="O238" s="88"/>
      <c r="P238" s="249">
        <f>O238*H238</f>
        <v>0</v>
      </c>
      <c r="Q238" s="249">
        <v>0</v>
      </c>
      <c r="R238" s="249">
        <f>Q238*H238</f>
        <v>0</v>
      </c>
      <c r="S238" s="249">
        <v>0</v>
      </c>
      <c r="T238" s="25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51" t="s">
        <v>138</v>
      </c>
      <c r="AT238" s="251" t="s">
        <v>133</v>
      </c>
      <c r="AU238" s="251" t="s">
        <v>22</v>
      </c>
      <c r="AY238" s="14" t="s">
        <v>130</v>
      </c>
      <c r="BE238" s="252">
        <f>IF(N238="základní",J238,0)</f>
        <v>0</v>
      </c>
      <c r="BF238" s="252">
        <f>IF(N238="snížená",J238,0)</f>
        <v>0</v>
      </c>
      <c r="BG238" s="252">
        <f>IF(N238="zákl. přenesená",J238,0)</f>
        <v>0</v>
      </c>
      <c r="BH238" s="252">
        <f>IF(N238="sníž. přenesená",J238,0)</f>
        <v>0</v>
      </c>
      <c r="BI238" s="252">
        <f>IF(N238="nulová",J238,0)</f>
        <v>0</v>
      </c>
      <c r="BJ238" s="14" t="s">
        <v>22</v>
      </c>
      <c r="BK238" s="252">
        <f>ROUND(I238*H238,2)</f>
        <v>0</v>
      </c>
      <c r="BL238" s="14" t="s">
        <v>138</v>
      </c>
      <c r="BM238" s="251" t="s">
        <v>386</v>
      </c>
    </row>
    <row r="239" s="2" customFormat="1">
      <c r="A239" s="35"/>
      <c r="B239" s="36"/>
      <c r="C239" s="37"/>
      <c r="D239" s="253" t="s">
        <v>140</v>
      </c>
      <c r="E239" s="37"/>
      <c r="F239" s="254" t="s">
        <v>385</v>
      </c>
      <c r="G239" s="37"/>
      <c r="H239" s="37"/>
      <c r="I239" s="151"/>
      <c r="J239" s="37"/>
      <c r="K239" s="37"/>
      <c r="L239" s="41"/>
      <c r="M239" s="255"/>
      <c r="N239" s="256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140</v>
      </c>
      <c r="AU239" s="14" t="s">
        <v>22</v>
      </c>
    </row>
    <row r="240" s="2" customFormat="1" ht="24" customHeight="1">
      <c r="A240" s="35"/>
      <c r="B240" s="36"/>
      <c r="C240" s="257" t="s">
        <v>387</v>
      </c>
      <c r="D240" s="257" t="s">
        <v>186</v>
      </c>
      <c r="E240" s="258" t="s">
        <v>388</v>
      </c>
      <c r="F240" s="259" t="s">
        <v>389</v>
      </c>
      <c r="G240" s="260" t="s">
        <v>149</v>
      </c>
      <c r="H240" s="261">
        <v>825</v>
      </c>
      <c r="I240" s="262"/>
      <c r="J240" s="263">
        <f>ROUND(I240*H240,2)</f>
        <v>0</v>
      </c>
      <c r="K240" s="259" t="s">
        <v>137</v>
      </c>
      <c r="L240" s="264"/>
      <c r="M240" s="265" t="s">
        <v>1</v>
      </c>
      <c r="N240" s="266" t="s">
        <v>45</v>
      </c>
      <c r="O240" s="88"/>
      <c r="P240" s="249">
        <f>O240*H240</f>
        <v>0</v>
      </c>
      <c r="Q240" s="249">
        <v>0</v>
      </c>
      <c r="R240" s="249">
        <f>Q240*H240</f>
        <v>0</v>
      </c>
      <c r="S240" s="249">
        <v>0</v>
      </c>
      <c r="T240" s="25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51" t="s">
        <v>190</v>
      </c>
      <c r="AT240" s="251" t="s">
        <v>186</v>
      </c>
      <c r="AU240" s="251" t="s">
        <v>22</v>
      </c>
      <c r="AY240" s="14" t="s">
        <v>130</v>
      </c>
      <c r="BE240" s="252">
        <f>IF(N240="základní",J240,0)</f>
        <v>0</v>
      </c>
      <c r="BF240" s="252">
        <f>IF(N240="snížená",J240,0)</f>
        <v>0</v>
      </c>
      <c r="BG240" s="252">
        <f>IF(N240="zákl. přenesená",J240,0)</f>
        <v>0</v>
      </c>
      <c r="BH240" s="252">
        <f>IF(N240="sníž. přenesená",J240,0)</f>
        <v>0</v>
      </c>
      <c r="BI240" s="252">
        <f>IF(N240="nulová",J240,0)</f>
        <v>0</v>
      </c>
      <c r="BJ240" s="14" t="s">
        <v>22</v>
      </c>
      <c r="BK240" s="252">
        <f>ROUND(I240*H240,2)</f>
        <v>0</v>
      </c>
      <c r="BL240" s="14" t="s">
        <v>190</v>
      </c>
      <c r="BM240" s="251" t="s">
        <v>390</v>
      </c>
    </row>
    <row r="241" s="2" customFormat="1">
      <c r="A241" s="35"/>
      <c r="B241" s="36"/>
      <c r="C241" s="37"/>
      <c r="D241" s="253" t="s">
        <v>140</v>
      </c>
      <c r="E241" s="37"/>
      <c r="F241" s="254" t="s">
        <v>389</v>
      </c>
      <c r="G241" s="37"/>
      <c r="H241" s="37"/>
      <c r="I241" s="151"/>
      <c r="J241" s="37"/>
      <c r="K241" s="37"/>
      <c r="L241" s="41"/>
      <c r="M241" s="255"/>
      <c r="N241" s="256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140</v>
      </c>
      <c r="AU241" s="14" t="s">
        <v>22</v>
      </c>
    </row>
    <row r="242" s="2" customFormat="1" ht="24" customHeight="1">
      <c r="A242" s="35"/>
      <c r="B242" s="36"/>
      <c r="C242" s="240" t="s">
        <v>391</v>
      </c>
      <c r="D242" s="240" t="s">
        <v>133</v>
      </c>
      <c r="E242" s="241" t="s">
        <v>392</v>
      </c>
      <c r="F242" s="242" t="s">
        <v>393</v>
      </c>
      <c r="G242" s="243" t="s">
        <v>183</v>
      </c>
      <c r="H242" s="244">
        <v>80</v>
      </c>
      <c r="I242" s="245"/>
      <c r="J242" s="246">
        <f>ROUND(I242*H242,2)</f>
        <v>0</v>
      </c>
      <c r="K242" s="242" t="s">
        <v>137</v>
      </c>
      <c r="L242" s="41"/>
      <c r="M242" s="247" t="s">
        <v>1</v>
      </c>
      <c r="N242" s="248" t="s">
        <v>45</v>
      </c>
      <c r="O242" s="88"/>
      <c r="P242" s="249">
        <f>O242*H242</f>
        <v>0</v>
      </c>
      <c r="Q242" s="249">
        <v>0</v>
      </c>
      <c r="R242" s="249">
        <f>Q242*H242</f>
        <v>0</v>
      </c>
      <c r="S242" s="249">
        <v>0</v>
      </c>
      <c r="T242" s="25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51" t="s">
        <v>138</v>
      </c>
      <c r="AT242" s="251" t="s">
        <v>133</v>
      </c>
      <c r="AU242" s="251" t="s">
        <v>22</v>
      </c>
      <c r="AY242" s="14" t="s">
        <v>130</v>
      </c>
      <c r="BE242" s="252">
        <f>IF(N242="základní",J242,0)</f>
        <v>0</v>
      </c>
      <c r="BF242" s="252">
        <f>IF(N242="snížená",J242,0)</f>
        <v>0</v>
      </c>
      <c r="BG242" s="252">
        <f>IF(N242="zákl. přenesená",J242,0)</f>
        <v>0</v>
      </c>
      <c r="BH242" s="252">
        <f>IF(N242="sníž. přenesená",J242,0)</f>
        <v>0</v>
      </c>
      <c r="BI242" s="252">
        <f>IF(N242="nulová",J242,0)</f>
        <v>0</v>
      </c>
      <c r="BJ242" s="14" t="s">
        <v>22</v>
      </c>
      <c r="BK242" s="252">
        <f>ROUND(I242*H242,2)</f>
        <v>0</v>
      </c>
      <c r="BL242" s="14" t="s">
        <v>138</v>
      </c>
      <c r="BM242" s="251" t="s">
        <v>394</v>
      </c>
    </row>
    <row r="243" s="2" customFormat="1">
      <c r="A243" s="35"/>
      <c r="B243" s="36"/>
      <c r="C243" s="37"/>
      <c r="D243" s="253" t="s">
        <v>140</v>
      </c>
      <c r="E243" s="37"/>
      <c r="F243" s="254" t="s">
        <v>393</v>
      </c>
      <c r="G243" s="37"/>
      <c r="H243" s="37"/>
      <c r="I243" s="151"/>
      <c r="J243" s="37"/>
      <c r="K243" s="37"/>
      <c r="L243" s="41"/>
      <c r="M243" s="255"/>
      <c r="N243" s="256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140</v>
      </c>
      <c r="AU243" s="14" t="s">
        <v>22</v>
      </c>
    </row>
    <row r="244" s="2" customFormat="1">
      <c r="A244" s="35"/>
      <c r="B244" s="36"/>
      <c r="C244" s="37"/>
      <c r="D244" s="253" t="s">
        <v>317</v>
      </c>
      <c r="E244" s="37"/>
      <c r="F244" s="267" t="s">
        <v>395</v>
      </c>
      <c r="G244" s="37"/>
      <c r="H244" s="37"/>
      <c r="I244" s="151"/>
      <c r="J244" s="37"/>
      <c r="K244" s="37"/>
      <c r="L244" s="41"/>
      <c r="M244" s="255"/>
      <c r="N244" s="256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317</v>
      </c>
      <c r="AU244" s="14" t="s">
        <v>22</v>
      </c>
    </row>
    <row r="245" s="2" customFormat="1" ht="24" customHeight="1">
      <c r="A245" s="35"/>
      <c r="B245" s="36"/>
      <c r="C245" s="257" t="s">
        <v>396</v>
      </c>
      <c r="D245" s="257" t="s">
        <v>186</v>
      </c>
      <c r="E245" s="258" t="s">
        <v>397</v>
      </c>
      <c r="F245" s="259" t="s">
        <v>398</v>
      </c>
      <c r="G245" s="260" t="s">
        <v>149</v>
      </c>
      <c r="H245" s="261">
        <v>10</v>
      </c>
      <c r="I245" s="262"/>
      <c r="J245" s="263">
        <f>ROUND(I245*H245,2)</f>
        <v>0</v>
      </c>
      <c r="K245" s="259" t="s">
        <v>137</v>
      </c>
      <c r="L245" s="264"/>
      <c r="M245" s="265" t="s">
        <v>1</v>
      </c>
      <c r="N245" s="266" t="s">
        <v>45</v>
      </c>
      <c r="O245" s="88"/>
      <c r="P245" s="249">
        <f>O245*H245</f>
        <v>0</v>
      </c>
      <c r="Q245" s="249">
        <v>0</v>
      </c>
      <c r="R245" s="249">
        <f>Q245*H245</f>
        <v>0</v>
      </c>
      <c r="S245" s="249">
        <v>0</v>
      </c>
      <c r="T245" s="25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51" t="s">
        <v>190</v>
      </c>
      <c r="AT245" s="251" t="s">
        <v>186</v>
      </c>
      <c r="AU245" s="251" t="s">
        <v>22</v>
      </c>
      <c r="AY245" s="14" t="s">
        <v>130</v>
      </c>
      <c r="BE245" s="252">
        <f>IF(N245="základní",J245,0)</f>
        <v>0</v>
      </c>
      <c r="BF245" s="252">
        <f>IF(N245="snížená",J245,0)</f>
        <v>0</v>
      </c>
      <c r="BG245" s="252">
        <f>IF(N245="zákl. přenesená",J245,0)</f>
        <v>0</v>
      </c>
      <c r="BH245" s="252">
        <f>IF(N245="sníž. přenesená",J245,0)</f>
        <v>0</v>
      </c>
      <c r="BI245" s="252">
        <f>IF(N245="nulová",J245,0)</f>
        <v>0</v>
      </c>
      <c r="BJ245" s="14" t="s">
        <v>22</v>
      </c>
      <c r="BK245" s="252">
        <f>ROUND(I245*H245,2)</f>
        <v>0</v>
      </c>
      <c r="BL245" s="14" t="s">
        <v>190</v>
      </c>
      <c r="BM245" s="251" t="s">
        <v>399</v>
      </c>
    </row>
    <row r="246" s="2" customFormat="1">
      <c r="A246" s="35"/>
      <c r="B246" s="36"/>
      <c r="C246" s="37"/>
      <c r="D246" s="253" t="s">
        <v>140</v>
      </c>
      <c r="E246" s="37"/>
      <c r="F246" s="254" t="s">
        <v>398</v>
      </c>
      <c r="G246" s="37"/>
      <c r="H246" s="37"/>
      <c r="I246" s="151"/>
      <c r="J246" s="37"/>
      <c r="K246" s="37"/>
      <c r="L246" s="41"/>
      <c r="M246" s="255"/>
      <c r="N246" s="256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140</v>
      </c>
      <c r="AU246" s="14" t="s">
        <v>22</v>
      </c>
    </row>
    <row r="247" s="2" customFormat="1" ht="24" customHeight="1">
      <c r="A247" s="35"/>
      <c r="B247" s="36"/>
      <c r="C247" s="240" t="s">
        <v>400</v>
      </c>
      <c r="D247" s="240" t="s">
        <v>133</v>
      </c>
      <c r="E247" s="241" t="s">
        <v>401</v>
      </c>
      <c r="F247" s="242" t="s">
        <v>402</v>
      </c>
      <c r="G247" s="243" t="s">
        <v>149</v>
      </c>
      <c r="H247" s="244">
        <v>10</v>
      </c>
      <c r="I247" s="245"/>
      <c r="J247" s="246">
        <f>ROUND(I247*H247,2)</f>
        <v>0</v>
      </c>
      <c r="K247" s="242" t="s">
        <v>137</v>
      </c>
      <c r="L247" s="41"/>
      <c r="M247" s="247" t="s">
        <v>1</v>
      </c>
      <c r="N247" s="248" t="s">
        <v>45</v>
      </c>
      <c r="O247" s="88"/>
      <c r="P247" s="249">
        <f>O247*H247</f>
        <v>0</v>
      </c>
      <c r="Q247" s="249">
        <v>0</v>
      </c>
      <c r="R247" s="249">
        <f>Q247*H247</f>
        <v>0</v>
      </c>
      <c r="S247" s="249">
        <v>0</v>
      </c>
      <c r="T247" s="25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51" t="s">
        <v>138</v>
      </c>
      <c r="AT247" s="251" t="s">
        <v>133</v>
      </c>
      <c r="AU247" s="251" t="s">
        <v>22</v>
      </c>
      <c r="AY247" s="14" t="s">
        <v>130</v>
      </c>
      <c r="BE247" s="252">
        <f>IF(N247="základní",J247,0)</f>
        <v>0</v>
      </c>
      <c r="BF247" s="252">
        <f>IF(N247="snížená",J247,0)</f>
        <v>0</v>
      </c>
      <c r="BG247" s="252">
        <f>IF(N247="zákl. přenesená",J247,0)</f>
        <v>0</v>
      </c>
      <c r="BH247" s="252">
        <f>IF(N247="sníž. přenesená",J247,0)</f>
        <v>0</v>
      </c>
      <c r="BI247" s="252">
        <f>IF(N247="nulová",J247,0)</f>
        <v>0</v>
      </c>
      <c r="BJ247" s="14" t="s">
        <v>22</v>
      </c>
      <c r="BK247" s="252">
        <f>ROUND(I247*H247,2)</f>
        <v>0</v>
      </c>
      <c r="BL247" s="14" t="s">
        <v>138</v>
      </c>
      <c r="BM247" s="251" t="s">
        <v>403</v>
      </c>
    </row>
    <row r="248" s="2" customFormat="1">
      <c r="A248" s="35"/>
      <c r="B248" s="36"/>
      <c r="C248" s="37"/>
      <c r="D248" s="253" t="s">
        <v>140</v>
      </c>
      <c r="E248" s="37"/>
      <c r="F248" s="254" t="s">
        <v>402</v>
      </c>
      <c r="G248" s="37"/>
      <c r="H248" s="37"/>
      <c r="I248" s="151"/>
      <c r="J248" s="37"/>
      <c r="K248" s="37"/>
      <c r="L248" s="41"/>
      <c r="M248" s="268"/>
      <c r="N248" s="269"/>
      <c r="O248" s="270"/>
      <c r="P248" s="270"/>
      <c r="Q248" s="270"/>
      <c r="R248" s="270"/>
      <c r="S248" s="270"/>
      <c r="T248" s="271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140</v>
      </c>
      <c r="AU248" s="14" t="s">
        <v>22</v>
      </c>
    </row>
    <row r="249" s="2" customFormat="1" ht="6.96" customHeight="1">
      <c r="A249" s="35"/>
      <c r="B249" s="63"/>
      <c r="C249" s="64"/>
      <c r="D249" s="64"/>
      <c r="E249" s="64"/>
      <c r="F249" s="64"/>
      <c r="G249" s="64"/>
      <c r="H249" s="64"/>
      <c r="I249" s="189"/>
      <c r="J249" s="64"/>
      <c r="K249" s="64"/>
      <c r="L249" s="41"/>
      <c r="M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</row>
  </sheetData>
  <sheetProtection sheet="1" autoFilter="0" formatColumns="0" formatRows="0" objects="1" scenarios="1" spinCount="100000" saltValue="lt+fOVDt/5ppgiCU334emkXkUeGkXGD9Y7++fuo7+k4+j5dJki66ySBWQLOf5FxIDrPBcDR65XVFzJNA2f1+2w==" hashValue="afGFKQuApS26RCpsU5vb6yEx5Jl/Zu2ZCLsvyLrLtRVdiNeNKBmtNVciYQ0x4D82MvdpxgLv8VPFXCl2ifStuw==" algorithmName="SHA-512" password="CC35"/>
  <autoFilter ref="C122:K2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88</v>
      </c>
    </row>
    <row r="4" s="1" customFormat="1" ht="24.96" customHeight="1">
      <c r="B4" s="17"/>
      <c r="D4" s="147" t="s">
        <v>101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stavby'!K6</f>
        <v>Oprava osvětlení v žst.Nejdek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102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103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104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404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19</v>
      </c>
      <c r="E13" s="35"/>
      <c r="F13" s="138" t="s">
        <v>20</v>
      </c>
      <c r="G13" s="35"/>
      <c r="H13" s="35"/>
      <c r="I13" s="153" t="s">
        <v>21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23</v>
      </c>
      <c r="E14" s="35"/>
      <c r="F14" s="138" t="s">
        <v>31</v>
      </c>
      <c r="G14" s="35"/>
      <c r="H14" s="35"/>
      <c r="I14" s="153" t="s">
        <v>25</v>
      </c>
      <c r="J14" s="154" t="str">
        <f>'Rekapitulace stavby'!AN8</f>
        <v>14. 6. 2019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29</v>
      </c>
      <c r="E16" s="35"/>
      <c r="F16" s="35"/>
      <c r="G16" s="35"/>
      <c r="H16" s="35"/>
      <c r="I16" s="153" t="s">
        <v>30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53" t="s">
        <v>32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33</v>
      </c>
      <c r="E19" s="35"/>
      <c r="F19" s="35"/>
      <c r="G19" s="35"/>
      <c r="H19" s="35"/>
      <c r="I19" s="153" t="s">
        <v>30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53" t="s">
        <v>32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35</v>
      </c>
      <c r="E22" s="35"/>
      <c r="F22" s="35"/>
      <c r="G22" s="35"/>
      <c r="H22" s="35"/>
      <c r="I22" s="153" t="s">
        <v>30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53" t="s">
        <v>32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37</v>
      </c>
      <c r="E25" s="35"/>
      <c r="F25" s="35"/>
      <c r="G25" s="35"/>
      <c r="H25" s="35"/>
      <c r="I25" s="153" t="s">
        <v>30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38</v>
      </c>
      <c r="F26" s="35"/>
      <c r="G26" s="35"/>
      <c r="H26" s="35"/>
      <c r="I26" s="153" t="s">
        <v>32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39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40</v>
      </c>
      <c r="E32" s="35"/>
      <c r="F32" s="35"/>
      <c r="G32" s="35"/>
      <c r="H32" s="35"/>
      <c r="I32" s="151"/>
      <c r="J32" s="163">
        <f>ROUND(J127,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42</v>
      </c>
      <c r="G34" s="35"/>
      <c r="H34" s="35"/>
      <c r="I34" s="165" t="s">
        <v>41</v>
      </c>
      <c r="J34" s="164" t="s">
        <v>43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44</v>
      </c>
      <c r="E35" s="149" t="s">
        <v>45</v>
      </c>
      <c r="F35" s="167">
        <f>ROUND((SUM(BE127:BE154)),  2)</f>
        <v>0</v>
      </c>
      <c r="G35" s="35"/>
      <c r="H35" s="35"/>
      <c r="I35" s="168">
        <v>0.20999999999999999</v>
      </c>
      <c r="J35" s="167">
        <f>ROUND(((SUM(BE127:BE154))*I35),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46</v>
      </c>
      <c r="F36" s="167">
        <f>ROUND((SUM(BF127:BF154)),  2)</f>
        <v>0</v>
      </c>
      <c r="G36" s="35"/>
      <c r="H36" s="35"/>
      <c r="I36" s="168">
        <v>0.14999999999999999</v>
      </c>
      <c r="J36" s="167">
        <f>ROUND(((SUM(BF127:BF154))*I36),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47</v>
      </c>
      <c r="F37" s="167">
        <f>ROUND((SUM(BG127:BG154)),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48</v>
      </c>
      <c r="F38" s="167">
        <f>ROUND((SUM(BH127:BH154)),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49</v>
      </c>
      <c r="F39" s="167">
        <f>ROUND((SUM(BI127:BI154)),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50</v>
      </c>
      <c r="E41" s="171"/>
      <c r="F41" s="171"/>
      <c r="G41" s="172" t="s">
        <v>51</v>
      </c>
      <c r="H41" s="173" t="s">
        <v>52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53</v>
      </c>
      <c r="E50" s="178"/>
      <c r="F50" s="178"/>
      <c r="G50" s="177" t="s">
        <v>54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55</v>
      </c>
      <c r="E61" s="181"/>
      <c r="F61" s="182" t="s">
        <v>56</v>
      </c>
      <c r="G61" s="180" t="s">
        <v>55</v>
      </c>
      <c r="H61" s="181"/>
      <c r="I61" s="183"/>
      <c r="J61" s="184" t="s">
        <v>56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57</v>
      </c>
      <c r="E65" s="185"/>
      <c r="F65" s="185"/>
      <c r="G65" s="177" t="s">
        <v>58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55</v>
      </c>
      <c r="E76" s="181"/>
      <c r="F76" s="182" t="s">
        <v>56</v>
      </c>
      <c r="G76" s="180" t="s">
        <v>55</v>
      </c>
      <c r="H76" s="181"/>
      <c r="I76" s="183"/>
      <c r="J76" s="184" t="s">
        <v>56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3" t="str">
        <f>E7</f>
        <v>Oprava osvětlení v žst.Nejdek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102</v>
      </c>
      <c r="D86" s="19"/>
      <c r="E86" s="19"/>
      <c r="F86" s="19"/>
      <c r="G86" s="19"/>
      <c r="H86" s="19"/>
      <c r="I86" s="143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93" t="s">
        <v>103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104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SO 1.1.2 - zemní a ostatní práce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23</v>
      </c>
      <c r="D91" s="37"/>
      <c r="E91" s="37"/>
      <c r="F91" s="24" t="str">
        <f>F14</f>
        <v xml:space="preserve"> </v>
      </c>
      <c r="G91" s="37"/>
      <c r="H91" s="37"/>
      <c r="I91" s="153" t="s">
        <v>25</v>
      </c>
      <c r="J91" s="76" t="str">
        <f>IF(J14="","",J14)</f>
        <v>14. 6. 2019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29</v>
      </c>
      <c r="D93" s="37"/>
      <c r="E93" s="37"/>
      <c r="F93" s="24" t="str">
        <f>E17</f>
        <v xml:space="preserve"> </v>
      </c>
      <c r="G93" s="37"/>
      <c r="H93" s="37"/>
      <c r="I93" s="153" t="s">
        <v>35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33</v>
      </c>
      <c r="D94" s="37"/>
      <c r="E94" s="37"/>
      <c r="F94" s="24" t="str">
        <f>IF(E20="","",E20)</f>
        <v>Vyplň údaj</v>
      </c>
      <c r="G94" s="37"/>
      <c r="H94" s="37"/>
      <c r="I94" s="153" t="s">
        <v>37</v>
      </c>
      <c r="J94" s="33" t="str">
        <f>E26</f>
        <v>Morávek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94" t="s">
        <v>107</v>
      </c>
      <c r="D96" s="195"/>
      <c r="E96" s="195"/>
      <c r="F96" s="195"/>
      <c r="G96" s="195"/>
      <c r="H96" s="195"/>
      <c r="I96" s="196"/>
      <c r="J96" s="197" t="s">
        <v>108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98" t="s">
        <v>109</v>
      </c>
      <c r="D98" s="37"/>
      <c r="E98" s="37"/>
      <c r="F98" s="37"/>
      <c r="G98" s="37"/>
      <c r="H98" s="37"/>
      <c r="I98" s="151"/>
      <c r="J98" s="107">
        <f>J127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110</v>
      </c>
    </row>
    <row r="99" hidden="1" s="9" customFormat="1" ht="24.96" customHeight="1">
      <c r="A99" s="9"/>
      <c r="B99" s="199"/>
      <c r="C99" s="200"/>
      <c r="D99" s="201" t="s">
        <v>405</v>
      </c>
      <c r="E99" s="202"/>
      <c r="F99" s="202"/>
      <c r="G99" s="202"/>
      <c r="H99" s="202"/>
      <c r="I99" s="203"/>
      <c r="J99" s="204">
        <f>J128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6"/>
      <c r="C100" s="130"/>
      <c r="D100" s="207" t="s">
        <v>406</v>
      </c>
      <c r="E100" s="208"/>
      <c r="F100" s="208"/>
      <c r="G100" s="208"/>
      <c r="H100" s="208"/>
      <c r="I100" s="209"/>
      <c r="J100" s="210">
        <f>J137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6"/>
      <c r="C101" s="130"/>
      <c r="D101" s="207" t="s">
        <v>407</v>
      </c>
      <c r="E101" s="208"/>
      <c r="F101" s="208"/>
      <c r="G101" s="208"/>
      <c r="H101" s="208"/>
      <c r="I101" s="209"/>
      <c r="J101" s="210">
        <f>J140</f>
        <v>0</v>
      </c>
      <c r="K101" s="130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6"/>
      <c r="C102" s="130"/>
      <c r="D102" s="207" t="s">
        <v>408</v>
      </c>
      <c r="E102" s="208"/>
      <c r="F102" s="208"/>
      <c r="G102" s="208"/>
      <c r="H102" s="208"/>
      <c r="I102" s="209"/>
      <c r="J102" s="210">
        <f>J143</f>
        <v>0</v>
      </c>
      <c r="K102" s="130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99"/>
      <c r="C103" s="200"/>
      <c r="D103" s="201" t="s">
        <v>409</v>
      </c>
      <c r="E103" s="202"/>
      <c r="F103" s="202"/>
      <c r="G103" s="202"/>
      <c r="H103" s="202"/>
      <c r="I103" s="203"/>
      <c r="J103" s="204">
        <f>J146</f>
        <v>0</v>
      </c>
      <c r="K103" s="200"/>
      <c r="L103" s="20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206"/>
      <c r="C104" s="130"/>
      <c r="D104" s="207" t="s">
        <v>410</v>
      </c>
      <c r="E104" s="208"/>
      <c r="F104" s="208"/>
      <c r="G104" s="208"/>
      <c r="H104" s="208"/>
      <c r="I104" s="209"/>
      <c r="J104" s="210">
        <f>J147</f>
        <v>0</v>
      </c>
      <c r="K104" s="130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99"/>
      <c r="C105" s="200"/>
      <c r="D105" s="201" t="s">
        <v>113</v>
      </c>
      <c r="E105" s="202"/>
      <c r="F105" s="202"/>
      <c r="G105" s="202"/>
      <c r="H105" s="202"/>
      <c r="I105" s="203"/>
      <c r="J105" s="204">
        <f>J154</f>
        <v>0</v>
      </c>
      <c r="K105" s="200"/>
      <c r="L105" s="20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5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89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hidden="1"/>
    <row r="109" hidden="1"/>
    <row r="110" hidden="1"/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92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114</v>
      </c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93" t="str">
        <f>E7</f>
        <v>Oprava osvětlení v žst.Nejdek</v>
      </c>
      <c r="F115" s="29"/>
      <c r="G115" s="29"/>
      <c r="H115" s="29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" customFormat="1" ht="12" customHeight="1">
      <c r="B116" s="18"/>
      <c r="C116" s="29" t="s">
        <v>102</v>
      </c>
      <c r="D116" s="19"/>
      <c r="E116" s="19"/>
      <c r="F116" s="19"/>
      <c r="G116" s="19"/>
      <c r="H116" s="19"/>
      <c r="I116" s="143"/>
      <c r="J116" s="19"/>
      <c r="K116" s="19"/>
      <c r="L116" s="17"/>
    </row>
    <row r="117" s="2" customFormat="1" ht="16.5" customHeight="1">
      <c r="A117" s="35"/>
      <c r="B117" s="36"/>
      <c r="C117" s="37"/>
      <c r="D117" s="37"/>
      <c r="E117" s="193" t="s">
        <v>103</v>
      </c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104</v>
      </c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E11</f>
        <v>SO 1.1.2 - zemní a ostatní práce</v>
      </c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23</v>
      </c>
      <c r="D121" s="37"/>
      <c r="E121" s="37"/>
      <c r="F121" s="24" t="str">
        <f>F14</f>
        <v xml:space="preserve"> </v>
      </c>
      <c r="G121" s="37"/>
      <c r="H121" s="37"/>
      <c r="I121" s="153" t="s">
        <v>25</v>
      </c>
      <c r="J121" s="76" t="str">
        <f>IF(J14="","",J14)</f>
        <v>14. 6. 2019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5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29</v>
      </c>
      <c r="D123" s="37"/>
      <c r="E123" s="37"/>
      <c r="F123" s="24" t="str">
        <f>E17</f>
        <v xml:space="preserve"> </v>
      </c>
      <c r="G123" s="37"/>
      <c r="H123" s="37"/>
      <c r="I123" s="153" t="s">
        <v>35</v>
      </c>
      <c r="J123" s="33" t="str">
        <f>E23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33</v>
      </c>
      <c r="D124" s="37"/>
      <c r="E124" s="37"/>
      <c r="F124" s="24" t="str">
        <f>IF(E20="","",E20)</f>
        <v>Vyplň údaj</v>
      </c>
      <c r="G124" s="37"/>
      <c r="H124" s="37"/>
      <c r="I124" s="153" t="s">
        <v>37</v>
      </c>
      <c r="J124" s="33" t="str">
        <f>E26</f>
        <v>Morávek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15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212"/>
      <c r="B126" s="213"/>
      <c r="C126" s="214" t="s">
        <v>115</v>
      </c>
      <c r="D126" s="215" t="s">
        <v>65</v>
      </c>
      <c r="E126" s="215" t="s">
        <v>61</v>
      </c>
      <c r="F126" s="215" t="s">
        <v>62</v>
      </c>
      <c r="G126" s="215" t="s">
        <v>116</v>
      </c>
      <c r="H126" s="215" t="s">
        <v>117</v>
      </c>
      <c r="I126" s="216" t="s">
        <v>118</v>
      </c>
      <c r="J126" s="215" t="s">
        <v>108</v>
      </c>
      <c r="K126" s="217" t="s">
        <v>119</v>
      </c>
      <c r="L126" s="218"/>
      <c r="M126" s="97" t="s">
        <v>1</v>
      </c>
      <c r="N126" s="98" t="s">
        <v>44</v>
      </c>
      <c r="O126" s="98" t="s">
        <v>120</v>
      </c>
      <c r="P126" s="98" t="s">
        <v>121</v>
      </c>
      <c r="Q126" s="98" t="s">
        <v>122</v>
      </c>
      <c r="R126" s="98" t="s">
        <v>123</v>
      </c>
      <c r="S126" s="98" t="s">
        <v>124</v>
      </c>
      <c r="T126" s="99" t="s">
        <v>125</v>
      </c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</row>
    <row r="127" s="2" customFormat="1" ht="22.8" customHeight="1">
      <c r="A127" s="35"/>
      <c r="B127" s="36"/>
      <c r="C127" s="104" t="s">
        <v>126</v>
      </c>
      <c r="D127" s="37"/>
      <c r="E127" s="37"/>
      <c r="F127" s="37"/>
      <c r="G127" s="37"/>
      <c r="H127" s="37"/>
      <c r="I127" s="151"/>
      <c r="J127" s="219">
        <f>BK127</f>
        <v>0</v>
      </c>
      <c r="K127" s="37"/>
      <c r="L127" s="41"/>
      <c r="M127" s="100"/>
      <c r="N127" s="220"/>
      <c r="O127" s="101"/>
      <c r="P127" s="221">
        <f>P128+P146+P154</f>
        <v>0</v>
      </c>
      <c r="Q127" s="101"/>
      <c r="R127" s="221">
        <f>R128+R146+R154</f>
        <v>152.71647900000002</v>
      </c>
      <c r="S127" s="101"/>
      <c r="T127" s="222">
        <f>T128+T146+T154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79</v>
      </c>
      <c r="AU127" s="14" t="s">
        <v>110</v>
      </c>
      <c r="BK127" s="223">
        <f>BK128+BK146+BK154</f>
        <v>0</v>
      </c>
    </row>
    <row r="128" s="12" customFormat="1" ht="25.92" customHeight="1">
      <c r="A128" s="12"/>
      <c r="B128" s="224"/>
      <c r="C128" s="225"/>
      <c r="D128" s="226" t="s">
        <v>79</v>
      </c>
      <c r="E128" s="227" t="s">
        <v>411</v>
      </c>
      <c r="F128" s="227" t="s">
        <v>412</v>
      </c>
      <c r="G128" s="225"/>
      <c r="H128" s="225"/>
      <c r="I128" s="228"/>
      <c r="J128" s="229">
        <f>BK128</f>
        <v>0</v>
      </c>
      <c r="K128" s="225"/>
      <c r="L128" s="230"/>
      <c r="M128" s="231"/>
      <c r="N128" s="232"/>
      <c r="O128" s="232"/>
      <c r="P128" s="233">
        <f>P129+SUM(P130:P137)+P140+P143</f>
        <v>0</v>
      </c>
      <c r="Q128" s="232"/>
      <c r="R128" s="233">
        <f>R129+SUM(R130:R137)+R140+R143</f>
        <v>152.71647900000002</v>
      </c>
      <c r="S128" s="232"/>
      <c r="T128" s="234">
        <f>T129+SUM(T130:T137)+T140+T143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5" t="s">
        <v>22</v>
      </c>
      <c r="AT128" s="236" t="s">
        <v>79</v>
      </c>
      <c r="AU128" s="236" t="s">
        <v>80</v>
      </c>
      <c r="AY128" s="235" t="s">
        <v>130</v>
      </c>
      <c r="BK128" s="237">
        <f>BK129+SUM(BK130:BK137)+BK140+BK143</f>
        <v>0</v>
      </c>
    </row>
    <row r="129" s="2" customFormat="1" ht="24" customHeight="1">
      <c r="A129" s="35"/>
      <c r="B129" s="36"/>
      <c r="C129" s="240" t="s">
        <v>22</v>
      </c>
      <c r="D129" s="240" t="s">
        <v>133</v>
      </c>
      <c r="E129" s="241" t="s">
        <v>413</v>
      </c>
      <c r="F129" s="242" t="s">
        <v>414</v>
      </c>
      <c r="G129" s="243" t="s">
        <v>189</v>
      </c>
      <c r="H129" s="244">
        <v>62.100000000000001</v>
      </c>
      <c r="I129" s="245"/>
      <c r="J129" s="246">
        <f>ROUND(I129*H129,2)</f>
        <v>0</v>
      </c>
      <c r="K129" s="242" t="s">
        <v>415</v>
      </c>
      <c r="L129" s="41"/>
      <c r="M129" s="247" t="s">
        <v>1</v>
      </c>
      <c r="N129" s="248" t="s">
        <v>45</v>
      </c>
      <c r="O129" s="88"/>
      <c r="P129" s="249">
        <f>O129*H129</f>
        <v>0</v>
      </c>
      <c r="Q129" s="249">
        <v>0</v>
      </c>
      <c r="R129" s="249">
        <f>Q129*H129</f>
        <v>0</v>
      </c>
      <c r="S129" s="249">
        <v>0</v>
      </c>
      <c r="T129" s="25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1" t="s">
        <v>129</v>
      </c>
      <c r="AT129" s="251" t="s">
        <v>133</v>
      </c>
      <c r="AU129" s="251" t="s">
        <v>22</v>
      </c>
      <c r="AY129" s="14" t="s">
        <v>130</v>
      </c>
      <c r="BE129" s="252">
        <f>IF(N129="základní",J129,0)</f>
        <v>0</v>
      </c>
      <c r="BF129" s="252">
        <f>IF(N129="snížená",J129,0)</f>
        <v>0</v>
      </c>
      <c r="BG129" s="252">
        <f>IF(N129="zákl. přenesená",J129,0)</f>
        <v>0</v>
      </c>
      <c r="BH129" s="252">
        <f>IF(N129="sníž. přenesená",J129,0)</f>
        <v>0</v>
      </c>
      <c r="BI129" s="252">
        <f>IF(N129="nulová",J129,0)</f>
        <v>0</v>
      </c>
      <c r="BJ129" s="14" t="s">
        <v>22</v>
      </c>
      <c r="BK129" s="252">
        <f>ROUND(I129*H129,2)</f>
        <v>0</v>
      </c>
      <c r="BL129" s="14" t="s">
        <v>129</v>
      </c>
      <c r="BM129" s="251" t="s">
        <v>416</v>
      </c>
    </row>
    <row r="130" s="2" customFormat="1">
      <c r="A130" s="35"/>
      <c r="B130" s="36"/>
      <c r="C130" s="37"/>
      <c r="D130" s="253" t="s">
        <v>140</v>
      </c>
      <c r="E130" s="37"/>
      <c r="F130" s="254" t="s">
        <v>417</v>
      </c>
      <c r="G130" s="37"/>
      <c r="H130" s="37"/>
      <c r="I130" s="151"/>
      <c r="J130" s="37"/>
      <c r="K130" s="37"/>
      <c r="L130" s="41"/>
      <c r="M130" s="255"/>
      <c r="N130" s="256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140</v>
      </c>
      <c r="AU130" s="14" t="s">
        <v>22</v>
      </c>
    </row>
    <row r="131" s="2" customFormat="1" ht="24" customHeight="1">
      <c r="A131" s="35"/>
      <c r="B131" s="36"/>
      <c r="C131" s="240" t="s">
        <v>88</v>
      </c>
      <c r="D131" s="240" t="s">
        <v>133</v>
      </c>
      <c r="E131" s="241" t="s">
        <v>418</v>
      </c>
      <c r="F131" s="242" t="s">
        <v>419</v>
      </c>
      <c r="G131" s="243" t="s">
        <v>189</v>
      </c>
      <c r="H131" s="244">
        <v>231</v>
      </c>
      <c r="I131" s="245"/>
      <c r="J131" s="246">
        <f>ROUND(I131*H131,2)</f>
        <v>0</v>
      </c>
      <c r="K131" s="242" t="s">
        <v>415</v>
      </c>
      <c r="L131" s="41"/>
      <c r="M131" s="247" t="s">
        <v>1</v>
      </c>
      <c r="N131" s="248" t="s">
        <v>45</v>
      </c>
      <c r="O131" s="88"/>
      <c r="P131" s="249">
        <f>O131*H131</f>
        <v>0</v>
      </c>
      <c r="Q131" s="249">
        <v>0</v>
      </c>
      <c r="R131" s="249">
        <f>Q131*H131</f>
        <v>0</v>
      </c>
      <c r="S131" s="249">
        <v>0</v>
      </c>
      <c r="T131" s="25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1" t="s">
        <v>129</v>
      </c>
      <c r="AT131" s="251" t="s">
        <v>133</v>
      </c>
      <c r="AU131" s="251" t="s">
        <v>22</v>
      </c>
      <c r="AY131" s="14" t="s">
        <v>130</v>
      </c>
      <c r="BE131" s="252">
        <f>IF(N131="základní",J131,0)</f>
        <v>0</v>
      </c>
      <c r="BF131" s="252">
        <f>IF(N131="snížená",J131,0)</f>
        <v>0</v>
      </c>
      <c r="BG131" s="252">
        <f>IF(N131="zákl. přenesená",J131,0)</f>
        <v>0</v>
      </c>
      <c r="BH131" s="252">
        <f>IF(N131="sníž. přenesená",J131,0)</f>
        <v>0</v>
      </c>
      <c r="BI131" s="252">
        <f>IF(N131="nulová",J131,0)</f>
        <v>0</v>
      </c>
      <c r="BJ131" s="14" t="s">
        <v>22</v>
      </c>
      <c r="BK131" s="252">
        <f>ROUND(I131*H131,2)</f>
        <v>0</v>
      </c>
      <c r="BL131" s="14" t="s">
        <v>129</v>
      </c>
      <c r="BM131" s="251" t="s">
        <v>420</v>
      </c>
    </row>
    <row r="132" s="2" customFormat="1">
      <c r="A132" s="35"/>
      <c r="B132" s="36"/>
      <c r="C132" s="37"/>
      <c r="D132" s="253" t="s">
        <v>140</v>
      </c>
      <c r="E132" s="37"/>
      <c r="F132" s="254" t="s">
        <v>421</v>
      </c>
      <c r="G132" s="37"/>
      <c r="H132" s="37"/>
      <c r="I132" s="151"/>
      <c r="J132" s="37"/>
      <c r="K132" s="37"/>
      <c r="L132" s="41"/>
      <c r="M132" s="255"/>
      <c r="N132" s="256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140</v>
      </c>
      <c r="AU132" s="14" t="s">
        <v>22</v>
      </c>
    </row>
    <row r="133" s="2" customFormat="1" ht="16.5" customHeight="1">
      <c r="A133" s="35"/>
      <c r="B133" s="36"/>
      <c r="C133" s="257" t="s">
        <v>146</v>
      </c>
      <c r="D133" s="257" t="s">
        <v>186</v>
      </c>
      <c r="E133" s="258" t="s">
        <v>422</v>
      </c>
      <c r="F133" s="259" t="s">
        <v>423</v>
      </c>
      <c r="G133" s="260" t="s">
        <v>149</v>
      </c>
      <c r="H133" s="261">
        <v>45</v>
      </c>
      <c r="I133" s="262"/>
      <c r="J133" s="263">
        <f>ROUND(I133*H133,2)</f>
        <v>0</v>
      </c>
      <c r="K133" s="259" t="s">
        <v>415</v>
      </c>
      <c r="L133" s="264"/>
      <c r="M133" s="265" t="s">
        <v>1</v>
      </c>
      <c r="N133" s="266" t="s">
        <v>45</v>
      </c>
      <c r="O133" s="88"/>
      <c r="P133" s="249">
        <f>O133*H133</f>
        <v>0</v>
      </c>
      <c r="Q133" s="249">
        <v>0.0044900000000000001</v>
      </c>
      <c r="R133" s="249">
        <f>Q133*H133</f>
        <v>0.20205000000000001</v>
      </c>
      <c r="S133" s="249">
        <v>0</v>
      </c>
      <c r="T133" s="25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1" t="s">
        <v>169</v>
      </c>
      <c r="AT133" s="251" t="s">
        <v>186</v>
      </c>
      <c r="AU133" s="251" t="s">
        <v>22</v>
      </c>
      <c r="AY133" s="14" t="s">
        <v>130</v>
      </c>
      <c r="BE133" s="252">
        <f>IF(N133="základní",J133,0)</f>
        <v>0</v>
      </c>
      <c r="BF133" s="252">
        <f>IF(N133="snížená",J133,0)</f>
        <v>0</v>
      </c>
      <c r="BG133" s="252">
        <f>IF(N133="zákl. přenesená",J133,0)</f>
        <v>0</v>
      </c>
      <c r="BH133" s="252">
        <f>IF(N133="sníž. přenesená",J133,0)</f>
        <v>0</v>
      </c>
      <c r="BI133" s="252">
        <f>IF(N133="nulová",J133,0)</f>
        <v>0</v>
      </c>
      <c r="BJ133" s="14" t="s">
        <v>22</v>
      </c>
      <c r="BK133" s="252">
        <f>ROUND(I133*H133,2)</f>
        <v>0</v>
      </c>
      <c r="BL133" s="14" t="s">
        <v>129</v>
      </c>
      <c r="BM133" s="251" t="s">
        <v>424</v>
      </c>
    </row>
    <row r="134" s="2" customFormat="1">
      <c r="A134" s="35"/>
      <c r="B134" s="36"/>
      <c r="C134" s="37"/>
      <c r="D134" s="253" t="s">
        <v>140</v>
      </c>
      <c r="E134" s="37"/>
      <c r="F134" s="254" t="s">
        <v>423</v>
      </c>
      <c r="G134" s="37"/>
      <c r="H134" s="37"/>
      <c r="I134" s="151"/>
      <c r="J134" s="37"/>
      <c r="K134" s="37"/>
      <c r="L134" s="41"/>
      <c r="M134" s="255"/>
      <c r="N134" s="256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140</v>
      </c>
      <c r="AU134" s="14" t="s">
        <v>22</v>
      </c>
    </row>
    <row r="135" s="2" customFormat="1" ht="24" customHeight="1">
      <c r="A135" s="35"/>
      <c r="B135" s="36"/>
      <c r="C135" s="240" t="s">
        <v>129</v>
      </c>
      <c r="D135" s="240" t="s">
        <v>133</v>
      </c>
      <c r="E135" s="241" t="s">
        <v>425</v>
      </c>
      <c r="F135" s="242" t="s">
        <v>426</v>
      </c>
      <c r="G135" s="243" t="s">
        <v>189</v>
      </c>
      <c r="H135" s="244">
        <v>236</v>
      </c>
      <c r="I135" s="245"/>
      <c r="J135" s="246">
        <f>ROUND(I135*H135,2)</f>
        <v>0</v>
      </c>
      <c r="K135" s="242" t="s">
        <v>415</v>
      </c>
      <c r="L135" s="41"/>
      <c r="M135" s="247" t="s">
        <v>1</v>
      </c>
      <c r="N135" s="248" t="s">
        <v>45</v>
      </c>
      <c r="O135" s="88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1" t="s">
        <v>427</v>
      </c>
      <c r="AT135" s="251" t="s">
        <v>133</v>
      </c>
      <c r="AU135" s="251" t="s">
        <v>22</v>
      </c>
      <c r="AY135" s="14" t="s">
        <v>130</v>
      </c>
      <c r="BE135" s="252">
        <f>IF(N135="základní",J135,0)</f>
        <v>0</v>
      </c>
      <c r="BF135" s="252">
        <f>IF(N135="snížená",J135,0)</f>
        <v>0</v>
      </c>
      <c r="BG135" s="252">
        <f>IF(N135="zákl. přenesená",J135,0)</f>
        <v>0</v>
      </c>
      <c r="BH135" s="252">
        <f>IF(N135="sníž. přenesená",J135,0)</f>
        <v>0</v>
      </c>
      <c r="BI135" s="252">
        <f>IF(N135="nulová",J135,0)</f>
        <v>0</v>
      </c>
      <c r="BJ135" s="14" t="s">
        <v>22</v>
      </c>
      <c r="BK135" s="252">
        <f>ROUND(I135*H135,2)</f>
        <v>0</v>
      </c>
      <c r="BL135" s="14" t="s">
        <v>427</v>
      </c>
      <c r="BM135" s="251" t="s">
        <v>428</v>
      </c>
    </row>
    <row r="136" s="2" customFormat="1">
      <c r="A136" s="35"/>
      <c r="B136" s="36"/>
      <c r="C136" s="37"/>
      <c r="D136" s="253" t="s">
        <v>140</v>
      </c>
      <c r="E136" s="37"/>
      <c r="F136" s="254" t="s">
        <v>429</v>
      </c>
      <c r="G136" s="37"/>
      <c r="H136" s="37"/>
      <c r="I136" s="151"/>
      <c r="J136" s="37"/>
      <c r="K136" s="37"/>
      <c r="L136" s="41"/>
      <c r="M136" s="255"/>
      <c r="N136" s="256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140</v>
      </c>
      <c r="AU136" s="14" t="s">
        <v>22</v>
      </c>
    </row>
    <row r="137" s="12" customFormat="1" ht="22.8" customHeight="1">
      <c r="A137" s="12"/>
      <c r="B137" s="224"/>
      <c r="C137" s="225"/>
      <c r="D137" s="226" t="s">
        <v>79</v>
      </c>
      <c r="E137" s="238" t="s">
        <v>88</v>
      </c>
      <c r="F137" s="238" t="s">
        <v>430</v>
      </c>
      <c r="G137" s="225"/>
      <c r="H137" s="225"/>
      <c r="I137" s="228"/>
      <c r="J137" s="239">
        <f>BK137</f>
        <v>0</v>
      </c>
      <c r="K137" s="225"/>
      <c r="L137" s="230"/>
      <c r="M137" s="231"/>
      <c r="N137" s="232"/>
      <c r="O137" s="232"/>
      <c r="P137" s="233">
        <f>SUM(P138:P139)</f>
        <v>0</v>
      </c>
      <c r="Q137" s="232"/>
      <c r="R137" s="233">
        <f>SUM(R138:R139)</f>
        <v>152.34930900000001</v>
      </c>
      <c r="S137" s="232"/>
      <c r="T137" s="234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5" t="s">
        <v>22</v>
      </c>
      <c r="AT137" s="236" t="s">
        <v>79</v>
      </c>
      <c r="AU137" s="236" t="s">
        <v>22</v>
      </c>
      <c r="AY137" s="235" t="s">
        <v>130</v>
      </c>
      <c r="BK137" s="237">
        <f>SUM(BK138:BK139)</f>
        <v>0</v>
      </c>
    </row>
    <row r="138" s="2" customFormat="1" ht="24" customHeight="1">
      <c r="A138" s="35"/>
      <c r="B138" s="36"/>
      <c r="C138" s="240" t="s">
        <v>157</v>
      </c>
      <c r="D138" s="240" t="s">
        <v>133</v>
      </c>
      <c r="E138" s="241" t="s">
        <v>431</v>
      </c>
      <c r="F138" s="242" t="s">
        <v>432</v>
      </c>
      <c r="G138" s="243" t="s">
        <v>189</v>
      </c>
      <c r="H138" s="244">
        <v>62.100000000000001</v>
      </c>
      <c r="I138" s="245"/>
      <c r="J138" s="246">
        <f>ROUND(I138*H138,2)</f>
        <v>0</v>
      </c>
      <c r="K138" s="242" t="s">
        <v>415</v>
      </c>
      <c r="L138" s="41"/>
      <c r="M138" s="247" t="s">
        <v>1</v>
      </c>
      <c r="N138" s="248" t="s">
        <v>45</v>
      </c>
      <c r="O138" s="88"/>
      <c r="P138" s="249">
        <f>O138*H138</f>
        <v>0</v>
      </c>
      <c r="Q138" s="249">
        <v>2.45329</v>
      </c>
      <c r="R138" s="249">
        <f>Q138*H138</f>
        <v>152.34930900000001</v>
      </c>
      <c r="S138" s="249">
        <v>0</v>
      </c>
      <c r="T138" s="25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1" t="s">
        <v>129</v>
      </c>
      <c r="AT138" s="251" t="s">
        <v>133</v>
      </c>
      <c r="AU138" s="251" t="s">
        <v>88</v>
      </c>
      <c r="AY138" s="14" t="s">
        <v>130</v>
      </c>
      <c r="BE138" s="252">
        <f>IF(N138="základní",J138,0)</f>
        <v>0</v>
      </c>
      <c r="BF138" s="252">
        <f>IF(N138="snížená",J138,0)</f>
        <v>0</v>
      </c>
      <c r="BG138" s="252">
        <f>IF(N138="zákl. přenesená",J138,0)</f>
        <v>0</v>
      </c>
      <c r="BH138" s="252">
        <f>IF(N138="sníž. přenesená",J138,0)</f>
        <v>0</v>
      </c>
      <c r="BI138" s="252">
        <f>IF(N138="nulová",J138,0)</f>
        <v>0</v>
      </c>
      <c r="BJ138" s="14" t="s">
        <v>22</v>
      </c>
      <c r="BK138" s="252">
        <f>ROUND(I138*H138,2)</f>
        <v>0</v>
      </c>
      <c r="BL138" s="14" t="s">
        <v>129</v>
      </c>
      <c r="BM138" s="251" t="s">
        <v>433</v>
      </c>
    </row>
    <row r="139" s="2" customFormat="1">
      <c r="A139" s="35"/>
      <c r="B139" s="36"/>
      <c r="C139" s="37"/>
      <c r="D139" s="253" t="s">
        <v>140</v>
      </c>
      <c r="E139" s="37"/>
      <c r="F139" s="254" t="s">
        <v>434</v>
      </c>
      <c r="G139" s="37"/>
      <c r="H139" s="37"/>
      <c r="I139" s="151"/>
      <c r="J139" s="37"/>
      <c r="K139" s="37"/>
      <c r="L139" s="41"/>
      <c r="M139" s="255"/>
      <c r="N139" s="256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140</v>
      </c>
      <c r="AU139" s="14" t="s">
        <v>88</v>
      </c>
    </row>
    <row r="140" s="12" customFormat="1" ht="22.8" customHeight="1">
      <c r="A140" s="12"/>
      <c r="B140" s="224"/>
      <c r="C140" s="225"/>
      <c r="D140" s="226" t="s">
        <v>79</v>
      </c>
      <c r="E140" s="238" t="s">
        <v>176</v>
      </c>
      <c r="F140" s="238" t="s">
        <v>435</v>
      </c>
      <c r="G140" s="225"/>
      <c r="H140" s="225"/>
      <c r="I140" s="228"/>
      <c r="J140" s="239">
        <f>BK140</f>
        <v>0</v>
      </c>
      <c r="K140" s="225"/>
      <c r="L140" s="230"/>
      <c r="M140" s="231"/>
      <c r="N140" s="232"/>
      <c r="O140" s="232"/>
      <c r="P140" s="233">
        <f>SUM(P141:P142)</f>
        <v>0</v>
      </c>
      <c r="Q140" s="232"/>
      <c r="R140" s="233">
        <f>SUM(R141:R142)</f>
        <v>0.0031199999999999995</v>
      </c>
      <c r="S140" s="232"/>
      <c r="T140" s="234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5" t="s">
        <v>22</v>
      </c>
      <c r="AT140" s="236" t="s">
        <v>79</v>
      </c>
      <c r="AU140" s="236" t="s">
        <v>22</v>
      </c>
      <c r="AY140" s="235" t="s">
        <v>130</v>
      </c>
      <c r="BK140" s="237">
        <f>SUM(BK141:BK142)</f>
        <v>0</v>
      </c>
    </row>
    <row r="141" s="2" customFormat="1" ht="24" customHeight="1">
      <c r="A141" s="35"/>
      <c r="B141" s="36"/>
      <c r="C141" s="240" t="s">
        <v>161</v>
      </c>
      <c r="D141" s="240" t="s">
        <v>133</v>
      </c>
      <c r="E141" s="241" t="s">
        <v>436</v>
      </c>
      <c r="F141" s="242" t="s">
        <v>437</v>
      </c>
      <c r="G141" s="243" t="s">
        <v>136</v>
      </c>
      <c r="H141" s="244">
        <v>12</v>
      </c>
      <c r="I141" s="245"/>
      <c r="J141" s="246">
        <f>ROUND(I141*H141,2)</f>
        <v>0</v>
      </c>
      <c r="K141" s="242" t="s">
        <v>415</v>
      </c>
      <c r="L141" s="41"/>
      <c r="M141" s="247" t="s">
        <v>1</v>
      </c>
      <c r="N141" s="248" t="s">
        <v>45</v>
      </c>
      <c r="O141" s="88"/>
      <c r="P141" s="249">
        <f>O141*H141</f>
        <v>0</v>
      </c>
      <c r="Q141" s="249">
        <v>0.00025999999999999998</v>
      </c>
      <c r="R141" s="249">
        <f>Q141*H141</f>
        <v>0.0031199999999999995</v>
      </c>
      <c r="S141" s="249">
        <v>0</v>
      </c>
      <c r="T141" s="25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1" t="s">
        <v>129</v>
      </c>
      <c r="AT141" s="251" t="s">
        <v>133</v>
      </c>
      <c r="AU141" s="251" t="s">
        <v>88</v>
      </c>
      <c r="AY141" s="14" t="s">
        <v>130</v>
      </c>
      <c r="BE141" s="252">
        <f>IF(N141="základní",J141,0)</f>
        <v>0</v>
      </c>
      <c r="BF141" s="252">
        <f>IF(N141="snížená",J141,0)</f>
        <v>0</v>
      </c>
      <c r="BG141" s="252">
        <f>IF(N141="zákl. přenesená",J141,0)</f>
        <v>0</v>
      </c>
      <c r="BH141" s="252">
        <f>IF(N141="sníž. přenesená",J141,0)</f>
        <v>0</v>
      </c>
      <c r="BI141" s="252">
        <f>IF(N141="nulová",J141,0)</f>
        <v>0</v>
      </c>
      <c r="BJ141" s="14" t="s">
        <v>22</v>
      </c>
      <c r="BK141" s="252">
        <f>ROUND(I141*H141,2)</f>
        <v>0</v>
      </c>
      <c r="BL141" s="14" t="s">
        <v>129</v>
      </c>
      <c r="BM141" s="251" t="s">
        <v>438</v>
      </c>
    </row>
    <row r="142" s="2" customFormat="1">
      <c r="A142" s="35"/>
      <c r="B142" s="36"/>
      <c r="C142" s="37"/>
      <c r="D142" s="253" t="s">
        <v>140</v>
      </c>
      <c r="E142" s="37"/>
      <c r="F142" s="254" t="s">
        <v>439</v>
      </c>
      <c r="G142" s="37"/>
      <c r="H142" s="37"/>
      <c r="I142" s="151"/>
      <c r="J142" s="37"/>
      <c r="K142" s="37"/>
      <c r="L142" s="41"/>
      <c r="M142" s="255"/>
      <c r="N142" s="256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140</v>
      </c>
      <c r="AU142" s="14" t="s">
        <v>88</v>
      </c>
    </row>
    <row r="143" s="12" customFormat="1" ht="22.8" customHeight="1">
      <c r="A143" s="12"/>
      <c r="B143" s="224"/>
      <c r="C143" s="225"/>
      <c r="D143" s="226" t="s">
        <v>79</v>
      </c>
      <c r="E143" s="238" t="s">
        <v>22</v>
      </c>
      <c r="F143" s="238" t="s">
        <v>440</v>
      </c>
      <c r="G143" s="225"/>
      <c r="H143" s="225"/>
      <c r="I143" s="228"/>
      <c r="J143" s="239">
        <f>BK143</f>
        <v>0</v>
      </c>
      <c r="K143" s="225"/>
      <c r="L143" s="230"/>
      <c r="M143" s="231"/>
      <c r="N143" s="232"/>
      <c r="O143" s="232"/>
      <c r="P143" s="233">
        <f>SUM(P144:P145)</f>
        <v>0</v>
      </c>
      <c r="Q143" s="232"/>
      <c r="R143" s="233">
        <f>SUM(R144:R145)</f>
        <v>0.16200000000000001</v>
      </c>
      <c r="S143" s="232"/>
      <c r="T143" s="234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5" t="s">
        <v>146</v>
      </c>
      <c r="AT143" s="236" t="s">
        <v>79</v>
      </c>
      <c r="AU143" s="236" t="s">
        <v>22</v>
      </c>
      <c r="AY143" s="235" t="s">
        <v>130</v>
      </c>
      <c r="BK143" s="237">
        <f>SUM(BK144:BK145)</f>
        <v>0</v>
      </c>
    </row>
    <row r="144" s="2" customFormat="1" ht="36" customHeight="1">
      <c r="A144" s="35"/>
      <c r="B144" s="36"/>
      <c r="C144" s="240" t="s">
        <v>165</v>
      </c>
      <c r="D144" s="240" t="s">
        <v>133</v>
      </c>
      <c r="E144" s="241" t="s">
        <v>441</v>
      </c>
      <c r="F144" s="242" t="s">
        <v>442</v>
      </c>
      <c r="G144" s="243" t="s">
        <v>149</v>
      </c>
      <c r="H144" s="244">
        <v>45</v>
      </c>
      <c r="I144" s="245"/>
      <c r="J144" s="246">
        <f>ROUND(I144*H144,2)</f>
        <v>0</v>
      </c>
      <c r="K144" s="242" t="s">
        <v>415</v>
      </c>
      <c r="L144" s="41"/>
      <c r="M144" s="247" t="s">
        <v>1</v>
      </c>
      <c r="N144" s="248" t="s">
        <v>45</v>
      </c>
      <c r="O144" s="88"/>
      <c r="P144" s="249">
        <f>O144*H144</f>
        <v>0</v>
      </c>
      <c r="Q144" s="249">
        <v>0.0035999999999999999</v>
      </c>
      <c r="R144" s="249">
        <f>Q144*H144</f>
        <v>0.16200000000000001</v>
      </c>
      <c r="S144" s="249">
        <v>0</v>
      </c>
      <c r="T144" s="25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1" t="s">
        <v>427</v>
      </c>
      <c r="AT144" s="251" t="s">
        <v>133</v>
      </c>
      <c r="AU144" s="251" t="s">
        <v>88</v>
      </c>
      <c r="AY144" s="14" t="s">
        <v>130</v>
      </c>
      <c r="BE144" s="252">
        <f>IF(N144="základní",J144,0)</f>
        <v>0</v>
      </c>
      <c r="BF144" s="252">
        <f>IF(N144="snížená",J144,0)</f>
        <v>0</v>
      </c>
      <c r="BG144" s="252">
        <f>IF(N144="zákl. přenesená",J144,0)</f>
        <v>0</v>
      </c>
      <c r="BH144" s="252">
        <f>IF(N144="sníž. přenesená",J144,0)</f>
        <v>0</v>
      </c>
      <c r="BI144" s="252">
        <f>IF(N144="nulová",J144,0)</f>
        <v>0</v>
      </c>
      <c r="BJ144" s="14" t="s">
        <v>22</v>
      </c>
      <c r="BK144" s="252">
        <f>ROUND(I144*H144,2)</f>
        <v>0</v>
      </c>
      <c r="BL144" s="14" t="s">
        <v>427</v>
      </c>
      <c r="BM144" s="251" t="s">
        <v>443</v>
      </c>
    </row>
    <row r="145" s="2" customFormat="1">
      <c r="A145" s="35"/>
      <c r="B145" s="36"/>
      <c r="C145" s="37"/>
      <c r="D145" s="253" t="s">
        <v>140</v>
      </c>
      <c r="E145" s="37"/>
      <c r="F145" s="254" t="s">
        <v>444</v>
      </c>
      <c r="G145" s="37"/>
      <c r="H145" s="37"/>
      <c r="I145" s="151"/>
      <c r="J145" s="37"/>
      <c r="K145" s="37"/>
      <c r="L145" s="41"/>
      <c r="M145" s="255"/>
      <c r="N145" s="256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140</v>
      </c>
      <c r="AU145" s="14" t="s">
        <v>88</v>
      </c>
    </row>
    <row r="146" s="12" customFormat="1" ht="25.92" customHeight="1">
      <c r="A146" s="12"/>
      <c r="B146" s="224"/>
      <c r="C146" s="225"/>
      <c r="D146" s="226" t="s">
        <v>79</v>
      </c>
      <c r="E146" s="227" t="s">
        <v>186</v>
      </c>
      <c r="F146" s="227" t="s">
        <v>445</v>
      </c>
      <c r="G146" s="225"/>
      <c r="H146" s="225"/>
      <c r="I146" s="228"/>
      <c r="J146" s="229">
        <f>BK146</f>
        <v>0</v>
      </c>
      <c r="K146" s="225"/>
      <c r="L146" s="230"/>
      <c r="M146" s="231"/>
      <c r="N146" s="232"/>
      <c r="O146" s="232"/>
      <c r="P146" s="233">
        <f>P147</f>
        <v>0</v>
      </c>
      <c r="Q146" s="232"/>
      <c r="R146" s="233">
        <f>R147</f>
        <v>0</v>
      </c>
      <c r="S146" s="232"/>
      <c r="T146" s="234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5" t="s">
        <v>146</v>
      </c>
      <c r="AT146" s="236" t="s">
        <v>79</v>
      </c>
      <c r="AU146" s="236" t="s">
        <v>80</v>
      </c>
      <c r="AY146" s="235" t="s">
        <v>130</v>
      </c>
      <c r="BK146" s="237">
        <f>BK147</f>
        <v>0</v>
      </c>
    </row>
    <row r="147" s="12" customFormat="1" ht="22.8" customHeight="1">
      <c r="A147" s="12"/>
      <c r="B147" s="224"/>
      <c r="C147" s="225"/>
      <c r="D147" s="226" t="s">
        <v>79</v>
      </c>
      <c r="E147" s="238" t="s">
        <v>446</v>
      </c>
      <c r="F147" s="238" t="s">
        <v>447</v>
      </c>
      <c r="G147" s="225"/>
      <c r="H147" s="225"/>
      <c r="I147" s="228"/>
      <c r="J147" s="239">
        <f>BK147</f>
        <v>0</v>
      </c>
      <c r="K147" s="225"/>
      <c r="L147" s="230"/>
      <c r="M147" s="231"/>
      <c r="N147" s="232"/>
      <c r="O147" s="232"/>
      <c r="P147" s="233">
        <f>SUM(P148:P153)</f>
        <v>0</v>
      </c>
      <c r="Q147" s="232"/>
      <c r="R147" s="233">
        <f>SUM(R148:R153)</f>
        <v>0</v>
      </c>
      <c r="S147" s="232"/>
      <c r="T147" s="234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5" t="s">
        <v>146</v>
      </c>
      <c r="AT147" s="236" t="s">
        <v>79</v>
      </c>
      <c r="AU147" s="236" t="s">
        <v>22</v>
      </c>
      <c r="AY147" s="235" t="s">
        <v>130</v>
      </c>
      <c r="BK147" s="237">
        <f>SUM(BK148:BK153)</f>
        <v>0</v>
      </c>
    </row>
    <row r="148" s="2" customFormat="1" ht="24" customHeight="1">
      <c r="A148" s="35"/>
      <c r="B148" s="36"/>
      <c r="C148" s="240" t="s">
        <v>169</v>
      </c>
      <c r="D148" s="240" t="s">
        <v>133</v>
      </c>
      <c r="E148" s="241" t="s">
        <v>448</v>
      </c>
      <c r="F148" s="242" t="s">
        <v>449</v>
      </c>
      <c r="G148" s="243" t="s">
        <v>189</v>
      </c>
      <c r="H148" s="244">
        <v>1</v>
      </c>
      <c r="I148" s="245"/>
      <c r="J148" s="246">
        <f>ROUND(I148*H148,2)</f>
        <v>0</v>
      </c>
      <c r="K148" s="242" t="s">
        <v>415</v>
      </c>
      <c r="L148" s="41"/>
      <c r="M148" s="247" t="s">
        <v>1</v>
      </c>
      <c r="N148" s="248" t="s">
        <v>45</v>
      </c>
      <c r="O148" s="88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1" t="s">
        <v>427</v>
      </c>
      <c r="AT148" s="251" t="s">
        <v>133</v>
      </c>
      <c r="AU148" s="251" t="s">
        <v>88</v>
      </c>
      <c r="AY148" s="14" t="s">
        <v>130</v>
      </c>
      <c r="BE148" s="252">
        <f>IF(N148="základní",J148,0)</f>
        <v>0</v>
      </c>
      <c r="BF148" s="252">
        <f>IF(N148="snížená",J148,0)</f>
        <v>0</v>
      </c>
      <c r="BG148" s="252">
        <f>IF(N148="zákl. přenesená",J148,0)</f>
        <v>0</v>
      </c>
      <c r="BH148" s="252">
        <f>IF(N148="sníž. přenesená",J148,0)</f>
        <v>0</v>
      </c>
      <c r="BI148" s="252">
        <f>IF(N148="nulová",J148,0)</f>
        <v>0</v>
      </c>
      <c r="BJ148" s="14" t="s">
        <v>22</v>
      </c>
      <c r="BK148" s="252">
        <f>ROUND(I148*H148,2)</f>
        <v>0</v>
      </c>
      <c r="BL148" s="14" t="s">
        <v>427</v>
      </c>
      <c r="BM148" s="251" t="s">
        <v>450</v>
      </c>
    </row>
    <row r="149" s="2" customFormat="1">
      <c r="A149" s="35"/>
      <c r="B149" s="36"/>
      <c r="C149" s="37"/>
      <c r="D149" s="253" t="s">
        <v>140</v>
      </c>
      <c r="E149" s="37"/>
      <c r="F149" s="254" t="s">
        <v>451</v>
      </c>
      <c r="G149" s="37"/>
      <c r="H149" s="37"/>
      <c r="I149" s="151"/>
      <c r="J149" s="37"/>
      <c r="K149" s="37"/>
      <c r="L149" s="41"/>
      <c r="M149" s="255"/>
      <c r="N149" s="256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140</v>
      </c>
      <c r="AU149" s="14" t="s">
        <v>88</v>
      </c>
    </row>
    <row r="150" s="2" customFormat="1" ht="24" customHeight="1">
      <c r="A150" s="35"/>
      <c r="B150" s="36"/>
      <c r="C150" s="240" t="s">
        <v>176</v>
      </c>
      <c r="D150" s="240" t="s">
        <v>133</v>
      </c>
      <c r="E150" s="241" t="s">
        <v>452</v>
      </c>
      <c r="F150" s="242" t="s">
        <v>453</v>
      </c>
      <c r="G150" s="243" t="s">
        <v>189</v>
      </c>
      <c r="H150" s="244">
        <v>1.25</v>
      </c>
      <c r="I150" s="245"/>
      <c r="J150" s="246">
        <f>ROUND(I150*H150,2)</f>
        <v>0</v>
      </c>
      <c r="K150" s="242" t="s">
        <v>415</v>
      </c>
      <c r="L150" s="41"/>
      <c r="M150" s="247" t="s">
        <v>1</v>
      </c>
      <c r="N150" s="248" t="s">
        <v>45</v>
      </c>
      <c r="O150" s="88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1" t="s">
        <v>427</v>
      </c>
      <c r="AT150" s="251" t="s">
        <v>133</v>
      </c>
      <c r="AU150" s="251" t="s">
        <v>88</v>
      </c>
      <c r="AY150" s="14" t="s">
        <v>130</v>
      </c>
      <c r="BE150" s="252">
        <f>IF(N150="základní",J150,0)</f>
        <v>0</v>
      </c>
      <c r="BF150" s="252">
        <f>IF(N150="snížená",J150,0)</f>
        <v>0</v>
      </c>
      <c r="BG150" s="252">
        <f>IF(N150="zákl. přenesená",J150,0)</f>
        <v>0</v>
      </c>
      <c r="BH150" s="252">
        <f>IF(N150="sníž. přenesená",J150,0)</f>
        <v>0</v>
      </c>
      <c r="BI150" s="252">
        <f>IF(N150="nulová",J150,0)</f>
        <v>0</v>
      </c>
      <c r="BJ150" s="14" t="s">
        <v>22</v>
      </c>
      <c r="BK150" s="252">
        <f>ROUND(I150*H150,2)</f>
        <v>0</v>
      </c>
      <c r="BL150" s="14" t="s">
        <v>427</v>
      </c>
      <c r="BM150" s="251" t="s">
        <v>454</v>
      </c>
    </row>
    <row r="151" s="2" customFormat="1">
      <c r="A151" s="35"/>
      <c r="B151" s="36"/>
      <c r="C151" s="37"/>
      <c r="D151" s="253" t="s">
        <v>140</v>
      </c>
      <c r="E151" s="37"/>
      <c r="F151" s="254" t="s">
        <v>455</v>
      </c>
      <c r="G151" s="37"/>
      <c r="H151" s="37"/>
      <c r="I151" s="151"/>
      <c r="J151" s="37"/>
      <c r="K151" s="37"/>
      <c r="L151" s="41"/>
      <c r="M151" s="255"/>
      <c r="N151" s="256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140</v>
      </c>
      <c r="AU151" s="14" t="s">
        <v>88</v>
      </c>
    </row>
    <row r="152" s="2" customFormat="1" ht="16.5" customHeight="1">
      <c r="A152" s="35"/>
      <c r="B152" s="36"/>
      <c r="C152" s="240" t="s">
        <v>27</v>
      </c>
      <c r="D152" s="240" t="s">
        <v>133</v>
      </c>
      <c r="E152" s="241" t="s">
        <v>456</v>
      </c>
      <c r="F152" s="242" t="s">
        <v>457</v>
      </c>
      <c r="G152" s="243" t="s">
        <v>189</v>
      </c>
      <c r="H152" s="244">
        <v>1</v>
      </c>
      <c r="I152" s="245"/>
      <c r="J152" s="246">
        <f>ROUND(I152*H152,2)</f>
        <v>0</v>
      </c>
      <c r="K152" s="242" t="s">
        <v>415</v>
      </c>
      <c r="L152" s="41"/>
      <c r="M152" s="247" t="s">
        <v>1</v>
      </c>
      <c r="N152" s="248" t="s">
        <v>45</v>
      </c>
      <c r="O152" s="8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1" t="s">
        <v>427</v>
      </c>
      <c r="AT152" s="251" t="s">
        <v>133</v>
      </c>
      <c r="AU152" s="251" t="s">
        <v>88</v>
      </c>
      <c r="AY152" s="14" t="s">
        <v>130</v>
      </c>
      <c r="BE152" s="252">
        <f>IF(N152="základní",J152,0)</f>
        <v>0</v>
      </c>
      <c r="BF152" s="252">
        <f>IF(N152="snížená",J152,0)</f>
        <v>0</v>
      </c>
      <c r="BG152" s="252">
        <f>IF(N152="zákl. přenesená",J152,0)</f>
        <v>0</v>
      </c>
      <c r="BH152" s="252">
        <f>IF(N152="sníž. přenesená",J152,0)</f>
        <v>0</v>
      </c>
      <c r="BI152" s="252">
        <f>IF(N152="nulová",J152,0)</f>
        <v>0</v>
      </c>
      <c r="BJ152" s="14" t="s">
        <v>22</v>
      </c>
      <c r="BK152" s="252">
        <f>ROUND(I152*H152,2)</f>
        <v>0</v>
      </c>
      <c r="BL152" s="14" t="s">
        <v>427</v>
      </c>
      <c r="BM152" s="251" t="s">
        <v>458</v>
      </c>
    </row>
    <row r="153" s="2" customFormat="1">
      <c r="A153" s="35"/>
      <c r="B153" s="36"/>
      <c r="C153" s="37"/>
      <c r="D153" s="253" t="s">
        <v>140</v>
      </c>
      <c r="E153" s="37"/>
      <c r="F153" s="254" t="s">
        <v>459</v>
      </c>
      <c r="G153" s="37"/>
      <c r="H153" s="37"/>
      <c r="I153" s="151"/>
      <c r="J153" s="37"/>
      <c r="K153" s="37"/>
      <c r="L153" s="41"/>
      <c r="M153" s="255"/>
      <c r="N153" s="256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140</v>
      </c>
      <c r="AU153" s="14" t="s">
        <v>88</v>
      </c>
    </row>
    <row r="154" s="12" customFormat="1" ht="25.92" customHeight="1">
      <c r="A154" s="12"/>
      <c r="B154" s="224"/>
      <c r="C154" s="225"/>
      <c r="D154" s="226" t="s">
        <v>79</v>
      </c>
      <c r="E154" s="227" t="s">
        <v>174</v>
      </c>
      <c r="F154" s="227" t="s">
        <v>175</v>
      </c>
      <c r="G154" s="225"/>
      <c r="H154" s="225"/>
      <c r="I154" s="228"/>
      <c r="J154" s="229">
        <f>BK154</f>
        <v>0</v>
      </c>
      <c r="K154" s="225"/>
      <c r="L154" s="230"/>
      <c r="M154" s="272"/>
      <c r="N154" s="273"/>
      <c r="O154" s="273"/>
      <c r="P154" s="274">
        <v>0</v>
      </c>
      <c r="Q154" s="273"/>
      <c r="R154" s="274">
        <v>0</v>
      </c>
      <c r="S154" s="273"/>
      <c r="T154" s="275"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5" t="s">
        <v>129</v>
      </c>
      <c r="AT154" s="236" t="s">
        <v>79</v>
      </c>
      <c r="AU154" s="236" t="s">
        <v>80</v>
      </c>
      <c r="AY154" s="235" t="s">
        <v>130</v>
      </c>
      <c r="BK154" s="237">
        <v>0</v>
      </c>
    </row>
    <row r="155" s="2" customFormat="1" ht="6.96" customHeight="1">
      <c r="A155" s="35"/>
      <c r="B155" s="63"/>
      <c r="C155" s="64"/>
      <c r="D155" s="64"/>
      <c r="E155" s="64"/>
      <c r="F155" s="64"/>
      <c r="G155" s="64"/>
      <c r="H155" s="64"/>
      <c r="I155" s="189"/>
      <c r="J155" s="64"/>
      <c r="K155" s="64"/>
      <c r="L155" s="41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sheet="1" autoFilter="0" formatColumns="0" formatRows="0" objects="1" scenarios="1" spinCount="100000" saltValue="u9gxZhQ7cDY8JY6rs8mtKRqubPKuUlPqc+eX9Kpk0j8nowQ6I32RIPQQjLVVK2UzJJRsrSIcuVgQRfxEVs4W+w==" hashValue="6M9BkAOVBIb6joicjWGTvojDtzjs9tlD41Oo/uuzueETjnw/Hys+sXIh5NOD24Oz065Z9qcx0rctwTmGbVCiiA==" algorithmName="SHA-512" password="CC35"/>
  <autoFilter ref="C126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88</v>
      </c>
    </row>
    <row r="4" s="1" customFormat="1" ht="24.96" customHeight="1">
      <c r="B4" s="17"/>
      <c r="D4" s="147" t="s">
        <v>101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stavby'!K6</f>
        <v>Oprava osvětlení v žst.Nejdek</v>
      </c>
      <c r="F7" s="149"/>
      <c r="G7" s="149"/>
      <c r="H7" s="149"/>
      <c r="I7" s="143"/>
      <c r="L7" s="17"/>
    </row>
    <row r="8" s="2" customFormat="1" ht="12" customHeight="1">
      <c r="A8" s="35"/>
      <c r="B8" s="41"/>
      <c r="C8" s="35"/>
      <c r="D8" s="149" t="s">
        <v>102</v>
      </c>
      <c r="E8" s="35"/>
      <c r="F8" s="35"/>
      <c r="G8" s="35"/>
      <c r="H8" s="35"/>
      <c r="I8" s="15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2" t="s">
        <v>460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9" t="s">
        <v>19</v>
      </c>
      <c r="E11" s="35"/>
      <c r="F11" s="138" t="s">
        <v>20</v>
      </c>
      <c r="G11" s="35"/>
      <c r="H11" s="35"/>
      <c r="I11" s="153" t="s">
        <v>21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9" t="s">
        <v>23</v>
      </c>
      <c r="E12" s="35"/>
      <c r="F12" s="138" t="s">
        <v>31</v>
      </c>
      <c r="G12" s="35"/>
      <c r="H12" s="35"/>
      <c r="I12" s="153" t="s">
        <v>25</v>
      </c>
      <c r="J12" s="154" t="str">
        <f>'Rekapitulace stavby'!AN8</f>
        <v>14. 6. 2019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5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29</v>
      </c>
      <c r="E14" s="35"/>
      <c r="F14" s="35"/>
      <c r="G14" s="35"/>
      <c r="H14" s="35"/>
      <c r="I14" s="153" t="s">
        <v>30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53" t="s">
        <v>32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5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9" t="s">
        <v>33</v>
      </c>
      <c r="E17" s="35"/>
      <c r="F17" s="35"/>
      <c r="G17" s="35"/>
      <c r="H17" s="35"/>
      <c r="I17" s="153" t="s">
        <v>30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53" t="s">
        <v>32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5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9" t="s">
        <v>35</v>
      </c>
      <c r="E20" s="35"/>
      <c r="F20" s="35"/>
      <c r="G20" s="35"/>
      <c r="H20" s="35"/>
      <c r="I20" s="153" t="s">
        <v>30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53" t="s">
        <v>32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5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9" t="s">
        <v>37</v>
      </c>
      <c r="E23" s="35"/>
      <c r="F23" s="35"/>
      <c r="G23" s="35"/>
      <c r="H23" s="35"/>
      <c r="I23" s="153" t="s">
        <v>30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38</v>
      </c>
      <c r="F24" s="35"/>
      <c r="G24" s="35"/>
      <c r="H24" s="35"/>
      <c r="I24" s="153" t="s">
        <v>32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5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9" t="s">
        <v>39</v>
      </c>
      <c r="E26" s="35"/>
      <c r="F26" s="35"/>
      <c r="G26" s="35"/>
      <c r="H26" s="35"/>
      <c r="I26" s="15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8"/>
      <c r="J27" s="155"/>
      <c r="K27" s="155"/>
      <c r="L27" s="159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0"/>
      <c r="E29" s="160"/>
      <c r="F29" s="160"/>
      <c r="G29" s="160"/>
      <c r="H29" s="160"/>
      <c r="I29" s="161"/>
      <c r="J29" s="160"/>
      <c r="K29" s="16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40</v>
      </c>
      <c r="E30" s="35"/>
      <c r="F30" s="35"/>
      <c r="G30" s="35"/>
      <c r="H30" s="35"/>
      <c r="I30" s="151"/>
      <c r="J30" s="163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42</v>
      </c>
      <c r="G32" s="35"/>
      <c r="H32" s="35"/>
      <c r="I32" s="165" t="s">
        <v>41</v>
      </c>
      <c r="J32" s="164" t="s">
        <v>43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6" t="s">
        <v>44</v>
      </c>
      <c r="E33" s="149" t="s">
        <v>45</v>
      </c>
      <c r="F33" s="167">
        <f>ROUND((SUM(BE118:BE131)),  2)</f>
        <v>0</v>
      </c>
      <c r="G33" s="35"/>
      <c r="H33" s="35"/>
      <c r="I33" s="168">
        <v>0.20999999999999999</v>
      </c>
      <c r="J33" s="167">
        <f>ROUND(((SUM(BE118:BE131))*I33),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9" t="s">
        <v>46</v>
      </c>
      <c r="F34" s="167">
        <f>ROUND((SUM(BF118:BF131)),  2)</f>
        <v>0</v>
      </c>
      <c r="G34" s="35"/>
      <c r="H34" s="35"/>
      <c r="I34" s="168">
        <v>0.14999999999999999</v>
      </c>
      <c r="J34" s="167">
        <f>ROUND(((SUM(BF118:BF131))*I34),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9" t="s">
        <v>47</v>
      </c>
      <c r="F35" s="167">
        <f>ROUND((SUM(BG118:BG131)),  2)</f>
        <v>0</v>
      </c>
      <c r="G35" s="35"/>
      <c r="H35" s="35"/>
      <c r="I35" s="168">
        <v>0.20999999999999999</v>
      </c>
      <c r="J35" s="16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9" t="s">
        <v>48</v>
      </c>
      <c r="F36" s="167">
        <f>ROUND((SUM(BH118:BH131)),  2)</f>
        <v>0</v>
      </c>
      <c r="G36" s="35"/>
      <c r="H36" s="35"/>
      <c r="I36" s="168">
        <v>0.14999999999999999</v>
      </c>
      <c r="J36" s="16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49</v>
      </c>
      <c r="F37" s="167">
        <f>ROUND((SUM(BI118:BI131)),  2)</f>
        <v>0</v>
      </c>
      <c r="G37" s="35"/>
      <c r="H37" s="35"/>
      <c r="I37" s="168">
        <v>0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5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9"/>
      <c r="D39" s="170" t="s">
        <v>50</v>
      </c>
      <c r="E39" s="171"/>
      <c r="F39" s="171"/>
      <c r="G39" s="172" t="s">
        <v>51</v>
      </c>
      <c r="H39" s="173" t="s">
        <v>52</v>
      </c>
      <c r="I39" s="174"/>
      <c r="J39" s="175">
        <f>SUM(J30:J37)</f>
        <v>0</v>
      </c>
      <c r="K39" s="176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43"/>
      <c r="L41" s="17"/>
    </row>
    <row r="42" s="1" customFormat="1" ht="14.4" customHeight="1">
      <c r="B42" s="17"/>
      <c r="I42" s="143"/>
      <c r="L42" s="17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53</v>
      </c>
      <c r="E50" s="178"/>
      <c r="F50" s="178"/>
      <c r="G50" s="177" t="s">
        <v>54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55</v>
      </c>
      <c r="E61" s="181"/>
      <c r="F61" s="182" t="s">
        <v>56</v>
      </c>
      <c r="G61" s="180" t="s">
        <v>55</v>
      </c>
      <c r="H61" s="181"/>
      <c r="I61" s="183"/>
      <c r="J61" s="184" t="s">
        <v>56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57</v>
      </c>
      <c r="E65" s="185"/>
      <c r="F65" s="185"/>
      <c r="G65" s="177" t="s">
        <v>58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55</v>
      </c>
      <c r="E76" s="181"/>
      <c r="F76" s="182" t="s">
        <v>56</v>
      </c>
      <c r="G76" s="180" t="s">
        <v>55</v>
      </c>
      <c r="H76" s="181"/>
      <c r="I76" s="183"/>
      <c r="J76" s="184" t="s">
        <v>56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3" t="str">
        <f>E7</f>
        <v>Oprava osvětlení v žst.Nejdek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15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1.1.3 - VRN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23</v>
      </c>
      <c r="D89" s="37"/>
      <c r="E89" s="37"/>
      <c r="F89" s="24" t="str">
        <f>F12</f>
        <v xml:space="preserve"> </v>
      </c>
      <c r="G89" s="37"/>
      <c r="H89" s="37"/>
      <c r="I89" s="153" t="s">
        <v>25</v>
      </c>
      <c r="J89" s="76" t="str">
        <f>IF(J12="","",J12)</f>
        <v>14. 6. 2019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29</v>
      </c>
      <c r="D91" s="37"/>
      <c r="E91" s="37"/>
      <c r="F91" s="24" t="str">
        <f>E15</f>
        <v xml:space="preserve"> </v>
      </c>
      <c r="G91" s="37"/>
      <c r="H91" s="37"/>
      <c r="I91" s="153" t="s">
        <v>35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33</v>
      </c>
      <c r="D92" s="37"/>
      <c r="E92" s="37"/>
      <c r="F92" s="24" t="str">
        <f>IF(E18="","",E18)</f>
        <v>Vyplň údaj</v>
      </c>
      <c r="G92" s="37"/>
      <c r="H92" s="37"/>
      <c r="I92" s="153" t="s">
        <v>37</v>
      </c>
      <c r="J92" s="33" t="str">
        <f>E24</f>
        <v>Morávek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5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94" t="s">
        <v>107</v>
      </c>
      <c r="D94" s="195"/>
      <c r="E94" s="195"/>
      <c r="F94" s="195"/>
      <c r="G94" s="195"/>
      <c r="H94" s="195"/>
      <c r="I94" s="196"/>
      <c r="J94" s="197" t="s">
        <v>108</v>
      </c>
      <c r="K94" s="195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98" t="s">
        <v>109</v>
      </c>
      <c r="D96" s="37"/>
      <c r="E96" s="37"/>
      <c r="F96" s="37"/>
      <c r="G96" s="37"/>
      <c r="H96" s="37"/>
      <c r="I96" s="151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hidden="1" s="9" customFormat="1" ht="24.96" customHeight="1">
      <c r="A97" s="9"/>
      <c r="B97" s="199"/>
      <c r="C97" s="200"/>
      <c r="D97" s="201" t="s">
        <v>461</v>
      </c>
      <c r="E97" s="202"/>
      <c r="F97" s="202"/>
      <c r="G97" s="202"/>
      <c r="H97" s="202"/>
      <c r="I97" s="203"/>
      <c r="J97" s="204">
        <f>J119</f>
        <v>0</v>
      </c>
      <c r="K97" s="200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6"/>
      <c r="C98" s="130"/>
      <c r="D98" s="207" t="s">
        <v>462</v>
      </c>
      <c r="E98" s="208"/>
      <c r="F98" s="208"/>
      <c r="G98" s="208"/>
      <c r="H98" s="208"/>
      <c r="I98" s="209"/>
      <c r="J98" s="210">
        <f>J131</f>
        <v>0</v>
      </c>
      <c r="K98" s="130"/>
      <c r="L98" s="21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151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189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192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114</v>
      </c>
      <c r="D105" s="37"/>
      <c r="E105" s="37"/>
      <c r="F105" s="37"/>
      <c r="G105" s="37"/>
      <c r="H105" s="37"/>
      <c r="I105" s="15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15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15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93" t="str">
        <f>E7</f>
        <v>Oprava osvětlení v žst.Nejdek</v>
      </c>
      <c r="F108" s="29"/>
      <c r="G108" s="29"/>
      <c r="H108" s="29"/>
      <c r="I108" s="15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102</v>
      </c>
      <c r="D109" s="37"/>
      <c r="E109" s="37"/>
      <c r="F109" s="37"/>
      <c r="G109" s="37"/>
      <c r="H109" s="37"/>
      <c r="I109" s="15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 1.1.3 - VRN</v>
      </c>
      <c r="F110" s="37"/>
      <c r="G110" s="37"/>
      <c r="H110" s="37"/>
      <c r="I110" s="15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5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23</v>
      </c>
      <c r="D112" s="37"/>
      <c r="E112" s="37"/>
      <c r="F112" s="24" t="str">
        <f>F12</f>
        <v xml:space="preserve"> </v>
      </c>
      <c r="G112" s="37"/>
      <c r="H112" s="37"/>
      <c r="I112" s="153" t="s">
        <v>25</v>
      </c>
      <c r="J112" s="76" t="str">
        <f>IF(J12="","",J12)</f>
        <v>14. 6. 2019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29</v>
      </c>
      <c r="D114" s="37"/>
      <c r="E114" s="37"/>
      <c r="F114" s="24" t="str">
        <f>E15</f>
        <v xml:space="preserve"> </v>
      </c>
      <c r="G114" s="37"/>
      <c r="H114" s="37"/>
      <c r="I114" s="153" t="s">
        <v>35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33</v>
      </c>
      <c r="D115" s="37"/>
      <c r="E115" s="37"/>
      <c r="F115" s="24" t="str">
        <f>IF(E18="","",E18)</f>
        <v>Vyplň údaj</v>
      </c>
      <c r="G115" s="37"/>
      <c r="H115" s="37"/>
      <c r="I115" s="153" t="s">
        <v>37</v>
      </c>
      <c r="J115" s="33" t="str">
        <f>E24</f>
        <v>Morávek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212"/>
      <c r="B117" s="213"/>
      <c r="C117" s="214" t="s">
        <v>115</v>
      </c>
      <c r="D117" s="215" t="s">
        <v>65</v>
      </c>
      <c r="E117" s="215" t="s">
        <v>61</v>
      </c>
      <c r="F117" s="215" t="s">
        <v>62</v>
      </c>
      <c r="G117" s="215" t="s">
        <v>116</v>
      </c>
      <c r="H117" s="215" t="s">
        <v>117</v>
      </c>
      <c r="I117" s="216" t="s">
        <v>118</v>
      </c>
      <c r="J117" s="215" t="s">
        <v>108</v>
      </c>
      <c r="K117" s="217" t="s">
        <v>119</v>
      </c>
      <c r="L117" s="218"/>
      <c r="M117" s="97" t="s">
        <v>1</v>
      </c>
      <c r="N117" s="98" t="s">
        <v>44</v>
      </c>
      <c r="O117" s="98" t="s">
        <v>120</v>
      </c>
      <c r="P117" s="98" t="s">
        <v>121</v>
      </c>
      <c r="Q117" s="98" t="s">
        <v>122</v>
      </c>
      <c r="R117" s="98" t="s">
        <v>123</v>
      </c>
      <c r="S117" s="98" t="s">
        <v>124</v>
      </c>
      <c r="T117" s="99" t="s">
        <v>125</v>
      </c>
      <c r="U117" s="21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/>
    </row>
    <row r="118" s="2" customFormat="1" ht="22.8" customHeight="1">
      <c r="A118" s="35"/>
      <c r="B118" s="36"/>
      <c r="C118" s="104" t="s">
        <v>126</v>
      </c>
      <c r="D118" s="37"/>
      <c r="E118" s="37"/>
      <c r="F118" s="37"/>
      <c r="G118" s="37"/>
      <c r="H118" s="37"/>
      <c r="I118" s="151"/>
      <c r="J118" s="219">
        <f>BK118</f>
        <v>0</v>
      </c>
      <c r="K118" s="37"/>
      <c r="L118" s="41"/>
      <c r="M118" s="100"/>
      <c r="N118" s="220"/>
      <c r="O118" s="101"/>
      <c r="P118" s="221">
        <f>P119</f>
        <v>0</v>
      </c>
      <c r="Q118" s="101"/>
      <c r="R118" s="221">
        <f>R119</f>
        <v>0</v>
      </c>
      <c r="S118" s="101"/>
      <c r="T118" s="222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79</v>
      </c>
      <c r="AU118" s="14" t="s">
        <v>110</v>
      </c>
      <c r="BK118" s="223">
        <f>BK119</f>
        <v>0</v>
      </c>
    </row>
    <row r="119" s="12" customFormat="1" ht="25.92" customHeight="1">
      <c r="A119" s="12"/>
      <c r="B119" s="224"/>
      <c r="C119" s="225"/>
      <c r="D119" s="226" t="s">
        <v>79</v>
      </c>
      <c r="E119" s="227" t="s">
        <v>98</v>
      </c>
      <c r="F119" s="227" t="s">
        <v>463</v>
      </c>
      <c r="G119" s="225"/>
      <c r="H119" s="225"/>
      <c r="I119" s="228"/>
      <c r="J119" s="229">
        <f>BK119</f>
        <v>0</v>
      </c>
      <c r="K119" s="225"/>
      <c r="L119" s="230"/>
      <c r="M119" s="231"/>
      <c r="N119" s="232"/>
      <c r="O119" s="232"/>
      <c r="P119" s="233">
        <f>SUM(P120:P131)</f>
        <v>0</v>
      </c>
      <c r="Q119" s="232"/>
      <c r="R119" s="233">
        <f>SUM(R120:R131)</f>
        <v>0</v>
      </c>
      <c r="S119" s="232"/>
      <c r="T119" s="234">
        <f>SUM(T120:T131)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5" t="s">
        <v>157</v>
      </c>
      <c r="AT119" s="236" t="s">
        <v>79</v>
      </c>
      <c r="AU119" s="236" t="s">
        <v>80</v>
      </c>
      <c r="AY119" s="235" t="s">
        <v>130</v>
      </c>
      <c r="BK119" s="237">
        <f>SUM(BK120:BK131)</f>
        <v>0</v>
      </c>
    </row>
    <row r="120" s="2" customFormat="1" ht="24" customHeight="1">
      <c r="A120" s="35"/>
      <c r="B120" s="36"/>
      <c r="C120" s="240" t="s">
        <v>22</v>
      </c>
      <c r="D120" s="240" t="s">
        <v>133</v>
      </c>
      <c r="E120" s="241" t="s">
        <v>464</v>
      </c>
      <c r="F120" s="242" t="s">
        <v>465</v>
      </c>
      <c r="G120" s="243" t="s">
        <v>466</v>
      </c>
      <c r="H120" s="276"/>
      <c r="I120" s="245"/>
      <c r="J120" s="246">
        <f>ROUND(I120*H120,2)</f>
        <v>0</v>
      </c>
      <c r="K120" s="242" t="s">
        <v>137</v>
      </c>
      <c r="L120" s="41"/>
      <c r="M120" s="247" t="s">
        <v>1</v>
      </c>
      <c r="N120" s="248" t="s">
        <v>45</v>
      </c>
      <c r="O120" s="88"/>
      <c r="P120" s="249">
        <f>O120*H120</f>
        <v>0</v>
      </c>
      <c r="Q120" s="249">
        <v>0</v>
      </c>
      <c r="R120" s="249">
        <f>Q120*H120</f>
        <v>0</v>
      </c>
      <c r="S120" s="249">
        <v>0</v>
      </c>
      <c r="T120" s="25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51" t="s">
        <v>129</v>
      </c>
      <c r="AT120" s="251" t="s">
        <v>133</v>
      </c>
      <c r="AU120" s="251" t="s">
        <v>22</v>
      </c>
      <c r="AY120" s="14" t="s">
        <v>130</v>
      </c>
      <c r="BE120" s="252">
        <f>IF(N120="základní",J120,0)</f>
        <v>0</v>
      </c>
      <c r="BF120" s="252">
        <f>IF(N120="snížená",J120,0)</f>
        <v>0</v>
      </c>
      <c r="BG120" s="252">
        <f>IF(N120="zákl. přenesená",J120,0)</f>
        <v>0</v>
      </c>
      <c r="BH120" s="252">
        <f>IF(N120="sníž. přenesená",J120,0)</f>
        <v>0</v>
      </c>
      <c r="BI120" s="252">
        <f>IF(N120="nulová",J120,0)</f>
        <v>0</v>
      </c>
      <c r="BJ120" s="14" t="s">
        <v>22</v>
      </c>
      <c r="BK120" s="252">
        <f>ROUND(I120*H120,2)</f>
        <v>0</v>
      </c>
      <c r="BL120" s="14" t="s">
        <v>129</v>
      </c>
      <c r="BM120" s="251" t="s">
        <v>467</v>
      </c>
    </row>
    <row r="121" s="2" customFormat="1">
      <c r="A121" s="35"/>
      <c r="B121" s="36"/>
      <c r="C121" s="37"/>
      <c r="D121" s="253" t="s">
        <v>140</v>
      </c>
      <c r="E121" s="37"/>
      <c r="F121" s="254" t="s">
        <v>465</v>
      </c>
      <c r="G121" s="37"/>
      <c r="H121" s="37"/>
      <c r="I121" s="151"/>
      <c r="J121" s="37"/>
      <c r="K121" s="37"/>
      <c r="L121" s="41"/>
      <c r="M121" s="255"/>
      <c r="N121" s="256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140</v>
      </c>
      <c r="AU121" s="14" t="s">
        <v>22</v>
      </c>
    </row>
    <row r="122" s="2" customFormat="1" ht="24" customHeight="1">
      <c r="A122" s="35"/>
      <c r="B122" s="36"/>
      <c r="C122" s="240" t="s">
        <v>88</v>
      </c>
      <c r="D122" s="240" t="s">
        <v>133</v>
      </c>
      <c r="E122" s="241" t="s">
        <v>468</v>
      </c>
      <c r="F122" s="242" t="s">
        <v>469</v>
      </c>
      <c r="G122" s="243" t="s">
        <v>466</v>
      </c>
      <c r="H122" s="276"/>
      <c r="I122" s="245"/>
      <c r="J122" s="246">
        <f>ROUND(I122*H122,2)</f>
        <v>0</v>
      </c>
      <c r="K122" s="242" t="s">
        <v>137</v>
      </c>
      <c r="L122" s="41"/>
      <c r="M122" s="247" t="s">
        <v>1</v>
      </c>
      <c r="N122" s="248" t="s">
        <v>45</v>
      </c>
      <c r="O122" s="88"/>
      <c r="P122" s="249">
        <f>O122*H122</f>
        <v>0</v>
      </c>
      <c r="Q122" s="249">
        <v>0</v>
      </c>
      <c r="R122" s="249">
        <f>Q122*H122</f>
        <v>0</v>
      </c>
      <c r="S122" s="249">
        <v>0</v>
      </c>
      <c r="T122" s="25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51" t="s">
        <v>129</v>
      </c>
      <c r="AT122" s="251" t="s">
        <v>133</v>
      </c>
      <c r="AU122" s="251" t="s">
        <v>22</v>
      </c>
      <c r="AY122" s="14" t="s">
        <v>130</v>
      </c>
      <c r="BE122" s="252">
        <f>IF(N122="základní",J122,0)</f>
        <v>0</v>
      </c>
      <c r="BF122" s="252">
        <f>IF(N122="snížená",J122,0)</f>
        <v>0</v>
      </c>
      <c r="BG122" s="252">
        <f>IF(N122="zákl. přenesená",J122,0)</f>
        <v>0</v>
      </c>
      <c r="BH122" s="252">
        <f>IF(N122="sníž. přenesená",J122,0)</f>
        <v>0</v>
      </c>
      <c r="BI122" s="252">
        <f>IF(N122="nulová",J122,0)</f>
        <v>0</v>
      </c>
      <c r="BJ122" s="14" t="s">
        <v>22</v>
      </c>
      <c r="BK122" s="252">
        <f>ROUND(I122*H122,2)</f>
        <v>0</v>
      </c>
      <c r="BL122" s="14" t="s">
        <v>129</v>
      </c>
      <c r="BM122" s="251" t="s">
        <v>470</v>
      </c>
    </row>
    <row r="123" s="2" customFormat="1">
      <c r="A123" s="35"/>
      <c r="B123" s="36"/>
      <c r="C123" s="37"/>
      <c r="D123" s="253" t="s">
        <v>140</v>
      </c>
      <c r="E123" s="37"/>
      <c r="F123" s="254" t="s">
        <v>469</v>
      </c>
      <c r="G123" s="37"/>
      <c r="H123" s="37"/>
      <c r="I123" s="151"/>
      <c r="J123" s="37"/>
      <c r="K123" s="37"/>
      <c r="L123" s="41"/>
      <c r="M123" s="255"/>
      <c r="N123" s="256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140</v>
      </c>
      <c r="AU123" s="14" t="s">
        <v>22</v>
      </c>
    </row>
    <row r="124" s="2" customFormat="1">
      <c r="A124" s="35"/>
      <c r="B124" s="36"/>
      <c r="C124" s="37"/>
      <c r="D124" s="253" t="s">
        <v>317</v>
      </c>
      <c r="E124" s="37"/>
      <c r="F124" s="267" t="s">
        <v>471</v>
      </c>
      <c r="G124" s="37"/>
      <c r="H124" s="37"/>
      <c r="I124" s="151"/>
      <c r="J124" s="37"/>
      <c r="K124" s="37"/>
      <c r="L124" s="41"/>
      <c r="M124" s="255"/>
      <c r="N124" s="256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317</v>
      </c>
      <c r="AU124" s="14" t="s">
        <v>22</v>
      </c>
    </row>
    <row r="125" s="2" customFormat="1" ht="24" customHeight="1">
      <c r="A125" s="35"/>
      <c r="B125" s="36"/>
      <c r="C125" s="240" t="s">
        <v>146</v>
      </c>
      <c r="D125" s="240" t="s">
        <v>133</v>
      </c>
      <c r="E125" s="241" t="s">
        <v>472</v>
      </c>
      <c r="F125" s="242" t="s">
        <v>473</v>
      </c>
      <c r="G125" s="243" t="s">
        <v>466</v>
      </c>
      <c r="H125" s="276"/>
      <c r="I125" s="245"/>
      <c r="J125" s="246">
        <f>ROUND(I125*H125,2)</f>
        <v>0</v>
      </c>
      <c r="K125" s="242" t="s">
        <v>137</v>
      </c>
      <c r="L125" s="41"/>
      <c r="M125" s="247" t="s">
        <v>1</v>
      </c>
      <c r="N125" s="248" t="s">
        <v>45</v>
      </c>
      <c r="O125" s="88"/>
      <c r="P125" s="249">
        <f>O125*H125</f>
        <v>0</v>
      </c>
      <c r="Q125" s="249">
        <v>0</v>
      </c>
      <c r="R125" s="249">
        <f>Q125*H125</f>
        <v>0</v>
      </c>
      <c r="S125" s="249">
        <v>0</v>
      </c>
      <c r="T125" s="25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51" t="s">
        <v>129</v>
      </c>
      <c r="AT125" s="251" t="s">
        <v>133</v>
      </c>
      <c r="AU125" s="251" t="s">
        <v>22</v>
      </c>
      <c r="AY125" s="14" t="s">
        <v>130</v>
      </c>
      <c r="BE125" s="252">
        <f>IF(N125="základní",J125,0)</f>
        <v>0</v>
      </c>
      <c r="BF125" s="252">
        <f>IF(N125="snížená",J125,0)</f>
        <v>0</v>
      </c>
      <c r="BG125" s="252">
        <f>IF(N125="zákl. přenesená",J125,0)</f>
        <v>0</v>
      </c>
      <c r="BH125" s="252">
        <f>IF(N125="sníž. přenesená",J125,0)</f>
        <v>0</v>
      </c>
      <c r="BI125" s="252">
        <f>IF(N125="nulová",J125,0)</f>
        <v>0</v>
      </c>
      <c r="BJ125" s="14" t="s">
        <v>22</v>
      </c>
      <c r="BK125" s="252">
        <f>ROUND(I125*H125,2)</f>
        <v>0</v>
      </c>
      <c r="BL125" s="14" t="s">
        <v>129</v>
      </c>
      <c r="BM125" s="251" t="s">
        <v>474</v>
      </c>
    </row>
    <row r="126" s="2" customFormat="1">
      <c r="A126" s="35"/>
      <c r="B126" s="36"/>
      <c r="C126" s="37"/>
      <c r="D126" s="253" t="s">
        <v>140</v>
      </c>
      <c r="E126" s="37"/>
      <c r="F126" s="254" t="s">
        <v>473</v>
      </c>
      <c r="G126" s="37"/>
      <c r="H126" s="37"/>
      <c r="I126" s="151"/>
      <c r="J126" s="37"/>
      <c r="K126" s="37"/>
      <c r="L126" s="41"/>
      <c r="M126" s="255"/>
      <c r="N126" s="256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140</v>
      </c>
      <c r="AU126" s="14" t="s">
        <v>22</v>
      </c>
    </row>
    <row r="127" s="2" customFormat="1">
      <c r="A127" s="35"/>
      <c r="B127" s="36"/>
      <c r="C127" s="37"/>
      <c r="D127" s="253" t="s">
        <v>317</v>
      </c>
      <c r="E127" s="37"/>
      <c r="F127" s="267" t="s">
        <v>475</v>
      </c>
      <c r="G127" s="37"/>
      <c r="H127" s="37"/>
      <c r="I127" s="151"/>
      <c r="J127" s="37"/>
      <c r="K127" s="37"/>
      <c r="L127" s="41"/>
      <c r="M127" s="255"/>
      <c r="N127" s="256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317</v>
      </c>
      <c r="AU127" s="14" t="s">
        <v>22</v>
      </c>
    </row>
    <row r="128" s="2" customFormat="1" ht="36" customHeight="1">
      <c r="A128" s="35"/>
      <c r="B128" s="36"/>
      <c r="C128" s="240" t="s">
        <v>129</v>
      </c>
      <c r="D128" s="240" t="s">
        <v>133</v>
      </c>
      <c r="E128" s="241" t="s">
        <v>476</v>
      </c>
      <c r="F128" s="242" t="s">
        <v>477</v>
      </c>
      <c r="G128" s="243" t="s">
        <v>466</v>
      </c>
      <c r="H128" s="276"/>
      <c r="I128" s="245"/>
      <c r="J128" s="246">
        <f>ROUND(I128*H128,2)</f>
        <v>0</v>
      </c>
      <c r="K128" s="242" t="s">
        <v>137</v>
      </c>
      <c r="L128" s="41"/>
      <c r="M128" s="247" t="s">
        <v>1</v>
      </c>
      <c r="N128" s="248" t="s">
        <v>45</v>
      </c>
      <c r="O128" s="88"/>
      <c r="P128" s="249">
        <f>O128*H128</f>
        <v>0</v>
      </c>
      <c r="Q128" s="249">
        <v>0</v>
      </c>
      <c r="R128" s="249">
        <f>Q128*H128</f>
        <v>0</v>
      </c>
      <c r="S128" s="249">
        <v>0</v>
      </c>
      <c r="T128" s="25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51" t="s">
        <v>129</v>
      </c>
      <c r="AT128" s="251" t="s">
        <v>133</v>
      </c>
      <c r="AU128" s="251" t="s">
        <v>22</v>
      </c>
      <c r="AY128" s="14" t="s">
        <v>130</v>
      </c>
      <c r="BE128" s="252">
        <f>IF(N128="základní",J128,0)</f>
        <v>0</v>
      </c>
      <c r="BF128" s="252">
        <f>IF(N128="snížená",J128,0)</f>
        <v>0</v>
      </c>
      <c r="BG128" s="252">
        <f>IF(N128="zákl. přenesená",J128,0)</f>
        <v>0</v>
      </c>
      <c r="BH128" s="252">
        <f>IF(N128="sníž. přenesená",J128,0)</f>
        <v>0</v>
      </c>
      <c r="BI128" s="252">
        <f>IF(N128="nulová",J128,0)</f>
        <v>0</v>
      </c>
      <c r="BJ128" s="14" t="s">
        <v>22</v>
      </c>
      <c r="BK128" s="252">
        <f>ROUND(I128*H128,2)</f>
        <v>0</v>
      </c>
      <c r="BL128" s="14" t="s">
        <v>129</v>
      </c>
      <c r="BM128" s="251" t="s">
        <v>478</v>
      </c>
    </row>
    <row r="129" s="2" customFormat="1">
      <c r="A129" s="35"/>
      <c r="B129" s="36"/>
      <c r="C129" s="37"/>
      <c r="D129" s="253" t="s">
        <v>140</v>
      </c>
      <c r="E129" s="37"/>
      <c r="F129" s="254" t="s">
        <v>477</v>
      </c>
      <c r="G129" s="37"/>
      <c r="H129" s="37"/>
      <c r="I129" s="151"/>
      <c r="J129" s="37"/>
      <c r="K129" s="37"/>
      <c r="L129" s="41"/>
      <c r="M129" s="255"/>
      <c r="N129" s="256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140</v>
      </c>
      <c r="AU129" s="14" t="s">
        <v>22</v>
      </c>
    </row>
    <row r="130" s="2" customFormat="1">
      <c r="A130" s="35"/>
      <c r="B130" s="36"/>
      <c r="C130" s="37"/>
      <c r="D130" s="253" t="s">
        <v>317</v>
      </c>
      <c r="E130" s="37"/>
      <c r="F130" s="267" t="s">
        <v>475</v>
      </c>
      <c r="G130" s="37"/>
      <c r="H130" s="37"/>
      <c r="I130" s="151"/>
      <c r="J130" s="37"/>
      <c r="K130" s="37"/>
      <c r="L130" s="41"/>
      <c r="M130" s="255"/>
      <c r="N130" s="256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317</v>
      </c>
      <c r="AU130" s="14" t="s">
        <v>22</v>
      </c>
    </row>
    <row r="131" s="12" customFormat="1" ht="22.8" customHeight="1">
      <c r="A131" s="12"/>
      <c r="B131" s="224"/>
      <c r="C131" s="225"/>
      <c r="D131" s="226" t="s">
        <v>79</v>
      </c>
      <c r="E131" s="238" t="s">
        <v>479</v>
      </c>
      <c r="F131" s="238" t="s">
        <v>480</v>
      </c>
      <c r="G131" s="225"/>
      <c r="H131" s="225"/>
      <c r="I131" s="228"/>
      <c r="J131" s="239">
        <f>BK131</f>
        <v>0</v>
      </c>
      <c r="K131" s="225"/>
      <c r="L131" s="230"/>
      <c r="M131" s="272"/>
      <c r="N131" s="273"/>
      <c r="O131" s="273"/>
      <c r="P131" s="274">
        <v>0</v>
      </c>
      <c r="Q131" s="273"/>
      <c r="R131" s="274">
        <v>0</v>
      </c>
      <c r="S131" s="273"/>
      <c r="T131" s="275"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5" t="s">
        <v>157</v>
      </c>
      <c r="AT131" s="236" t="s">
        <v>79</v>
      </c>
      <c r="AU131" s="236" t="s">
        <v>22</v>
      </c>
      <c r="AY131" s="235" t="s">
        <v>130</v>
      </c>
      <c r="BK131" s="237">
        <v>0</v>
      </c>
    </row>
    <row r="132" s="2" customFormat="1" ht="6.96" customHeight="1">
      <c r="A132" s="35"/>
      <c r="B132" s="63"/>
      <c r="C132" s="64"/>
      <c r="D132" s="64"/>
      <c r="E132" s="64"/>
      <c r="F132" s="64"/>
      <c r="G132" s="64"/>
      <c r="H132" s="64"/>
      <c r="I132" s="189"/>
      <c r="J132" s="64"/>
      <c r="K132" s="64"/>
      <c r="L132" s="41"/>
      <c r="M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</sheetData>
  <sheetProtection sheet="1" autoFilter="0" formatColumns="0" formatRows="0" objects="1" scenarios="1" spinCount="100000" saltValue="GoqghI8iAXfS4GqDbaARpQIHV4p6nLui+EeD2AQ3x7gc0wzQScOIEsk9nI9SNJfgP2Pmlo3P1No/R4edk8V0Hg==" hashValue="gvEaDSFF9Py0WM5mZC9kFkAHcYnG9wjk5lBNsgZVHp7/Z8dnjbTkpoD1sRVchm7AAfD8eKs+grZFjWb/WbtWeQ==" algorithmName="SHA-512" password="CC35"/>
  <autoFilter ref="C117:K13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Čapek Jiří, Ing.</dc:creator>
  <cp:lastModifiedBy>Čapek Jiří, Ing.</cp:lastModifiedBy>
  <dcterms:created xsi:type="dcterms:W3CDTF">2019-07-29T08:30:48Z</dcterms:created>
  <dcterms:modified xsi:type="dcterms:W3CDTF">2019-07-29T08:30:50Z</dcterms:modified>
</cp:coreProperties>
</file>