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1.1 -  km 0,165 - 2,073" sheetId="2" r:id="rId2"/>
    <sheet name="SO 1.2 - Výhybka č. 20 + ..." sheetId="3" r:id="rId3"/>
    <sheet name="SO 2.1 - Výměna KL, pražc..." sheetId="4" r:id="rId4"/>
    <sheet name="SO 3.1 - Km 2,262 - 2,500" sheetId="5" r:id="rId5"/>
    <sheet name="SO 4.1 - Materiál objedna..." sheetId="6" r:id="rId6"/>
    <sheet name="SO 5.1 - VRN" sheetId="7" r:id="rId7"/>
  </sheets>
  <definedNames>
    <definedName name="_xlnm.Print_Area" localSheetId="0">'Rekapitulace stavby'!$D$4:$AO$76,'Rekapitulace stavby'!$C$82:$AQ$106</definedName>
    <definedName name="_xlnm.Print_Titles" localSheetId="0">'Rekapitulace stavby'!$92:$92</definedName>
    <definedName name="_xlnm._FilterDatabase" localSheetId="1" hidden="1">'SO 1.1 -  km 0,165 - 2,073'!$C$119:$K$235</definedName>
    <definedName name="_xlnm.Print_Area" localSheetId="1">'SO 1.1 -  km 0,165 - 2,073'!$C$105:$K$235</definedName>
    <definedName name="_xlnm.Print_Titles" localSheetId="1">'SO 1.1 -  km 0,165 - 2,073'!$119:$119</definedName>
    <definedName name="_xlnm._FilterDatabase" localSheetId="2" hidden="1">'SO 1.2 - Výhybka č. 20 + ...'!$C$119:$K$187</definedName>
    <definedName name="_xlnm.Print_Area" localSheetId="2">'SO 1.2 - Výhybka č. 20 + ...'!$C$105:$K$187</definedName>
    <definedName name="_xlnm.Print_Titles" localSheetId="2">'SO 1.2 - Výhybka č. 20 + ...'!$119:$119</definedName>
    <definedName name="_xlnm._FilterDatabase" localSheetId="3" hidden="1">'SO 2.1 - Výměna KL, pražc...'!$C$119:$K$281</definedName>
    <definedName name="_xlnm.Print_Area" localSheetId="3">'SO 2.1 - Výměna KL, pražc...'!$C$105:$K$281</definedName>
    <definedName name="_xlnm.Print_Titles" localSheetId="3">'SO 2.1 - Výměna KL, pražc...'!$119:$119</definedName>
    <definedName name="_xlnm._FilterDatabase" localSheetId="4" hidden="1">'SO 3.1 - Km 2,262 - 2,500'!$C$119:$K$225</definedName>
    <definedName name="_xlnm.Print_Area" localSheetId="4">'SO 3.1 - Km 2,262 - 2,500'!$C$105:$K$225</definedName>
    <definedName name="_xlnm.Print_Titles" localSheetId="4">'SO 3.1 - Km 2,262 - 2,500'!$119:$119</definedName>
    <definedName name="_xlnm._FilterDatabase" localSheetId="5" hidden="1">'SO 4.1 - Materiál objedna...'!$C$119:$K$144</definedName>
    <definedName name="_xlnm.Print_Area" localSheetId="5">'SO 4.1 - Materiál objedna...'!$C$105:$K$144</definedName>
    <definedName name="_xlnm.Print_Titles" localSheetId="5">'SO 4.1 - Materiál objedna...'!$119:$119</definedName>
    <definedName name="_xlnm._FilterDatabase" localSheetId="6" hidden="1">'SO 5.1 - VRN'!$C$119:$K$138</definedName>
    <definedName name="_xlnm.Print_Area" localSheetId="6">'SO 5.1 - VRN'!$C$105:$K$138</definedName>
    <definedName name="_xlnm.Print_Titles" localSheetId="6">'SO 5.1 - VRN'!$119:$119</definedName>
  </definedNames>
  <calcPr/>
</workbook>
</file>

<file path=xl/calcChain.xml><?xml version="1.0" encoding="utf-8"?>
<calcChain xmlns="http://schemas.openxmlformats.org/spreadsheetml/2006/main">
  <c i="7" r="J39"/>
  <c r="J38"/>
  <c i="1" r="AY105"/>
  <c i="7" r="J37"/>
  <c i="1" r="AX105"/>
  <c i="7"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1"/>
  <c r="F39"/>
  <c i="1" r="BD105"/>
  <c i="7" r="BH121"/>
  <c r="F38"/>
  <c i="1" r="BC105"/>
  <c i="7" r="BG121"/>
  <c r="F37"/>
  <c i="1" r="BB105"/>
  <c i="7" r="BF121"/>
  <c r="J36"/>
  <c i="1" r="AW105"/>
  <c i="7" r="F36"/>
  <c i="1" r="BA105"/>
  <c i="7" r="T121"/>
  <c r="T120"/>
  <c r="R121"/>
  <c r="R120"/>
  <c r="P121"/>
  <c r="P120"/>
  <c i="1" r="AU105"/>
  <c i="7" r="BK121"/>
  <c r="BK120"/>
  <c r="J120"/>
  <c r="J98"/>
  <c r="J32"/>
  <c i="1" r="AG105"/>
  <c i="7" r="J121"/>
  <c r="BE121"/>
  <c r="J35"/>
  <c i="1" r="AV105"/>
  <c i="7" r="F35"/>
  <c i="1" r="AZ105"/>
  <c i="7" r="J117"/>
  <c r="F116"/>
  <c r="F114"/>
  <c r="E112"/>
  <c r="J94"/>
  <c r="F93"/>
  <c r="F91"/>
  <c r="E89"/>
  <c r="J41"/>
  <c r="J23"/>
  <c r="E23"/>
  <c r="J116"/>
  <c r="J93"/>
  <c r="J22"/>
  <c r="J20"/>
  <c r="E20"/>
  <c r="F117"/>
  <c r="F94"/>
  <c r="J19"/>
  <c r="J14"/>
  <c r="J114"/>
  <c r="J91"/>
  <c r="E7"/>
  <c r="E108"/>
  <c r="E85"/>
  <c i="6" r="J39"/>
  <c r="J38"/>
  <c i="1" r="AY103"/>
  <c i="6" r="J37"/>
  <c i="1" r="AX103"/>
  <c i="6"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1"/>
  <c r="F39"/>
  <c i="1" r="BD103"/>
  <c i="6" r="BH121"/>
  <c r="F38"/>
  <c i="1" r="BC103"/>
  <c i="6" r="BG121"/>
  <c r="F37"/>
  <c i="1" r="BB103"/>
  <c i="6" r="BF121"/>
  <c r="J36"/>
  <c i="1" r="AW103"/>
  <c i="6" r="F36"/>
  <c i="1" r="BA103"/>
  <c i="6" r="T121"/>
  <c r="T120"/>
  <c r="R121"/>
  <c r="R120"/>
  <c r="P121"/>
  <c r="P120"/>
  <c i="1" r="AU103"/>
  <c i="6" r="BK121"/>
  <c r="BK120"/>
  <c r="J120"/>
  <c r="J98"/>
  <c r="J32"/>
  <c i="1" r="AG103"/>
  <c i="6" r="J121"/>
  <c r="BE121"/>
  <c r="J35"/>
  <c i="1" r="AV103"/>
  <c i="6" r="F35"/>
  <c i="1" r="AZ103"/>
  <c i="6" r="J117"/>
  <c r="F116"/>
  <c r="F114"/>
  <c r="E112"/>
  <c r="J94"/>
  <c r="F93"/>
  <c r="F91"/>
  <c r="E89"/>
  <c r="J41"/>
  <c r="J23"/>
  <c r="E23"/>
  <c r="J116"/>
  <c r="J93"/>
  <c r="J22"/>
  <c r="J20"/>
  <c r="E20"/>
  <c r="F117"/>
  <c r="F94"/>
  <c r="J19"/>
  <c r="J14"/>
  <c r="J114"/>
  <c r="J91"/>
  <c r="E7"/>
  <c r="E108"/>
  <c r="E85"/>
  <c i="5" r="J39"/>
  <c r="J38"/>
  <c i="1" r="AY101"/>
  <c i="5" r="J37"/>
  <c i="1" r="AX101"/>
  <c i="5" r="BI223"/>
  <c r="BH223"/>
  <c r="BG223"/>
  <c r="BF223"/>
  <c r="T223"/>
  <c r="R223"/>
  <c r="P223"/>
  <c r="BK223"/>
  <c r="J223"/>
  <c r="BE223"/>
  <c r="BI220"/>
  <c r="BH220"/>
  <c r="BG220"/>
  <c r="BF220"/>
  <c r="T220"/>
  <c r="R220"/>
  <c r="P220"/>
  <c r="BK220"/>
  <c r="J220"/>
  <c r="BE220"/>
  <c r="BI217"/>
  <c r="BH217"/>
  <c r="BG217"/>
  <c r="BF217"/>
  <c r="T217"/>
  <c r="R217"/>
  <c r="P217"/>
  <c r="BK217"/>
  <c r="J217"/>
  <c r="BE217"/>
  <c r="BI214"/>
  <c r="BH214"/>
  <c r="BG214"/>
  <c r="BF214"/>
  <c r="T214"/>
  <c r="R214"/>
  <c r="P214"/>
  <c r="BK214"/>
  <c r="J214"/>
  <c r="BE214"/>
  <c r="BI211"/>
  <c r="BH211"/>
  <c r="BG211"/>
  <c r="BF211"/>
  <c r="T211"/>
  <c r="R211"/>
  <c r="P211"/>
  <c r="BK211"/>
  <c r="J211"/>
  <c r="BE211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3"/>
  <c r="BH203"/>
  <c r="BG203"/>
  <c r="BF203"/>
  <c r="T203"/>
  <c r="R203"/>
  <c r="P203"/>
  <c r="BK203"/>
  <c r="J203"/>
  <c r="BE203"/>
  <c r="BI200"/>
  <c r="BH200"/>
  <c r="BG200"/>
  <c r="BF200"/>
  <c r="T200"/>
  <c r="R200"/>
  <c r="P200"/>
  <c r="BK200"/>
  <c r="J200"/>
  <c r="BE200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6"/>
  <c r="BH126"/>
  <c r="BG126"/>
  <c r="BF126"/>
  <c r="T126"/>
  <c r="R126"/>
  <c r="P126"/>
  <c r="BK126"/>
  <c r="J126"/>
  <c r="BE126"/>
  <c r="BI121"/>
  <c r="F39"/>
  <c i="1" r="BD101"/>
  <c i="5" r="BH121"/>
  <c r="F38"/>
  <c i="1" r="BC101"/>
  <c i="5" r="BG121"/>
  <c r="F37"/>
  <c i="1" r="BB101"/>
  <c i="5" r="BF121"/>
  <c r="J36"/>
  <c i="1" r="AW101"/>
  <c i="5" r="F36"/>
  <c i="1" r="BA101"/>
  <c i="5" r="T121"/>
  <c r="T120"/>
  <c r="R121"/>
  <c r="R120"/>
  <c r="P121"/>
  <c r="P120"/>
  <c i="1" r="AU101"/>
  <c i="5" r="BK121"/>
  <c r="BK120"/>
  <c r="J120"/>
  <c r="J98"/>
  <c r="J32"/>
  <c i="1" r="AG101"/>
  <c i="5" r="J121"/>
  <c r="BE121"/>
  <c r="J35"/>
  <c i="1" r="AV101"/>
  <c i="5" r="F35"/>
  <c i="1" r="AZ101"/>
  <c i="5" r="J117"/>
  <c r="F116"/>
  <c r="F114"/>
  <c r="E112"/>
  <c r="J94"/>
  <c r="F93"/>
  <c r="F91"/>
  <c r="E89"/>
  <c r="J41"/>
  <c r="J23"/>
  <c r="E23"/>
  <c r="J116"/>
  <c r="J93"/>
  <c r="J22"/>
  <c r="J20"/>
  <c r="E20"/>
  <c r="F117"/>
  <c r="F94"/>
  <c r="J19"/>
  <c r="J14"/>
  <c r="J114"/>
  <c r="J91"/>
  <c r="E7"/>
  <c r="E108"/>
  <c r="E85"/>
  <c i="4" r="J39"/>
  <c r="J38"/>
  <c i="1" r="AY99"/>
  <c i="4" r="J37"/>
  <c i="1" r="AX99"/>
  <c i="4" r="BI280"/>
  <c r="BH280"/>
  <c r="BG280"/>
  <c r="BF280"/>
  <c r="T280"/>
  <c r="R280"/>
  <c r="P280"/>
  <c r="BK280"/>
  <c r="J280"/>
  <c r="BE280"/>
  <c r="BI278"/>
  <c r="BH278"/>
  <c r="BG278"/>
  <c r="BF278"/>
  <c r="T278"/>
  <c r="R278"/>
  <c r="P278"/>
  <c r="BK278"/>
  <c r="J278"/>
  <c r="BE278"/>
  <c r="BI276"/>
  <c r="BH276"/>
  <c r="BG276"/>
  <c r="BF276"/>
  <c r="T276"/>
  <c r="R276"/>
  <c r="P276"/>
  <c r="BK276"/>
  <c r="J276"/>
  <c r="BE276"/>
  <c r="BI273"/>
  <c r="BH273"/>
  <c r="BG273"/>
  <c r="BF273"/>
  <c r="T273"/>
  <c r="R273"/>
  <c r="P273"/>
  <c r="BK273"/>
  <c r="J273"/>
  <c r="BE273"/>
  <c r="BI270"/>
  <c r="BH270"/>
  <c r="BG270"/>
  <c r="BF270"/>
  <c r="T270"/>
  <c r="R270"/>
  <c r="P270"/>
  <c r="BK270"/>
  <c r="J270"/>
  <c r="BE270"/>
  <c r="BI267"/>
  <c r="BH267"/>
  <c r="BG267"/>
  <c r="BF267"/>
  <c r="T267"/>
  <c r="R267"/>
  <c r="P267"/>
  <c r="BK267"/>
  <c r="J267"/>
  <c r="BE267"/>
  <c r="BI264"/>
  <c r="BH264"/>
  <c r="BG264"/>
  <c r="BF264"/>
  <c r="T264"/>
  <c r="R264"/>
  <c r="P264"/>
  <c r="BK264"/>
  <c r="J264"/>
  <c r="BE264"/>
  <c r="BI261"/>
  <c r="BH261"/>
  <c r="BG261"/>
  <c r="BF261"/>
  <c r="T261"/>
  <c r="R261"/>
  <c r="P261"/>
  <c r="BK261"/>
  <c r="J261"/>
  <c r="BE261"/>
  <c r="BI258"/>
  <c r="BH258"/>
  <c r="BG258"/>
  <c r="BF258"/>
  <c r="T258"/>
  <c r="R258"/>
  <c r="P258"/>
  <c r="BK258"/>
  <c r="J258"/>
  <c r="BE258"/>
  <c r="BI255"/>
  <c r="BH255"/>
  <c r="BG255"/>
  <c r="BF255"/>
  <c r="T255"/>
  <c r="R255"/>
  <c r="P255"/>
  <c r="BK255"/>
  <c r="J255"/>
  <c r="BE255"/>
  <c r="BI253"/>
  <c r="BH253"/>
  <c r="BG253"/>
  <c r="BF253"/>
  <c r="T253"/>
  <c r="R253"/>
  <c r="P253"/>
  <c r="BK253"/>
  <c r="J253"/>
  <c r="BE253"/>
  <c r="BI251"/>
  <c r="BH251"/>
  <c r="BG251"/>
  <c r="BF251"/>
  <c r="T251"/>
  <c r="R251"/>
  <c r="P251"/>
  <c r="BK251"/>
  <c r="J251"/>
  <c r="BE251"/>
  <c r="BI249"/>
  <c r="BH249"/>
  <c r="BG249"/>
  <c r="BF249"/>
  <c r="T249"/>
  <c r="R249"/>
  <c r="P249"/>
  <c r="BK249"/>
  <c r="J249"/>
  <c r="BE249"/>
  <c r="BI247"/>
  <c r="BH247"/>
  <c r="BG247"/>
  <c r="BF247"/>
  <c r="T247"/>
  <c r="R247"/>
  <c r="P247"/>
  <c r="BK247"/>
  <c r="J247"/>
  <c r="BE247"/>
  <c r="BI245"/>
  <c r="BH245"/>
  <c r="BG245"/>
  <c r="BF245"/>
  <c r="T245"/>
  <c r="R245"/>
  <c r="P245"/>
  <c r="BK245"/>
  <c r="J245"/>
  <c r="BE245"/>
  <c r="BI243"/>
  <c r="BH243"/>
  <c r="BG243"/>
  <c r="BF243"/>
  <c r="T243"/>
  <c r="R243"/>
  <c r="P243"/>
  <c r="BK243"/>
  <c r="J243"/>
  <c r="BE243"/>
  <c r="BI241"/>
  <c r="BH241"/>
  <c r="BG241"/>
  <c r="BF241"/>
  <c r="T241"/>
  <c r="R241"/>
  <c r="P241"/>
  <c r="BK241"/>
  <c r="J241"/>
  <c r="BE241"/>
  <c r="BI239"/>
  <c r="BH239"/>
  <c r="BG239"/>
  <c r="BF239"/>
  <c r="T239"/>
  <c r="R239"/>
  <c r="P239"/>
  <c r="BK239"/>
  <c r="J239"/>
  <c r="BE239"/>
  <c r="BI236"/>
  <c r="BH236"/>
  <c r="BG236"/>
  <c r="BF236"/>
  <c r="T236"/>
  <c r="R236"/>
  <c r="P236"/>
  <c r="BK236"/>
  <c r="J236"/>
  <c r="BE236"/>
  <c r="BI234"/>
  <c r="BH234"/>
  <c r="BG234"/>
  <c r="BF234"/>
  <c r="T234"/>
  <c r="R234"/>
  <c r="P234"/>
  <c r="BK234"/>
  <c r="J234"/>
  <c r="BE234"/>
  <c r="BI231"/>
  <c r="BH231"/>
  <c r="BG231"/>
  <c r="BF231"/>
  <c r="T231"/>
  <c r="R231"/>
  <c r="P231"/>
  <c r="BK231"/>
  <c r="J231"/>
  <c r="BE231"/>
  <c r="BI229"/>
  <c r="BH229"/>
  <c r="BG229"/>
  <c r="BF229"/>
  <c r="T229"/>
  <c r="R229"/>
  <c r="P229"/>
  <c r="BK229"/>
  <c r="J229"/>
  <c r="BE229"/>
  <c r="BI227"/>
  <c r="BH227"/>
  <c r="BG227"/>
  <c r="BF227"/>
  <c r="T227"/>
  <c r="R227"/>
  <c r="P227"/>
  <c r="BK227"/>
  <c r="J227"/>
  <c r="BE227"/>
  <c r="BI225"/>
  <c r="BH225"/>
  <c r="BG225"/>
  <c r="BF225"/>
  <c r="T225"/>
  <c r="R225"/>
  <c r="P225"/>
  <c r="BK225"/>
  <c r="J225"/>
  <c r="BE225"/>
  <c r="BI223"/>
  <c r="BH223"/>
  <c r="BG223"/>
  <c r="BF223"/>
  <c r="T223"/>
  <c r="R223"/>
  <c r="P223"/>
  <c r="BK223"/>
  <c r="J223"/>
  <c r="BE223"/>
  <c r="BI220"/>
  <c r="BH220"/>
  <c r="BG220"/>
  <c r="BF220"/>
  <c r="T220"/>
  <c r="R220"/>
  <c r="P220"/>
  <c r="BK220"/>
  <c r="J220"/>
  <c r="BE220"/>
  <c r="BI217"/>
  <c r="BH217"/>
  <c r="BG217"/>
  <c r="BF217"/>
  <c r="T217"/>
  <c r="R217"/>
  <c r="P217"/>
  <c r="BK217"/>
  <c r="J217"/>
  <c r="BE217"/>
  <c r="BI214"/>
  <c r="BH214"/>
  <c r="BG214"/>
  <c r="BF214"/>
  <c r="T214"/>
  <c r="R214"/>
  <c r="P214"/>
  <c r="BK214"/>
  <c r="J214"/>
  <c r="BE214"/>
  <c r="BI211"/>
  <c r="BH211"/>
  <c r="BG211"/>
  <c r="BF211"/>
  <c r="T211"/>
  <c r="R211"/>
  <c r="P211"/>
  <c r="BK211"/>
  <c r="J211"/>
  <c r="BE211"/>
  <c r="BI208"/>
  <c r="BH208"/>
  <c r="BG208"/>
  <c r="BF208"/>
  <c r="T208"/>
  <c r="R208"/>
  <c r="P208"/>
  <c r="BK208"/>
  <c r="J208"/>
  <c r="BE208"/>
  <c r="BI205"/>
  <c r="BH205"/>
  <c r="BG205"/>
  <c r="BF205"/>
  <c r="T205"/>
  <c r="R205"/>
  <c r="P205"/>
  <c r="BK205"/>
  <c r="J205"/>
  <c r="BE205"/>
  <c r="BI202"/>
  <c r="BH202"/>
  <c r="BG202"/>
  <c r="BF202"/>
  <c r="T202"/>
  <c r="R202"/>
  <c r="P202"/>
  <c r="BK202"/>
  <c r="J202"/>
  <c r="BE202"/>
  <c r="BI199"/>
  <c r="BH199"/>
  <c r="BG199"/>
  <c r="BF199"/>
  <c r="T199"/>
  <c r="R199"/>
  <c r="P199"/>
  <c r="BK199"/>
  <c r="J199"/>
  <c r="BE199"/>
  <c r="BI196"/>
  <c r="BH196"/>
  <c r="BG196"/>
  <c r="BF196"/>
  <c r="T196"/>
  <c r="R196"/>
  <c r="P196"/>
  <c r="BK196"/>
  <c r="J196"/>
  <c r="BE196"/>
  <c r="BI193"/>
  <c r="BH193"/>
  <c r="BG193"/>
  <c r="BF193"/>
  <c r="T193"/>
  <c r="R193"/>
  <c r="P193"/>
  <c r="BK193"/>
  <c r="J193"/>
  <c r="BE193"/>
  <c r="BI190"/>
  <c r="BH190"/>
  <c r="BG190"/>
  <c r="BF190"/>
  <c r="T190"/>
  <c r="R190"/>
  <c r="P190"/>
  <c r="BK190"/>
  <c r="J190"/>
  <c r="BE190"/>
  <c r="BI187"/>
  <c r="BH187"/>
  <c r="BG187"/>
  <c r="BF187"/>
  <c r="T187"/>
  <c r="R187"/>
  <c r="P187"/>
  <c r="BK187"/>
  <c r="J187"/>
  <c r="BE187"/>
  <c r="BI184"/>
  <c r="BH184"/>
  <c r="BG184"/>
  <c r="BF184"/>
  <c r="T184"/>
  <c r="R184"/>
  <c r="P184"/>
  <c r="BK184"/>
  <c r="J184"/>
  <c r="BE184"/>
  <c r="BI181"/>
  <c r="BH181"/>
  <c r="BG181"/>
  <c r="BF181"/>
  <c r="T181"/>
  <c r="R181"/>
  <c r="P181"/>
  <c r="BK181"/>
  <c r="J181"/>
  <c r="BE181"/>
  <c r="BI178"/>
  <c r="BH178"/>
  <c r="BG178"/>
  <c r="BF178"/>
  <c r="T178"/>
  <c r="R178"/>
  <c r="P178"/>
  <c r="BK178"/>
  <c r="J178"/>
  <c r="BE178"/>
  <c r="BI175"/>
  <c r="BH175"/>
  <c r="BG175"/>
  <c r="BF175"/>
  <c r="T175"/>
  <c r="R175"/>
  <c r="P175"/>
  <c r="BK175"/>
  <c r="J175"/>
  <c r="BE175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55"/>
  <c r="BH155"/>
  <c r="BG155"/>
  <c r="BF155"/>
  <c r="T155"/>
  <c r="R155"/>
  <c r="P155"/>
  <c r="BK155"/>
  <c r="J155"/>
  <c r="BE155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0"/>
  <c r="BH140"/>
  <c r="BG140"/>
  <c r="BF140"/>
  <c r="T140"/>
  <c r="R140"/>
  <c r="P140"/>
  <c r="BK140"/>
  <c r="J140"/>
  <c r="BE140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27"/>
  <c r="BH127"/>
  <c r="BG127"/>
  <c r="BF127"/>
  <c r="T127"/>
  <c r="R127"/>
  <c r="P127"/>
  <c r="BK127"/>
  <c r="J127"/>
  <c r="BE127"/>
  <c r="BI124"/>
  <c r="BH124"/>
  <c r="BG124"/>
  <c r="BF124"/>
  <c r="T124"/>
  <c r="R124"/>
  <c r="P124"/>
  <c r="BK124"/>
  <c r="J124"/>
  <c r="BE124"/>
  <c r="BI121"/>
  <c r="F39"/>
  <c i="1" r="BD99"/>
  <c i="4" r="BH121"/>
  <c r="F38"/>
  <c i="1" r="BC99"/>
  <c i="4" r="BG121"/>
  <c r="F37"/>
  <c i="1" r="BB99"/>
  <c i="4" r="BF121"/>
  <c r="J36"/>
  <c i="1" r="AW99"/>
  <c i="4" r="F36"/>
  <c i="1" r="BA99"/>
  <c i="4" r="T121"/>
  <c r="T120"/>
  <c r="R121"/>
  <c r="R120"/>
  <c r="P121"/>
  <c r="P120"/>
  <c i="1" r="AU99"/>
  <c i="4" r="BK121"/>
  <c r="BK120"/>
  <c r="J120"/>
  <c r="J98"/>
  <c r="J32"/>
  <c i="1" r="AG99"/>
  <c i="4" r="J121"/>
  <c r="BE121"/>
  <c r="J35"/>
  <c i="1" r="AV99"/>
  <c i="4" r="F35"/>
  <c i="1" r="AZ99"/>
  <c i="4" r="J117"/>
  <c r="F116"/>
  <c r="F114"/>
  <c r="E112"/>
  <c r="J94"/>
  <c r="F93"/>
  <c r="F91"/>
  <c r="E89"/>
  <c r="J41"/>
  <c r="J23"/>
  <c r="E23"/>
  <c r="J116"/>
  <c r="J93"/>
  <c r="J22"/>
  <c r="J20"/>
  <c r="E20"/>
  <c r="F117"/>
  <c r="F94"/>
  <c r="J19"/>
  <c r="J14"/>
  <c r="J114"/>
  <c r="J91"/>
  <c r="E7"/>
  <c r="E108"/>
  <c r="E85"/>
  <c i="3" r="J39"/>
  <c r="J38"/>
  <c i="1" r="AY97"/>
  <c i="3" r="J37"/>
  <c i="1" r="AX97"/>
  <c i="3" r="BI185"/>
  <c r="BH185"/>
  <c r="BG185"/>
  <c r="BF185"/>
  <c r="T185"/>
  <c r="R185"/>
  <c r="P185"/>
  <c r="BK185"/>
  <c r="J185"/>
  <c r="BE185"/>
  <c r="BI182"/>
  <c r="BH182"/>
  <c r="BG182"/>
  <c r="BF182"/>
  <c r="T182"/>
  <c r="R182"/>
  <c r="P182"/>
  <c r="BK182"/>
  <c r="J182"/>
  <c r="BE182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4"/>
  <c r="BH174"/>
  <c r="BG174"/>
  <c r="BF174"/>
  <c r="T174"/>
  <c r="R174"/>
  <c r="P174"/>
  <c r="BK174"/>
  <c r="J174"/>
  <c r="BE174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5"/>
  <c r="BH135"/>
  <c r="BG135"/>
  <c r="BF135"/>
  <c r="T135"/>
  <c r="R135"/>
  <c r="P135"/>
  <c r="BK135"/>
  <c r="J135"/>
  <c r="BE135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4"/>
  <c r="BH124"/>
  <c r="BG124"/>
  <c r="BF124"/>
  <c r="T124"/>
  <c r="R124"/>
  <c r="P124"/>
  <c r="BK124"/>
  <c r="J124"/>
  <c r="BE124"/>
  <c r="BI121"/>
  <c r="F39"/>
  <c i="1" r="BD97"/>
  <c i="3" r="BH121"/>
  <c r="F38"/>
  <c i="1" r="BC97"/>
  <c i="3" r="BG121"/>
  <c r="F37"/>
  <c i="1" r="BB97"/>
  <c i="3" r="BF121"/>
  <c r="J36"/>
  <c i="1" r="AW97"/>
  <c i="3" r="F36"/>
  <c i="1" r="BA97"/>
  <c i="3" r="T121"/>
  <c r="T120"/>
  <c r="R121"/>
  <c r="R120"/>
  <c r="P121"/>
  <c r="P120"/>
  <c i="1" r="AU97"/>
  <c i="3" r="BK121"/>
  <c r="BK120"/>
  <c r="J120"/>
  <c r="J98"/>
  <c r="J32"/>
  <c i="1" r="AG97"/>
  <c i="3" r="J121"/>
  <c r="BE121"/>
  <c r="J35"/>
  <c i="1" r="AV97"/>
  <c i="3" r="F35"/>
  <c i="1" r="AZ97"/>
  <c i="3" r="J117"/>
  <c r="F116"/>
  <c r="F114"/>
  <c r="E112"/>
  <c r="J94"/>
  <c r="F93"/>
  <c r="F91"/>
  <c r="E89"/>
  <c r="J41"/>
  <c r="J23"/>
  <c r="E23"/>
  <c r="J116"/>
  <c r="J93"/>
  <c r="J22"/>
  <c r="J20"/>
  <c r="E20"/>
  <c r="F117"/>
  <c r="F94"/>
  <c r="J19"/>
  <c r="J14"/>
  <c r="J114"/>
  <c r="J91"/>
  <c r="E7"/>
  <c r="E108"/>
  <c r="E85"/>
  <c i="2" r="J39"/>
  <c r="J38"/>
  <c i="1" r="AY96"/>
  <c i="2" r="J37"/>
  <c i="1" r="AX96"/>
  <c i="2" r="BI233"/>
  <c r="BH233"/>
  <c r="BG233"/>
  <c r="BF233"/>
  <c r="T233"/>
  <c r="R233"/>
  <c r="P233"/>
  <c r="BK233"/>
  <c r="J233"/>
  <c r="BE233"/>
  <c r="BI230"/>
  <c r="BH230"/>
  <c r="BG230"/>
  <c r="BF230"/>
  <c r="T230"/>
  <c r="R230"/>
  <c r="P230"/>
  <c r="BK230"/>
  <c r="J230"/>
  <c r="BE230"/>
  <c r="BI227"/>
  <c r="BH227"/>
  <c r="BG227"/>
  <c r="BF227"/>
  <c r="T227"/>
  <c r="R227"/>
  <c r="P227"/>
  <c r="BK227"/>
  <c r="J227"/>
  <c r="BE227"/>
  <c r="BI224"/>
  <c r="BH224"/>
  <c r="BG224"/>
  <c r="BF224"/>
  <c r="T224"/>
  <c r="R224"/>
  <c r="P224"/>
  <c r="BK224"/>
  <c r="J224"/>
  <c r="BE224"/>
  <c r="BI221"/>
  <c r="BH221"/>
  <c r="BG221"/>
  <c r="BF221"/>
  <c r="T221"/>
  <c r="R221"/>
  <c r="P221"/>
  <c r="BK221"/>
  <c r="J221"/>
  <c r="BE221"/>
  <c r="BI218"/>
  <c r="BH218"/>
  <c r="BG218"/>
  <c r="BF218"/>
  <c r="T218"/>
  <c r="R218"/>
  <c r="P218"/>
  <c r="BK218"/>
  <c r="J218"/>
  <c r="BE218"/>
  <c r="BI216"/>
  <c r="BH216"/>
  <c r="BG216"/>
  <c r="BF216"/>
  <c r="T216"/>
  <c r="R216"/>
  <c r="P216"/>
  <c r="BK216"/>
  <c r="J216"/>
  <c r="BE216"/>
  <c r="BI213"/>
  <c r="BH213"/>
  <c r="BG213"/>
  <c r="BF213"/>
  <c r="T213"/>
  <c r="R213"/>
  <c r="P213"/>
  <c r="BK213"/>
  <c r="J213"/>
  <c r="BE213"/>
  <c r="BI210"/>
  <c r="BH210"/>
  <c r="BG210"/>
  <c r="BF210"/>
  <c r="T210"/>
  <c r="R210"/>
  <c r="P210"/>
  <c r="BK210"/>
  <c r="J210"/>
  <c r="BE210"/>
  <c r="BI207"/>
  <c r="BH207"/>
  <c r="BG207"/>
  <c r="BF207"/>
  <c r="T207"/>
  <c r="R207"/>
  <c r="P207"/>
  <c r="BK207"/>
  <c r="J207"/>
  <c r="BE207"/>
  <c r="BI204"/>
  <c r="BH204"/>
  <c r="BG204"/>
  <c r="BF204"/>
  <c r="T204"/>
  <c r="R204"/>
  <c r="P204"/>
  <c r="BK204"/>
  <c r="J204"/>
  <c r="BE204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7"/>
  <c r="BH157"/>
  <c r="BG157"/>
  <c r="BF157"/>
  <c r="T157"/>
  <c r="R157"/>
  <c r="P157"/>
  <c r="BK157"/>
  <c r="J157"/>
  <c r="BE157"/>
  <c r="BI154"/>
  <c r="BH154"/>
  <c r="BG154"/>
  <c r="BF154"/>
  <c r="T154"/>
  <c r="R154"/>
  <c r="P154"/>
  <c r="BK154"/>
  <c r="J154"/>
  <c r="BE154"/>
  <c r="BI151"/>
  <c r="BH151"/>
  <c r="BG151"/>
  <c r="BF151"/>
  <c r="T151"/>
  <c r="R151"/>
  <c r="P151"/>
  <c r="BK151"/>
  <c r="J151"/>
  <c r="BE151"/>
  <c r="BI146"/>
  <c r="BH146"/>
  <c r="BG146"/>
  <c r="BF146"/>
  <c r="T146"/>
  <c r="R146"/>
  <c r="P146"/>
  <c r="BK146"/>
  <c r="J146"/>
  <c r="BE146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6"/>
  <c r="BH136"/>
  <c r="BG136"/>
  <c r="BF136"/>
  <c r="T136"/>
  <c r="R136"/>
  <c r="P136"/>
  <c r="BK136"/>
  <c r="J136"/>
  <c r="BE136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8"/>
  <c r="BH128"/>
  <c r="BG128"/>
  <c r="BF128"/>
  <c r="T128"/>
  <c r="R128"/>
  <c r="P128"/>
  <c r="BK128"/>
  <c r="J128"/>
  <c r="BE128"/>
  <c r="BI121"/>
  <c r="F39"/>
  <c i="1" r="BD96"/>
  <c i="2" r="BH121"/>
  <c r="F38"/>
  <c i="1" r="BC96"/>
  <c i="2" r="BG121"/>
  <c r="F37"/>
  <c i="1" r="BB96"/>
  <c i="2" r="BF121"/>
  <c r="J36"/>
  <c i="1" r="AW96"/>
  <c i="2" r="F36"/>
  <c i="1" r="BA96"/>
  <c i="2" r="T121"/>
  <c r="T120"/>
  <c r="R121"/>
  <c r="R120"/>
  <c r="P121"/>
  <c r="P120"/>
  <c i="1" r="AU96"/>
  <c i="2" r="BK121"/>
  <c r="BK120"/>
  <c r="J120"/>
  <c r="J98"/>
  <c r="J32"/>
  <c i="1" r="AG96"/>
  <c i="2" r="J121"/>
  <c r="BE121"/>
  <c r="J35"/>
  <c i="1" r="AV96"/>
  <c i="2" r="F35"/>
  <c i="1" r="AZ96"/>
  <c i="2" r="J117"/>
  <c r="F116"/>
  <c r="F114"/>
  <c r="E112"/>
  <c r="J94"/>
  <c r="F93"/>
  <c r="F91"/>
  <c r="E89"/>
  <c r="J41"/>
  <c r="J23"/>
  <c r="E23"/>
  <c r="J116"/>
  <c r="J93"/>
  <c r="J22"/>
  <c r="J20"/>
  <c r="E20"/>
  <c r="F117"/>
  <c r="F94"/>
  <c r="J19"/>
  <c r="J14"/>
  <c r="J114"/>
  <c r="J91"/>
  <c r="E7"/>
  <c r="E108"/>
  <c r="E85"/>
  <c i="1" r="BD104"/>
  <c r="BC104"/>
  <c r="BB104"/>
  <c r="BA104"/>
  <c r="AZ104"/>
  <c r="AY104"/>
  <c r="AX104"/>
  <c r="AW104"/>
  <c r="AV104"/>
  <c r="AU104"/>
  <c r="AT104"/>
  <c r="AS104"/>
  <c r="AG104"/>
  <c r="BD102"/>
  <c r="BC102"/>
  <c r="BB102"/>
  <c r="BA102"/>
  <c r="AZ102"/>
  <c r="AY102"/>
  <c r="AX102"/>
  <c r="AW102"/>
  <c r="AV102"/>
  <c r="AU102"/>
  <c r="AT102"/>
  <c r="AS102"/>
  <c r="AG102"/>
  <c r="BD100"/>
  <c r="BC100"/>
  <c r="BB100"/>
  <c r="BA100"/>
  <c r="AZ100"/>
  <c r="AY100"/>
  <c r="AX100"/>
  <c r="AW100"/>
  <c r="AV100"/>
  <c r="AU100"/>
  <c r="AT100"/>
  <c r="AS100"/>
  <c r="AG100"/>
  <c r="BD98"/>
  <c r="BC98"/>
  <c r="BB98"/>
  <c r="BA98"/>
  <c r="AZ98"/>
  <c r="AY98"/>
  <c r="AX98"/>
  <c r="AW98"/>
  <c r="AV98"/>
  <c r="AU98"/>
  <c r="AT98"/>
  <c r="AS98"/>
  <c r="AG98"/>
  <c r="BD95"/>
  <c r="BC95"/>
  <c r="BB95"/>
  <c r="BA95"/>
  <c r="AZ95"/>
  <c r="AY95"/>
  <c r="AX95"/>
  <c r="AW95"/>
  <c r="AV95"/>
  <c r="AU95"/>
  <c r="AT95"/>
  <c r="AS95"/>
  <c r="AG95"/>
  <c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105"/>
  <c r="AN105"/>
  <c r="AN104"/>
  <c r="AT103"/>
  <c r="AN103"/>
  <c r="AN102"/>
  <c r="AT101"/>
  <c r="AN101"/>
  <c r="AN100"/>
  <c r="AT99"/>
  <c r="AN99"/>
  <c r="AN98"/>
  <c r="AT97"/>
  <c r="AN97"/>
  <c r="AT96"/>
  <c r="AN96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<sst xmlns="http://schemas.openxmlformats.org/spreadsheetml/2006/main">
  <si>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</si>
  <si>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</si>
  <si>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</si>
  <si>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</si>
  <si>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</si>
  <si>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{57f24999-0f0d-4d20-80e9-b0f3e94f2548}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</si>
  <si>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</si>
  <si>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</si>
  <si>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</si>
  <si>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</si>
  <si>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</si>
  <si>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</si>
  <si>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</si>
  <si>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</si>
  <si>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65419060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</si>
  <si>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</si>
  <si>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</si>
  <si>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Opravné práce na trati Staňkov - Poběžovice</t>
  </si>
  <si>
    <t>KSO:</t>
  </si>
  <si>
    <t>CC-CZ:</t>
  </si>
  <si>
    <t>Místo:</t>
  </si>
  <si>
    <t>TO Domažlice</t>
  </si>
  <si>
    <t>Datum:</t>
  </si>
  <si>
    <t>14. 3. 2019</t>
  </si>
  <si>
    <t>Zadavatel:</t>
  </si>
  <si>
    <t>IČ:</t>
  </si>
  <si>
    <t>SŽDC s.o. - OŘ Plzeň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</si>
  <si>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</si>
  <si>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</si>
  <si>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</si>
  <si>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</si>
  <si>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</si>
  <si>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</si>
  <si>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</si>
  <si>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Jung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</si>
  <si>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</si>
  <si>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</si>
  <si>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</si>
  <si>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</si>
  <si>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</si>
  <si>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</si>
  <si>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</si>
  <si>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</si>
  <si>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</si>
  <si>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</si>
  <si>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</si>
  <si>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</si>
  <si>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</si>
  <si>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</si>
  <si>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</si>
  <si>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</si>
  <si>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</si>
  <si>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</si>
  <si>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</si>
  <si>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</si>
  <si>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</si>
  <si>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</si>
  <si>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</si>
  <si>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</si>
  <si>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</si>
  <si>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</si>
  <si>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</si>
  <si>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</si>
  <si>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</si>
  <si>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</si>
  <si>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</si>
  <si>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</si>
  <si>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</si>
  <si>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</si>
  <si>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</si>
  <si>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</si>
  <si>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</si>
  <si>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</si>
  <si>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</si>
  <si>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</si>
  <si>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</si>
  <si>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</si>
  <si>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</si>
  <si>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</si>
  <si>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</si>
  <si>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</si>
  <si>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1</t>
  </si>
  <si>
    <t>Odbočka Vránov - Křenovy,</t>
  </si>
  <si>
    <t>STA</t>
  </si>
  <si>
    <t>1</t>
  </si>
  <si>
    <t>{2d3934e3-45a1-4a3f-94c9-09eb4e39455c}</t>
  </si>
  <si>
    <t>2</t>
  </si>
  <si>
    <t>/</t>
  </si>
  <si>
    <t>SO 1.1</t>
  </si>
  <si>
    <t xml:space="preserve"> km 0,165 - 2,073</t>
  </si>
  <si>
    <t>Soupis</t>
  </si>
  <si>
    <t>{eeaba825-d28f-4bbf-854b-372b4fc49ca5}</t>
  </si>
  <si>
    <t>SO 1.2</t>
  </si>
  <si>
    <t xml:space="preserve">Výhybka č. 20 + kolej 2a </t>
  </si>
  <si>
    <t>{40f2d69a-19fe-4418-bcfb-0cdedee11732}</t>
  </si>
  <si>
    <t>SO 2</t>
  </si>
  <si>
    <t>Zastávka Křenovy</t>
  </si>
  <si>
    <t>{1e5b8385-07fa-4726-a2d0-f403a46797ac}</t>
  </si>
  <si>
    <t>SO 2.1</t>
  </si>
  <si>
    <t>Výměna KL, pražců a kolejnic</t>
  </si>
  <si>
    <t>{30d28e9b-f81b-4e26-a4e6-c219321e416b}</t>
  </si>
  <si>
    <t>SO 3</t>
  </si>
  <si>
    <t>Křenovy - Horšovský Týn</t>
  </si>
  <si>
    <t>{b7f1a292-7572-4420-af57-5d115cded38d}</t>
  </si>
  <si>
    <t>SO 3.1</t>
  </si>
  <si>
    <t>Km 2,262 - 2,500</t>
  </si>
  <si>
    <t>{5daf9cb3-e019-4b32-963c-eca5a6aeb1e8}</t>
  </si>
  <si>
    <t>SO 4</t>
  </si>
  <si>
    <t>Materiál objednatele</t>
  </si>
  <si>
    <t>{95590e3b-0976-43de-a0be-26ba9d9f6107}</t>
  </si>
  <si>
    <t>SO 4.1</t>
  </si>
  <si>
    <t>{22398c51-0060-49c7-9bfc-b60e74b62d98}</t>
  </si>
  <si>
    <t>SO 5</t>
  </si>
  <si>
    <t>VRN</t>
  </si>
  <si>
    <t>{5a2d3542-af60-4159-8134-dcdb676f0991}</t>
  </si>
  <si>
    <t>SO 5.1</t>
  </si>
  <si>
    <t>{6756d1b6-5b1f-4e18-8cf5-5cb4aa33c12c}</t>
  </si>
  <si>
    <t>KRYCÍ LIST SOUPISU PRACÍ</t>
  </si>
  <si>
    <t>Objekt:</t>
  </si>
  <si>
    <t>SO 1 - Odbočka Vránov - Křenovy,</t>
  </si>
  <si>
    <t>Soupis:</t>
  </si>
  <si>
    <t xml:space="preserve">SO 1.1 -  km 0,165 - 2,073</t>
  </si>
  <si>
    <t>REKAPITULACE ČLENĚNÍ SOUPISU PRACÍ</t>
  </si>
  <si>
    <t>Kód dílu - Popis</t>
  </si>
  <si>
    <t>Cena celkem [CZK]</t>
  </si>
  <si>
    <t>Náklady ze soupisu prací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</si>
  <si>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</si>
  <si>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</si>
  <si>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</si>
  <si>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</si>
  <si>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</si>
  <si>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</si>
  <si>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</si>
  <si>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</si>
  <si>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</si>
  <si>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</si>
  <si>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</si>
  <si>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</si>
  <si>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</si>
  <si>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</si>
  <si>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</t>
  </si>
  <si>
    <t>5905020020</t>
  </si>
  <si>
    <t>Oprava stezky strojně s odstraněním drnu a nánosu přes 10 cm do 20 cm</t>
  </si>
  <si>
    <t>m2</t>
  </si>
  <si>
    <t>4</t>
  </si>
  <si>
    <t>ROZPOCET</t>
  </si>
  <si>
    <t>-1157562087</t>
  </si>
  <si>
    <t>PP</t>
  </si>
  <si>
    <t>Oprava stezky strojně s odstraněním drnu a nánosu přes 10 cm do 20 cm. Poznámka: 1. V cenách jsou započteny náklady na odtěžení nánosu stezky a rozprostření výzisku na terén nebo naložení na dopravní prostředek a úprava povrchu stezky.</t>
  </si>
  <si>
    <t>VV</t>
  </si>
  <si>
    <t>215*2"Ls"</t>
  </si>
  <si>
    <t>1100*1"Ls"</t>
  </si>
  <si>
    <t>215*2"Ps"</t>
  </si>
  <si>
    <t>465*1"Ps"</t>
  </si>
  <si>
    <t>Součet</t>
  </si>
  <si>
    <t>5915005030</t>
  </si>
  <si>
    <t>Hloubení rýh nebo jam na železničním spodku III. třídy</t>
  </si>
  <si>
    <t>m3</t>
  </si>
  <si>
    <t>1944764068</t>
  </si>
  <si>
    <t>Hloubení rýh nebo jam na železničním spodku III. třídy. Poznámka: 1. V cenách jsou započteny náklady na hloubení a uložení výzisku na terén nebo naložení na dopravní prostředek a uložení na úložišti.</t>
  </si>
  <si>
    <t>2*3,5*0,5</t>
  </si>
  <si>
    <t>3</t>
  </si>
  <si>
    <t>5905085055</t>
  </si>
  <si>
    <t>Souvislé čištění KL strojně koleje pražce betonové rozdělení "u"</t>
  </si>
  <si>
    <t>km</t>
  </si>
  <si>
    <t>-781524944</t>
  </si>
  <si>
    <t>Souvislé čištění KL strojně koleje pražce betonové rozdělení "u". Poznámka: 1. V cenách jsou započteny náklady na kontinuální čištění KL strojní čističkou, případné vložení geosyntetika, rozprostření výzisku na terén nebo naložení na dopravní prostředek, zdvih, úpravu směrového a výškového uspořádání včetně měření mezních stavebních odchylek dle ČSN a technologických veličin, předání tištěných výstupů a úpravu KL do profilu. Platí i pro čištění KL současně s výměnou pražců. 2. V cenách nejsou obsaženy náklady na snížení KL pod patou kolejnice, následnou úpravu směrového a výškového uspořádání dodávku a doplnění kameniva.</t>
  </si>
  <si>
    <t>5905105030</t>
  </si>
  <si>
    <t>Doplnění KL kamenivem souvisle strojně v koleji</t>
  </si>
  <si>
    <t>-120433288</t>
  </si>
  <si>
    <t>Doplnění KL kamenivem souvisle strojně v koleji. Poznámka: 1. V cenách jsou započteny náklady na doplnění kameniva ojediněle ručně vidlemi a/nebo souvisle strojně z výsypných vozů případně nakladačem. 2. V cenách nejsou obsaženy náklady na dodávku kameniva.</t>
  </si>
  <si>
    <t>1908*0,9</t>
  </si>
  <si>
    <t>5</t>
  </si>
  <si>
    <t>M</t>
  </si>
  <si>
    <t>5955101000</t>
  </si>
  <si>
    <t>Kamenivo drcené štěrk frakce 31,5/63 třídy BI</t>
  </si>
  <si>
    <t>t</t>
  </si>
  <si>
    <t>128</t>
  </si>
  <si>
    <t>754089661</t>
  </si>
  <si>
    <t>1717,2*1,426</t>
  </si>
  <si>
    <t>6</t>
  </si>
  <si>
    <t>5906035120</t>
  </si>
  <si>
    <t>Souvislá výměna pražců současně s výměnou nebo čištěním KL pražce betonové příčné vystrojené</t>
  </si>
  <si>
    <t>kus</t>
  </si>
  <si>
    <t>902907094</t>
  </si>
  <si>
    <t>Souvislá výměna pražců současně s výměnou nebo čištěním KL pražce betonové příčné vystrojené. Poznámka: 1. V cenách jsou započteny náklady na demontáž upevňovadel, výměnu pražců, montáž upevňovadel. U nevystrojených a výhybkových pražců dřevěných vrtání otvorů pro vrtule. 2. V cenách nejsou obsaženy náklady na odstranění KL, rozrušení lavičky, podbití pražce, úpravu KL do profilu, snížení KL pod patou kolejnice, doplnění kameniva, dodávku materiálu, dopravu výzisku na skládku a skládkovné.</t>
  </si>
  <si>
    <t>7</t>
  </si>
  <si>
    <t>5908005440</t>
  </si>
  <si>
    <t>Oprava kolejnicového styku demontáž spojek tv. A</t>
  </si>
  <si>
    <t>styk</t>
  </si>
  <si>
    <t>-1509248763</t>
  </si>
  <si>
    <t>Oprava kolejnicového styku demontáž spojek tv. A. Poznámka: 1. V cenách jsou započteny náklady na výměnu, demontáž nebo montáž vniřní spojky a/nebo celého styku a ošetření součástí mazivem. U přechodových spojek se použije položka s větším tvarem. 2. V cenách nejsou obsaženy náklady na dodávku materiálu.</t>
  </si>
  <si>
    <t>8</t>
  </si>
  <si>
    <t>5907025120</t>
  </si>
  <si>
    <t>Výměna kolejnicových pásů současně s výměnou pražců tv. S49 rozdělení "u"</t>
  </si>
  <si>
    <t>m</t>
  </si>
  <si>
    <t>-1686964247</t>
  </si>
  <si>
    <t>Výměna kolejnicových pásů současně s výměnou pražců tv. S49 rozdělení "u". Poznámka: 1. V cenách jsou započteny náklady na demontáž upevňovadel, výměnu kolejnicových pásů, dílů a součástí, montáž upevňovadel, úpravu dilatačních spár, pryžových podložek, zřízení nebo demontáž prozatímních styků a ošetření součástí mazivem. 2. V cenách nejsou započteny náklady na dělení kolejnic, zřízení svaru, demontáž nebo montáž styků.</t>
  </si>
  <si>
    <t>1908*2</t>
  </si>
  <si>
    <t>9</t>
  </si>
  <si>
    <t>9902900200</t>
  </si>
  <si>
    <t xml:space="preserve">Naložení  objemnějšího kusového materiálu, vybouraných hmot</t>
  </si>
  <si>
    <t>1499823463</t>
  </si>
  <si>
    <t>Naložení objemnějšího kusového materiálu, vybouraných hmot Poznámka: Ceny jsou určeny pro nakládání materiálu v případech, kdy není naložení součástí dodávky materiálu nebo není uvedeno v popisu cen a pro nakládání z meziskládky. Ceny se použijí i pro nakládání materiálu z vlastních zásob objednatele.</t>
  </si>
  <si>
    <t>((3816*44,35)/1000)*0,90"staré kolejnice"</t>
  </si>
  <si>
    <t>(3816*49,39)/1000"nové kolejnice"</t>
  </si>
  <si>
    <t>10</t>
  </si>
  <si>
    <t>9902200300</t>
  </si>
  <si>
    <t>Doprava dodávek zhotovitele, dodávek objednatele nebo výzisku mechanizací přes 3,5 t objemnějšího kusového materiálu do 30 km</t>
  </si>
  <si>
    <t>-1045155869</t>
  </si>
  <si>
    <t>Doprava dodávek zhotovitele, dodávek objednatele nebo výzisku mechanizací přes 3,5 t objemnějšího kusového materiálu do 30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</si>
  <si>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48,155"doprava nových kolejnic "</t>
  </si>
  <si>
    <t>11</t>
  </si>
  <si>
    <t>9902200100</t>
  </si>
  <si>
    <t>Doprava dodávek zhotovitele, dodávek objednatele nebo výzisku mechanizací přes 3,5 t objemnějšího kusového materiálu do 10 km</t>
  </si>
  <si>
    <t>262144</t>
  </si>
  <si>
    <t>238950602</t>
  </si>
  <si>
    <t>Doprava dodávek zhotovitele, dodávek objednatele nebo výzisku mechanizací přes 3,5 t objemnějšího kusového materiálu do 10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</si>
  <si>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140,317"doprava nových kolejnic "</t>
  </si>
  <si>
    <t>12</t>
  </si>
  <si>
    <t>512</t>
  </si>
  <si>
    <t>-207675724</t>
  </si>
  <si>
    <t>152,316"doprava starých kolejnic "</t>
  </si>
  <si>
    <t>13</t>
  </si>
  <si>
    <t>5907050130</t>
  </si>
  <si>
    <t>Dělení kolejnic kyslíkem tv. A</t>
  </si>
  <si>
    <t>1833289851</t>
  </si>
  <si>
    <t>Dělení kolejnic kyslíkem tv. A. Poznámka: 1. V cenách jsou započteny náklady na manipulaci podložení, označení a provedení řezu kolejnice.</t>
  </si>
  <si>
    <t>14</t>
  </si>
  <si>
    <t>5910020130</t>
  </si>
  <si>
    <t>Svařování kolejnic termitem plný předehřev standardní spára svar jednotlivý tv. S49</t>
  </si>
  <si>
    <t>svar</t>
  </si>
  <si>
    <t>-38907209</t>
  </si>
  <si>
    <t>Svařování kolejnic termitem plný předehřev standardní spára svar jednotlivý tv. S49.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</si>
  <si>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5910015020</t>
  </si>
  <si>
    <t>Odtavovací stykové svařování mobilní svářečkou kolejnic nových délky do 150 m tv. S49</t>
  </si>
  <si>
    <t>-938189918</t>
  </si>
  <si>
    <t>Odtavovací stykové svařování mobilní svářečkou kolejnic nových délky do 150 m tv. S49. Poznámka: 1. V cenách jsou započteny náklady na vybrání kameniva z mezipražcového prostoru, broušení kontaktních ploch, přisunutí kolejnice na svar, vyrovnání a svaření kolejnic, seříznutí svarového výronku v celém profilu kolejnice, obroušení pojížděných ploch, vizuální prohlídka, měření geometrie svaru a vedení výrobní dokumentace. 2. V cenách nejsou obsaženy náklady na kontrolu svaru ultrazvukem, podbití pražců a demontáž styku.</t>
  </si>
  <si>
    <t>16</t>
  </si>
  <si>
    <t>5910035030</t>
  </si>
  <si>
    <t>Dosažení dovolené upínací teploty v BK prodloužením kolejnicového pásu v koleji tv. S49</t>
  </si>
  <si>
    <t>-182103530</t>
  </si>
  <si>
    <t>Dosažení dovolené upínací teploty v BK prodloužením kolejnicového pásu v koleji tv. S49. Poznámka: 1. V cenách jsou započteny náklady na montáž a demontáž napínacího zařízení nebo ohřevu kolejnic a udržování potřebného prodloužení kolejnicového pásu. 2. V cenách nejsou obsaženy náklady na demontáž upevňovadel a kolejnicových spojek.</t>
  </si>
  <si>
    <t>17</t>
  </si>
  <si>
    <t>5910040330</t>
  </si>
  <si>
    <t>Umožnění volné dilatace kolejnice demontáž upevňovadel s osazením kluzných podložek rozdělení pražců "u"</t>
  </si>
  <si>
    <t>1239658789</t>
  </si>
  <si>
    <t>Umožnění volné dilatace kolejnice demontáž upevňovadel s osazením kluzných podložek rozdělení pražců "u". Poznámka: 1. V cenách jsou započteny náklady na uvolnění, demontáž a rovnoměrné prodloužení nebo zkrácení kolejnice, vyznačení značek a vedení dokumentace. 2. V cenách nejsou obsaženy náklady na demontáž kolejnicových spojek.</t>
  </si>
  <si>
    <t>18</t>
  </si>
  <si>
    <t>5910040430</t>
  </si>
  <si>
    <t>Umožnění volné dilatace kolejnice montáž upevňovadel s odstraněním kluzných podložek rozdělení pražců "u"</t>
  </si>
  <si>
    <t>-221139676</t>
  </si>
  <si>
    <t>Umožnění volné dilatace kolejnice montáž upevňovadel s odstraněním kluzných podložek rozdělení pražců "u". Poznámka: 1. V cenách jsou započteny náklady na uvolnění, demontáž a rovnoměrné prodloužení nebo zkrácení kolejnice, vyznačení značek a vedení dokumentace. 2. V cenách nejsou obsaženy náklady na demontáž kolejnicových spojek.</t>
  </si>
  <si>
    <t>19</t>
  </si>
  <si>
    <t>5910136010</t>
  </si>
  <si>
    <t>Montáž pražcové kotvy v koleji</t>
  </si>
  <si>
    <t>-208425660</t>
  </si>
  <si>
    <t>Montáž pražcové kotvy v koleji. Poznámka: 1. V cenách jsou započteny náklady na odstranění kameniva, montáž, ošetření součásti mazivem a úpravu kameniva. 2. V cenách nejsou obsaženy náklady na dodávku materiálu.</t>
  </si>
  <si>
    <t>20</t>
  </si>
  <si>
    <t>5960101000</t>
  </si>
  <si>
    <t>Pražcové kotvy TDHB pro pražec betonový B 91</t>
  </si>
  <si>
    <t>-667812374</t>
  </si>
  <si>
    <t>5909032020</t>
  </si>
  <si>
    <t>Přesná úprava GPK koleje směrové a výškové uspořádání pražce betonové</t>
  </si>
  <si>
    <t>205453571</t>
  </si>
  <si>
    <t>Přesná úprava GPK koleje směrové a výškové uspořádání pražce betonové. Poznámka: 1. V cenách jsou započteny náklady na úpravu směrového a výškového uspořádání strojní linkou ASP s přesným zaměřením její prostorové polohy, úpravu KL pluhem a měření mezních stavebních odchylek dle ČSN, měření techologických veličin a předání tištěných výstupů objednateli. 2. V cenách nejsou obsaženy náklady na zaměření APK, doplnění a dodávku kameniva a snížení KL pod patou kolejnice.</t>
  </si>
  <si>
    <t>22</t>
  </si>
  <si>
    <t>5914020020</t>
  </si>
  <si>
    <t>Čištění otevřených odvodňovacích zařízení strojně příkop nezpevněný</t>
  </si>
  <si>
    <t>1854802972</t>
  </si>
  <si>
    <t>Čištění otevřených odvodňovacích zařízení strojně příkop nezpevněný. Poznámka: 1. V cenách jsou započteny náklady na odtěžení nánosu a nečistot, rozprostření výzisku na terén nebo naložení na dopravní prostředek. 2. V cenách nejsou obsaženy náklady na dopravu a skládkovné.</t>
  </si>
  <si>
    <t>2150*0,5*0,2</t>
  </si>
  <si>
    <t>23</t>
  </si>
  <si>
    <t>5912065010</t>
  </si>
  <si>
    <t>Montáž zajišťovací značky samostatné konzolové</t>
  </si>
  <si>
    <t>157120656</t>
  </si>
  <si>
    <t>Montáž zajišťovací značky samostatné konzolové. Poznámka: 1. V cenách jsou započteny náklady na montáž součástí značky včetně zemních prací a úpravy terénu. 2. V cenách nejsou obsaženy náklady na dodávku materiálu.</t>
  </si>
  <si>
    <t>24</t>
  </si>
  <si>
    <t>5962119025</t>
  </si>
  <si>
    <t>Zajištění PPK betonový sloupek pro konzolovou značku</t>
  </si>
  <si>
    <t>1040280121</t>
  </si>
  <si>
    <t>25</t>
  </si>
  <si>
    <t>5913060020</t>
  </si>
  <si>
    <t>Demontáž dílů betonové přejezdové konstrukce vnitřního panelu</t>
  </si>
  <si>
    <t>-2140666393</t>
  </si>
  <si>
    <t>Demontáž dílů betonové přejezdové konstrukce vnitřního panelu. Poznámka: 1. V cenách jsou započteny náklady na demontáž konstrukce a naložení na dopravní prostředek.</t>
  </si>
  <si>
    <t>26</t>
  </si>
  <si>
    <t>5913190030</t>
  </si>
  <si>
    <t>Demontáž dřevěných dílů přejezdu trámec vnější části</t>
  </si>
  <si>
    <t>1336835811</t>
  </si>
  <si>
    <t>Demontáž dřevěných dílů přejezdu trámec vnější části. Poznámka: 1. V cenách jsou započteny náklady na demontáž a naložení na dopravní prostředek.</t>
  </si>
  <si>
    <t>27</t>
  </si>
  <si>
    <t>5913250020</t>
  </si>
  <si>
    <t>Zřízení konstrukce vozovky asfaltobetonové těžké</t>
  </si>
  <si>
    <t>1331917431</t>
  </si>
  <si>
    <t>Zřízení konstrukce vozovky asfaltobetonové těžké. Poznámka: 1. V cenách jsou započteny náklady na zřízení netuhé vozovky podle VL s živičným podkladem ze stmelených vrstev podle vzorového lidtu Ž.2. V cenách nejsou obsaženy náklady na dodávku materiálu.</t>
  </si>
  <si>
    <t>28</t>
  </si>
  <si>
    <t>5913245010</t>
  </si>
  <si>
    <t>Oprava komunikace vyplněním trhlin zálivkovou hmotou</t>
  </si>
  <si>
    <t>74900301</t>
  </si>
  <si>
    <t>Oprava komunikace vyplněním trhlin zálivkovou hmotou. Poznámka: 1. V cenách jsou započteny náklady očištění místa od nečistot, vyplnění trhlin zalitím, nerovností nebo výtluku vyplněním a zhutnění výplně. 2. V cenách nejsou obsaženy náklady na dodávku materiálu.</t>
  </si>
  <si>
    <t>29</t>
  </si>
  <si>
    <t>5963146000</t>
  </si>
  <si>
    <t>Asfaltový beton ACO 11S 50/70 střednězrnný-obrusná vrstva</t>
  </si>
  <si>
    <t>1347460599</t>
  </si>
  <si>
    <t>12*0,2*2,2</t>
  </si>
  <si>
    <t>30</t>
  </si>
  <si>
    <t>5963152000</t>
  </si>
  <si>
    <t>Asfaltová zálivka pro trhliny a spáry</t>
  </si>
  <si>
    <t>kg</t>
  </si>
  <si>
    <t>1016741152</t>
  </si>
  <si>
    <t>31</t>
  </si>
  <si>
    <t>5913040020</t>
  </si>
  <si>
    <t>Montáž celopryžové přejezdové konstrukce málo zatížené v koleji část vnitřní</t>
  </si>
  <si>
    <t>1425933123</t>
  </si>
  <si>
    <t>Montáž celopryžové přejezdové konstrukce málo zatížené v koleji část vnitřní. Poznámka: 1. V cenách jsou započteny náklady na montáž konstrukce.2. V cenách nejsou obsaženy náklady na dodávku materiálu.</t>
  </si>
  <si>
    <t>32</t>
  </si>
  <si>
    <t>5913030030</t>
  </si>
  <si>
    <t>Montáž dílů přejezdu celopryžového v koleji náběhový klín</t>
  </si>
  <si>
    <t>1331707851</t>
  </si>
  <si>
    <t>Montáž dílů přejezdu celopryžového v koleji náběhový klín. Poznámka: 1. V cenách jsou započteny náklady na montáž dílů. 2. V cenách nejsou obsaženy náklady na dodávku materiálu.</t>
  </si>
  <si>
    <t>33</t>
  </si>
  <si>
    <t>9903200100</t>
  </si>
  <si>
    <t>Přeprava mechanizace na místo prováděných prací o hmotnosti přes 12 t přes 50 do 100 km</t>
  </si>
  <si>
    <t>-1526381133</t>
  </si>
  <si>
    <t>Přeprava mechanizace na místo prováděných prací o hmotnosti přes 12 t přes 50 do 100 km Poznámka: Ceny jsou určeny pro dopravu mechanizmů na místo prováděných prací po silnici i po kolejích.V ceně jsou započteny i náklady na zpáteční cestu dopravního prostředku. Měrnou jednotkou je kus přepravovaného stroje.</t>
  </si>
  <si>
    <t>34</t>
  </si>
  <si>
    <t>807046973</t>
  </si>
  <si>
    <t>2827*0,09+4*0,3"dřevěné pražce+panely"</t>
  </si>
  <si>
    <t>35</t>
  </si>
  <si>
    <t>9909000100</t>
  </si>
  <si>
    <t>Poplatek za uložení suti nebo hmot na oficiální skládku</t>
  </si>
  <si>
    <t>-279347681</t>
  </si>
  <si>
    <t>Poplatek za uložení suti nebo hmot na oficiální skládku Poznámka: V cenách jsou započteny náklady na uložení stavebního odpadu na oficiální skládku.Je třeba zohlednit regionální rozdíly v cenách poplatků za uložení suti a odpadů. Tyto se mohou výrazně lišit s ohledem nejen na region, ale také na množství a druh ukládaného odpadu.</t>
  </si>
  <si>
    <t>970*1,8+215*1,5"KL+příkopy"</t>
  </si>
  <si>
    <t>36</t>
  </si>
  <si>
    <t>9909000300</t>
  </si>
  <si>
    <t>Poplatek za likvidaci dřevěných kolejnicových podpor</t>
  </si>
  <si>
    <t>1028303123</t>
  </si>
  <si>
    <t>Poplatek za likvidaci dřevěných kolejnicových podpor Poznámka: V cenách jsou započteny náklady na uložení stavebního odpadu na oficiální skládku.Je třeba zohlednit regionální rozdíly v cenách poplatků za uložení suti a odpadů. Tyto se mohou výrazně lišit s ohledem nejen na region, ale také na množství a druh ukládaného odpadu.</t>
  </si>
  <si>
    <t>2826*0,09+4*0,09"pražce+ochranný trámec"</t>
  </si>
  <si>
    <t>37</t>
  </si>
  <si>
    <t>9909000500</t>
  </si>
  <si>
    <t>Poplatek uložení odpadu betonových prefabrikátů</t>
  </si>
  <si>
    <t>1920596129</t>
  </si>
  <si>
    <t>Poplatek uložení odpadu betonových prefabrikátů Poznámka: V cenách jsou započteny náklady na uložení stavebního odpadu na oficiální skládku.Je třeba zohlednit regionální rozdíly v cenách poplatků za uložení suti a odpadů. Tyto se mohou výrazně lišit s ohledem nejen na region, ale také na množství a druh ukládaného odpadu.</t>
  </si>
  <si>
    <t>4*0,3"přejezdové panely"</t>
  </si>
  <si>
    <t>38</t>
  </si>
  <si>
    <t>9909000400</t>
  </si>
  <si>
    <t>Poplatek za likvidaci plastových součástí</t>
  </si>
  <si>
    <t>514497529</t>
  </si>
  <si>
    <t>Poplatek za likvidaci plastových součástí Poznámka: V cenách jsou započteny náklady na uložení stavebního odpadu na oficiální skládku.Je třeba zohlednit regionální rozdíly v cenách poplatků za uložení suti a odpadů. Tyto se mohou výrazně lišit s ohledem nejen na region, ale také na množství a druh ukládaného odpadu.</t>
  </si>
  <si>
    <t>39</t>
  </si>
  <si>
    <t>9902100200</t>
  </si>
  <si>
    <t xml:space="preserve">Doprava dodávek zhotovitele, dodávek objednatele nebo výzisku mechanizací přes 3,5 t sypanin  do 20 km</t>
  </si>
  <si>
    <t>1544840632</t>
  </si>
  <si>
    <t>Doprava dodávek zhotovitele, dodávek objednatele nebo výzisku mechanizací přes 3,5 t sypanin do 20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</si>
  <si>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2068,500"KL+příkopy na skládku"</t>
  </si>
  <si>
    <t>40</t>
  </si>
  <si>
    <t>9902100300</t>
  </si>
  <si>
    <t xml:space="preserve">Doprava dodávek zhotovitele, dodávek objednatele nebo výzisku mechanizací přes 3,5 t sypanin  do 30 km</t>
  </si>
  <si>
    <t>388874774</t>
  </si>
  <si>
    <t>Doprava dodávek zhotovitele, dodávek objednatele nebo výzisku mechanizací přes 3,5 t sypanin do 30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</si>
  <si>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254,700+0,2"dřevěné pražce +plastyna skládku"</t>
  </si>
  <si>
    <t>41</t>
  </si>
  <si>
    <t>1470747976</t>
  </si>
  <si>
    <t>2448,727"doprava kameniva"</t>
  </si>
  <si>
    <t>42</t>
  </si>
  <si>
    <t>9902200700</t>
  </si>
  <si>
    <t>Doprava dodávek zhotovitele, dodávek objednatele nebo výzisku mechanizací přes 3,5 t objemnějšího kusového materiálu do 100 km</t>
  </si>
  <si>
    <t>-757809629</t>
  </si>
  <si>
    <t>Doprava dodávek zhotovitele, dodávek objednatele nebo výzisku mechanizací přes 3,5 t objemnějšího kusového materiálu do 100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</si>
  <si>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6,8+8,183"doprava zajišťovacích značek a pražcových kotev"</t>
  </si>
  <si>
    <t>43</t>
  </si>
  <si>
    <t>1328229305</t>
  </si>
  <si>
    <t>5,280"doprava asfaltu"</t>
  </si>
  <si>
    <t>44</t>
  </si>
  <si>
    <t>9901000900</t>
  </si>
  <si>
    <t>Doprava dodávek zhotovitele, dodávek objednatele nebo výzisku mechanizací o nosnosti do 3,5 t do 200 km</t>
  </si>
  <si>
    <t>-1484334579</t>
  </si>
  <si>
    <t>Doprava dodávek zhotovitele, dodávek objednatele nebo výzisku mechanizací o nosnosti do 3,5 t do 200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</si>
  <si>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1244,56"Přeprava nových pražců"</t>
  </si>
  <si>
    <t xml:space="preserve">SO 1.2 - Výhybka č. 20 + kolej 2a </t>
  </si>
  <si>
    <t>5905020010</t>
  </si>
  <si>
    <t>Oprava stezky strojně s odstraněním drnu a nánosu do 10 cm</t>
  </si>
  <si>
    <t>1840902762</t>
  </si>
  <si>
    <t>Oprava stezky strojně s odstraněním drnu a nánosu do 10 cm. Poznámka: 1. V cenách jsou započteny náklady na odtěžení nánosu stezky a rozprostření výzisku na terén nebo naložení na dopravní prostředek a úprava povrchu stezky.</t>
  </si>
  <si>
    <t>98*1</t>
  </si>
  <si>
    <t>5905035120</t>
  </si>
  <si>
    <t>Výměna KL malou těžící mechanizací včetně lavičky lože zapuštěné</t>
  </si>
  <si>
    <t>-192877467</t>
  </si>
  <si>
    <t>Výměna KL malou těžící mechanizací včetně lavičky lože zapuštěné. Poznámka: 1. V cenách jsou započteny náklady na odtěžení KL s použitím minirypadla, rozprostření výzisku na terén nebo naložení na dopravní prostředek, přehození kameniva, úprava KL do profilu a jeho případné snížení pod patou kolejnice. U výměny KL v celém profilu je v ceně započteno případné uvolnění, posun a dotažení pražce. 2. V cenách nejsou obsaženy náklady na podbití pražce, dodávku a doplnění kameniva.</t>
  </si>
  <si>
    <t>42"výhybka"</t>
  </si>
  <si>
    <t>5905105040</t>
  </si>
  <si>
    <t>Doplnění KL kamenivem souvisle strojně ve výhybce</t>
  </si>
  <si>
    <t>-825250298</t>
  </si>
  <si>
    <t>Doplnění KL kamenivem souvisle strojně ve výhybce. Poznámka: 1. V cenách jsou započteny náklady na doplnění kameniva ojediněle ručně vidlemi a/nebo souvisle strojně z výsypných vozů případně nakladačem. 2. V cenách nejsou obsaženy náklady na dodávku kameniva.</t>
  </si>
  <si>
    <t>5905025110</t>
  </si>
  <si>
    <t>Doplnění stezky štěrkodrtí souvislé</t>
  </si>
  <si>
    <t>-282222752</t>
  </si>
  <si>
    <t>Doplnění stezky štěrkodrtí souvislé. Poznámka: 1. V cenách jsou započteny náklady na doplnění kameniva stezky ojediněle ručně z vozíku nebo souvisle mechanizací z vozíků nebo železničních vozů. 2. V cenách nejsou obsaženy náklady na dodávku kameniva.</t>
  </si>
  <si>
    <t>-1380187799</t>
  </si>
  <si>
    <t>42*1,418</t>
  </si>
  <si>
    <t>5955101025</t>
  </si>
  <si>
    <t>Kamenivo drcené drť frakce 4/8</t>
  </si>
  <si>
    <t>-2065541502</t>
  </si>
  <si>
    <t>3,000*1,5</t>
  </si>
  <si>
    <t>5906020120</t>
  </si>
  <si>
    <t>Souvislá výměna pražců v KL otevřeném i zapuštěném pražce betonové příčné vystrojené</t>
  </si>
  <si>
    <t>-1901106794</t>
  </si>
  <si>
    <t>Souvislá výměna pražců v KL otevřeném i zapuštěném pražce betonové příčné vystrojené. Poznámka: 1. V cenách jsou započteny náklady na souvislou výměnu pražců, demontáž upevňovadel, odstranění KL a části stezky, vysunutí a výměnu pražců, montáž upevňovadel, úpravu KL a části stezky, ošetření součástí mazivem a naložení výzisku na dopravní prostředek. U nevystrojených a výhybkových pražců dřevěných vrtání otvorů pro vrtule. 2. V cenách nejsou obsaženy náklady na podbití pražců, snížení KL pod patou kolejnice, dodávku materiálu, dopravu výzisku na skládku a skládkovné.</t>
  </si>
  <si>
    <t>5906035030</t>
  </si>
  <si>
    <t>Souvislá výměna pražců současně s výměnou nebo čištěním KL pražce dřevěné výhybkové délky do 3 m</t>
  </si>
  <si>
    <t>931012111</t>
  </si>
  <si>
    <t>Souvislá výměna pražců současně s výměnou nebo čištěním KL pražce dřevěné výhybkové délky do 3 m. Poznámka: 1. V cenách jsou započteny náklady na demontáž upevňovadel, výměnu pražců, montáž upevňovadel. U nevystrojených a výhybkových pražců dřevěných vrtání otvorů pro vrtule. 2. V cenách nejsou obsaženy náklady na odstranění KL, rozrušení lavičky, podbití pražce, úpravu KL do profilu, snížení KL pod patou kolejnice, doplnění kameniva, dodávku materiálu, dopravu výzisku na skládku a skládkovné.</t>
  </si>
  <si>
    <t>5906035040</t>
  </si>
  <si>
    <t>Souvislá výměna pražců současně s výměnou nebo čištěním KL pražce dřevěné výhybkové délky přes 3 do 4 m</t>
  </si>
  <si>
    <t>-495432607</t>
  </si>
  <si>
    <t>Souvislá výměna pražců současně s výměnou nebo čištěním KL pražce dřevěné výhybkové délky přes 3 do 4 m. Poznámka: 1. V cenách jsou započteny náklady na demontáž upevňovadel, výměnu pražců, montáž upevňovadel. U nevystrojených a výhybkových pražců dřevěných vrtání otvorů pro vrtule. 2. V cenách nejsou obsaženy náklady na odstranění KL, rozrušení lavičky, podbití pražce, úpravu KL do profilu, snížení KL pod patou kolejnice, doplnění kameniva, dodávku materiálu, dopravu výzisku na skládku a skládkovné.</t>
  </si>
  <si>
    <t>5906035050</t>
  </si>
  <si>
    <t>Souvislá výměna pražců současně s výměnou nebo čištěním KL pražce dřevěné výhybkové délky přes 4 do 5 m</t>
  </si>
  <si>
    <t>355269022</t>
  </si>
  <si>
    <t>Souvislá výměna pražců současně s výměnou nebo čištěním KL pražce dřevěné výhybkové délky přes 4 do 5 m. Poznámka: 1. V cenách jsou započteny náklady na demontáž upevňovadel, výměnu pražců, montáž upevňovadel. U nevystrojených a výhybkových pražců dřevěných vrtání otvorů pro vrtule. 2. V cenách nejsou obsaženy náklady na odstranění KL, rozrušení lavičky, podbití pražce, úpravu KL do profilu, snížení KL pod patou kolejnice, doplnění kameniva, dodávku materiálu, dopravu výzisku na skládku a skládkovné.</t>
  </si>
  <si>
    <t>5958134075</t>
  </si>
  <si>
    <t>Součásti upevňovací vrtule R1(145)</t>
  </si>
  <si>
    <t>-1693168479</t>
  </si>
  <si>
    <t>5958134080</t>
  </si>
  <si>
    <t>Součásti upevňovací vrtule R2 (160)</t>
  </si>
  <si>
    <t>551864361</t>
  </si>
  <si>
    <t>5958134040</t>
  </si>
  <si>
    <t>Součásti upevňovací kroužek pružný dvojitý Fe 6</t>
  </si>
  <si>
    <t>-1328588994</t>
  </si>
  <si>
    <t>472+312</t>
  </si>
  <si>
    <t>5958158005</t>
  </si>
  <si>
    <t xml:space="preserve">Podložka pryžová pod patu kolejnice S49  183/126/6</t>
  </si>
  <si>
    <t>1264740543</t>
  </si>
  <si>
    <t>5958158070</t>
  </si>
  <si>
    <t>Podložka polyetylenová pod podkladnici 380/160/2 (S4, R4)</t>
  </si>
  <si>
    <t>-1138813875</t>
  </si>
  <si>
    <t>5958128010</t>
  </si>
  <si>
    <t>Komplety ŽS 4 (šroub RS 1, matice M 24, podložka Fe6, svěrka ŽS4)</t>
  </si>
  <si>
    <t>-1757595205</t>
  </si>
  <si>
    <t>222*2</t>
  </si>
  <si>
    <t>5908052050</t>
  </si>
  <si>
    <t>Výměna podložky polyetylenové pod abnormální podkladnici</t>
  </si>
  <si>
    <t>786346701</t>
  </si>
  <si>
    <t>Výměna podložky polyetylenové pod abnormální podkladnici. Poznámka: 1. V cenách jsou započteny náklady na demontáž upevňovadel, výměnu součásti, montáž upevňovadel a ošetření součástí mazivem. 2. V cenách nejsou obsaženy náklady na dodávku materiálu.</t>
  </si>
  <si>
    <t>5958173000</t>
  </si>
  <si>
    <t>Polyetylenové pásy v kotoučích</t>
  </si>
  <si>
    <t>1310465246</t>
  </si>
  <si>
    <t>70*0,25</t>
  </si>
  <si>
    <t>5909032010</t>
  </si>
  <si>
    <t>Přesná úprava GPK koleje směrové a výškové uspořádání pražce dřevěné nebo ocelové</t>
  </si>
  <si>
    <t>-1074731314</t>
  </si>
  <si>
    <t>Přesná úprava GPK koleje směrové a výškové uspořádání pražce dřevěné nebo ocelové. Poznámka: 1. V cenách jsou započteny náklady na úpravu směrového a výškového uspořádání strojní linkou ASP s přesným zaměřením její prostorové polohy, úpravu KL pluhem a měření mezních stavebních odchylek dle ČSN, měření techologických veličin a předání tištěných výstupů objednateli. 2. V cenách nejsou obsaženy náklady na zaměření APK, doplnění a dodávku kameniva a snížení KL pod patou kolejnice.</t>
  </si>
  <si>
    <t>5909042010</t>
  </si>
  <si>
    <t>Přesná úprava GPK výhybky směrové a výškové uspořádání pražce dřevěné nebo ocelové</t>
  </si>
  <si>
    <t>1825035792</t>
  </si>
  <si>
    <t>Přesná úprava GPK výhybky směrové a výškové uspořádání pražce dřevěné nebo ocelové. Poznámka: 1. V cenách jsou započteny náklady na úpravu směrového a výškového uspořádání strojní linkou ASP s přesným zaměřením její prostorové polohy, úpravu KL pluhem a měření mezních stavebních odchylek dle ČSN, měření techologických veličin a předání tištěných výstupů objednateli. 2. V cenách nejsou obsaženy náklady na zaměření APK, doplnění a dodávku kameniva a snížení KL pod patou kolejnice.</t>
  </si>
  <si>
    <t>5911313020</t>
  </si>
  <si>
    <t>Seřízení hákového závěru výhybky jednoduché jednozávěrové soustavy S49</t>
  </si>
  <si>
    <t>1686187574</t>
  </si>
  <si>
    <t>Seřízení hákového závěru výhybky jednoduché jednozávěrové soustavy S49. Poznámka: 1. V cenách jsou započteny náklady na demontáž nebo montáž součástí, seřízení zdvihu, rozevření a záklesu háku, mezery mezi jazykem a opornicí v místě první hákové stěžejky, oprava nebo výměna čepů a pouzder jazyků a vymezení vůlí závěru, seřízení výměníku a závěru, seřízení a přezkoušení chodu závěru, provedení západkové zkoušky a ošetření součástí mazivem. U kloubových jazyků vymezení vůle pouzder a čepů. 2. V cenách nejsou obsaženy náklady na dodávku materiálu.</t>
  </si>
  <si>
    <t>474143722</t>
  </si>
  <si>
    <t>42*1,8"KL"</t>
  </si>
  <si>
    <t>-1964144397</t>
  </si>
  <si>
    <t>32*0,09+5,930</t>
  </si>
  <si>
    <t>-421911643</t>
  </si>
  <si>
    <t>458574029</t>
  </si>
  <si>
    <t>75,600"KL na skládku"</t>
  </si>
  <si>
    <t>-1095567807</t>
  </si>
  <si>
    <t>8,810+0,05"dřevěné pražce+plasty na skládku"</t>
  </si>
  <si>
    <t>1086276807</t>
  </si>
  <si>
    <t>59,556+4,5"doprava kameniva"</t>
  </si>
  <si>
    <t>SO 2 - Zastávka Křenovy</t>
  </si>
  <si>
    <t>SO 2.1 - Výměna KL, pražců a kolejnic</t>
  </si>
  <si>
    <t>5905023020</t>
  </si>
  <si>
    <t>Úprava povrchu stezky rozprostřením štěrkodrtě přes 3 do 5 cm</t>
  </si>
  <si>
    <t>-1386070949</t>
  </si>
  <si>
    <t>Úprava povrchu stezky rozprostřením štěrkodrtě přes 3 do 5 cm. Poznámka: 1. V cenách jsou započteny náklady na rozprostření a urovnání kameniva včetně zhutnění povrchu stezky. Platí pro nový i stávající stav. 2. V cenách nejsou obsaženy náklady na dodávku drtě její doplnění a rozprostření.</t>
  </si>
  <si>
    <t>250+120</t>
  </si>
  <si>
    <t>470381672</t>
  </si>
  <si>
    <t>370*0,05</t>
  </si>
  <si>
    <t>404672300</t>
  </si>
  <si>
    <t>28*4*0,4"výhybka č. 1"</t>
  </si>
  <si>
    <t>26*4*0,4"výhybka č. 2"</t>
  </si>
  <si>
    <t>137*3,5*0,4"kolej č.1</t>
  </si>
  <si>
    <t>136*3,5*0,4"kolej č. 3"</t>
  </si>
  <si>
    <t>412315711</t>
  </si>
  <si>
    <t>468</t>
  </si>
  <si>
    <t>-21545664</t>
  </si>
  <si>
    <t>468*1,426"Svržno"</t>
  </si>
  <si>
    <t>-443326311</t>
  </si>
  <si>
    <t>18,5*1,5</t>
  </si>
  <si>
    <t>355063270</t>
  </si>
  <si>
    <t>5999010020</t>
  </si>
  <si>
    <t>Vyjmutí a snesení konstrukcí nebo dílů hmotnosti přes 10 do 20 t</t>
  </si>
  <si>
    <t>-1041325076</t>
  </si>
  <si>
    <t>Vyjmutí a snesení konstrukcí nebo dílů hmotnosti přes 10 do 20 t. Poznámka: 1. V cenách jsou započteny náklady na manipulaci vyjmutí a snesení zdvihacím prostředkem, naložení, složení, přeprava v místě technologické manipulace. Položka obsahuje náklady na práce v blízkosti trakčního vedení.</t>
  </si>
  <si>
    <t>205,105*0,273"Kolej č.1 a 3"</t>
  </si>
  <si>
    <t>5906130400</t>
  </si>
  <si>
    <t>Montáž kolejového roštu v ose koleje pražce betonové vystrojené tv. S49 rozdělení "u"</t>
  </si>
  <si>
    <t>435821638</t>
  </si>
  <si>
    <t>Montáž kolejového roštu v ose koleje pražce betonové vystrojené tv. S49 rozdělení "u". Poznámka: 1. V cenách jsou započteny náklady na vrtání pražců dřevěných nevystrojených, manipulaci a montáž KR. 2. V cenách nejsou obsaženy náklady na dodávku materiálu.</t>
  </si>
  <si>
    <t>5906130380</t>
  </si>
  <si>
    <t>Montáž kolejového roštu v ose koleje pražce betonové vystrojené tv. S49 rozdělení "c"</t>
  </si>
  <si>
    <t>-1474671964</t>
  </si>
  <si>
    <t>Montáž kolejového roštu v ose koleje pražce betonové vystrojené tv. S49 rozdělení "c". Poznámka: 1. V cenách jsou započteny náklady na vrtání pražců dřevěných nevystrojených, manipulaci a montáž KR. 2. V cenách nejsou obsaženy náklady na dodávku materiálu.</t>
  </si>
  <si>
    <t>5906045010</t>
  </si>
  <si>
    <t>Příplatek za překážku po jedné straně koleje</t>
  </si>
  <si>
    <t>-682486952</t>
  </si>
  <si>
    <t>Příplatek za překážku po jedné straně koleje. Poznámka: 1. V cenách jsou započteny náklady na obtížnou manipulaci u překážky dlouhé alespoň 0,5 metru a vzdálené méně než 2,5 metru od osy koleje. Pro výkon se stanoví délka nezbytně nutná.</t>
  </si>
  <si>
    <t>50+100</t>
  </si>
  <si>
    <t>5905065010</t>
  </si>
  <si>
    <t>Samostatná úprava vrstvy kolejového lože pod ložnou plochou pražců v koleji</t>
  </si>
  <si>
    <t>1089975101</t>
  </si>
  <si>
    <t>Samostatná úprava vrstvy kolejového lože pod ložnou plochou pražců v koleji. Poznámka: 1. V cenách jsou započteny náklady na urovnání a homogenizaci vrstvy kameniva. 2. V cenách nejsou obsaženy náklady na dodávku a doplnění kameniva.</t>
  </si>
  <si>
    <t>28*4"výhybka č. 1"</t>
  </si>
  <si>
    <t>26*4"výhybka č. 2"</t>
  </si>
  <si>
    <t>137*3,5"kolej č.1</t>
  </si>
  <si>
    <t>136*3,5"kolej č. 3"</t>
  </si>
  <si>
    <t>5907050020</t>
  </si>
  <si>
    <t>Dělení kolejnic řezáním nebo rozbroušením tv. S49</t>
  </si>
  <si>
    <t>-585270838</t>
  </si>
  <si>
    <t>Dělení kolejnic řezáním nebo rozbroušením tv. S49. Poznámka: 1. V cenách jsou započteny náklady na manipulaci podložení, označení a provedení řezu kolejnice.</t>
  </si>
  <si>
    <t>-1388513087</t>
  </si>
  <si>
    <t>5910020030</t>
  </si>
  <si>
    <t>Svařování kolejnic termitem plný předehřev standardní spára svar sériový tv. S49</t>
  </si>
  <si>
    <t>-2002551066</t>
  </si>
  <si>
    <t>Svařování kolejnic termitem plný předehřev standardní spára svar sériový tv. S49.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</si>
  <si>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93003197</t>
  </si>
  <si>
    <t>-2142242489</t>
  </si>
  <si>
    <t>-1064752367</t>
  </si>
  <si>
    <t>137*2</t>
  </si>
  <si>
    <t>-794718207</t>
  </si>
  <si>
    <t>5910040310</t>
  </si>
  <si>
    <t>Umožnění volné dilatace kolejnice demontáž upevňovadel s osazením kluzných podložek rozdělení pražců "c"</t>
  </si>
  <si>
    <t>205214825</t>
  </si>
  <si>
    <t>Umožnění volné dilatace kolejnice demontáž upevňovadel s osazením kluzných podložek rozdělení pražců "c". Poznámka: 1. V cenách jsou započteny náklady na uvolnění, demontáž a rovnoměrné prodloužení nebo zkrácení kolejnice, vyznačení značek a vedení dokumentace. 2. V cenách nejsou obsaženy náklady na demontáž kolejnicových spojek.</t>
  </si>
  <si>
    <t>136*2</t>
  </si>
  <si>
    <t>5910040410</t>
  </si>
  <si>
    <t>Umožnění volné dilatace kolejnice montáž upevňovadel s odstraněním kluzných podložek rozdělení pražců "c"</t>
  </si>
  <si>
    <t>-1015843049</t>
  </si>
  <si>
    <t>Umožnění volné dilatace kolejnice montáž upevňovadel s odstraněním kluzných podložek rozdělení pražců "c". Poznámka: 1. V cenách jsou započteny náklady na uvolnění, demontáž a rovnoměrné prodloužení nebo zkrácení kolejnice, vyznačení značek a vedení dokumentace. 2. V cenách nejsou obsaženy náklady na demontáž kolejnicových spojek.</t>
  </si>
  <si>
    <t>837537634</t>
  </si>
  <si>
    <t>0,137+0,136</t>
  </si>
  <si>
    <t>-407231004</t>
  </si>
  <si>
    <t>48,196+37,833</t>
  </si>
  <si>
    <t>-833798457</t>
  </si>
  <si>
    <t>23+28</t>
  </si>
  <si>
    <t>-892211461</t>
  </si>
  <si>
    <t>18+17</t>
  </si>
  <si>
    <t>77266915</t>
  </si>
  <si>
    <t>11+10</t>
  </si>
  <si>
    <t>1768221164</t>
  </si>
  <si>
    <t>(104+102)*2+202*4</t>
  </si>
  <si>
    <t>742224210</t>
  </si>
  <si>
    <t>408+378</t>
  </si>
  <si>
    <t>1812503875</t>
  </si>
  <si>
    <t>228+232</t>
  </si>
  <si>
    <t>1004994948</t>
  </si>
  <si>
    <t>636+610</t>
  </si>
  <si>
    <t>1684967399</t>
  </si>
  <si>
    <t>104+102+404</t>
  </si>
  <si>
    <t>5958158060</t>
  </si>
  <si>
    <t>Podložka polyetylenová pod podkladnici 330/170/2 (tv. T5)</t>
  </si>
  <si>
    <t>1672974138</t>
  </si>
  <si>
    <t>104+102</t>
  </si>
  <si>
    <t>-1044812464</t>
  </si>
  <si>
    <t>54+55</t>
  </si>
  <si>
    <t>985064893</t>
  </si>
  <si>
    <t>109*0,25</t>
  </si>
  <si>
    <t>5911313030</t>
  </si>
  <si>
    <t>Seřízení hákového závěru výhybky jednoduché jednozávěrové soustavy T</t>
  </si>
  <si>
    <t>-1519275757</t>
  </si>
  <si>
    <t>Seřízení hákového závěru výhybky jednoduché jednozávěrové soustavy T. Poznámka: 1. V cenách jsou započteny náklady na demontáž nebo montáž součástí, seřízení zdvihu, rozevření a záklesu háku, mezery mezi jazykem a opornicí v místě první hákové stěžejky, oprava nebo výměna čepů a pouzder jazyků a vymezení vůlí závěru, seřízení výměníku a závěru, seřízení a přezkoušení chodu závěru, provedení západkové zkoušky a ošetření součástí mazivem. U kloubových jazyků vymezení vůle pouzder a čepů. 2. V cenách nejsou obsaženy náklady na dodávku materiálu.</t>
  </si>
  <si>
    <t>872633646</t>
  </si>
  <si>
    <t>5914120070</t>
  </si>
  <si>
    <t>Demontáž nástupiště úrovňového Sudop K (KD,KS) 150</t>
  </si>
  <si>
    <t>-1289937061</t>
  </si>
  <si>
    <t>Demontáž nástupiště úrovňového Sudop K (KD,KS) 150. Poznámka: 1. V cenách jsou započteny náklady na snesení dílů i zásypu a jejich uložení na plochu nebo naložení na dopravní prostředek a uložení na úložišti.</t>
  </si>
  <si>
    <t>5914130070</t>
  </si>
  <si>
    <t>Montáž nástupiště úrovňového Sudop K (KD,KS) 150</t>
  </si>
  <si>
    <t>1373769085</t>
  </si>
  <si>
    <t>Montáž nástupiště úrovňového Sudop K (KD,KS) 150. Poznámka: 1. V cenách jsou započteny náklady na úpravu terénu, montáž a zásyp podle vzorového listu.2. V cenách nejsou obsaženy náklady na dodávku materiálu.</t>
  </si>
  <si>
    <t>5915010020</t>
  </si>
  <si>
    <t>Těžení zeminy nebo horniny železničního spodku II. třídy</t>
  </si>
  <si>
    <t>-1048751726</t>
  </si>
  <si>
    <t>Těžení zeminy nebo horniny železničního spodku II. třídy. Poznámka: 1. V cenách jsou započteny náklady na těžení a uložení výzisku na terén nebo naložení na dopravní prostředek a uložení na úložišti.</t>
  </si>
  <si>
    <t>10"nástupiště+chodník"</t>
  </si>
  <si>
    <t>5964161010</t>
  </si>
  <si>
    <t>Beton lehce zhutnitelný C 20/25;X0 F5 2 285 2 765</t>
  </si>
  <si>
    <t>2038816942</t>
  </si>
  <si>
    <t>5955101015</t>
  </si>
  <si>
    <t>Kamenivo drcené štěrkodrť frakce 0/22</t>
  </si>
  <si>
    <t>1672837174</t>
  </si>
  <si>
    <t>10*1,8</t>
  </si>
  <si>
    <t>14314070</t>
  </si>
  <si>
    <t>5912010100</t>
  </si>
  <si>
    <t>Výměna návěstidla včetně sloupku konce nástupiště</t>
  </si>
  <si>
    <t>1628619851</t>
  </si>
  <si>
    <t>Výměna návěstidla včetně sloupku konce nástupiště. Poznámka: 1. V cenách jsou započteny náklady na demontáž, výměnu a montáž sloupku a návěstidla.2. V cenách nejsou obsaženy náklady na dodávku materiálu.</t>
  </si>
  <si>
    <t>5912010120</t>
  </si>
  <si>
    <t>Výměna návěstidla včetně sloupku tabule před zastávkou</t>
  </si>
  <si>
    <t>1240126341</t>
  </si>
  <si>
    <t>Výměna návěstidla včetně sloupku tabule před zastávkou. Poznámka: 1. V cenách jsou započteny náklady na demontáž, výměnu a montáž sloupku a návěstidla. 2. V cenách nejsou obsaženy náklady na dodávku materiálu.</t>
  </si>
  <si>
    <t>45</t>
  </si>
  <si>
    <t>5962101045</t>
  </si>
  <si>
    <t>Návěstidlo konec nástupiště</t>
  </si>
  <si>
    <t>-1142407202</t>
  </si>
  <si>
    <t>46</t>
  </si>
  <si>
    <t>5962101050</t>
  </si>
  <si>
    <t>Návěstidlo tabule před zastávkou</t>
  </si>
  <si>
    <t>444511690</t>
  </si>
  <si>
    <t>47</t>
  </si>
  <si>
    <t>5962113000</t>
  </si>
  <si>
    <t>Sloupek ocelový pozinkovaný 70 mm</t>
  </si>
  <si>
    <t>1804213254</t>
  </si>
  <si>
    <t>48</t>
  </si>
  <si>
    <t>5962114000</t>
  </si>
  <si>
    <t>Výstroj sloupku objímka 50 až 100 mm kompletní</t>
  </si>
  <si>
    <t>1121598820</t>
  </si>
  <si>
    <t>49</t>
  </si>
  <si>
    <t>5962114015</t>
  </si>
  <si>
    <t>Výstroj sloupku víčko plast 70 mm</t>
  </si>
  <si>
    <t>1979875533</t>
  </si>
  <si>
    <t>50</t>
  </si>
  <si>
    <t>156944023</t>
  </si>
  <si>
    <t>6,5+6,4"dřevěné pražce"</t>
  </si>
  <si>
    <t>51</t>
  </si>
  <si>
    <t>200207431</t>
  </si>
  <si>
    <t>468,600*1,8</t>
  </si>
  <si>
    <t>52</t>
  </si>
  <si>
    <t>1451506120</t>
  </si>
  <si>
    <t>53</t>
  </si>
  <si>
    <t>381618467</t>
  </si>
  <si>
    <t>843,480"KL na skládku"</t>
  </si>
  <si>
    <t>54</t>
  </si>
  <si>
    <t>708804454</t>
  </si>
  <si>
    <t>667,368+27,750+5+18"doprava kameniva"</t>
  </si>
  <si>
    <t>55</t>
  </si>
  <si>
    <t>-1232722397</t>
  </si>
  <si>
    <t>6,5+6,4"odvoz dřevěných pražců na skládku"</t>
  </si>
  <si>
    <t>56</t>
  </si>
  <si>
    <t>9902100700</t>
  </si>
  <si>
    <t xml:space="preserve">Doprava dodávek zhotovitele, dodávek objednatele nebo výzisku mechanizací přes 3,5 t sypanin  do 100 km</t>
  </si>
  <si>
    <t>1674510292</t>
  </si>
  <si>
    <t>Doprava dodávek zhotovitele, dodávek objednatele nebo výzisku mechanizací přes 3,5 t sypanin do 100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</si>
  <si>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2,5"doprava drobného kolejiva"</t>
  </si>
  <si>
    <t>57</t>
  </si>
  <si>
    <t>9901000700</t>
  </si>
  <si>
    <t>Doprava dodávek zhotovitele, dodávek objednatele nebo výzisku mechanizací o nosnosti do 3,5 t do 100 km</t>
  </si>
  <si>
    <t>1183279663</t>
  </si>
  <si>
    <t>Doprava dodávek zhotovitele, dodávek objednatele nebo výzisku mechanizací o nosnosti do 3,5 t do 100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</si>
  <si>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58</t>
  </si>
  <si>
    <t>7590917010</t>
  </si>
  <si>
    <t>Demontáž výkolejky bez návěstního tělesa se zámkem jednoduchým</t>
  </si>
  <si>
    <t>64</t>
  </si>
  <si>
    <t>152879093</t>
  </si>
  <si>
    <t>59</t>
  </si>
  <si>
    <t>7590915010</t>
  </si>
  <si>
    <t>Montáž výkolejky bez návěstního tělesa se zámkem jednoduchým</t>
  </si>
  <si>
    <t>-1830446589</t>
  </si>
  <si>
    <t>Montáž výkolejky bez návěstního tělesa se zámkem jednoduchým - položení na dřevěné pražce, označení a vyvrtání otvorů, položení a přišroubování na paty kolejnice, přišroubování dosedacího úhelníku, vyzkoušení, úprava typu klíče, očíslování výkolejky, nátěr</t>
  </si>
  <si>
    <t>SO 3 - Křenovy - Horšovský Týn</t>
  </si>
  <si>
    <t>SO 3.1 - Km 2,262 - 2,500</t>
  </si>
  <si>
    <t>184485112</t>
  </si>
  <si>
    <t>80*2"Ps"</t>
  </si>
  <si>
    <t>80*1"Ps"</t>
  </si>
  <si>
    <t>1711786898</t>
  </si>
  <si>
    <t>2*3,5*0,5+9*0,5*0,5</t>
  </si>
  <si>
    <t>-564743297</t>
  </si>
  <si>
    <t>474119984</t>
  </si>
  <si>
    <t>238*0,9</t>
  </si>
  <si>
    <t>-2054563869</t>
  </si>
  <si>
    <t>214,200*1,426</t>
  </si>
  <si>
    <t>515951411</t>
  </si>
  <si>
    <t>5908005430</t>
  </si>
  <si>
    <t>Oprava kolejnicového styku demontáž spojek tv. S49</t>
  </si>
  <si>
    <t>-1389597687</t>
  </si>
  <si>
    <t>Oprava kolejnicového styku demontáž spojek tv. S49. Poznámka: 1. V cenách jsou započteny náklady na výměnu, demontáž nebo montáž vniřní spojky a/nebo celého styku a ošetření součástí mazivem. U přechodových spojek se použije položka s větším tvarem. 2. V cenách nejsou obsaženy náklady na dodávku materiálu.</t>
  </si>
  <si>
    <t>1945889462</t>
  </si>
  <si>
    <t>249259147</t>
  </si>
  <si>
    <t>-1408733424</t>
  </si>
  <si>
    <t>-1981852227</t>
  </si>
  <si>
    <t>-1057773507</t>
  </si>
  <si>
    <t>-1905168906</t>
  </si>
  <si>
    <t>-339632123</t>
  </si>
  <si>
    <t>-2011778143</t>
  </si>
  <si>
    <t>-1222859109</t>
  </si>
  <si>
    <t>2012782226</t>
  </si>
  <si>
    <t>1442051860</t>
  </si>
  <si>
    <t>350*0,5*0,2</t>
  </si>
  <si>
    <t>333192120</t>
  </si>
  <si>
    <t>-1975284362</t>
  </si>
  <si>
    <t>874557984</t>
  </si>
  <si>
    <t>5913215020</t>
  </si>
  <si>
    <t>Demontáž kolejnicových dílů přejezdu ochranná kolejnice</t>
  </si>
  <si>
    <t>46199359</t>
  </si>
  <si>
    <t>Demontáž kolejnicových dílů přejezdu ochranná kolejnice. Poznámka: 1. V cenách jsou započteny náklady na demontáž a naložení na dopravní prostředek.</t>
  </si>
  <si>
    <t>765572846</t>
  </si>
  <si>
    <t>5913235020</t>
  </si>
  <si>
    <t>Dělení AB komunikace řezáním hloubky do 20 cm</t>
  </si>
  <si>
    <t>-381285892</t>
  </si>
  <si>
    <t>Dělení AB komunikace řezáním hloubky do 20 cm. Poznámka: 1. V cenách jsou započteny náklady na provedení úkolu.</t>
  </si>
  <si>
    <t>5913240020</t>
  </si>
  <si>
    <t>Odstranění AB komunikace odtěžením nebo frézováním hloubky do 20 cm</t>
  </si>
  <si>
    <t>2001209052</t>
  </si>
  <si>
    <t>Odstranění AB komunikace odtěžením nebo frézováním hloubky do 20 cm. Poznámka: 1. V cenách jsou započteny náklady na odtěžení nebo frézování a naložení výzisku na dopravní prostředek.</t>
  </si>
  <si>
    <t>-704754</t>
  </si>
  <si>
    <t>16,2+36</t>
  </si>
  <si>
    <t>1608298422</t>
  </si>
  <si>
    <t>-1880674583</t>
  </si>
  <si>
    <t>52,2*0,2*2,2</t>
  </si>
  <si>
    <t>548423219</t>
  </si>
  <si>
    <t>805794543</t>
  </si>
  <si>
    <t>5,4+9</t>
  </si>
  <si>
    <t>5914035560</t>
  </si>
  <si>
    <t>Zřízení otevřených odvodňovacích zařízení prahové vpusti monolitická betonová konstrukce</t>
  </si>
  <si>
    <t>-1142050491</t>
  </si>
  <si>
    <t>Zřízení otevřených odvodňovacích zařízení prahové vpusti monolitická betonová konstrukce. Poznámka: 1. V cenách jsou započteny náklady na zřízení podkladní vrstvy a uložení zařízení podle vzorového listu a rozprostření výzisku na terén nebo naložení na dopravní prostředek. 2. V cenách nejsou obsaženy náklady na provedení výkopku, ruční dočištění a dodávku materiálu.</t>
  </si>
  <si>
    <t>5964121000</t>
  </si>
  <si>
    <t>Prahová vpusť výztužné vč. mříží</t>
  </si>
  <si>
    <t>1025160029</t>
  </si>
  <si>
    <t>5964161015</t>
  </si>
  <si>
    <t>Beton lehce zhutnitelný C 20/25;XC2 vyhovuje i XC1 F5 2 365 2 862</t>
  </si>
  <si>
    <t>-9408427</t>
  </si>
  <si>
    <t>-1354653295</t>
  </si>
  <si>
    <t>353*0,09"dřevěné pražce"</t>
  </si>
  <si>
    <t>-1556028807</t>
  </si>
  <si>
    <t>214,200*1,8+35*1,5"KL+příkopy"</t>
  </si>
  <si>
    <t>-1174164685</t>
  </si>
  <si>
    <t>353*0,09</t>
  </si>
  <si>
    <t>-462755222</t>
  </si>
  <si>
    <t>9909000600</t>
  </si>
  <si>
    <t>Poplatek za recyklaci odpadu</t>
  </si>
  <si>
    <t>637260998</t>
  </si>
  <si>
    <t>Poplatek za recyklaci odpadu Poznámka: V cenách jsou započteny náklady na uložení stavebního odpadu na oficiální skládku.Je třeba zohlednit regionální rozdíly v cenách poplatků za uložení suti a odpadů. Tyto se mohou výrazně lišit s ohledem nejen na region, ale také na množství a druh ukládaného odpadu.</t>
  </si>
  <si>
    <t>40*0,2*2,2</t>
  </si>
  <si>
    <t>751897539</t>
  </si>
  <si>
    <t>438,060"KL+příkopy na skládku"</t>
  </si>
  <si>
    <t>1504290663</t>
  </si>
  <si>
    <t>353*0,09"dřevěné pražce na skládku"</t>
  </si>
  <si>
    <t>-546000885</t>
  </si>
  <si>
    <t>305,449"doprava kameniva"</t>
  </si>
  <si>
    <t>-303055393</t>
  </si>
  <si>
    <t>1,7+0,803+10,125"doprava zajišťovacích značek a pražcových kotev+prahová vpusť"</t>
  </si>
  <si>
    <t>268989287</t>
  </si>
  <si>
    <t>22,968+17,6+7"doprava nového asfaltu+recyklace+beton"</t>
  </si>
  <si>
    <t>SO 4 - Materiál objednatele</t>
  </si>
  <si>
    <t>SO 4.1 - Materiál objednatele</t>
  </si>
  <si>
    <t>5956140030</t>
  </si>
  <si>
    <t>Pražec betonový příčný vystrojený včetně kompletů tv. B 91S/2 (S)</t>
  </si>
  <si>
    <t>-111907205</t>
  </si>
  <si>
    <t>3806</t>
  </si>
  <si>
    <t>5957104025</t>
  </si>
  <si>
    <t>Kolejnicové pásy třídy R260 tv. 49 E1 délky 75 metrů</t>
  </si>
  <si>
    <t>2051043437</t>
  </si>
  <si>
    <t>5963101000</t>
  </si>
  <si>
    <t>Přejezd celopryžový pro zatížené komunikace</t>
  </si>
  <si>
    <t>1607578228</t>
  </si>
  <si>
    <t>5956116000</t>
  </si>
  <si>
    <t>Pražce dřevěné výhybkové dub skupina 3 160x260</t>
  </si>
  <si>
    <t>1063416782</t>
  </si>
  <si>
    <t>7,009"výhybka č. 1 Křenovy"</t>
  </si>
  <si>
    <t>8,010"výhybka č. 2 Křenovy"</t>
  </si>
  <si>
    <t>8,272"výhybka č. 20 Staňkov"</t>
  </si>
  <si>
    <t>5956213065</t>
  </si>
  <si>
    <t xml:space="preserve">Pražec betonový příčný vystrojený  užitý tv. SB 8 P</t>
  </si>
  <si>
    <t>-2043133091</t>
  </si>
  <si>
    <t>5957201010</t>
  </si>
  <si>
    <t>Kolejnice užité tv. S49</t>
  </si>
  <si>
    <t>942575935</t>
  </si>
  <si>
    <t>2*136</t>
  </si>
  <si>
    <t>5963207005</t>
  </si>
  <si>
    <t>Nástupištní díly blok úložnýu žitý U65</t>
  </si>
  <si>
    <t>1604154884</t>
  </si>
  <si>
    <t>5963207025</t>
  </si>
  <si>
    <t>Nástupištní díly tvárnice užitá Tischer B</t>
  </si>
  <si>
    <t>-1580956768</t>
  </si>
  <si>
    <t>5964147025</t>
  </si>
  <si>
    <t>Nástupištní díly konzolová deska K 145</t>
  </si>
  <si>
    <t>461431408</t>
  </si>
  <si>
    <t>SO 5 - VRN</t>
  </si>
  <si>
    <t>SO 5.1 - VRN</t>
  </si>
  <si>
    <t>021211001</t>
  </si>
  <si>
    <t>Průzkumné práce pro opravy Doplňující laboratorní rozbor kontaminace zeminy nebo kol. lože</t>
  </si>
  <si>
    <t>1024</t>
  </si>
  <si>
    <t>-1268023737</t>
  </si>
  <si>
    <t>Průzkumné práce pro opravy Doplňující laboratorní rozbor kontaminace zeminy nebo kol. lože - V ceně jsou započteny náklady na doplňující rozbor kameniva nebo KL pro objasnění kontaminace ropnými látkami akreditovanou laboratoří včetně vyhodnocení a předání zprávy o výsledku.</t>
  </si>
  <si>
    <t>022101001</t>
  </si>
  <si>
    <t>Geodetické práce Geodetické práce před opravou</t>
  </si>
  <si>
    <t>%</t>
  </si>
  <si>
    <t>1584777004</t>
  </si>
  <si>
    <t>022101011</t>
  </si>
  <si>
    <t>Geodetické práce Geodetické práce v průběhu opravy</t>
  </si>
  <si>
    <t>137213992</t>
  </si>
  <si>
    <t>022101021</t>
  </si>
  <si>
    <t>Geodetické práce Geodetické práce po ukončení opravy</t>
  </si>
  <si>
    <t>-602530730</t>
  </si>
  <si>
    <t>022121001</t>
  </si>
  <si>
    <t>Geodetické práce Diagnostika technické infrastruktury Vytýčení trasy inženýrských sítí</t>
  </si>
  <si>
    <t>-32033106</t>
  </si>
  <si>
    <t xml:space="preserve">Geodetické práce Diagnostika technické infrastruktury Vytýčení trasy inženýrských sítí - V sazbě jsou započteny náklady na vyhledání trasy detektorem, zaměření a zobrazení trasy a předání  výstupu zaměření. V sazbě nejsou obsaženy náklady na vytýčení sítí ve správě provozovatele.</t>
  </si>
  <si>
    <t>023131001</t>
  </si>
  <si>
    <t>Projektové práce Dokumentace skutečného provedení železničního svršku a spodku</t>
  </si>
  <si>
    <t>-1716455323</t>
  </si>
  <si>
    <t>Projektové práce Dokumentace skutečného provedení železničního svršku a spodku - V sazbě jsou obsaženy náklady na zaměření a vyhotovení dokumentace skutečného provedení žel. svršku a spodku dle vyhlášky č. 499/2006 Sb., a vyhlášky č. 31/1995 Sb. včetně zpracování dat v digitální podobě v otevřené formě a její předání objednateli</t>
  </si>
  <si>
    <t>031101031</t>
  </si>
  <si>
    <t>Zařízení a vybavení staveniště vyjma dále jmenované práce včetně opatření na ochranu sousedních pozemků, včetně opatření na ochranu sousedních pozemků, informační tabule, dopravního značení na staveništi aj. při velikosti nákladů přes 5 do 20 mil. Kč</t>
  </si>
  <si>
    <t>-1469180331</t>
  </si>
  <si>
    <t>033131001</t>
  </si>
  <si>
    <t>Provozní vlivy Organizační zajištění prací při zřizování a udržování BK kolejí a výhybek</t>
  </si>
  <si>
    <t>1025691870</t>
  </si>
  <si>
    <t>Provozní vlivy Organizační zajištění prací při zřizování a udržování BK kolejí a výhybek - Organizační zajištění prací při zřizování a udržování bezstykové koleje podle př. S3/2, zejména technologická příprava pořízení schématu a projednání postupu, kontrola připravenosti a řízení postupu prací, předání prací a dokladů objednateli.</t>
  </si>
  <si>
    <t>033111001</t>
  </si>
  <si>
    <t>Provozní vlivy Výluka silničního provozu se zajištěním objížďky</t>
  </si>
  <si>
    <t>-1814903120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</si>
</sst>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sz val="10"/>
      <color rgb="FF00336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4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5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4" fillId="0" borderId="14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6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9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  <protection locked="0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167" fontId="18" fillId="0" borderId="22" xfId="0" applyNumberFormat="1" applyFont="1" applyBorder="1" applyAlignment="1" applyProtection="1">
      <alignment vertical="center"/>
    </xf>
    <xf numFmtId="4" fontId="18" fillId="2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9" fillId="2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5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167" fontId="6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3" xfId="0" applyFont="1" applyBorder="1" applyAlignment="1">
      <alignment vertical="center"/>
    </xf>
    <xf numFmtId="0" fontId="6" fillId="0" borderId="1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15" xfId="0" applyFont="1" applyBorder="1" applyAlignment="1" applyProtection="1">
      <alignment vertical="center"/>
    </xf>
    <xf numFmtId="0" fontId="6" fillId="0" borderId="0" xfId="0" applyFont="1" applyAlignment="1">
      <alignment horizontal="left"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167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3" xfId="0" applyFont="1" applyBorder="1" applyAlignment="1">
      <alignment vertical="center"/>
    </xf>
    <xf numFmtId="0" fontId="7" fillId="0" borderId="1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7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167" fontId="18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hidden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3" t="s">
        <v>6</v>
      </c>
      <c r="BT2" s="13" t="s">
        <v>7</v>
      </c>
    </row>
    <row r="3" s="1" customFormat="1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="1" customFormat="1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s="1" customFormat="1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" t="s">
        <v>14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15</v>
      </c>
      <c r="BS5" s="13" t="s">
        <v>6</v>
      </c>
    </row>
    <row r="6" s="1" customFormat="1" ht="36.96" customHeight="1">
      <c r="B6" s="17"/>
      <c r="C6" s="18"/>
      <c r="D6" s="25" t="s">
        <v>16</v>
      </c>
      <c r="E6" s="18"/>
      <c r="F6" s="18"/>
      <c r="G6" s="18"/>
      <c r="H6" s="18"/>
      <c r="I6" s="18"/>
      <c r="J6" s="18"/>
      <c r="K6" s="26" t="s">
        <v>17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s="1" customFormat="1" ht="12" customHeight="1">
      <c r="B7" s="17"/>
      <c r="C7" s="18"/>
      <c r="D7" s="28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19</v>
      </c>
      <c r="AL7" s="18"/>
      <c r="AM7" s="18"/>
      <c r="AN7" s="23" t="s">
        <v>1</v>
      </c>
      <c r="AO7" s="18"/>
      <c r="AP7" s="18"/>
      <c r="AQ7" s="18"/>
      <c r="AR7" s="16"/>
      <c r="BE7" s="27"/>
      <c r="BS7" s="13" t="s">
        <v>6</v>
      </c>
    </row>
    <row r="8" s="1" customFormat="1" ht="12" customHeight="1">
      <c r="B8" s="17"/>
      <c r="C8" s="18"/>
      <c r="D8" s="28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22</v>
      </c>
      <c r="AL8" s="18"/>
      <c r="AM8" s="18"/>
      <c r="AN8" s="29" t="s">
        <v>23</v>
      </c>
      <c r="AO8" s="18"/>
      <c r="AP8" s="18"/>
      <c r="AQ8" s="18"/>
      <c r="AR8" s="16"/>
      <c r="BE8" s="27"/>
      <c r="BS8" s="13" t="s">
        <v>6</v>
      </c>
    </row>
    <row r="9" s="1" customFormat="1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s="1" customFormat="1" ht="12" customHeight="1">
      <c r="B10" s="17"/>
      <c r="C10" s="18"/>
      <c r="D10" s="28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25</v>
      </c>
      <c r="AL10" s="18"/>
      <c r="AM10" s="18"/>
      <c r="AN10" s="23" t="s">
        <v>1</v>
      </c>
      <c r="AO10" s="18"/>
      <c r="AP10" s="18"/>
      <c r="AQ10" s="18"/>
      <c r="AR10" s="16"/>
      <c r="BE10" s="27"/>
      <c r="BS10" s="13" t="s">
        <v>6</v>
      </c>
    </row>
    <row r="11" s="1" customFormat="1" ht="18.48" customHeight="1">
      <c r="B11" s="17"/>
      <c r="C11" s="18"/>
      <c r="D11" s="18"/>
      <c r="E11" s="23" t="s">
        <v>26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27</v>
      </c>
      <c r="AL11" s="18"/>
      <c r="AM11" s="18"/>
      <c r="AN11" s="23" t="s">
        <v>1</v>
      </c>
      <c r="AO11" s="18"/>
      <c r="AP11" s="18"/>
      <c r="AQ11" s="18"/>
      <c r="AR11" s="16"/>
      <c r="BE11" s="27"/>
      <c r="BS11" s="13" t="s">
        <v>6</v>
      </c>
    </row>
    <row r="12" s="1" customFormat="1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s="1" customFormat="1" ht="12" customHeight="1">
      <c r="B13" s="17"/>
      <c r="C13" s="18"/>
      <c r="D13" s="28" t="s">
        <v>28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25</v>
      </c>
      <c r="AL13" s="18"/>
      <c r="AM13" s="18"/>
      <c r="AN13" s="30" t="s">
        <v>29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29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27</v>
      </c>
      <c r="AL14" s="18"/>
      <c r="AM14" s="18"/>
      <c r="AN14" s="30" t="s">
        <v>29</v>
      </c>
      <c r="AO14" s="18"/>
      <c r="AP14" s="18"/>
      <c r="AQ14" s="18"/>
      <c r="AR14" s="16"/>
      <c r="BE14" s="27"/>
      <c r="BS14" s="13" t="s">
        <v>6</v>
      </c>
    </row>
    <row r="15" s="1" customFormat="1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s="1" customFormat="1" ht="12" customHeight="1">
      <c r="B16" s="17"/>
      <c r="C16" s="18"/>
      <c r="D16" s="28" t="s">
        <v>30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25</v>
      </c>
      <c r="AL16" s="18"/>
      <c r="AM16" s="18"/>
      <c r="AN16" s="23" t="s">
        <v>1</v>
      </c>
      <c r="AO16" s="18"/>
      <c r="AP16" s="18"/>
      <c r="AQ16" s="18"/>
      <c r="AR16" s="16"/>
      <c r="BE16" s="27"/>
      <c r="BS16" s="13" t="s">
        <v>4</v>
      </c>
    </row>
    <row r="17" s="1" customFormat="1" ht="18.48" customHeight="1">
      <c r="B17" s="17"/>
      <c r="C17" s="18"/>
      <c r="D17" s="18"/>
      <c r="E17" s="23" t="s">
        <v>31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27</v>
      </c>
      <c r="AL17" s="18"/>
      <c r="AM17" s="18"/>
      <c r="AN17" s="23" t="s">
        <v>1</v>
      </c>
      <c r="AO17" s="18"/>
      <c r="AP17" s="18"/>
      <c r="AQ17" s="18"/>
      <c r="AR17" s="16"/>
      <c r="BE17" s="27"/>
      <c r="BS17" s="13" t="s">
        <v>32</v>
      </c>
    </row>
    <row r="18" s="1" customFormat="1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s="1" customFormat="1" ht="12" customHeight="1">
      <c r="B19" s="17"/>
      <c r="C19" s="18"/>
      <c r="D19" s="28" t="s">
        <v>33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25</v>
      </c>
      <c r="AL19" s="18"/>
      <c r="AM19" s="18"/>
      <c r="AN19" s="23" t="s">
        <v>1</v>
      </c>
      <c r="AO19" s="18"/>
      <c r="AP19" s="18"/>
      <c r="AQ19" s="18"/>
      <c r="AR19" s="16"/>
      <c r="BE19" s="27"/>
      <c r="BS19" s="13" t="s">
        <v>6</v>
      </c>
    </row>
    <row r="20" s="1" customFormat="1" ht="18.48" customHeight="1">
      <c r="B20" s="17"/>
      <c r="C20" s="18"/>
      <c r="D20" s="18"/>
      <c r="E20" s="23" t="s">
        <v>34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27</v>
      </c>
      <c r="AL20" s="18"/>
      <c r="AM20" s="18"/>
      <c r="AN20" s="23" t="s">
        <v>1</v>
      </c>
      <c r="AO20" s="18"/>
      <c r="AP20" s="18"/>
      <c r="AQ20" s="18"/>
      <c r="AR20" s="16"/>
      <c r="BE20" s="27"/>
      <c r="BS20" s="13" t="s">
        <v>32</v>
      </c>
    </row>
    <row r="21" s="1" customFormat="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s="1" customFormat="1" ht="12" customHeight="1">
      <c r="B22" s="17"/>
      <c r="C22" s="18"/>
      <c r="D22" s="28" t="s">
        <v>35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s="1" customFormat="1" ht="51" customHeight="1">
      <c r="B23" s="17"/>
      <c r="C23" s="18"/>
      <c r="D23" s="18"/>
      <c r="E23" s="32" t="s">
        <v>36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s="1" customFormat="1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s="1" customFormat="1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2" customFormat="1" ht="25.92" customHeight="1">
      <c r="A26" s="34"/>
      <c r="B26" s="35"/>
      <c r="C26" s="36"/>
      <c r="D26" s="37" t="s">
        <v>37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6"/>
      <c r="AQ26" s="36"/>
      <c r="AR26" s="40"/>
      <c r="BE26" s="27"/>
    </row>
    <row r="27" s="2" customFormat="1" ht="6.96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7"/>
    </row>
    <row r="28" s="2" customFormat="1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38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39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40</v>
      </c>
      <c r="AL28" s="41"/>
      <c r="AM28" s="41"/>
      <c r="AN28" s="41"/>
      <c r="AO28" s="41"/>
      <c r="AP28" s="36"/>
      <c r="AQ28" s="36"/>
      <c r="AR28" s="40"/>
      <c r="BE28" s="27"/>
    </row>
    <row r="29" s="3" customFormat="1" ht="14.4" customHeight="1">
      <c r="A29" s="3"/>
      <c r="B29" s="42"/>
      <c r="C29" s="43"/>
      <c r="D29" s="28" t="s">
        <v>41</v>
      </c>
      <c r="E29" s="43"/>
      <c r="F29" s="28" t="s">
        <v>42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ROUND(AV94, 2)</f>
        <v>0</v>
      </c>
      <c r="AL29" s="43"/>
      <c r="AM29" s="43"/>
      <c r="AN29" s="43"/>
      <c r="AO29" s="43"/>
      <c r="AP29" s="43"/>
      <c r="AQ29" s="43"/>
      <c r="AR29" s="46"/>
      <c r="BE29" s="47"/>
    </row>
    <row r="30" s="3" customFormat="1" ht="14.4" customHeight="1">
      <c r="A30" s="3"/>
      <c r="B30" s="42"/>
      <c r="C30" s="43"/>
      <c r="D30" s="43"/>
      <c r="E30" s="43"/>
      <c r="F30" s="28" t="s">
        <v>43</v>
      </c>
      <c r="G30" s="43"/>
      <c r="H30" s="43"/>
      <c r="I30" s="43"/>
      <c r="J30" s="43"/>
      <c r="K30" s="43"/>
      <c r="L30" s="44">
        <v>0.14999999999999999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ROUND(AW94, 2)</f>
        <v>0</v>
      </c>
      <c r="AL30" s="43"/>
      <c r="AM30" s="43"/>
      <c r="AN30" s="43"/>
      <c r="AO30" s="43"/>
      <c r="AP30" s="43"/>
      <c r="AQ30" s="43"/>
      <c r="AR30" s="46"/>
      <c r="BE30" s="47"/>
    </row>
    <row r="31" hidden="1" s="3" customFormat="1" ht="14.4" customHeight="1">
      <c r="A31" s="3"/>
      <c r="B31" s="42"/>
      <c r="C31" s="43"/>
      <c r="D31" s="43"/>
      <c r="E31" s="43"/>
      <c r="F31" s="28" t="s">
        <v>44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ROUND(BB94,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47"/>
    </row>
    <row r="32" hidden="1" s="3" customFormat="1" ht="14.4" customHeight="1">
      <c r="A32" s="3"/>
      <c r="B32" s="42"/>
      <c r="C32" s="43"/>
      <c r="D32" s="43"/>
      <c r="E32" s="43"/>
      <c r="F32" s="28" t="s">
        <v>45</v>
      </c>
      <c r="G32" s="43"/>
      <c r="H32" s="43"/>
      <c r="I32" s="43"/>
      <c r="J32" s="43"/>
      <c r="K32" s="43"/>
      <c r="L32" s="44">
        <v>0.14999999999999999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ROUND(BC94,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47"/>
    </row>
    <row r="33" hidden="1" s="3" customFormat="1" ht="14.4" customHeight="1">
      <c r="A33" s="3"/>
      <c r="B33" s="42"/>
      <c r="C33" s="43"/>
      <c r="D33" s="43"/>
      <c r="E33" s="43"/>
      <c r="F33" s="28" t="s">
        <v>46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47"/>
    </row>
    <row r="34" s="2" customFormat="1" ht="6.96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27"/>
    </row>
    <row r="35" s="2" customFormat="1" ht="25.92" customHeight="1">
      <c r="A35" s="34"/>
      <c r="B35" s="35"/>
      <c r="C35" s="48"/>
      <c r="D35" s="49" t="s">
        <v>47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48</v>
      </c>
      <c r="U35" s="50"/>
      <c r="V35" s="50"/>
      <c r="W35" s="50"/>
      <c r="X35" s="52" t="s">
        <v>49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0"/>
      <c r="BE35" s="34"/>
    </row>
    <row r="36" s="2" customFormat="1" ht="6.96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  <c r="BE36" s="34"/>
    </row>
    <row r="3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40"/>
      <c r="BE37" s="34"/>
    </row>
    <row r="38" s="1" customFormat="1" ht="14.4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s="1" customFormat="1" ht="14.4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s="1" customFormat="1" ht="14.4" customHeight="1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s="1" customFormat="1" ht="14.4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="1" customFormat="1" ht="14.4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="1" customFormat="1" ht="14.4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="1" customFormat="1" ht="14.4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="1" customFormat="1" ht="14.4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="1" customFormat="1" ht="14.4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="1" customFormat="1" ht="14.4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="1" customFormat="1" ht="14.4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="2" customFormat="1" ht="14.4" customHeight="1">
      <c r="B49" s="55"/>
      <c r="C49" s="56"/>
      <c r="D49" s="57" t="s">
        <v>50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51</v>
      </c>
      <c r="AI49" s="58"/>
      <c r="AJ49" s="58"/>
      <c r="AK49" s="58"/>
      <c r="AL49" s="58"/>
      <c r="AM49" s="58"/>
      <c r="AN49" s="58"/>
      <c r="AO49" s="58"/>
      <c r="AP49" s="56"/>
      <c r="AQ49" s="56"/>
      <c r="AR49" s="59"/>
    </row>
    <row r="50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="2" customFormat="1">
      <c r="A60" s="34"/>
      <c r="B60" s="35"/>
      <c r="C60" s="36"/>
      <c r="D60" s="60" t="s">
        <v>52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60" t="s">
        <v>53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60" t="s">
        <v>52</v>
      </c>
      <c r="AI60" s="38"/>
      <c r="AJ60" s="38"/>
      <c r="AK60" s="38"/>
      <c r="AL60" s="38"/>
      <c r="AM60" s="60" t="s">
        <v>53</v>
      </c>
      <c r="AN60" s="38"/>
      <c r="AO60" s="38"/>
      <c r="AP60" s="36"/>
      <c r="AQ60" s="36"/>
      <c r="AR60" s="40"/>
      <c r="BE60" s="34"/>
    </row>
    <row r="61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="2" customFormat="1">
      <c r="A64" s="34"/>
      <c r="B64" s="35"/>
      <c r="C64" s="36"/>
      <c r="D64" s="57" t="s">
        <v>54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57" t="s">
        <v>55</v>
      </c>
      <c r="AI64" s="61"/>
      <c r="AJ64" s="61"/>
      <c r="AK64" s="61"/>
      <c r="AL64" s="61"/>
      <c r="AM64" s="61"/>
      <c r="AN64" s="61"/>
      <c r="AO64" s="61"/>
      <c r="AP64" s="36"/>
      <c r="AQ64" s="36"/>
      <c r="AR64" s="40"/>
      <c r="BE64" s="34"/>
    </row>
    <row r="6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="2" customFormat="1">
      <c r="A75" s="34"/>
      <c r="B75" s="35"/>
      <c r="C75" s="36"/>
      <c r="D75" s="60" t="s">
        <v>52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60" t="s">
        <v>53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60" t="s">
        <v>52</v>
      </c>
      <c r="AI75" s="38"/>
      <c r="AJ75" s="38"/>
      <c r="AK75" s="38"/>
      <c r="AL75" s="38"/>
      <c r="AM75" s="60" t="s">
        <v>53</v>
      </c>
      <c r="AN75" s="38"/>
      <c r="AO75" s="38"/>
      <c r="AP75" s="36"/>
      <c r="AQ75" s="36"/>
      <c r="AR75" s="40"/>
      <c r="BE75" s="34"/>
    </row>
    <row r="76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40"/>
      <c r="BE76" s="34"/>
    </row>
    <row r="77" s="2" customFormat="1" ht="6.96" customHeight="1">
      <c r="A77" s="34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40"/>
      <c r="BE77" s="34"/>
    </row>
    <row r="81" s="2" customFormat="1" ht="6.96" customHeight="1">
      <c r="A81" s="34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40"/>
      <c r="BE81" s="34"/>
    </row>
    <row r="82" s="2" customFormat="1" ht="24.96" customHeight="1">
      <c r="A82" s="34"/>
      <c r="B82" s="35"/>
      <c r="C82" s="19" t="s">
        <v>56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40"/>
      <c r="B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40"/>
      <c r="BE83" s="34"/>
    </row>
    <row r="84" s="4" customFormat="1" ht="12" customHeight="1">
      <c r="A84" s="4"/>
      <c r="B84" s="66"/>
      <c r="C84" s="28" t="s">
        <v>13</v>
      </c>
      <c r="D84" s="67"/>
      <c r="E84" s="67"/>
      <c r="F84" s="67"/>
      <c r="G84" s="67"/>
      <c r="H84" s="67"/>
      <c r="I84" s="67"/>
      <c r="J84" s="67"/>
      <c r="K84" s="67"/>
      <c r="L84" s="67" t="str">
        <f>K5</f>
        <v>65419060</v>
      </c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8"/>
      <c r="BE84" s="4"/>
    </row>
    <row r="85" s="5" customFormat="1" ht="36.96" customHeight="1">
      <c r="A85" s="5"/>
      <c r="B85" s="69"/>
      <c r="C85" s="70" t="s">
        <v>16</v>
      </c>
      <c r="D85" s="71"/>
      <c r="E85" s="71"/>
      <c r="F85" s="71"/>
      <c r="G85" s="71"/>
      <c r="H85" s="71"/>
      <c r="I85" s="71"/>
      <c r="J85" s="71"/>
      <c r="K85" s="71"/>
      <c r="L85" s="72" t="str">
        <f>K6</f>
        <v>Opravné práce na trati Staňkov - Poběžovice</v>
      </c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3"/>
      <c r="BE85" s="5"/>
    </row>
    <row r="86" s="2" customFormat="1" ht="6.96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40"/>
      <c r="BE86" s="34"/>
    </row>
    <row r="87" s="2" customFormat="1" ht="12" customHeight="1">
      <c r="A87" s="34"/>
      <c r="B87" s="35"/>
      <c r="C87" s="28" t="s">
        <v>20</v>
      </c>
      <c r="D87" s="36"/>
      <c r="E87" s="36"/>
      <c r="F87" s="36"/>
      <c r="G87" s="36"/>
      <c r="H87" s="36"/>
      <c r="I87" s="36"/>
      <c r="J87" s="36"/>
      <c r="K87" s="36"/>
      <c r="L87" s="74" t="str">
        <f>IF(K8="","",K8)</f>
        <v>TO Domažlice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8" t="s">
        <v>22</v>
      </c>
      <c r="AJ87" s="36"/>
      <c r="AK87" s="36"/>
      <c r="AL87" s="36"/>
      <c r="AM87" s="75" t="str">
        <f>IF(AN8= "","",AN8)</f>
        <v>14. 3. 2019</v>
      </c>
      <c r="AN87" s="75"/>
      <c r="AO87" s="36"/>
      <c r="AP87" s="36"/>
      <c r="AQ87" s="36"/>
      <c r="AR87" s="40"/>
      <c r="B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40"/>
      <c r="BE88" s="34"/>
    </row>
    <row r="89" s="2" customFormat="1" ht="15.15" customHeight="1">
      <c r="A89" s="34"/>
      <c r="B89" s="35"/>
      <c r="C89" s="28" t="s">
        <v>24</v>
      </c>
      <c r="D89" s="36"/>
      <c r="E89" s="36"/>
      <c r="F89" s="36"/>
      <c r="G89" s="36"/>
      <c r="H89" s="36"/>
      <c r="I89" s="36"/>
      <c r="J89" s="36"/>
      <c r="K89" s="36"/>
      <c r="L89" s="67" t="str">
        <f>IF(E11= "","",E11)</f>
        <v>SŽDC s.o. - OŘ Plzeň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8" t="s">
        <v>30</v>
      </c>
      <c r="AJ89" s="36"/>
      <c r="AK89" s="36"/>
      <c r="AL89" s="36"/>
      <c r="AM89" s="76" t="str">
        <f>IF(E17="","",E17)</f>
        <v xml:space="preserve"> </v>
      </c>
      <c r="AN89" s="67"/>
      <c r="AO89" s="67"/>
      <c r="AP89" s="67"/>
      <c r="AQ89" s="36"/>
      <c r="AR89" s="40"/>
      <c r="AS89" s="77" t="s">
        <v>57</v>
      </c>
      <c r="AT89" s="78"/>
      <c r="AU89" s="79"/>
      <c r="AV89" s="79"/>
      <c r="AW89" s="79"/>
      <c r="AX89" s="79"/>
      <c r="AY89" s="79"/>
      <c r="AZ89" s="79"/>
      <c r="BA89" s="79"/>
      <c r="BB89" s="79"/>
      <c r="BC89" s="79"/>
      <c r="BD89" s="80"/>
      <c r="BE89" s="34"/>
    </row>
    <row r="90" s="2" customFormat="1" ht="15.15" customHeight="1">
      <c r="A90" s="34"/>
      <c r="B90" s="35"/>
      <c r="C90" s="28" t="s">
        <v>28</v>
      </c>
      <c r="D90" s="36"/>
      <c r="E90" s="36"/>
      <c r="F90" s="36"/>
      <c r="G90" s="36"/>
      <c r="H90" s="36"/>
      <c r="I90" s="36"/>
      <c r="J90" s="36"/>
      <c r="K90" s="36"/>
      <c r="L90" s="67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8" t="s">
        <v>33</v>
      </c>
      <c r="AJ90" s="36"/>
      <c r="AK90" s="36"/>
      <c r="AL90" s="36"/>
      <c r="AM90" s="76" t="str">
        <f>IF(E20="","",E20)</f>
        <v>Jung</v>
      </c>
      <c r="AN90" s="67"/>
      <c r="AO90" s="67"/>
      <c r="AP90" s="67"/>
      <c r="AQ90" s="36"/>
      <c r="AR90" s="40"/>
      <c r="AS90" s="81"/>
      <c r="AT90" s="82"/>
      <c r="AU90" s="83"/>
      <c r="AV90" s="83"/>
      <c r="AW90" s="83"/>
      <c r="AX90" s="83"/>
      <c r="AY90" s="83"/>
      <c r="AZ90" s="83"/>
      <c r="BA90" s="83"/>
      <c r="BB90" s="83"/>
      <c r="BC90" s="83"/>
      <c r="BD90" s="84"/>
      <c r="BE90" s="34"/>
    </row>
    <row r="91" s="2" customFormat="1" ht="10.8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40"/>
      <c r="AS91" s="85"/>
      <c r="AT91" s="86"/>
      <c r="AU91" s="87"/>
      <c r="AV91" s="87"/>
      <c r="AW91" s="87"/>
      <c r="AX91" s="87"/>
      <c r="AY91" s="87"/>
      <c r="AZ91" s="87"/>
      <c r="BA91" s="87"/>
      <c r="BB91" s="87"/>
      <c r="BC91" s="87"/>
      <c r="BD91" s="88"/>
      <c r="BE91" s="34"/>
    </row>
    <row r="92" s="2" customFormat="1" ht="29.28" customHeight="1">
      <c r="A92" s="34"/>
      <c r="B92" s="35"/>
      <c r="C92" s="89" t="s">
        <v>58</v>
      </c>
      <c r="D92" s="90"/>
      <c r="E92" s="90"/>
      <c r="F92" s="90"/>
      <c r="G92" s="90"/>
      <c r="H92" s="91"/>
      <c r="I92" s="92" t="s">
        <v>59</v>
      </c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3" t="s">
        <v>60</v>
      </c>
      <c r="AH92" s="90"/>
      <c r="AI92" s="90"/>
      <c r="AJ92" s="90"/>
      <c r="AK92" s="90"/>
      <c r="AL92" s="90"/>
      <c r="AM92" s="90"/>
      <c r="AN92" s="92" t="s">
        <v>61</v>
      </c>
      <c r="AO92" s="90"/>
      <c r="AP92" s="94"/>
      <c r="AQ92" s="95" t="s">
        <v>62</v>
      </c>
      <c r="AR92" s="40"/>
      <c r="AS92" s="96" t="s">
        <v>63</v>
      </c>
      <c r="AT92" s="97" t="s">
        <v>64</v>
      </c>
      <c r="AU92" s="97" t="s">
        <v>65</v>
      </c>
      <c r="AV92" s="97" t="s">
        <v>66</v>
      </c>
      <c r="AW92" s="97" t="s">
        <v>67</v>
      </c>
      <c r="AX92" s="97" t="s">
        <v>68</v>
      </c>
      <c r="AY92" s="97" t="s">
        <v>69</v>
      </c>
      <c r="AZ92" s="97" t="s">
        <v>70</v>
      </c>
      <c r="BA92" s="97" t="s">
        <v>71</v>
      </c>
      <c r="BB92" s="97" t="s">
        <v>72</v>
      </c>
      <c r="BC92" s="97" t="s">
        <v>73</v>
      </c>
      <c r="BD92" s="98" t="s">
        <v>74</v>
      </c>
      <c r="BE92" s="34"/>
    </row>
    <row r="93" s="2" customFormat="1" ht="10.8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40"/>
      <c r="AS93" s="99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1"/>
      <c r="BE93" s="34"/>
    </row>
    <row r="94" s="6" customFormat="1" ht="32.4" customHeight="1">
      <c r="A94" s="6"/>
      <c r="B94" s="102"/>
      <c r="C94" s="103" t="s">
        <v>75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5">
        <f>ROUND(AG95+AG98+AG100+AG102+AG104,2)</f>
        <v>0</v>
      </c>
      <c r="AH94" s="105"/>
      <c r="AI94" s="105"/>
      <c r="AJ94" s="105"/>
      <c r="AK94" s="105"/>
      <c r="AL94" s="105"/>
      <c r="AM94" s="105"/>
      <c r="AN94" s="106">
        <f>SUM(AG94,AT94)</f>
        <v>0</v>
      </c>
      <c r="AO94" s="106"/>
      <c r="AP94" s="106"/>
      <c r="AQ94" s="107" t="s">
        <v>1</v>
      </c>
      <c r="AR94" s="108"/>
      <c r="AS94" s="109">
        <f>ROUND(AS95+AS98+AS100+AS102+AS104,2)</f>
        <v>0</v>
      </c>
      <c r="AT94" s="110">
        <f>ROUND(SUM(AV94:AW94),2)</f>
        <v>0</v>
      </c>
      <c r="AU94" s="111">
        <f>ROUND(AU95+AU98+AU100+AU102+AU104,5)</f>
        <v>0</v>
      </c>
      <c r="AV94" s="110">
        <f>ROUND(AZ94*L29,2)</f>
        <v>0</v>
      </c>
      <c r="AW94" s="110">
        <f>ROUND(BA94*L30,2)</f>
        <v>0</v>
      </c>
      <c r="AX94" s="110">
        <f>ROUND(BB94*L29,2)</f>
        <v>0</v>
      </c>
      <c r="AY94" s="110">
        <f>ROUND(BC94*L30,2)</f>
        <v>0</v>
      </c>
      <c r="AZ94" s="110">
        <f>ROUND(AZ95+AZ98+AZ100+AZ102+AZ104,2)</f>
        <v>0</v>
      </c>
      <c r="BA94" s="110">
        <f>ROUND(BA95+BA98+BA100+BA102+BA104,2)</f>
        <v>0</v>
      </c>
      <c r="BB94" s="110">
        <f>ROUND(BB95+BB98+BB100+BB102+BB104,2)</f>
        <v>0</v>
      </c>
      <c r="BC94" s="110">
        <f>ROUND(BC95+BC98+BC100+BC102+BC104,2)</f>
        <v>0</v>
      </c>
      <c r="BD94" s="112">
        <f>ROUND(BD95+BD98+BD100+BD102+BD104,2)</f>
        <v>0</v>
      </c>
      <c r="BE94" s="6"/>
      <c r="BS94" s="113" t="s">
        <v>76</v>
      </c>
      <c r="BT94" s="113" t="s">
        <v>77</v>
      </c>
      <c r="BU94" s="114" t="s">
        <v>78</v>
      </c>
      <c r="BV94" s="113" t="s">
        <v>79</v>
      </c>
      <c r="BW94" s="113" t="s">
        <v>5</v>
      </c>
      <c r="BX94" s="113" t="s">
        <v>80</v>
      </c>
      <c r="CL94" s="113" t="s">
        <v>1</v>
      </c>
    </row>
    <row r="95" s="7" customFormat="1" ht="16.5" customHeight="1">
      <c r="A95" s="7"/>
      <c r="B95" s="115"/>
      <c r="C95" s="116"/>
      <c r="D95" s="117" t="s">
        <v>81</v>
      </c>
      <c r="E95" s="117"/>
      <c r="F95" s="117"/>
      <c r="G95" s="117"/>
      <c r="H95" s="117"/>
      <c r="I95" s="118"/>
      <c r="J95" s="117" t="s">
        <v>82</v>
      </c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9">
        <f>ROUND(SUM(AG96:AG97),2)</f>
        <v>0</v>
      </c>
      <c r="AH95" s="118"/>
      <c r="AI95" s="118"/>
      <c r="AJ95" s="118"/>
      <c r="AK95" s="118"/>
      <c r="AL95" s="118"/>
      <c r="AM95" s="118"/>
      <c r="AN95" s="120">
        <f>SUM(AG95,AT95)</f>
        <v>0</v>
      </c>
      <c r="AO95" s="118"/>
      <c r="AP95" s="118"/>
      <c r="AQ95" s="121" t="s">
        <v>83</v>
      </c>
      <c r="AR95" s="122"/>
      <c r="AS95" s="123">
        <f>ROUND(SUM(AS96:AS97),2)</f>
        <v>0</v>
      </c>
      <c r="AT95" s="124">
        <f>ROUND(SUM(AV95:AW95),2)</f>
        <v>0</v>
      </c>
      <c r="AU95" s="125">
        <f>ROUND(SUM(AU96:AU97),5)</f>
        <v>0</v>
      </c>
      <c r="AV95" s="124">
        <f>ROUND(AZ95*L29,2)</f>
        <v>0</v>
      </c>
      <c r="AW95" s="124">
        <f>ROUND(BA95*L30,2)</f>
        <v>0</v>
      </c>
      <c r="AX95" s="124">
        <f>ROUND(BB95*L29,2)</f>
        <v>0</v>
      </c>
      <c r="AY95" s="124">
        <f>ROUND(BC95*L30,2)</f>
        <v>0</v>
      </c>
      <c r="AZ95" s="124">
        <f>ROUND(SUM(AZ96:AZ97),2)</f>
        <v>0</v>
      </c>
      <c r="BA95" s="124">
        <f>ROUND(SUM(BA96:BA97),2)</f>
        <v>0</v>
      </c>
      <c r="BB95" s="124">
        <f>ROUND(SUM(BB96:BB97),2)</f>
        <v>0</v>
      </c>
      <c r="BC95" s="124">
        <f>ROUND(SUM(BC96:BC97),2)</f>
        <v>0</v>
      </c>
      <c r="BD95" s="126">
        <f>ROUND(SUM(BD96:BD97),2)</f>
        <v>0</v>
      </c>
      <c r="BE95" s="7"/>
      <c r="BS95" s="127" t="s">
        <v>76</v>
      </c>
      <c r="BT95" s="127" t="s">
        <v>84</v>
      </c>
      <c r="BU95" s="127" t="s">
        <v>78</v>
      </c>
      <c r="BV95" s="127" t="s">
        <v>79</v>
      </c>
      <c r="BW95" s="127" t="s">
        <v>85</v>
      </c>
      <c r="BX95" s="127" t="s">
        <v>5</v>
      </c>
      <c r="CL95" s="127" t="s">
        <v>1</v>
      </c>
      <c r="CM95" s="127" t="s">
        <v>86</v>
      </c>
    </row>
    <row r="96" s="4" customFormat="1" ht="16.5" customHeight="1">
      <c r="A96" s="128" t="s">
        <v>87</v>
      </c>
      <c r="B96" s="66"/>
      <c r="C96" s="129"/>
      <c r="D96" s="129"/>
      <c r="E96" s="130" t="s">
        <v>88</v>
      </c>
      <c r="F96" s="130"/>
      <c r="G96" s="130"/>
      <c r="H96" s="130"/>
      <c r="I96" s="130"/>
      <c r="J96" s="129"/>
      <c r="K96" s="130" t="s">
        <v>89</v>
      </c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1">
        <f>'SO 1.1 -  km 0,165 - 2,073'!J32</f>
        <v>0</v>
      </c>
      <c r="AH96" s="129"/>
      <c r="AI96" s="129"/>
      <c r="AJ96" s="129"/>
      <c r="AK96" s="129"/>
      <c r="AL96" s="129"/>
      <c r="AM96" s="129"/>
      <c r="AN96" s="131">
        <f>SUM(AG96,AT96)</f>
        <v>0</v>
      </c>
      <c r="AO96" s="129"/>
      <c r="AP96" s="129"/>
      <c r="AQ96" s="132" t="s">
        <v>90</v>
      </c>
      <c r="AR96" s="68"/>
      <c r="AS96" s="133">
        <v>0</v>
      </c>
      <c r="AT96" s="134">
        <f>ROUND(SUM(AV96:AW96),2)</f>
        <v>0</v>
      </c>
      <c r="AU96" s="135">
        <f>'SO 1.1 -  km 0,165 - 2,073'!P120</f>
        <v>0</v>
      </c>
      <c r="AV96" s="134">
        <f>'SO 1.1 -  km 0,165 - 2,073'!J35</f>
        <v>0</v>
      </c>
      <c r="AW96" s="134">
        <f>'SO 1.1 -  km 0,165 - 2,073'!J36</f>
        <v>0</v>
      </c>
      <c r="AX96" s="134">
        <f>'SO 1.1 -  km 0,165 - 2,073'!J37</f>
        <v>0</v>
      </c>
      <c r="AY96" s="134">
        <f>'SO 1.1 -  km 0,165 - 2,073'!J38</f>
        <v>0</v>
      </c>
      <c r="AZ96" s="134">
        <f>'SO 1.1 -  km 0,165 - 2,073'!F35</f>
        <v>0</v>
      </c>
      <c r="BA96" s="134">
        <f>'SO 1.1 -  km 0,165 - 2,073'!F36</f>
        <v>0</v>
      </c>
      <c r="BB96" s="134">
        <f>'SO 1.1 -  km 0,165 - 2,073'!F37</f>
        <v>0</v>
      </c>
      <c r="BC96" s="134">
        <f>'SO 1.1 -  km 0,165 - 2,073'!F38</f>
        <v>0</v>
      </c>
      <c r="BD96" s="136">
        <f>'SO 1.1 -  km 0,165 - 2,073'!F39</f>
        <v>0</v>
      </c>
      <c r="BE96" s="4"/>
      <c r="BT96" s="137" t="s">
        <v>86</v>
      </c>
      <c r="BV96" s="137" t="s">
        <v>79</v>
      </c>
      <c r="BW96" s="137" t="s">
        <v>91</v>
      </c>
      <c r="BX96" s="137" t="s">
        <v>85</v>
      </c>
      <c r="CL96" s="137" t="s">
        <v>1</v>
      </c>
    </row>
    <row r="97" s="4" customFormat="1" ht="16.5" customHeight="1">
      <c r="A97" s="128" t="s">
        <v>87</v>
      </c>
      <c r="B97" s="66"/>
      <c r="C97" s="129"/>
      <c r="D97" s="129"/>
      <c r="E97" s="130" t="s">
        <v>92</v>
      </c>
      <c r="F97" s="130"/>
      <c r="G97" s="130"/>
      <c r="H97" s="130"/>
      <c r="I97" s="130"/>
      <c r="J97" s="129"/>
      <c r="K97" s="130" t="s">
        <v>93</v>
      </c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1">
        <f>'SO 1.2 - Výhybka č. 20 + ...'!J32</f>
        <v>0</v>
      </c>
      <c r="AH97" s="129"/>
      <c r="AI97" s="129"/>
      <c r="AJ97" s="129"/>
      <c r="AK97" s="129"/>
      <c r="AL97" s="129"/>
      <c r="AM97" s="129"/>
      <c r="AN97" s="131">
        <f>SUM(AG97,AT97)</f>
        <v>0</v>
      </c>
      <c r="AO97" s="129"/>
      <c r="AP97" s="129"/>
      <c r="AQ97" s="132" t="s">
        <v>90</v>
      </c>
      <c r="AR97" s="68"/>
      <c r="AS97" s="133">
        <v>0</v>
      </c>
      <c r="AT97" s="134">
        <f>ROUND(SUM(AV97:AW97),2)</f>
        <v>0</v>
      </c>
      <c r="AU97" s="135">
        <f>'SO 1.2 - Výhybka č. 20 + ...'!P120</f>
        <v>0</v>
      </c>
      <c r="AV97" s="134">
        <f>'SO 1.2 - Výhybka č. 20 + ...'!J35</f>
        <v>0</v>
      </c>
      <c r="AW97" s="134">
        <f>'SO 1.2 - Výhybka č. 20 + ...'!J36</f>
        <v>0</v>
      </c>
      <c r="AX97" s="134">
        <f>'SO 1.2 - Výhybka č. 20 + ...'!J37</f>
        <v>0</v>
      </c>
      <c r="AY97" s="134">
        <f>'SO 1.2 - Výhybka č. 20 + ...'!J38</f>
        <v>0</v>
      </c>
      <c r="AZ97" s="134">
        <f>'SO 1.2 - Výhybka č. 20 + ...'!F35</f>
        <v>0</v>
      </c>
      <c r="BA97" s="134">
        <f>'SO 1.2 - Výhybka č. 20 + ...'!F36</f>
        <v>0</v>
      </c>
      <c r="BB97" s="134">
        <f>'SO 1.2 - Výhybka č. 20 + ...'!F37</f>
        <v>0</v>
      </c>
      <c r="BC97" s="134">
        <f>'SO 1.2 - Výhybka č. 20 + ...'!F38</f>
        <v>0</v>
      </c>
      <c r="BD97" s="136">
        <f>'SO 1.2 - Výhybka č. 20 + ...'!F39</f>
        <v>0</v>
      </c>
      <c r="BE97" s="4"/>
      <c r="BT97" s="137" t="s">
        <v>86</v>
      </c>
      <c r="BV97" s="137" t="s">
        <v>79</v>
      </c>
      <c r="BW97" s="137" t="s">
        <v>94</v>
      </c>
      <c r="BX97" s="137" t="s">
        <v>85</v>
      </c>
      <c r="CL97" s="137" t="s">
        <v>1</v>
      </c>
    </row>
    <row r="98" s="7" customFormat="1" ht="16.5" customHeight="1">
      <c r="A98" s="7"/>
      <c r="B98" s="115"/>
      <c r="C98" s="116"/>
      <c r="D98" s="117" t="s">
        <v>95</v>
      </c>
      <c r="E98" s="117"/>
      <c r="F98" s="117"/>
      <c r="G98" s="117"/>
      <c r="H98" s="117"/>
      <c r="I98" s="118"/>
      <c r="J98" s="117" t="s">
        <v>96</v>
      </c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9">
        <f>ROUND(AG99,2)</f>
        <v>0</v>
      </c>
      <c r="AH98" s="118"/>
      <c r="AI98" s="118"/>
      <c r="AJ98" s="118"/>
      <c r="AK98" s="118"/>
      <c r="AL98" s="118"/>
      <c r="AM98" s="118"/>
      <c r="AN98" s="120">
        <f>SUM(AG98,AT98)</f>
        <v>0</v>
      </c>
      <c r="AO98" s="118"/>
      <c r="AP98" s="118"/>
      <c r="AQ98" s="121" t="s">
        <v>83</v>
      </c>
      <c r="AR98" s="122"/>
      <c r="AS98" s="123">
        <f>ROUND(AS99,2)</f>
        <v>0</v>
      </c>
      <c r="AT98" s="124">
        <f>ROUND(SUM(AV98:AW98),2)</f>
        <v>0</v>
      </c>
      <c r="AU98" s="125">
        <f>ROUND(AU99,5)</f>
        <v>0</v>
      </c>
      <c r="AV98" s="124">
        <f>ROUND(AZ98*L29,2)</f>
        <v>0</v>
      </c>
      <c r="AW98" s="124">
        <f>ROUND(BA98*L30,2)</f>
        <v>0</v>
      </c>
      <c r="AX98" s="124">
        <f>ROUND(BB98*L29,2)</f>
        <v>0</v>
      </c>
      <c r="AY98" s="124">
        <f>ROUND(BC98*L30,2)</f>
        <v>0</v>
      </c>
      <c r="AZ98" s="124">
        <f>ROUND(AZ99,2)</f>
        <v>0</v>
      </c>
      <c r="BA98" s="124">
        <f>ROUND(BA99,2)</f>
        <v>0</v>
      </c>
      <c r="BB98" s="124">
        <f>ROUND(BB99,2)</f>
        <v>0</v>
      </c>
      <c r="BC98" s="124">
        <f>ROUND(BC99,2)</f>
        <v>0</v>
      </c>
      <c r="BD98" s="126">
        <f>ROUND(BD99,2)</f>
        <v>0</v>
      </c>
      <c r="BE98" s="7"/>
      <c r="BS98" s="127" t="s">
        <v>76</v>
      </c>
      <c r="BT98" s="127" t="s">
        <v>84</v>
      </c>
      <c r="BU98" s="127" t="s">
        <v>78</v>
      </c>
      <c r="BV98" s="127" t="s">
        <v>79</v>
      </c>
      <c r="BW98" s="127" t="s">
        <v>97</v>
      </c>
      <c r="BX98" s="127" t="s">
        <v>5</v>
      </c>
      <c r="CL98" s="127" t="s">
        <v>1</v>
      </c>
      <c r="CM98" s="127" t="s">
        <v>86</v>
      </c>
    </row>
    <row r="99" s="4" customFormat="1" ht="16.5" customHeight="1">
      <c r="A99" s="128" t="s">
        <v>87</v>
      </c>
      <c r="B99" s="66"/>
      <c r="C99" s="129"/>
      <c r="D99" s="129"/>
      <c r="E99" s="130" t="s">
        <v>98</v>
      </c>
      <c r="F99" s="130"/>
      <c r="G99" s="130"/>
      <c r="H99" s="130"/>
      <c r="I99" s="130"/>
      <c r="J99" s="129"/>
      <c r="K99" s="130" t="s">
        <v>99</v>
      </c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1">
        <f>'SO 2.1 - Výměna KL, pražc...'!J32</f>
        <v>0</v>
      </c>
      <c r="AH99" s="129"/>
      <c r="AI99" s="129"/>
      <c r="AJ99" s="129"/>
      <c r="AK99" s="129"/>
      <c r="AL99" s="129"/>
      <c r="AM99" s="129"/>
      <c r="AN99" s="131">
        <f>SUM(AG99,AT99)</f>
        <v>0</v>
      </c>
      <c r="AO99" s="129"/>
      <c r="AP99" s="129"/>
      <c r="AQ99" s="132" t="s">
        <v>90</v>
      </c>
      <c r="AR99" s="68"/>
      <c r="AS99" s="133">
        <v>0</v>
      </c>
      <c r="AT99" s="134">
        <f>ROUND(SUM(AV99:AW99),2)</f>
        <v>0</v>
      </c>
      <c r="AU99" s="135">
        <f>'SO 2.1 - Výměna KL, pražc...'!P120</f>
        <v>0</v>
      </c>
      <c r="AV99" s="134">
        <f>'SO 2.1 - Výměna KL, pražc...'!J35</f>
        <v>0</v>
      </c>
      <c r="AW99" s="134">
        <f>'SO 2.1 - Výměna KL, pražc...'!J36</f>
        <v>0</v>
      </c>
      <c r="AX99" s="134">
        <f>'SO 2.1 - Výměna KL, pražc...'!J37</f>
        <v>0</v>
      </c>
      <c r="AY99" s="134">
        <f>'SO 2.1 - Výměna KL, pražc...'!J38</f>
        <v>0</v>
      </c>
      <c r="AZ99" s="134">
        <f>'SO 2.1 - Výměna KL, pražc...'!F35</f>
        <v>0</v>
      </c>
      <c r="BA99" s="134">
        <f>'SO 2.1 - Výměna KL, pražc...'!F36</f>
        <v>0</v>
      </c>
      <c r="BB99" s="134">
        <f>'SO 2.1 - Výměna KL, pražc...'!F37</f>
        <v>0</v>
      </c>
      <c r="BC99" s="134">
        <f>'SO 2.1 - Výměna KL, pražc...'!F38</f>
        <v>0</v>
      </c>
      <c r="BD99" s="136">
        <f>'SO 2.1 - Výměna KL, pražc...'!F39</f>
        <v>0</v>
      </c>
      <c r="BE99" s="4"/>
      <c r="BT99" s="137" t="s">
        <v>86</v>
      </c>
      <c r="BV99" s="137" t="s">
        <v>79</v>
      </c>
      <c r="BW99" s="137" t="s">
        <v>100</v>
      </c>
      <c r="BX99" s="137" t="s">
        <v>97</v>
      </c>
      <c r="CL99" s="137" t="s">
        <v>1</v>
      </c>
    </row>
    <row r="100" s="7" customFormat="1" ht="16.5" customHeight="1">
      <c r="A100" s="7"/>
      <c r="B100" s="115"/>
      <c r="C100" s="116"/>
      <c r="D100" s="117" t="s">
        <v>101</v>
      </c>
      <c r="E100" s="117"/>
      <c r="F100" s="117"/>
      <c r="G100" s="117"/>
      <c r="H100" s="117"/>
      <c r="I100" s="118"/>
      <c r="J100" s="117" t="s">
        <v>102</v>
      </c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9">
        <f>ROUND(AG101,2)</f>
        <v>0</v>
      </c>
      <c r="AH100" s="118"/>
      <c r="AI100" s="118"/>
      <c r="AJ100" s="118"/>
      <c r="AK100" s="118"/>
      <c r="AL100" s="118"/>
      <c r="AM100" s="118"/>
      <c r="AN100" s="120">
        <f>SUM(AG100,AT100)</f>
        <v>0</v>
      </c>
      <c r="AO100" s="118"/>
      <c r="AP100" s="118"/>
      <c r="AQ100" s="121" t="s">
        <v>83</v>
      </c>
      <c r="AR100" s="122"/>
      <c r="AS100" s="123">
        <f>ROUND(AS101,2)</f>
        <v>0</v>
      </c>
      <c r="AT100" s="124">
        <f>ROUND(SUM(AV100:AW100),2)</f>
        <v>0</v>
      </c>
      <c r="AU100" s="125">
        <f>ROUND(AU101,5)</f>
        <v>0</v>
      </c>
      <c r="AV100" s="124">
        <f>ROUND(AZ100*L29,2)</f>
        <v>0</v>
      </c>
      <c r="AW100" s="124">
        <f>ROUND(BA100*L30,2)</f>
        <v>0</v>
      </c>
      <c r="AX100" s="124">
        <f>ROUND(BB100*L29,2)</f>
        <v>0</v>
      </c>
      <c r="AY100" s="124">
        <f>ROUND(BC100*L30,2)</f>
        <v>0</v>
      </c>
      <c r="AZ100" s="124">
        <f>ROUND(AZ101,2)</f>
        <v>0</v>
      </c>
      <c r="BA100" s="124">
        <f>ROUND(BA101,2)</f>
        <v>0</v>
      </c>
      <c r="BB100" s="124">
        <f>ROUND(BB101,2)</f>
        <v>0</v>
      </c>
      <c r="BC100" s="124">
        <f>ROUND(BC101,2)</f>
        <v>0</v>
      </c>
      <c r="BD100" s="126">
        <f>ROUND(BD101,2)</f>
        <v>0</v>
      </c>
      <c r="BE100" s="7"/>
      <c r="BS100" s="127" t="s">
        <v>76</v>
      </c>
      <c r="BT100" s="127" t="s">
        <v>84</v>
      </c>
      <c r="BU100" s="127" t="s">
        <v>78</v>
      </c>
      <c r="BV100" s="127" t="s">
        <v>79</v>
      </c>
      <c r="BW100" s="127" t="s">
        <v>103</v>
      </c>
      <c r="BX100" s="127" t="s">
        <v>5</v>
      </c>
      <c r="CL100" s="127" t="s">
        <v>1</v>
      </c>
      <c r="CM100" s="127" t="s">
        <v>86</v>
      </c>
    </row>
    <row r="101" s="4" customFormat="1" ht="16.5" customHeight="1">
      <c r="A101" s="128" t="s">
        <v>87</v>
      </c>
      <c r="B101" s="66"/>
      <c r="C101" s="129"/>
      <c r="D101" s="129"/>
      <c r="E101" s="130" t="s">
        <v>104</v>
      </c>
      <c r="F101" s="130"/>
      <c r="G101" s="130"/>
      <c r="H101" s="130"/>
      <c r="I101" s="130"/>
      <c r="J101" s="129"/>
      <c r="K101" s="130" t="s">
        <v>105</v>
      </c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1">
        <f>'SO 3.1 - Km 2,262 - 2,500'!J32</f>
        <v>0</v>
      </c>
      <c r="AH101" s="129"/>
      <c r="AI101" s="129"/>
      <c r="AJ101" s="129"/>
      <c r="AK101" s="129"/>
      <c r="AL101" s="129"/>
      <c r="AM101" s="129"/>
      <c r="AN101" s="131">
        <f>SUM(AG101,AT101)</f>
        <v>0</v>
      </c>
      <c r="AO101" s="129"/>
      <c r="AP101" s="129"/>
      <c r="AQ101" s="132" t="s">
        <v>90</v>
      </c>
      <c r="AR101" s="68"/>
      <c r="AS101" s="133">
        <v>0</v>
      </c>
      <c r="AT101" s="134">
        <f>ROUND(SUM(AV101:AW101),2)</f>
        <v>0</v>
      </c>
      <c r="AU101" s="135">
        <f>'SO 3.1 - Km 2,262 - 2,500'!P120</f>
        <v>0</v>
      </c>
      <c r="AV101" s="134">
        <f>'SO 3.1 - Km 2,262 - 2,500'!J35</f>
        <v>0</v>
      </c>
      <c r="AW101" s="134">
        <f>'SO 3.1 - Km 2,262 - 2,500'!J36</f>
        <v>0</v>
      </c>
      <c r="AX101" s="134">
        <f>'SO 3.1 - Km 2,262 - 2,500'!J37</f>
        <v>0</v>
      </c>
      <c r="AY101" s="134">
        <f>'SO 3.1 - Km 2,262 - 2,500'!J38</f>
        <v>0</v>
      </c>
      <c r="AZ101" s="134">
        <f>'SO 3.1 - Km 2,262 - 2,500'!F35</f>
        <v>0</v>
      </c>
      <c r="BA101" s="134">
        <f>'SO 3.1 - Km 2,262 - 2,500'!F36</f>
        <v>0</v>
      </c>
      <c r="BB101" s="134">
        <f>'SO 3.1 - Km 2,262 - 2,500'!F37</f>
        <v>0</v>
      </c>
      <c r="BC101" s="134">
        <f>'SO 3.1 - Km 2,262 - 2,500'!F38</f>
        <v>0</v>
      </c>
      <c r="BD101" s="136">
        <f>'SO 3.1 - Km 2,262 - 2,500'!F39</f>
        <v>0</v>
      </c>
      <c r="BE101" s="4"/>
      <c r="BT101" s="137" t="s">
        <v>86</v>
      </c>
      <c r="BV101" s="137" t="s">
        <v>79</v>
      </c>
      <c r="BW101" s="137" t="s">
        <v>106</v>
      </c>
      <c r="BX101" s="137" t="s">
        <v>103</v>
      </c>
      <c r="CL101" s="137" t="s">
        <v>1</v>
      </c>
    </row>
    <row r="102" s="7" customFormat="1" ht="16.5" customHeight="1">
      <c r="A102" s="7"/>
      <c r="B102" s="115"/>
      <c r="C102" s="116"/>
      <c r="D102" s="117" t="s">
        <v>107</v>
      </c>
      <c r="E102" s="117"/>
      <c r="F102" s="117"/>
      <c r="G102" s="117"/>
      <c r="H102" s="117"/>
      <c r="I102" s="118"/>
      <c r="J102" s="117" t="s">
        <v>108</v>
      </c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  <c r="AA102" s="117"/>
      <c r="AB102" s="117"/>
      <c r="AC102" s="117"/>
      <c r="AD102" s="117"/>
      <c r="AE102" s="117"/>
      <c r="AF102" s="117"/>
      <c r="AG102" s="119">
        <f>ROUND(AG103,2)</f>
        <v>0</v>
      </c>
      <c r="AH102" s="118"/>
      <c r="AI102" s="118"/>
      <c r="AJ102" s="118"/>
      <c r="AK102" s="118"/>
      <c r="AL102" s="118"/>
      <c r="AM102" s="118"/>
      <c r="AN102" s="120">
        <f>SUM(AG102,AT102)</f>
        <v>0</v>
      </c>
      <c r="AO102" s="118"/>
      <c r="AP102" s="118"/>
      <c r="AQ102" s="121" t="s">
        <v>83</v>
      </c>
      <c r="AR102" s="122"/>
      <c r="AS102" s="123">
        <f>ROUND(AS103,2)</f>
        <v>0</v>
      </c>
      <c r="AT102" s="124">
        <f>ROUND(SUM(AV102:AW102),2)</f>
        <v>0</v>
      </c>
      <c r="AU102" s="125">
        <f>ROUND(AU103,5)</f>
        <v>0</v>
      </c>
      <c r="AV102" s="124">
        <f>ROUND(AZ102*L29,2)</f>
        <v>0</v>
      </c>
      <c r="AW102" s="124">
        <f>ROUND(BA102*L30,2)</f>
        <v>0</v>
      </c>
      <c r="AX102" s="124">
        <f>ROUND(BB102*L29,2)</f>
        <v>0</v>
      </c>
      <c r="AY102" s="124">
        <f>ROUND(BC102*L30,2)</f>
        <v>0</v>
      </c>
      <c r="AZ102" s="124">
        <f>ROUND(AZ103,2)</f>
        <v>0</v>
      </c>
      <c r="BA102" s="124">
        <f>ROUND(BA103,2)</f>
        <v>0</v>
      </c>
      <c r="BB102" s="124">
        <f>ROUND(BB103,2)</f>
        <v>0</v>
      </c>
      <c r="BC102" s="124">
        <f>ROUND(BC103,2)</f>
        <v>0</v>
      </c>
      <c r="BD102" s="126">
        <f>ROUND(BD103,2)</f>
        <v>0</v>
      </c>
      <c r="BE102" s="7"/>
      <c r="BS102" s="127" t="s">
        <v>76</v>
      </c>
      <c r="BT102" s="127" t="s">
        <v>84</v>
      </c>
      <c r="BU102" s="127" t="s">
        <v>78</v>
      </c>
      <c r="BV102" s="127" t="s">
        <v>79</v>
      </c>
      <c r="BW102" s="127" t="s">
        <v>109</v>
      </c>
      <c r="BX102" s="127" t="s">
        <v>5</v>
      </c>
      <c r="CL102" s="127" t="s">
        <v>1</v>
      </c>
      <c r="CM102" s="127" t="s">
        <v>86</v>
      </c>
    </row>
    <row r="103" s="4" customFormat="1" ht="16.5" customHeight="1">
      <c r="A103" s="128" t="s">
        <v>87</v>
      </c>
      <c r="B103" s="66"/>
      <c r="C103" s="129"/>
      <c r="D103" s="129"/>
      <c r="E103" s="130" t="s">
        <v>110</v>
      </c>
      <c r="F103" s="130"/>
      <c r="G103" s="130"/>
      <c r="H103" s="130"/>
      <c r="I103" s="130"/>
      <c r="J103" s="129"/>
      <c r="K103" s="130" t="s">
        <v>108</v>
      </c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1">
        <f>'SO 4.1 - Materiál objedna...'!J32</f>
        <v>0</v>
      </c>
      <c r="AH103" s="129"/>
      <c r="AI103" s="129"/>
      <c r="AJ103" s="129"/>
      <c r="AK103" s="129"/>
      <c r="AL103" s="129"/>
      <c r="AM103" s="129"/>
      <c r="AN103" s="131">
        <f>SUM(AG103,AT103)</f>
        <v>0</v>
      </c>
      <c r="AO103" s="129"/>
      <c r="AP103" s="129"/>
      <c r="AQ103" s="132" t="s">
        <v>90</v>
      </c>
      <c r="AR103" s="68"/>
      <c r="AS103" s="133">
        <v>0</v>
      </c>
      <c r="AT103" s="134">
        <f>ROUND(SUM(AV103:AW103),2)</f>
        <v>0</v>
      </c>
      <c r="AU103" s="135">
        <f>'SO 4.1 - Materiál objedna...'!P120</f>
        <v>0</v>
      </c>
      <c r="AV103" s="134">
        <f>'SO 4.1 - Materiál objedna...'!J35</f>
        <v>0</v>
      </c>
      <c r="AW103" s="134">
        <f>'SO 4.1 - Materiál objedna...'!J36</f>
        <v>0</v>
      </c>
      <c r="AX103" s="134">
        <f>'SO 4.1 - Materiál objedna...'!J37</f>
        <v>0</v>
      </c>
      <c r="AY103" s="134">
        <f>'SO 4.1 - Materiál objedna...'!J38</f>
        <v>0</v>
      </c>
      <c r="AZ103" s="134">
        <f>'SO 4.1 - Materiál objedna...'!F35</f>
        <v>0</v>
      </c>
      <c r="BA103" s="134">
        <f>'SO 4.1 - Materiál objedna...'!F36</f>
        <v>0</v>
      </c>
      <c r="BB103" s="134">
        <f>'SO 4.1 - Materiál objedna...'!F37</f>
        <v>0</v>
      </c>
      <c r="BC103" s="134">
        <f>'SO 4.1 - Materiál objedna...'!F38</f>
        <v>0</v>
      </c>
      <c r="BD103" s="136">
        <f>'SO 4.1 - Materiál objedna...'!F39</f>
        <v>0</v>
      </c>
      <c r="BE103" s="4"/>
      <c r="BT103" s="137" t="s">
        <v>86</v>
      </c>
      <c r="BV103" s="137" t="s">
        <v>79</v>
      </c>
      <c r="BW103" s="137" t="s">
        <v>111</v>
      </c>
      <c r="BX103" s="137" t="s">
        <v>109</v>
      </c>
      <c r="CL103" s="137" t="s">
        <v>1</v>
      </c>
    </row>
    <row r="104" s="7" customFormat="1" ht="16.5" customHeight="1">
      <c r="A104" s="7"/>
      <c r="B104" s="115"/>
      <c r="C104" s="116"/>
      <c r="D104" s="117" t="s">
        <v>112</v>
      </c>
      <c r="E104" s="117"/>
      <c r="F104" s="117"/>
      <c r="G104" s="117"/>
      <c r="H104" s="117"/>
      <c r="I104" s="118"/>
      <c r="J104" s="117" t="s">
        <v>113</v>
      </c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117"/>
      <c r="AE104" s="117"/>
      <c r="AF104" s="117"/>
      <c r="AG104" s="119">
        <f>ROUND(AG105,2)</f>
        <v>0</v>
      </c>
      <c r="AH104" s="118"/>
      <c r="AI104" s="118"/>
      <c r="AJ104" s="118"/>
      <c r="AK104" s="118"/>
      <c r="AL104" s="118"/>
      <c r="AM104" s="118"/>
      <c r="AN104" s="120">
        <f>SUM(AG104,AT104)</f>
        <v>0</v>
      </c>
      <c r="AO104" s="118"/>
      <c r="AP104" s="118"/>
      <c r="AQ104" s="121" t="s">
        <v>83</v>
      </c>
      <c r="AR104" s="122"/>
      <c r="AS104" s="123">
        <f>ROUND(AS105,2)</f>
        <v>0</v>
      </c>
      <c r="AT104" s="124">
        <f>ROUND(SUM(AV104:AW104),2)</f>
        <v>0</v>
      </c>
      <c r="AU104" s="125">
        <f>ROUND(AU105,5)</f>
        <v>0</v>
      </c>
      <c r="AV104" s="124">
        <f>ROUND(AZ104*L29,2)</f>
        <v>0</v>
      </c>
      <c r="AW104" s="124">
        <f>ROUND(BA104*L30,2)</f>
        <v>0</v>
      </c>
      <c r="AX104" s="124">
        <f>ROUND(BB104*L29,2)</f>
        <v>0</v>
      </c>
      <c r="AY104" s="124">
        <f>ROUND(BC104*L30,2)</f>
        <v>0</v>
      </c>
      <c r="AZ104" s="124">
        <f>ROUND(AZ105,2)</f>
        <v>0</v>
      </c>
      <c r="BA104" s="124">
        <f>ROUND(BA105,2)</f>
        <v>0</v>
      </c>
      <c r="BB104" s="124">
        <f>ROUND(BB105,2)</f>
        <v>0</v>
      </c>
      <c r="BC104" s="124">
        <f>ROUND(BC105,2)</f>
        <v>0</v>
      </c>
      <c r="BD104" s="126">
        <f>ROUND(BD105,2)</f>
        <v>0</v>
      </c>
      <c r="BE104" s="7"/>
      <c r="BS104" s="127" t="s">
        <v>76</v>
      </c>
      <c r="BT104" s="127" t="s">
        <v>84</v>
      </c>
      <c r="BU104" s="127" t="s">
        <v>78</v>
      </c>
      <c r="BV104" s="127" t="s">
        <v>79</v>
      </c>
      <c r="BW104" s="127" t="s">
        <v>114</v>
      </c>
      <c r="BX104" s="127" t="s">
        <v>5</v>
      </c>
      <c r="CL104" s="127" t="s">
        <v>1</v>
      </c>
      <c r="CM104" s="127" t="s">
        <v>86</v>
      </c>
    </row>
    <row r="105" s="4" customFormat="1" ht="16.5" customHeight="1">
      <c r="A105" s="128" t="s">
        <v>87</v>
      </c>
      <c r="B105" s="66"/>
      <c r="C105" s="129"/>
      <c r="D105" s="129"/>
      <c r="E105" s="130" t="s">
        <v>115</v>
      </c>
      <c r="F105" s="130"/>
      <c r="G105" s="130"/>
      <c r="H105" s="130"/>
      <c r="I105" s="130"/>
      <c r="J105" s="129"/>
      <c r="K105" s="130" t="s">
        <v>113</v>
      </c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1">
        <f>'SO 5.1 - VRN'!J32</f>
        <v>0</v>
      </c>
      <c r="AH105" s="129"/>
      <c r="AI105" s="129"/>
      <c r="AJ105" s="129"/>
      <c r="AK105" s="129"/>
      <c r="AL105" s="129"/>
      <c r="AM105" s="129"/>
      <c r="AN105" s="131">
        <f>SUM(AG105,AT105)</f>
        <v>0</v>
      </c>
      <c r="AO105" s="129"/>
      <c r="AP105" s="129"/>
      <c r="AQ105" s="132" t="s">
        <v>90</v>
      </c>
      <c r="AR105" s="68"/>
      <c r="AS105" s="138">
        <v>0</v>
      </c>
      <c r="AT105" s="139">
        <f>ROUND(SUM(AV105:AW105),2)</f>
        <v>0</v>
      </c>
      <c r="AU105" s="140">
        <f>'SO 5.1 - VRN'!P120</f>
        <v>0</v>
      </c>
      <c r="AV105" s="139">
        <f>'SO 5.1 - VRN'!J35</f>
        <v>0</v>
      </c>
      <c r="AW105" s="139">
        <f>'SO 5.1 - VRN'!J36</f>
        <v>0</v>
      </c>
      <c r="AX105" s="139">
        <f>'SO 5.1 - VRN'!J37</f>
        <v>0</v>
      </c>
      <c r="AY105" s="139">
        <f>'SO 5.1 - VRN'!J38</f>
        <v>0</v>
      </c>
      <c r="AZ105" s="139">
        <f>'SO 5.1 - VRN'!F35</f>
        <v>0</v>
      </c>
      <c r="BA105" s="139">
        <f>'SO 5.1 - VRN'!F36</f>
        <v>0</v>
      </c>
      <c r="BB105" s="139">
        <f>'SO 5.1 - VRN'!F37</f>
        <v>0</v>
      </c>
      <c r="BC105" s="139">
        <f>'SO 5.1 - VRN'!F38</f>
        <v>0</v>
      </c>
      <c r="BD105" s="141">
        <f>'SO 5.1 - VRN'!F39</f>
        <v>0</v>
      </c>
      <c r="BE105" s="4"/>
      <c r="BT105" s="137" t="s">
        <v>86</v>
      </c>
      <c r="BV105" s="137" t="s">
        <v>79</v>
      </c>
      <c r="BW105" s="137" t="s">
        <v>116</v>
      </c>
      <c r="BX105" s="137" t="s">
        <v>114</v>
      </c>
      <c r="CL105" s="137" t="s">
        <v>1</v>
      </c>
    </row>
    <row r="106" s="2" customFormat="1" ht="30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40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</row>
    <row r="107" s="2" customFormat="1" ht="6.96" customHeight="1">
      <c r="A107" s="34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40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</row>
  </sheetData>
  <sheetProtection sheet="1" formatColumns="0" formatRows="0" objects="1" scenarios="1" spinCount="100000" saltValue="Mom2r2NKNyCFWdzql+FZu4Jw4zqS8AjUZ8lqEkPPjChTHDDLSo7VjaaGSlF7YnprdTMNm1HUhcIgMzXYH6qZ0A==" hashValue="9n13eYDcwXAlsE0+j6livj/bJcc6cu2jvrGfNoSbJ50tMBQrV87pkIkQ81Ke0NXwxBeogPEgMeWI0VhfVjl72A==" algorithmName="SHA-512" password="CC35"/>
  <mergeCells count="8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AN102:AP102"/>
    <mergeCell ref="AN103:AP103"/>
    <mergeCell ref="AN104:AP104"/>
    <mergeCell ref="AN105:AP105"/>
    <mergeCell ref="D102:H102"/>
    <mergeCell ref="D95:H95"/>
    <mergeCell ref="E96:I96"/>
    <mergeCell ref="E97:I97"/>
    <mergeCell ref="D98:H98"/>
    <mergeCell ref="E99:I99"/>
    <mergeCell ref="D100:H100"/>
    <mergeCell ref="E101:I101"/>
    <mergeCell ref="E103:I103"/>
    <mergeCell ref="D104:H104"/>
    <mergeCell ref="E105:I105"/>
    <mergeCell ref="AG104:AM104"/>
    <mergeCell ref="AG103:AM103"/>
    <mergeCell ref="AG105:AM105"/>
    <mergeCell ref="C92:G92"/>
    <mergeCell ref="I92:AF92"/>
    <mergeCell ref="J95:AF95"/>
    <mergeCell ref="K96:AF96"/>
    <mergeCell ref="K97:AF97"/>
    <mergeCell ref="J98:AF98"/>
    <mergeCell ref="K99:AF99"/>
    <mergeCell ref="J100:AF100"/>
    <mergeCell ref="K101:AF101"/>
    <mergeCell ref="J102:AF102"/>
    <mergeCell ref="K103:AF103"/>
    <mergeCell ref="J104:AF104"/>
    <mergeCell ref="K105:AF105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G99:AM99"/>
    <mergeCell ref="AG100:AM100"/>
    <mergeCell ref="AG101:AM101"/>
    <mergeCell ref="AG102:AM102"/>
    <mergeCell ref="AG94:AM94"/>
    <mergeCell ref="AN94:AP94"/>
  </mergeCells>
  <hyperlinks>
    <hyperlink ref="A96" location="'SO 1.1 -  km 0,165 - 2,073'!C2" display="/"/>
    <hyperlink ref="A97" location="'SO 1.2 - Výhybka č. 20 + ...'!C2" display="/"/>
    <hyperlink ref="A99" location="'SO 2.1 - Výměna KL, pražc...'!C2" display="/"/>
    <hyperlink ref="A101" location="'SO 3.1 - Km 2,262 - 2,500'!C2" display="/"/>
    <hyperlink ref="A103" location="'SO 4.1 - Materiál objedna...'!C2" display="/"/>
    <hyperlink ref="A105" location="'SO 5.1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2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91</v>
      </c>
    </row>
    <row r="3" hidden="1" s="1" customFormat="1" ht="6.96" customHeight="1">
      <c r="B3" s="143"/>
      <c r="C3" s="144"/>
      <c r="D3" s="144"/>
      <c r="E3" s="144"/>
      <c r="F3" s="144"/>
      <c r="G3" s="144"/>
      <c r="H3" s="144"/>
      <c r="I3" s="145"/>
      <c r="J3" s="144"/>
      <c r="K3" s="144"/>
      <c r="L3" s="16"/>
      <c r="AT3" s="13" t="s">
        <v>86</v>
      </c>
    </row>
    <row r="4" hidden="1" s="1" customFormat="1" ht="24.96" customHeight="1">
      <c r="B4" s="16"/>
      <c r="D4" s="146" t="s">
        <v>117</v>
      </c>
      <c r="I4" s="142"/>
      <c r="L4" s="16"/>
      <c r="M4" s="147" t="s">
        <v>10</v>
      </c>
      <c r="AT4" s="13" t="s">
        <v>4</v>
      </c>
    </row>
    <row r="5" hidden="1" s="1" customFormat="1" ht="6.96" customHeight="1">
      <c r="B5" s="16"/>
      <c r="I5" s="142"/>
      <c r="L5" s="16"/>
    </row>
    <row r="6" hidden="1" s="1" customFormat="1" ht="12" customHeight="1">
      <c r="B6" s="16"/>
      <c r="D6" s="148" t="s">
        <v>16</v>
      </c>
      <c r="I6" s="142"/>
      <c r="L6" s="16"/>
    </row>
    <row r="7" hidden="1" s="1" customFormat="1" ht="16.5" customHeight="1">
      <c r="B7" s="16"/>
      <c r="E7" s="149" t="str">
        <f>'Rekapitulace stavby'!K6</f>
        <v>Opravné práce na trati Staňkov - Poběžovice</v>
      </c>
      <c r="F7" s="148"/>
      <c r="G7" s="148"/>
      <c r="H7" s="148"/>
      <c r="I7" s="142"/>
      <c r="L7" s="16"/>
    </row>
    <row r="8" hidden="1" s="1" customFormat="1" ht="12" customHeight="1">
      <c r="B8" s="16"/>
      <c r="D8" s="148" t="s">
        <v>118</v>
      </c>
      <c r="I8" s="142"/>
      <c r="L8" s="16"/>
    </row>
    <row r="9" hidden="1" s="2" customFormat="1" ht="16.5" customHeight="1">
      <c r="A9" s="34"/>
      <c r="B9" s="40"/>
      <c r="C9" s="34"/>
      <c r="D9" s="34"/>
      <c r="E9" s="149" t="s">
        <v>119</v>
      </c>
      <c r="F9" s="34"/>
      <c r="G9" s="34"/>
      <c r="H9" s="34"/>
      <c r="I9" s="150"/>
      <c r="J9" s="34"/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 ht="12" customHeight="1">
      <c r="A10" s="34"/>
      <c r="B10" s="40"/>
      <c r="C10" s="34"/>
      <c r="D10" s="148" t="s">
        <v>120</v>
      </c>
      <c r="E10" s="34"/>
      <c r="F10" s="34"/>
      <c r="G10" s="34"/>
      <c r="H10" s="34"/>
      <c r="I10" s="150"/>
      <c r="J10" s="34"/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6.5" customHeight="1">
      <c r="A11" s="34"/>
      <c r="B11" s="40"/>
      <c r="C11" s="34"/>
      <c r="D11" s="34"/>
      <c r="E11" s="151" t="s">
        <v>121</v>
      </c>
      <c r="F11" s="34"/>
      <c r="G11" s="34"/>
      <c r="H11" s="34"/>
      <c r="I11" s="150"/>
      <c r="J11" s="34"/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>
      <c r="A12" s="34"/>
      <c r="B12" s="40"/>
      <c r="C12" s="34"/>
      <c r="D12" s="34"/>
      <c r="E12" s="34"/>
      <c r="F12" s="34"/>
      <c r="G12" s="34"/>
      <c r="H12" s="34"/>
      <c r="I12" s="150"/>
      <c r="J12" s="34"/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2" customHeight="1">
      <c r="A13" s="34"/>
      <c r="B13" s="40"/>
      <c r="C13" s="34"/>
      <c r="D13" s="148" t="s">
        <v>18</v>
      </c>
      <c r="E13" s="34"/>
      <c r="F13" s="137" t="s">
        <v>1</v>
      </c>
      <c r="G13" s="34"/>
      <c r="H13" s="34"/>
      <c r="I13" s="152" t="s">
        <v>19</v>
      </c>
      <c r="J13" s="137" t="s">
        <v>1</v>
      </c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40"/>
      <c r="C14" s="34"/>
      <c r="D14" s="148" t="s">
        <v>20</v>
      </c>
      <c r="E14" s="34"/>
      <c r="F14" s="137" t="s">
        <v>21</v>
      </c>
      <c r="G14" s="34"/>
      <c r="H14" s="34"/>
      <c r="I14" s="152" t="s">
        <v>22</v>
      </c>
      <c r="J14" s="153" t="str">
        <f>'Rekapitulace stavby'!AN8</f>
        <v>14. 3. 2019</v>
      </c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150"/>
      <c r="J15" s="34"/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12" customHeight="1">
      <c r="A16" s="34"/>
      <c r="B16" s="40"/>
      <c r="C16" s="34"/>
      <c r="D16" s="148" t="s">
        <v>24</v>
      </c>
      <c r="E16" s="34"/>
      <c r="F16" s="34"/>
      <c r="G16" s="34"/>
      <c r="H16" s="34"/>
      <c r="I16" s="152" t="s">
        <v>25</v>
      </c>
      <c r="J16" s="137" t="s">
        <v>1</v>
      </c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8" customHeight="1">
      <c r="A17" s="34"/>
      <c r="B17" s="40"/>
      <c r="C17" s="34"/>
      <c r="D17" s="34"/>
      <c r="E17" s="137" t="s">
        <v>26</v>
      </c>
      <c r="F17" s="34"/>
      <c r="G17" s="34"/>
      <c r="H17" s="34"/>
      <c r="I17" s="152" t="s">
        <v>27</v>
      </c>
      <c r="J17" s="137" t="s">
        <v>1</v>
      </c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150"/>
      <c r="J18" s="34"/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12" customHeight="1">
      <c r="A19" s="34"/>
      <c r="B19" s="40"/>
      <c r="C19" s="34"/>
      <c r="D19" s="148" t="s">
        <v>28</v>
      </c>
      <c r="E19" s="34"/>
      <c r="F19" s="34"/>
      <c r="G19" s="34"/>
      <c r="H19" s="34"/>
      <c r="I19" s="152" t="s">
        <v>25</v>
      </c>
      <c r="J19" s="29" t="str">
        <f>'Rekapitulace stavby'!AN13</f>
        <v>Vyplň údaj</v>
      </c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8" customHeight="1">
      <c r="A20" s="34"/>
      <c r="B20" s="40"/>
      <c r="C20" s="34"/>
      <c r="D20" s="34"/>
      <c r="E20" s="29" t="str">
        <f>'Rekapitulace stavby'!E14</f>
        <v>Vyplň údaj</v>
      </c>
      <c r="F20" s="137"/>
      <c r="G20" s="137"/>
      <c r="H20" s="137"/>
      <c r="I20" s="152" t="s">
        <v>27</v>
      </c>
      <c r="J20" s="29" t="str">
        <f>'Rekapitulace stavby'!AN14</f>
        <v>Vyplň údaj</v>
      </c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150"/>
      <c r="J21" s="34"/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12" customHeight="1">
      <c r="A22" s="34"/>
      <c r="B22" s="40"/>
      <c r="C22" s="34"/>
      <c r="D22" s="148" t="s">
        <v>30</v>
      </c>
      <c r="E22" s="34"/>
      <c r="F22" s="34"/>
      <c r="G22" s="34"/>
      <c r="H22" s="34"/>
      <c r="I22" s="152" t="s">
        <v>25</v>
      </c>
      <c r="J22" s="137" t="str">
        <f>IF('Rekapitulace stavby'!AN16="","",'Rekapitulace stavby'!AN16)</f>
        <v/>
      </c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8" customHeight="1">
      <c r="A23" s="34"/>
      <c r="B23" s="40"/>
      <c r="C23" s="34"/>
      <c r="D23" s="34"/>
      <c r="E23" s="137" t="str">
        <f>IF('Rekapitulace stavby'!E17="","",'Rekapitulace stavby'!E17)</f>
        <v xml:space="preserve"> </v>
      </c>
      <c r="F23" s="34"/>
      <c r="G23" s="34"/>
      <c r="H23" s="34"/>
      <c r="I23" s="152" t="s">
        <v>27</v>
      </c>
      <c r="J23" s="137" t="str">
        <f>IF('Rekapitulace stavby'!AN17="","",'Rekapitulace stavby'!AN17)</f>
        <v/>
      </c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150"/>
      <c r="J24" s="34"/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12" customHeight="1">
      <c r="A25" s="34"/>
      <c r="B25" s="40"/>
      <c r="C25" s="34"/>
      <c r="D25" s="148" t="s">
        <v>33</v>
      </c>
      <c r="E25" s="34"/>
      <c r="F25" s="34"/>
      <c r="G25" s="34"/>
      <c r="H25" s="34"/>
      <c r="I25" s="152" t="s">
        <v>25</v>
      </c>
      <c r="J25" s="137" t="s">
        <v>1</v>
      </c>
      <c r="K25" s="34"/>
      <c r="L25" s="5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8" customHeight="1">
      <c r="A26" s="34"/>
      <c r="B26" s="40"/>
      <c r="C26" s="34"/>
      <c r="D26" s="34"/>
      <c r="E26" s="137" t="s">
        <v>34</v>
      </c>
      <c r="F26" s="34"/>
      <c r="G26" s="34"/>
      <c r="H26" s="34"/>
      <c r="I26" s="152" t="s">
        <v>27</v>
      </c>
      <c r="J26" s="137" t="s">
        <v>1</v>
      </c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150"/>
      <c r="J27" s="34"/>
      <c r="K27" s="34"/>
      <c r="L27" s="59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hidden="1" s="2" customFormat="1" ht="12" customHeight="1">
      <c r="A28" s="34"/>
      <c r="B28" s="40"/>
      <c r="C28" s="34"/>
      <c r="D28" s="148" t="s">
        <v>35</v>
      </c>
      <c r="E28" s="34"/>
      <c r="F28" s="34"/>
      <c r="G28" s="34"/>
      <c r="H28" s="34"/>
      <c r="I28" s="150"/>
      <c r="J28" s="34"/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7"/>
      <c r="J29" s="154"/>
      <c r="K29" s="154"/>
      <c r="L29" s="158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hidden="1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150"/>
      <c r="J30" s="34"/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40"/>
      <c r="C31" s="34"/>
      <c r="D31" s="159"/>
      <c r="E31" s="159"/>
      <c r="F31" s="159"/>
      <c r="G31" s="159"/>
      <c r="H31" s="159"/>
      <c r="I31" s="160"/>
      <c r="J31" s="159"/>
      <c r="K31" s="159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25.44" customHeight="1">
      <c r="A32" s="34"/>
      <c r="B32" s="40"/>
      <c r="C32" s="34"/>
      <c r="D32" s="161" t="s">
        <v>37</v>
      </c>
      <c r="E32" s="34"/>
      <c r="F32" s="34"/>
      <c r="G32" s="34"/>
      <c r="H32" s="34"/>
      <c r="I32" s="150"/>
      <c r="J32" s="162">
        <f>ROUND(J120, 2)</f>
        <v>0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6.96" customHeight="1">
      <c r="A33" s="34"/>
      <c r="B33" s="40"/>
      <c r="C33" s="34"/>
      <c r="D33" s="159"/>
      <c r="E33" s="159"/>
      <c r="F33" s="159"/>
      <c r="G33" s="159"/>
      <c r="H33" s="159"/>
      <c r="I33" s="160"/>
      <c r="J33" s="159"/>
      <c r="K33" s="159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40"/>
      <c r="C34" s="34"/>
      <c r="D34" s="34"/>
      <c r="E34" s="34"/>
      <c r="F34" s="163" t="s">
        <v>39</v>
      </c>
      <c r="G34" s="34"/>
      <c r="H34" s="34"/>
      <c r="I34" s="164" t="s">
        <v>38</v>
      </c>
      <c r="J34" s="163" t="s">
        <v>40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165" t="s">
        <v>41</v>
      </c>
      <c r="E35" s="148" t="s">
        <v>42</v>
      </c>
      <c r="F35" s="166">
        <f>ROUND((SUM(BE120:BE235)),  2)</f>
        <v>0</v>
      </c>
      <c r="G35" s="34"/>
      <c r="H35" s="34"/>
      <c r="I35" s="167">
        <v>0.20999999999999999</v>
      </c>
      <c r="J35" s="166">
        <f>ROUND(((SUM(BE120:BE235))*I35),  2)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48" t="s">
        <v>43</v>
      </c>
      <c r="F36" s="166">
        <f>ROUND((SUM(BF120:BF235)),  2)</f>
        <v>0</v>
      </c>
      <c r="G36" s="34"/>
      <c r="H36" s="34"/>
      <c r="I36" s="167">
        <v>0.14999999999999999</v>
      </c>
      <c r="J36" s="166">
        <f>ROUND(((SUM(BF120:BF235))*I36),  2)</f>
        <v>0</v>
      </c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48" t="s">
        <v>44</v>
      </c>
      <c r="F37" s="166">
        <f>ROUND((SUM(BG120:BG235)),  2)</f>
        <v>0</v>
      </c>
      <c r="G37" s="34"/>
      <c r="H37" s="34"/>
      <c r="I37" s="167">
        <v>0.20999999999999999</v>
      </c>
      <c r="J37" s="166">
        <f>0</f>
        <v>0</v>
      </c>
      <c r="K37" s="34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48" t="s">
        <v>45</v>
      </c>
      <c r="F38" s="166">
        <f>ROUND((SUM(BH120:BH235)),  2)</f>
        <v>0</v>
      </c>
      <c r="G38" s="34"/>
      <c r="H38" s="34"/>
      <c r="I38" s="167">
        <v>0.14999999999999999</v>
      </c>
      <c r="J38" s="166">
        <f>0</f>
        <v>0</v>
      </c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48" t="s">
        <v>46</v>
      </c>
      <c r="F39" s="166">
        <f>ROUND((SUM(BI120:BI235)),  2)</f>
        <v>0</v>
      </c>
      <c r="G39" s="34"/>
      <c r="H39" s="34"/>
      <c r="I39" s="167">
        <v>0</v>
      </c>
      <c r="J39" s="166">
        <f>0</f>
        <v>0</v>
      </c>
      <c r="K39" s="34"/>
      <c r="L39" s="5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150"/>
      <c r="J40" s="34"/>
      <c r="K40" s="34"/>
      <c r="L40" s="5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25.44" customHeight="1">
      <c r="A41" s="34"/>
      <c r="B41" s="40"/>
      <c r="C41" s="168"/>
      <c r="D41" s="169" t="s">
        <v>47</v>
      </c>
      <c r="E41" s="170"/>
      <c r="F41" s="170"/>
      <c r="G41" s="171" t="s">
        <v>48</v>
      </c>
      <c r="H41" s="172" t="s">
        <v>49</v>
      </c>
      <c r="I41" s="173"/>
      <c r="J41" s="174">
        <f>SUM(J32:J39)</f>
        <v>0</v>
      </c>
      <c r="K41" s="175"/>
      <c r="L41" s="59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hidden="1" s="2" customFormat="1" ht="14.4" customHeight="1">
      <c r="A42" s="34"/>
      <c r="B42" s="40"/>
      <c r="C42" s="34"/>
      <c r="D42" s="34"/>
      <c r="E42" s="34"/>
      <c r="F42" s="34"/>
      <c r="G42" s="34"/>
      <c r="H42" s="34"/>
      <c r="I42" s="150"/>
      <c r="J42" s="34"/>
      <c r="K42" s="34"/>
      <c r="L42" s="59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hidden="1" s="1" customFormat="1" ht="14.4" customHeight="1">
      <c r="B43" s="16"/>
      <c r="I43" s="142"/>
      <c r="L43" s="16"/>
    </row>
    <row r="44" hidden="1" s="1" customFormat="1" ht="14.4" customHeight="1">
      <c r="B44" s="16"/>
      <c r="I44" s="142"/>
      <c r="L44" s="16"/>
    </row>
    <row r="45" hidden="1" s="1" customFormat="1" ht="14.4" customHeight="1">
      <c r="B45" s="16"/>
      <c r="I45" s="142"/>
      <c r="L45" s="16"/>
    </row>
    <row r="46" hidden="1" s="1" customFormat="1" ht="14.4" customHeight="1">
      <c r="B46" s="16"/>
      <c r="I46" s="142"/>
      <c r="L46" s="16"/>
    </row>
    <row r="47" hidden="1" s="1" customFormat="1" ht="14.4" customHeight="1">
      <c r="B47" s="16"/>
      <c r="I47" s="142"/>
      <c r="L47" s="16"/>
    </row>
    <row r="48" hidden="1" s="1" customFormat="1" ht="14.4" customHeight="1">
      <c r="B48" s="16"/>
      <c r="I48" s="142"/>
      <c r="L48" s="16"/>
    </row>
    <row r="49" hidden="1" s="1" customFormat="1" ht="14.4" customHeight="1">
      <c r="B49" s="16"/>
      <c r="I49" s="142"/>
      <c r="L49" s="16"/>
    </row>
    <row r="50" hidden="1" s="2" customFormat="1" ht="14.4" customHeight="1">
      <c r="B50" s="59"/>
      <c r="D50" s="176" t="s">
        <v>50</v>
      </c>
      <c r="E50" s="177"/>
      <c r="F50" s="177"/>
      <c r="G50" s="176" t="s">
        <v>51</v>
      </c>
      <c r="H50" s="177"/>
      <c r="I50" s="178"/>
      <c r="J50" s="177"/>
      <c r="K50" s="177"/>
      <c r="L50" s="59"/>
    </row>
    <row r="51" hidden="1">
      <c r="B51" s="16"/>
      <c r="L51" s="16"/>
    </row>
    <row r="52" hidden="1">
      <c r="B52" s="16"/>
      <c r="L52" s="16"/>
    </row>
    <row r="53" hidden="1">
      <c r="B53" s="16"/>
      <c r="L53" s="16"/>
    </row>
    <row r="54" hidden="1">
      <c r="B54" s="16"/>
      <c r="L54" s="16"/>
    </row>
    <row r="55" hidden="1">
      <c r="B55" s="16"/>
      <c r="L55" s="16"/>
    </row>
    <row r="56" hidden="1">
      <c r="B56" s="16"/>
      <c r="L56" s="16"/>
    </row>
    <row r="57" hidden="1">
      <c r="B57" s="16"/>
      <c r="L57" s="16"/>
    </row>
    <row r="58" hidden="1">
      <c r="B58" s="16"/>
      <c r="L58" s="16"/>
    </row>
    <row r="59" hidden="1">
      <c r="B59" s="16"/>
      <c r="L59" s="16"/>
    </row>
    <row r="60" hidden="1">
      <c r="B60" s="16"/>
      <c r="L60" s="16"/>
    </row>
    <row r="61" hidden="1" s="2" customFormat="1">
      <c r="A61" s="34"/>
      <c r="B61" s="40"/>
      <c r="C61" s="34"/>
      <c r="D61" s="179" t="s">
        <v>52</v>
      </c>
      <c r="E61" s="180"/>
      <c r="F61" s="181" t="s">
        <v>53</v>
      </c>
      <c r="G61" s="179" t="s">
        <v>52</v>
      </c>
      <c r="H61" s="180"/>
      <c r="I61" s="182"/>
      <c r="J61" s="183" t="s">
        <v>53</v>
      </c>
      <c r="K61" s="180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6"/>
      <c r="L62" s="16"/>
    </row>
    <row r="63" hidden="1">
      <c r="B63" s="16"/>
      <c r="L63" s="16"/>
    </row>
    <row r="64" hidden="1">
      <c r="B64" s="16"/>
      <c r="L64" s="16"/>
    </row>
    <row r="65" hidden="1" s="2" customFormat="1">
      <c r="A65" s="34"/>
      <c r="B65" s="40"/>
      <c r="C65" s="34"/>
      <c r="D65" s="176" t="s">
        <v>54</v>
      </c>
      <c r="E65" s="184"/>
      <c r="F65" s="184"/>
      <c r="G65" s="176" t="s">
        <v>55</v>
      </c>
      <c r="H65" s="184"/>
      <c r="I65" s="185"/>
      <c r="J65" s="184"/>
      <c r="K65" s="184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6"/>
      <c r="L66" s="16"/>
    </row>
    <row r="67" hidden="1">
      <c r="B67" s="16"/>
      <c r="L67" s="16"/>
    </row>
    <row r="68" hidden="1">
      <c r="B68" s="16"/>
      <c r="L68" s="16"/>
    </row>
    <row r="69" hidden="1">
      <c r="B69" s="16"/>
      <c r="L69" s="16"/>
    </row>
    <row r="70" hidden="1">
      <c r="B70" s="16"/>
      <c r="L70" s="16"/>
    </row>
    <row r="71" hidden="1">
      <c r="B71" s="16"/>
      <c r="L71" s="16"/>
    </row>
    <row r="72" hidden="1">
      <c r="B72" s="16"/>
      <c r="L72" s="16"/>
    </row>
    <row r="73" hidden="1">
      <c r="B73" s="16"/>
      <c r="L73" s="16"/>
    </row>
    <row r="74" hidden="1">
      <c r="B74" s="16"/>
      <c r="L74" s="16"/>
    </row>
    <row r="75" hidden="1">
      <c r="B75" s="16"/>
      <c r="L75" s="16"/>
    </row>
    <row r="76" hidden="1" s="2" customFormat="1">
      <c r="A76" s="34"/>
      <c r="B76" s="40"/>
      <c r="C76" s="34"/>
      <c r="D76" s="179" t="s">
        <v>52</v>
      </c>
      <c r="E76" s="180"/>
      <c r="F76" s="181" t="s">
        <v>53</v>
      </c>
      <c r="G76" s="179" t="s">
        <v>52</v>
      </c>
      <c r="H76" s="180"/>
      <c r="I76" s="182"/>
      <c r="J76" s="183" t="s">
        <v>53</v>
      </c>
      <c r="K76" s="180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186"/>
      <c r="C77" s="187"/>
      <c r="D77" s="187"/>
      <c r="E77" s="187"/>
      <c r="F77" s="187"/>
      <c r="G77" s="187"/>
      <c r="H77" s="187"/>
      <c r="I77" s="188"/>
      <c r="J77" s="187"/>
      <c r="K77" s="187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hidden="1" s="2" customFormat="1" ht="6.96" customHeight="1">
      <c r="A81" s="34"/>
      <c r="B81" s="189"/>
      <c r="C81" s="190"/>
      <c r="D81" s="190"/>
      <c r="E81" s="190"/>
      <c r="F81" s="190"/>
      <c r="G81" s="190"/>
      <c r="H81" s="190"/>
      <c r="I81" s="191"/>
      <c r="J81" s="190"/>
      <c r="K81" s="190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122</v>
      </c>
      <c r="D82" s="36"/>
      <c r="E82" s="36"/>
      <c r="F82" s="36"/>
      <c r="G82" s="36"/>
      <c r="H82" s="36"/>
      <c r="I82" s="150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150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150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6"/>
      <c r="D85" s="36"/>
      <c r="E85" s="192" t="str">
        <f>E7</f>
        <v>Opravné práce na trati Staňkov - Poběžovice</v>
      </c>
      <c r="F85" s="28"/>
      <c r="G85" s="28"/>
      <c r="H85" s="28"/>
      <c r="I85" s="150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1" customFormat="1" ht="12" customHeight="1">
      <c r="B86" s="17"/>
      <c r="C86" s="28" t="s">
        <v>118</v>
      </c>
      <c r="D86" s="18"/>
      <c r="E86" s="18"/>
      <c r="F86" s="18"/>
      <c r="G86" s="18"/>
      <c r="H86" s="18"/>
      <c r="I86" s="142"/>
      <c r="J86" s="18"/>
      <c r="K86" s="18"/>
      <c r="L86" s="16"/>
    </row>
    <row r="87" hidden="1" s="2" customFormat="1" ht="16.5" customHeight="1">
      <c r="A87" s="34"/>
      <c r="B87" s="35"/>
      <c r="C87" s="36"/>
      <c r="D87" s="36"/>
      <c r="E87" s="192" t="s">
        <v>119</v>
      </c>
      <c r="F87" s="36"/>
      <c r="G87" s="36"/>
      <c r="H87" s="36"/>
      <c r="I87" s="150"/>
      <c r="J87" s="36"/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12" customHeight="1">
      <c r="A88" s="34"/>
      <c r="B88" s="35"/>
      <c r="C88" s="28" t="s">
        <v>120</v>
      </c>
      <c r="D88" s="36"/>
      <c r="E88" s="36"/>
      <c r="F88" s="36"/>
      <c r="G88" s="36"/>
      <c r="H88" s="36"/>
      <c r="I88" s="150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6.5" customHeight="1">
      <c r="A89" s="34"/>
      <c r="B89" s="35"/>
      <c r="C89" s="36"/>
      <c r="D89" s="36"/>
      <c r="E89" s="72" t="str">
        <f>E11</f>
        <v xml:space="preserve">SO 1.1 -  km 0,165 - 2,073</v>
      </c>
      <c r="F89" s="36"/>
      <c r="G89" s="36"/>
      <c r="H89" s="36"/>
      <c r="I89" s="150"/>
      <c r="J89" s="36"/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150"/>
      <c r="J90" s="36"/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2" customHeight="1">
      <c r="A91" s="34"/>
      <c r="B91" s="35"/>
      <c r="C91" s="28" t="s">
        <v>20</v>
      </c>
      <c r="D91" s="36"/>
      <c r="E91" s="36"/>
      <c r="F91" s="23" t="str">
        <f>F14</f>
        <v>TO Domažlice</v>
      </c>
      <c r="G91" s="36"/>
      <c r="H91" s="36"/>
      <c r="I91" s="152" t="s">
        <v>22</v>
      </c>
      <c r="J91" s="75" t="str">
        <f>IF(J14="","",J14)</f>
        <v>14. 3. 2019</v>
      </c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6.96" customHeight="1">
      <c r="A92" s="34"/>
      <c r="B92" s="35"/>
      <c r="C92" s="36"/>
      <c r="D92" s="36"/>
      <c r="E92" s="36"/>
      <c r="F92" s="36"/>
      <c r="G92" s="36"/>
      <c r="H92" s="36"/>
      <c r="I92" s="150"/>
      <c r="J92" s="36"/>
      <c r="K92" s="36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5.15" customHeight="1">
      <c r="A93" s="34"/>
      <c r="B93" s="35"/>
      <c r="C93" s="28" t="s">
        <v>24</v>
      </c>
      <c r="D93" s="36"/>
      <c r="E93" s="36"/>
      <c r="F93" s="23" t="str">
        <f>E17</f>
        <v>SŽDC s.o. - OŘ Plzeň</v>
      </c>
      <c r="G93" s="36"/>
      <c r="H93" s="36"/>
      <c r="I93" s="152" t="s">
        <v>30</v>
      </c>
      <c r="J93" s="32" t="str">
        <f>E23</f>
        <v xml:space="preserve"> </v>
      </c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15.15" customHeight="1">
      <c r="A94" s="34"/>
      <c r="B94" s="35"/>
      <c r="C94" s="28" t="s">
        <v>28</v>
      </c>
      <c r="D94" s="36"/>
      <c r="E94" s="36"/>
      <c r="F94" s="23" t="str">
        <f>IF(E20="","",E20)</f>
        <v>Vyplň údaj</v>
      </c>
      <c r="G94" s="36"/>
      <c r="H94" s="36"/>
      <c r="I94" s="152" t="s">
        <v>33</v>
      </c>
      <c r="J94" s="32" t="str">
        <f>E26</f>
        <v>Jung</v>
      </c>
      <c r="K94" s="36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150"/>
      <c r="J95" s="36"/>
      <c r="K95" s="36"/>
      <c r="L95" s="5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9.28" customHeight="1">
      <c r="A96" s="34"/>
      <c r="B96" s="35"/>
      <c r="C96" s="193" t="s">
        <v>123</v>
      </c>
      <c r="D96" s="194"/>
      <c r="E96" s="194"/>
      <c r="F96" s="194"/>
      <c r="G96" s="194"/>
      <c r="H96" s="194"/>
      <c r="I96" s="195"/>
      <c r="J96" s="196" t="s">
        <v>124</v>
      </c>
      <c r="K96" s="194"/>
      <c r="L96" s="5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hidden="1" s="2" customFormat="1" ht="10.32" customHeight="1">
      <c r="A97" s="34"/>
      <c r="B97" s="35"/>
      <c r="C97" s="36"/>
      <c r="D97" s="36"/>
      <c r="E97" s="36"/>
      <c r="F97" s="36"/>
      <c r="G97" s="36"/>
      <c r="H97" s="36"/>
      <c r="I97" s="150"/>
      <c r="J97" s="36"/>
      <c r="K97" s="36"/>
      <c r="L97" s="59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hidden="1" s="2" customFormat="1" ht="22.8" customHeight="1">
      <c r="A98" s="34"/>
      <c r="B98" s="35"/>
      <c r="C98" s="197" t="s">
        <v>125</v>
      </c>
      <c r="D98" s="36"/>
      <c r="E98" s="36"/>
      <c r="F98" s="36"/>
      <c r="G98" s="36"/>
      <c r="H98" s="36"/>
      <c r="I98" s="150"/>
      <c r="J98" s="106">
        <f>J120</f>
        <v>0</v>
      </c>
      <c r="K98" s="36"/>
      <c r="L98" s="59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3" t="s">
        <v>126</v>
      </c>
    </row>
    <row r="99" hidden="1" s="2" customFormat="1" ht="21.84" customHeight="1">
      <c r="A99" s="34"/>
      <c r="B99" s="35"/>
      <c r="C99" s="36"/>
      <c r="D99" s="36"/>
      <c r="E99" s="36"/>
      <c r="F99" s="36"/>
      <c r="G99" s="36"/>
      <c r="H99" s="36"/>
      <c r="I99" s="150"/>
      <c r="J99" s="36"/>
      <c r="K99" s="36"/>
      <c r="L99" s="59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hidden="1" s="2" customFormat="1" ht="6.96" customHeight="1">
      <c r="A100" s="34"/>
      <c r="B100" s="62"/>
      <c r="C100" s="63"/>
      <c r="D100" s="63"/>
      <c r="E100" s="63"/>
      <c r="F100" s="63"/>
      <c r="G100" s="63"/>
      <c r="H100" s="63"/>
      <c r="I100" s="188"/>
      <c r="J100" s="63"/>
      <c r="K100" s="63"/>
      <c r="L100" s="59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hidden="1"/>
    <row r="102" hidden="1"/>
    <row r="103" hidden="1"/>
    <row r="104" s="2" customFormat="1" ht="6.96" customHeight="1">
      <c r="A104" s="34"/>
      <c r="B104" s="64"/>
      <c r="C104" s="65"/>
      <c r="D104" s="65"/>
      <c r="E104" s="65"/>
      <c r="F104" s="65"/>
      <c r="G104" s="65"/>
      <c r="H104" s="65"/>
      <c r="I104" s="191"/>
      <c r="J104" s="65"/>
      <c r="K104" s="65"/>
      <c r="L104" s="59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24.96" customHeight="1">
      <c r="A105" s="34"/>
      <c r="B105" s="35"/>
      <c r="C105" s="19" t="s">
        <v>127</v>
      </c>
      <c r="D105" s="36"/>
      <c r="E105" s="36"/>
      <c r="F105" s="36"/>
      <c r="G105" s="36"/>
      <c r="H105" s="36"/>
      <c r="I105" s="150"/>
      <c r="J105" s="36"/>
      <c r="K105" s="36"/>
      <c r="L105" s="59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6.96" customHeight="1">
      <c r="A106" s="34"/>
      <c r="B106" s="35"/>
      <c r="C106" s="36"/>
      <c r="D106" s="36"/>
      <c r="E106" s="36"/>
      <c r="F106" s="36"/>
      <c r="G106" s="36"/>
      <c r="H106" s="36"/>
      <c r="I106" s="150"/>
      <c r="J106" s="36"/>
      <c r="K106" s="36"/>
      <c r="L106" s="59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12" customHeight="1">
      <c r="A107" s="34"/>
      <c r="B107" s="35"/>
      <c r="C107" s="28" t="s">
        <v>16</v>
      </c>
      <c r="D107" s="36"/>
      <c r="E107" s="36"/>
      <c r="F107" s="36"/>
      <c r="G107" s="36"/>
      <c r="H107" s="36"/>
      <c r="I107" s="150"/>
      <c r="J107" s="36"/>
      <c r="K107" s="36"/>
      <c r="L107" s="59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6.5" customHeight="1">
      <c r="A108" s="34"/>
      <c r="B108" s="35"/>
      <c r="C108" s="36"/>
      <c r="D108" s="36"/>
      <c r="E108" s="192" t="str">
        <f>E7</f>
        <v>Opravné práce na trati Staňkov - Poběžovice</v>
      </c>
      <c r="F108" s="28"/>
      <c r="G108" s="28"/>
      <c r="H108" s="28"/>
      <c r="I108" s="150"/>
      <c r="J108" s="36"/>
      <c r="K108" s="36"/>
      <c r="L108" s="59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1" customFormat="1" ht="12" customHeight="1">
      <c r="B109" s="17"/>
      <c r="C109" s="28" t="s">
        <v>118</v>
      </c>
      <c r="D109" s="18"/>
      <c r="E109" s="18"/>
      <c r="F109" s="18"/>
      <c r="G109" s="18"/>
      <c r="H109" s="18"/>
      <c r="I109" s="142"/>
      <c r="J109" s="18"/>
      <c r="K109" s="18"/>
      <c r="L109" s="16"/>
    </row>
    <row r="110" s="2" customFormat="1" ht="16.5" customHeight="1">
      <c r="A110" s="34"/>
      <c r="B110" s="35"/>
      <c r="C110" s="36"/>
      <c r="D110" s="36"/>
      <c r="E110" s="192" t="s">
        <v>119</v>
      </c>
      <c r="F110" s="36"/>
      <c r="G110" s="36"/>
      <c r="H110" s="36"/>
      <c r="I110" s="150"/>
      <c r="J110" s="36"/>
      <c r="K110" s="36"/>
      <c r="L110" s="59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120</v>
      </c>
      <c r="D111" s="36"/>
      <c r="E111" s="36"/>
      <c r="F111" s="36"/>
      <c r="G111" s="36"/>
      <c r="H111" s="36"/>
      <c r="I111" s="150"/>
      <c r="J111" s="36"/>
      <c r="K111" s="36"/>
      <c r="L111" s="59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6.5" customHeight="1">
      <c r="A112" s="34"/>
      <c r="B112" s="35"/>
      <c r="C112" s="36"/>
      <c r="D112" s="36"/>
      <c r="E112" s="72" t="str">
        <f>E11</f>
        <v xml:space="preserve">SO 1.1 -  km 0,165 - 2,073</v>
      </c>
      <c r="F112" s="36"/>
      <c r="G112" s="36"/>
      <c r="H112" s="36"/>
      <c r="I112" s="150"/>
      <c r="J112" s="36"/>
      <c r="K112" s="36"/>
      <c r="L112" s="59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6"/>
      <c r="D113" s="36"/>
      <c r="E113" s="36"/>
      <c r="F113" s="36"/>
      <c r="G113" s="36"/>
      <c r="H113" s="36"/>
      <c r="I113" s="150"/>
      <c r="J113" s="36"/>
      <c r="K113" s="36"/>
      <c r="L113" s="59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20</v>
      </c>
      <c r="D114" s="36"/>
      <c r="E114" s="36"/>
      <c r="F114" s="23" t="str">
        <f>F14</f>
        <v>TO Domažlice</v>
      </c>
      <c r="G114" s="36"/>
      <c r="H114" s="36"/>
      <c r="I114" s="152" t="s">
        <v>22</v>
      </c>
      <c r="J114" s="75" t="str">
        <f>IF(J14="","",J14)</f>
        <v>14. 3. 2019</v>
      </c>
      <c r="K114" s="36"/>
      <c r="L114" s="59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6"/>
      <c r="D115" s="36"/>
      <c r="E115" s="36"/>
      <c r="F115" s="36"/>
      <c r="G115" s="36"/>
      <c r="H115" s="36"/>
      <c r="I115" s="150"/>
      <c r="J115" s="36"/>
      <c r="K115" s="36"/>
      <c r="L115" s="59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5.15" customHeight="1">
      <c r="A116" s="34"/>
      <c r="B116" s="35"/>
      <c r="C116" s="28" t="s">
        <v>24</v>
      </c>
      <c r="D116" s="36"/>
      <c r="E116" s="36"/>
      <c r="F116" s="23" t="str">
        <f>E17</f>
        <v>SŽDC s.o. - OŘ Plzeň</v>
      </c>
      <c r="G116" s="36"/>
      <c r="H116" s="36"/>
      <c r="I116" s="152" t="s">
        <v>30</v>
      </c>
      <c r="J116" s="32" t="str">
        <f>E23</f>
        <v xml:space="preserve"> </v>
      </c>
      <c r="K116" s="36"/>
      <c r="L116" s="59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28</v>
      </c>
      <c r="D117" s="36"/>
      <c r="E117" s="36"/>
      <c r="F117" s="23" t="str">
        <f>IF(E20="","",E20)</f>
        <v>Vyplň údaj</v>
      </c>
      <c r="G117" s="36"/>
      <c r="H117" s="36"/>
      <c r="I117" s="152" t="s">
        <v>33</v>
      </c>
      <c r="J117" s="32" t="str">
        <f>E26</f>
        <v>Jung</v>
      </c>
      <c r="K117" s="36"/>
      <c r="L117" s="59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0.32" customHeight="1">
      <c r="A118" s="34"/>
      <c r="B118" s="35"/>
      <c r="C118" s="36"/>
      <c r="D118" s="36"/>
      <c r="E118" s="36"/>
      <c r="F118" s="36"/>
      <c r="G118" s="36"/>
      <c r="H118" s="36"/>
      <c r="I118" s="150"/>
      <c r="J118" s="36"/>
      <c r="K118" s="36"/>
      <c r="L118" s="59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9" customFormat="1" ht="29.28" customHeight="1">
      <c r="A119" s="198"/>
      <c r="B119" s="199"/>
      <c r="C119" s="200" t="s">
        <v>128</v>
      </c>
      <c r="D119" s="201" t="s">
        <v>62</v>
      </c>
      <c r="E119" s="201" t="s">
        <v>58</v>
      </c>
      <c r="F119" s="201" t="s">
        <v>59</v>
      </c>
      <c r="G119" s="201" t="s">
        <v>129</v>
      </c>
      <c r="H119" s="201" t="s">
        <v>130</v>
      </c>
      <c r="I119" s="202" t="s">
        <v>131</v>
      </c>
      <c r="J119" s="203" t="s">
        <v>124</v>
      </c>
      <c r="K119" s="204" t="s">
        <v>132</v>
      </c>
      <c r="L119" s="205"/>
      <c r="M119" s="96" t="s">
        <v>1</v>
      </c>
      <c r="N119" s="97" t="s">
        <v>41</v>
      </c>
      <c r="O119" s="97" t="s">
        <v>133</v>
      </c>
      <c r="P119" s="97" t="s">
        <v>134</v>
      </c>
      <c r="Q119" s="97" t="s">
        <v>135</v>
      </c>
      <c r="R119" s="97" t="s">
        <v>136</v>
      </c>
      <c r="S119" s="97" t="s">
        <v>137</v>
      </c>
      <c r="T119" s="98" t="s">
        <v>138</v>
      </c>
      <c r="U119" s="198"/>
      <c r="V119" s="198"/>
      <c r="W119" s="198"/>
      <c r="X119" s="198"/>
      <c r="Y119" s="198"/>
      <c r="Z119" s="198"/>
      <c r="AA119" s="198"/>
      <c r="AB119" s="198"/>
      <c r="AC119" s="198"/>
      <c r="AD119" s="198"/>
      <c r="AE119" s="198"/>
    </row>
    <row r="120" s="2" customFormat="1" ht="22.8" customHeight="1">
      <c r="A120" s="34"/>
      <c r="B120" s="35"/>
      <c r="C120" s="103" t="s">
        <v>139</v>
      </c>
      <c r="D120" s="36"/>
      <c r="E120" s="36"/>
      <c r="F120" s="36"/>
      <c r="G120" s="36"/>
      <c r="H120" s="36"/>
      <c r="I120" s="150"/>
      <c r="J120" s="206">
        <f>BK120</f>
        <v>0</v>
      </c>
      <c r="K120" s="36"/>
      <c r="L120" s="40"/>
      <c r="M120" s="99"/>
      <c r="N120" s="207"/>
      <c r="O120" s="100"/>
      <c r="P120" s="208">
        <f>SUM(P121:P235)</f>
        <v>0</v>
      </c>
      <c r="Q120" s="100"/>
      <c r="R120" s="208">
        <f>SUM(R121:R235)</f>
        <v>7743.7096000000001</v>
      </c>
      <c r="S120" s="100"/>
      <c r="T120" s="209">
        <f>SUM(T121:T235)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3" t="s">
        <v>76</v>
      </c>
      <c r="AU120" s="13" t="s">
        <v>126</v>
      </c>
      <c r="BK120" s="210">
        <f>SUM(BK121:BK235)</f>
        <v>0</v>
      </c>
    </row>
    <row r="121" s="2" customFormat="1" ht="16.5" customHeight="1">
      <c r="A121" s="34"/>
      <c r="B121" s="35"/>
      <c r="C121" s="211" t="s">
        <v>84</v>
      </c>
      <c r="D121" s="211" t="s">
        <v>140</v>
      </c>
      <c r="E121" s="212" t="s">
        <v>141</v>
      </c>
      <c r="F121" s="213" t="s">
        <v>142</v>
      </c>
      <c r="G121" s="214" t="s">
        <v>143</v>
      </c>
      <c r="H121" s="215">
        <v>2425</v>
      </c>
      <c r="I121" s="216"/>
      <c r="J121" s="217">
        <f>ROUND(I121*H121,2)</f>
        <v>0</v>
      </c>
      <c r="K121" s="218"/>
      <c r="L121" s="40"/>
      <c r="M121" s="219" t="s">
        <v>1</v>
      </c>
      <c r="N121" s="220" t="s">
        <v>42</v>
      </c>
      <c r="O121" s="87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23" t="s">
        <v>144</v>
      </c>
      <c r="AT121" s="223" t="s">
        <v>140</v>
      </c>
      <c r="AU121" s="223" t="s">
        <v>77</v>
      </c>
      <c r="AY121" s="13" t="s">
        <v>145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3" t="s">
        <v>84</v>
      </c>
      <c r="BK121" s="224">
        <f>ROUND(I121*H121,2)</f>
        <v>0</v>
      </c>
      <c r="BL121" s="13" t="s">
        <v>144</v>
      </c>
      <c r="BM121" s="223" t="s">
        <v>146</v>
      </c>
    </row>
    <row r="122" s="2" customFormat="1">
      <c r="A122" s="34"/>
      <c r="B122" s="35"/>
      <c r="C122" s="36"/>
      <c r="D122" s="225" t="s">
        <v>147</v>
      </c>
      <c r="E122" s="36"/>
      <c r="F122" s="226" t="s">
        <v>148</v>
      </c>
      <c r="G122" s="36"/>
      <c r="H122" s="36"/>
      <c r="I122" s="150"/>
      <c r="J122" s="36"/>
      <c r="K122" s="36"/>
      <c r="L122" s="40"/>
      <c r="M122" s="227"/>
      <c r="N122" s="228"/>
      <c r="O122" s="87"/>
      <c r="P122" s="87"/>
      <c r="Q122" s="87"/>
      <c r="R122" s="87"/>
      <c r="S122" s="87"/>
      <c r="T122" s="88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3" t="s">
        <v>147</v>
      </c>
      <c r="AU122" s="13" t="s">
        <v>77</v>
      </c>
    </row>
    <row r="123" s="10" customFormat="1">
      <c r="A123" s="10"/>
      <c r="B123" s="229"/>
      <c r="C123" s="230"/>
      <c r="D123" s="225" t="s">
        <v>149</v>
      </c>
      <c r="E123" s="231" t="s">
        <v>1</v>
      </c>
      <c r="F123" s="232" t="s">
        <v>150</v>
      </c>
      <c r="G123" s="230"/>
      <c r="H123" s="233">
        <v>430</v>
      </c>
      <c r="I123" s="234"/>
      <c r="J123" s="230"/>
      <c r="K123" s="230"/>
      <c r="L123" s="235"/>
      <c r="M123" s="236"/>
      <c r="N123" s="237"/>
      <c r="O123" s="237"/>
      <c r="P123" s="237"/>
      <c r="Q123" s="237"/>
      <c r="R123" s="237"/>
      <c r="S123" s="237"/>
      <c r="T123" s="238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T123" s="239" t="s">
        <v>149</v>
      </c>
      <c r="AU123" s="239" t="s">
        <v>77</v>
      </c>
      <c r="AV123" s="10" t="s">
        <v>86</v>
      </c>
      <c r="AW123" s="10" t="s">
        <v>32</v>
      </c>
      <c r="AX123" s="10" t="s">
        <v>77</v>
      </c>
      <c r="AY123" s="239" t="s">
        <v>145</v>
      </c>
    </row>
    <row r="124" s="10" customFormat="1">
      <c r="A124" s="10"/>
      <c r="B124" s="229"/>
      <c r="C124" s="230"/>
      <c r="D124" s="225" t="s">
        <v>149</v>
      </c>
      <c r="E124" s="231" t="s">
        <v>1</v>
      </c>
      <c r="F124" s="232" t="s">
        <v>151</v>
      </c>
      <c r="G124" s="230"/>
      <c r="H124" s="233">
        <v>1100</v>
      </c>
      <c r="I124" s="234"/>
      <c r="J124" s="230"/>
      <c r="K124" s="230"/>
      <c r="L124" s="235"/>
      <c r="M124" s="236"/>
      <c r="N124" s="237"/>
      <c r="O124" s="237"/>
      <c r="P124" s="237"/>
      <c r="Q124" s="237"/>
      <c r="R124" s="237"/>
      <c r="S124" s="237"/>
      <c r="T124" s="238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T124" s="239" t="s">
        <v>149</v>
      </c>
      <c r="AU124" s="239" t="s">
        <v>77</v>
      </c>
      <c r="AV124" s="10" t="s">
        <v>86</v>
      </c>
      <c r="AW124" s="10" t="s">
        <v>32</v>
      </c>
      <c r="AX124" s="10" t="s">
        <v>77</v>
      </c>
      <c r="AY124" s="239" t="s">
        <v>145</v>
      </c>
    </row>
    <row r="125" s="10" customFormat="1">
      <c r="A125" s="10"/>
      <c r="B125" s="229"/>
      <c r="C125" s="230"/>
      <c r="D125" s="225" t="s">
        <v>149</v>
      </c>
      <c r="E125" s="231" t="s">
        <v>1</v>
      </c>
      <c r="F125" s="232" t="s">
        <v>152</v>
      </c>
      <c r="G125" s="230"/>
      <c r="H125" s="233">
        <v>430</v>
      </c>
      <c r="I125" s="234"/>
      <c r="J125" s="230"/>
      <c r="K125" s="230"/>
      <c r="L125" s="235"/>
      <c r="M125" s="236"/>
      <c r="N125" s="237"/>
      <c r="O125" s="237"/>
      <c r="P125" s="237"/>
      <c r="Q125" s="237"/>
      <c r="R125" s="237"/>
      <c r="S125" s="237"/>
      <c r="T125" s="238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T125" s="239" t="s">
        <v>149</v>
      </c>
      <c r="AU125" s="239" t="s">
        <v>77</v>
      </c>
      <c r="AV125" s="10" t="s">
        <v>86</v>
      </c>
      <c r="AW125" s="10" t="s">
        <v>32</v>
      </c>
      <c r="AX125" s="10" t="s">
        <v>77</v>
      </c>
      <c r="AY125" s="239" t="s">
        <v>145</v>
      </c>
    </row>
    <row r="126" s="10" customFormat="1">
      <c r="A126" s="10"/>
      <c r="B126" s="229"/>
      <c r="C126" s="230"/>
      <c r="D126" s="225" t="s">
        <v>149</v>
      </c>
      <c r="E126" s="231" t="s">
        <v>1</v>
      </c>
      <c r="F126" s="232" t="s">
        <v>153</v>
      </c>
      <c r="G126" s="230"/>
      <c r="H126" s="233">
        <v>465</v>
      </c>
      <c r="I126" s="234"/>
      <c r="J126" s="230"/>
      <c r="K126" s="230"/>
      <c r="L126" s="235"/>
      <c r="M126" s="236"/>
      <c r="N126" s="237"/>
      <c r="O126" s="237"/>
      <c r="P126" s="237"/>
      <c r="Q126" s="237"/>
      <c r="R126" s="237"/>
      <c r="S126" s="237"/>
      <c r="T126" s="238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T126" s="239" t="s">
        <v>149</v>
      </c>
      <c r="AU126" s="239" t="s">
        <v>77</v>
      </c>
      <c r="AV126" s="10" t="s">
        <v>86</v>
      </c>
      <c r="AW126" s="10" t="s">
        <v>32</v>
      </c>
      <c r="AX126" s="10" t="s">
        <v>77</v>
      </c>
      <c r="AY126" s="239" t="s">
        <v>145</v>
      </c>
    </row>
    <row r="127" s="11" customFormat="1">
      <c r="A127" s="11"/>
      <c r="B127" s="240"/>
      <c r="C127" s="241"/>
      <c r="D127" s="225" t="s">
        <v>149</v>
      </c>
      <c r="E127" s="242" t="s">
        <v>1</v>
      </c>
      <c r="F127" s="243" t="s">
        <v>154</v>
      </c>
      <c r="G127" s="241"/>
      <c r="H127" s="244">
        <v>2425</v>
      </c>
      <c r="I127" s="245"/>
      <c r="J127" s="241"/>
      <c r="K127" s="241"/>
      <c r="L127" s="246"/>
      <c r="M127" s="247"/>
      <c r="N127" s="248"/>
      <c r="O127" s="248"/>
      <c r="P127" s="248"/>
      <c r="Q127" s="248"/>
      <c r="R127" s="248"/>
      <c r="S127" s="248"/>
      <c r="T127" s="249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T127" s="250" t="s">
        <v>149</v>
      </c>
      <c r="AU127" s="250" t="s">
        <v>77</v>
      </c>
      <c r="AV127" s="11" t="s">
        <v>144</v>
      </c>
      <c r="AW127" s="11" t="s">
        <v>32</v>
      </c>
      <c r="AX127" s="11" t="s">
        <v>84</v>
      </c>
      <c r="AY127" s="250" t="s">
        <v>145</v>
      </c>
    </row>
    <row r="128" s="2" customFormat="1" ht="16.5" customHeight="1">
      <c r="A128" s="34"/>
      <c r="B128" s="35"/>
      <c r="C128" s="211" t="s">
        <v>86</v>
      </c>
      <c r="D128" s="211" t="s">
        <v>140</v>
      </c>
      <c r="E128" s="212" t="s">
        <v>155</v>
      </c>
      <c r="F128" s="213" t="s">
        <v>156</v>
      </c>
      <c r="G128" s="214" t="s">
        <v>157</v>
      </c>
      <c r="H128" s="215">
        <v>3.5</v>
      </c>
      <c r="I128" s="216"/>
      <c r="J128" s="217">
        <f>ROUND(I128*H128,2)</f>
        <v>0</v>
      </c>
      <c r="K128" s="218"/>
      <c r="L128" s="40"/>
      <c r="M128" s="219" t="s">
        <v>1</v>
      </c>
      <c r="N128" s="220" t="s">
        <v>42</v>
      </c>
      <c r="O128" s="87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23" t="s">
        <v>144</v>
      </c>
      <c r="AT128" s="223" t="s">
        <v>140</v>
      </c>
      <c r="AU128" s="223" t="s">
        <v>77</v>
      </c>
      <c r="AY128" s="13" t="s">
        <v>145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3" t="s">
        <v>84</v>
      </c>
      <c r="BK128" s="224">
        <f>ROUND(I128*H128,2)</f>
        <v>0</v>
      </c>
      <c r="BL128" s="13" t="s">
        <v>144</v>
      </c>
      <c r="BM128" s="223" t="s">
        <v>158</v>
      </c>
    </row>
    <row r="129" s="2" customFormat="1">
      <c r="A129" s="34"/>
      <c r="B129" s="35"/>
      <c r="C129" s="36"/>
      <c r="D129" s="225" t="s">
        <v>147</v>
      </c>
      <c r="E129" s="36"/>
      <c r="F129" s="226" t="s">
        <v>159</v>
      </c>
      <c r="G129" s="36"/>
      <c r="H129" s="36"/>
      <c r="I129" s="150"/>
      <c r="J129" s="36"/>
      <c r="K129" s="36"/>
      <c r="L129" s="40"/>
      <c r="M129" s="227"/>
      <c r="N129" s="228"/>
      <c r="O129" s="87"/>
      <c r="P129" s="87"/>
      <c r="Q129" s="87"/>
      <c r="R129" s="87"/>
      <c r="S129" s="87"/>
      <c r="T129" s="88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3" t="s">
        <v>147</v>
      </c>
      <c r="AU129" s="13" t="s">
        <v>77</v>
      </c>
    </row>
    <row r="130" s="10" customFormat="1">
      <c r="A130" s="10"/>
      <c r="B130" s="229"/>
      <c r="C130" s="230"/>
      <c r="D130" s="225" t="s">
        <v>149</v>
      </c>
      <c r="E130" s="231" t="s">
        <v>1</v>
      </c>
      <c r="F130" s="232" t="s">
        <v>160</v>
      </c>
      <c r="G130" s="230"/>
      <c r="H130" s="233">
        <v>3.5</v>
      </c>
      <c r="I130" s="234"/>
      <c r="J130" s="230"/>
      <c r="K130" s="230"/>
      <c r="L130" s="235"/>
      <c r="M130" s="236"/>
      <c r="N130" s="237"/>
      <c r="O130" s="237"/>
      <c r="P130" s="237"/>
      <c r="Q130" s="237"/>
      <c r="R130" s="237"/>
      <c r="S130" s="237"/>
      <c r="T130" s="238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T130" s="239" t="s">
        <v>149</v>
      </c>
      <c r="AU130" s="239" t="s">
        <v>77</v>
      </c>
      <c r="AV130" s="10" t="s">
        <v>86</v>
      </c>
      <c r="AW130" s="10" t="s">
        <v>32</v>
      </c>
      <c r="AX130" s="10" t="s">
        <v>84</v>
      </c>
      <c r="AY130" s="239" t="s">
        <v>145</v>
      </c>
    </row>
    <row r="131" s="2" customFormat="1" ht="16.5" customHeight="1">
      <c r="A131" s="34"/>
      <c r="B131" s="35"/>
      <c r="C131" s="211" t="s">
        <v>161</v>
      </c>
      <c r="D131" s="211" t="s">
        <v>140</v>
      </c>
      <c r="E131" s="212" t="s">
        <v>162</v>
      </c>
      <c r="F131" s="213" t="s">
        <v>163</v>
      </c>
      <c r="G131" s="214" t="s">
        <v>164</v>
      </c>
      <c r="H131" s="215">
        <v>1.9079999999999999</v>
      </c>
      <c r="I131" s="216"/>
      <c r="J131" s="217">
        <f>ROUND(I131*H131,2)</f>
        <v>0</v>
      </c>
      <c r="K131" s="218"/>
      <c r="L131" s="40"/>
      <c r="M131" s="219" t="s">
        <v>1</v>
      </c>
      <c r="N131" s="220" t="s">
        <v>42</v>
      </c>
      <c r="O131" s="87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23" t="s">
        <v>144</v>
      </c>
      <c r="AT131" s="223" t="s">
        <v>140</v>
      </c>
      <c r="AU131" s="223" t="s">
        <v>77</v>
      </c>
      <c r="AY131" s="13" t="s">
        <v>145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3" t="s">
        <v>84</v>
      </c>
      <c r="BK131" s="224">
        <f>ROUND(I131*H131,2)</f>
        <v>0</v>
      </c>
      <c r="BL131" s="13" t="s">
        <v>144</v>
      </c>
      <c r="BM131" s="223" t="s">
        <v>165</v>
      </c>
    </row>
    <row r="132" s="2" customFormat="1">
      <c r="A132" s="34"/>
      <c r="B132" s="35"/>
      <c r="C132" s="36"/>
      <c r="D132" s="225" t="s">
        <v>147</v>
      </c>
      <c r="E132" s="36"/>
      <c r="F132" s="226" t="s">
        <v>166</v>
      </c>
      <c r="G132" s="36"/>
      <c r="H132" s="36"/>
      <c r="I132" s="150"/>
      <c r="J132" s="36"/>
      <c r="K132" s="36"/>
      <c r="L132" s="40"/>
      <c r="M132" s="227"/>
      <c r="N132" s="228"/>
      <c r="O132" s="87"/>
      <c r="P132" s="87"/>
      <c r="Q132" s="87"/>
      <c r="R132" s="87"/>
      <c r="S132" s="87"/>
      <c r="T132" s="88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3" t="s">
        <v>147</v>
      </c>
      <c r="AU132" s="13" t="s">
        <v>77</v>
      </c>
    </row>
    <row r="133" s="2" customFormat="1" ht="16.5" customHeight="1">
      <c r="A133" s="34"/>
      <c r="B133" s="35"/>
      <c r="C133" s="211" t="s">
        <v>144</v>
      </c>
      <c r="D133" s="211" t="s">
        <v>140</v>
      </c>
      <c r="E133" s="212" t="s">
        <v>167</v>
      </c>
      <c r="F133" s="213" t="s">
        <v>168</v>
      </c>
      <c r="G133" s="214" t="s">
        <v>157</v>
      </c>
      <c r="H133" s="215">
        <v>1717.2000000000001</v>
      </c>
      <c r="I133" s="216"/>
      <c r="J133" s="217">
        <f>ROUND(I133*H133,2)</f>
        <v>0</v>
      </c>
      <c r="K133" s="218"/>
      <c r="L133" s="40"/>
      <c r="M133" s="219" t="s">
        <v>1</v>
      </c>
      <c r="N133" s="220" t="s">
        <v>42</v>
      </c>
      <c r="O133" s="87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23" t="s">
        <v>144</v>
      </c>
      <c r="AT133" s="223" t="s">
        <v>140</v>
      </c>
      <c r="AU133" s="223" t="s">
        <v>77</v>
      </c>
      <c r="AY133" s="13" t="s">
        <v>145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3" t="s">
        <v>84</v>
      </c>
      <c r="BK133" s="224">
        <f>ROUND(I133*H133,2)</f>
        <v>0</v>
      </c>
      <c r="BL133" s="13" t="s">
        <v>144</v>
      </c>
      <c r="BM133" s="223" t="s">
        <v>169</v>
      </c>
    </row>
    <row r="134" s="2" customFormat="1">
      <c r="A134" s="34"/>
      <c r="B134" s="35"/>
      <c r="C134" s="36"/>
      <c r="D134" s="225" t="s">
        <v>147</v>
      </c>
      <c r="E134" s="36"/>
      <c r="F134" s="226" t="s">
        <v>170</v>
      </c>
      <c r="G134" s="36"/>
      <c r="H134" s="36"/>
      <c r="I134" s="150"/>
      <c r="J134" s="36"/>
      <c r="K134" s="36"/>
      <c r="L134" s="40"/>
      <c r="M134" s="227"/>
      <c r="N134" s="228"/>
      <c r="O134" s="87"/>
      <c r="P134" s="87"/>
      <c r="Q134" s="87"/>
      <c r="R134" s="87"/>
      <c r="S134" s="87"/>
      <c r="T134" s="88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3" t="s">
        <v>147</v>
      </c>
      <c r="AU134" s="13" t="s">
        <v>77</v>
      </c>
    </row>
    <row r="135" s="10" customFormat="1">
      <c r="A135" s="10"/>
      <c r="B135" s="229"/>
      <c r="C135" s="230"/>
      <c r="D135" s="225" t="s">
        <v>149</v>
      </c>
      <c r="E135" s="231" t="s">
        <v>1</v>
      </c>
      <c r="F135" s="232" t="s">
        <v>171</v>
      </c>
      <c r="G135" s="230"/>
      <c r="H135" s="233">
        <v>1717.2000000000001</v>
      </c>
      <c r="I135" s="234"/>
      <c r="J135" s="230"/>
      <c r="K135" s="230"/>
      <c r="L135" s="235"/>
      <c r="M135" s="236"/>
      <c r="N135" s="237"/>
      <c r="O135" s="237"/>
      <c r="P135" s="237"/>
      <c r="Q135" s="237"/>
      <c r="R135" s="237"/>
      <c r="S135" s="237"/>
      <c r="T135" s="238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T135" s="239" t="s">
        <v>149</v>
      </c>
      <c r="AU135" s="239" t="s">
        <v>77</v>
      </c>
      <c r="AV135" s="10" t="s">
        <v>86</v>
      </c>
      <c r="AW135" s="10" t="s">
        <v>32</v>
      </c>
      <c r="AX135" s="10" t="s">
        <v>84</v>
      </c>
      <c r="AY135" s="239" t="s">
        <v>145</v>
      </c>
    </row>
    <row r="136" s="2" customFormat="1" ht="16.5" customHeight="1">
      <c r="A136" s="34"/>
      <c r="B136" s="35"/>
      <c r="C136" s="251" t="s">
        <v>172</v>
      </c>
      <c r="D136" s="251" t="s">
        <v>173</v>
      </c>
      <c r="E136" s="252" t="s">
        <v>174</v>
      </c>
      <c r="F136" s="253" t="s">
        <v>175</v>
      </c>
      <c r="G136" s="254" t="s">
        <v>176</v>
      </c>
      <c r="H136" s="255">
        <v>2448.7269999999999</v>
      </c>
      <c r="I136" s="256"/>
      <c r="J136" s="257">
        <f>ROUND(I136*H136,2)</f>
        <v>0</v>
      </c>
      <c r="K136" s="258"/>
      <c r="L136" s="259"/>
      <c r="M136" s="260" t="s">
        <v>1</v>
      </c>
      <c r="N136" s="261" t="s">
        <v>42</v>
      </c>
      <c r="O136" s="87"/>
      <c r="P136" s="221">
        <f>O136*H136</f>
        <v>0</v>
      </c>
      <c r="Q136" s="221">
        <v>1</v>
      </c>
      <c r="R136" s="221">
        <f>Q136*H136</f>
        <v>2448.7269999999999</v>
      </c>
      <c r="S136" s="221">
        <v>0</v>
      </c>
      <c r="T136" s="222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23" t="s">
        <v>177</v>
      </c>
      <c r="AT136" s="223" t="s">
        <v>173</v>
      </c>
      <c r="AU136" s="223" t="s">
        <v>77</v>
      </c>
      <c r="AY136" s="13" t="s">
        <v>145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3" t="s">
        <v>84</v>
      </c>
      <c r="BK136" s="224">
        <f>ROUND(I136*H136,2)</f>
        <v>0</v>
      </c>
      <c r="BL136" s="13" t="s">
        <v>177</v>
      </c>
      <c r="BM136" s="223" t="s">
        <v>178</v>
      </c>
    </row>
    <row r="137" s="2" customFormat="1">
      <c r="A137" s="34"/>
      <c r="B137" s="35"/>
      <c r="C137" s="36"/>
      <c r="D137" s="225" t="s">
        <v>147</v>
      </c>
      <c r="E137" s="36"/>
      <c r="F137" s="226" t="s">
        <v>175</v>
      </c>
      <c r="G137" s="36"/>
      <c r="H137" s="36"/>
      <c r="I137" s="150"/>
      <c r="J137" s="36"/>
      <c r="K137" s="36"/>
      <c r="L137" s="40"/>
      <c r="M137" s="227"/>
      <c r="N137" s="228"/>
      <c r="O137" s="87"/>
      <c r="P137" s="87"/>
      <c r="Q137" s="87"/>
      <c r="R137" s="87"/>
      <c r="S137" s="87"/>
      <c r="T137" s="88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3" t="s">
        <v>147</v>
      </c>
      <c r="AU137" s="13" t="s">
        <v>77</v>
      </c>
    </row>
    <row r="138" s="10" customFormat="1">
      <c r="A138" s="10"/>
      <c r="B138" s="229"/>
      <c r="C138" s="230"/>
      <c r="D138" s="225" t="s">
        <v>149</v>
      </c>
      <c r="E138" s="231" t="s">
        <v>1</v>
      </c>
      <c r="F138" s="232" t="s">
        <v>179</v>
      </c>
      <c r="G138" s="230"/>
      <c r="H138" s="233">
        <v>2448.7269999999999</v>
      </c>
      <c r="I138" s="234"/>
      <c r="J138" s="230"/>
      <c r="K138" s="230"/>
      <c r="L138" s="235"/>
      <c r="M138" s="236"/>
      <c r="N138" s="237"/>
      <c r="O138" s="237"/>
      <c r="P138" s="237"/>
      <c r="Q138" s="237"/>
      <c r="R138" s="237"/>
      <c r="S138" s="237"/>
      <c r="T138" s="238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T138" s="239" t="s">
        <v>149</v>
      </c>
      <c r="AU138" s="239" t="s">
        <v>77</v>
      </c>
      <c r="AV138" s="10" t="s">
        <v>86</v>
      </c>
      <c r="AW138" s="10" t="s">
        <v>32</v>
      </c>
      <c r="AX138" s="10" t="s">
        <v>84</v>
      </c>
      <c r="AY138" s="239" t="s">
        <v>145</v>
      </c>
    </row>
    <row r="139" s="2" customFormat="1" ht="16.5" customHeight="1">
      <c r="A139" s="34"/>
      <c r="B139" s="35"/>
      <c r="C139" s="211" t="s">
        <v>180</v>
      </c>
      <c r="D139" s="211" t="s">
        <v>140</v>
      </c>
      <c r="E139" s="212" t="s">
        <v>181</v>
      </c>
      <c r="F139" s="213" t="s">
        <v>182</v>
      </c>
      <c r="G139" s="214" t="s">
        <v>183</v>
      </c>
      <c r="H139" s="215">
        <v>3180</v>
      </c>
      <c r="I139" s="216"/>
      <c r="J139" s="217">
        <f>ROUND(I139*H139,2)</f>
        <v>0</v>
      </c>
      <c r="K139" s="218"/>
      <c r="L139" s="40"/>
      <c r="M139" s="219" t="s">
        <v>1</v>
      </c>
      <c r="N139" s="220" t="s">
        <v>42</v>
      </c>
      <c r="O139" s="87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23" t="s">
        <v>144</v>
      </c>
      <c r="AT139" s="223" t="s">
        <v>140</v>
      </c>
      <c r="AU139" s="223" t="s">
        <v>77</v>
      </c>
      <c r="AY139" s="13" t="s">
        <v>145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3" t="s">
        <v>84</v>
      </c>
      <c r="BK139" s="224">
        <f>ROUND(I139*H139,2)</f>
        <v>0</v>
      </c>
      <c r="BL139" s="13" t="s">
        <v>144</v>
      </c>
      <c r="BM139" s="223" t="s">
        <v>184</v>
      </c>
    </row>
    <row r="140" s="2" customFormat="1">
      <c r="A140" s="34"/>
      <c r="B140" s="35"/>
      <c r="C140" s="36"/>
      <c r="D140" s="225" t="s">
        <v>147</v>
      </c>
      <c r="E140" s="36"/>
      <c r="F140" s="226" t="s">
        <v>185</v>
      </c>
      <c r="G140" s="36"/>
      <c r="H140" s="36"/>
      <c r="I140" s="150"/>
      <c r="J140" s="36"/>
      <c r="K140" s="36"/>
      <c r="L140" s="40"/>
      <c r="M140" s="227"/>
      <c r="N140" s="228"/>
      <c r="O140" s="87"/>
      <c r="P140" s="87"/>
      <c r="Q140" s="87"/>
      <c r="R140" s="87"/>
      <c r="S140" s="87"/>
      <c r="T140" s="88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3" t="s">
        <v>147</v>
      </c>
      <c r="AU140" s="13" t="s">
        <v>77</v>
      </c>
    </row>
    <row r="141" s="2" customFormat="1" ht="16.5" customHeight="1">
      <c r="A141" s="34"/>
      <c r="B141" s="35"/>
      <c r="C141" s="211" t="s">
        <v>186</v>
      </c>
      <c r="D141" s="211" t="s">
        <v>140</v>
      </c>
      <c r="E141" s="212" t="s">
        <v>187</v>
      </c>
      <c r="F141" s="213" t="s">
        <v>188</v>
      </c>
      <c r="G141" s="214" t="s">
        <v>189</v>
      </c>
      <c r="H141" s="215">
        <v>152</v>
      </c>
      <c r="I141" s="216"/>
      <c r="J141" s="217">
        <f>ROUND(I141*H141,2)</f>
        <v>0</v>
      </c>
      <c r="K141" s="218"/>
      <c r="L141" s="40"/>
      <c r="M141" s="219" t="s">
        <v>1</v>
      </c>
      <c r="N141" s="220" t="s">
        <v>42</v>
      </c>
      <c r="O141" s="87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23" t="s">
        <v>144</v>
      </c>
      <c r="AT141" s="223" t="s">
        <v>140</v>
      </c>
      <c r="AU141" s="223" t="s">
        <v>77</v>
      </c>
      <c r="AY141" s="13" t="s">
        <v>145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3" t="s">
        <v>84</v>
      </c>
      <c r="BK141" s="224">
        <f>ROUND(I141*H141,2)</f>
        <v>0</v>
      </c>
      <c r="BL141" s="13" t="s">
        <v>144</v>
      </c>
      <c r="BM141" s="223" t="s">
        <v>190</v>
      </c>
    </row>
    <row r="142" s="2" customFormat="1">
      <c r="A142" s="34"/>
      <c r="B142" s="35"/>
      <c r="C142" s="36"/>
      <c r="D142" s="225" t="s">
        <v>147</v>
      </c>
      <c r="E142" s="36"/>
      <c r="F142" s="226" t="s">
        <v>191</v>
      </c>
      <c r="G142" s="36"/>
      <c r="H142" s="36"/>
      <c r="I142" s="150"/>
      <c r="J142" s="36"/>
      <c r="K142" s="36"/>
      <c r="L142" s="40"/>
      <c r="M142" s="227"/>
      <c r="N142" s="228"/>
      <c r="O142" s="87"/>
      <c r="P142" s="87"/>
      <c r="Q142" s="87"/>
      <c r="R142" s="87"/>
      <c r="S142" s="87"/>
      <c r="T142" s="88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3" t="s">
        <v>147</v>
      </c>
      <c r="AU142" s="13" t="s">
        <v>77</v>
      </c>
    </row>
    <row r="143" s="2" customFormat="1" ht="16.5" customHeight="1">
      <c r="A143" s="34"/>
      <c r="B143" s="35"/>
      <c r="C143" s="211" t="s">
        <v>192</v>
      </c>
      <c r="D143" s="211" t="s">
        <v>140</v>
      </c>
      <c r="E143" s="212" t="s">
        <v>193</v>
      </c>
      <c r="F143" s="213" t="s">
        <v>194</v>
      </c>
      <c r="G143" s="214" t="s">
        <v>195</v>
      </c>
      <c r="H143" s="215">
        <v>3816</v>
      </c>
      <c r="I143" s="216"/>
      <c r="J143" s="217">
        <f>ROUND(I143*H143,2)</f>
        <v>0</v>
      </c>
      <c r="K143" s="218"/>
      <c r="L143" s="40"/>
      <c r="M143" s="219" t="s">
        <v>1</v>
      </c>
      <c r="N143" s="220" t="s">
        <v>42</v>
      </c>
      <c r="O143" s="87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23" t="s">
        <v>144</v>
      </c>
      <c r="AT143" s="223" t="s">
        <v>140</v>
      </c>
      <c r="AU143" s="223" t="s">
        <v>77</v>
      </c>
      <c r="AY143" s="13" t="s">
        <v>145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3" t="s">
        <v>84</v>
      </c>
      <c r="BK143" s="224">
        <f>ROUND(I143*H143,2)</f>
        <v>0</v>
      </c>
      <c r="BL143" s="13" t="s">
        <v>144</v>
      </c>
      <c r="BM143" s="223" t="s">
        <v>196</v>
      </c>
    </row>
    <row r="144" s="2" customFormat="1">
      <c r="A144" s="34"/>
      <c r="B144" s="35"/>
      <c r="C144" s="36"/>
      <c r="D144" s="225" t="s">
        <v>147</v>
      </c>
      <c r="E144" s="36"/>
      <c r="F144" s="226" t="s">
        <v>197</v>
      </c>
      <c r="G144" s="36"/>
      <c r="H144" s="36"/>
      <c r="I144" s="150"/>
      <c r="J144" s="36"/>
      <c r="K144" s="36"/>
      <c r="L144" s="40"/>
      <c r="M144" s="227"/>
      <c r="N144" s="228"/>
      <c r="O144" s="87"/>
      <c r="P144" s="87"/>
      <c r="Q144" s="87"/>
      <c r="R144" s="87"/>
      <c r="S144" s="87"/>
      <c r="T144" s="88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3" t="s">
        <v>147</v>
      </c>
      <c r="AU144" s="13" t="s">
        <v>77</v>
      </c>
    </row>
    <row r="145" s="10" customFormat="1">
      <c r="A145" s="10"/>
      <c r="B145" s="229"/>
      <c r="C145" s="230"/>
      <c r="D145" s="225" t="s">
        <v>149</v>
      </c>
      <c r="E145" s="231" t="s">
        <v>1</v>
      </c>
      <c r="F145" s="232" t="s">
        <v>198</v>
      </c>
      <c r="G145" s="230"/>
      <c r="H145" s="233">
        <v>3816</v>
      </c>
      <c r="I145" s="234"/>
      <c r="J145" s="230"/>
      <c r="K145" s="230"/>
      <c r="L145" s="235"/>
      <c r="M145" s="236"/>
      <c r="N145" s="237"/>
      <c r="O145" s="237"/>
      <c r="P145" s="237"/>
      <c r="Q145" s="237"/>
      <c r="R145" s="237"/>
      <c r="S145" s="237"/>
      <c r="T145" s="238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T145" s="239" t="s">
        <v>149</v>
      </c>
      <c r="AU145" s="239" t="s">
        <v>77</v>
      </c>
      <c r="AV145" s="10" t="s">
        <v>86</v>
      </c>
      <c r="AW145" s="10" t="s">
        <v>32</v>
      </c>
      <c r="AX145" s="10" t="s">
        <v>84</v>
      </c>
      <c r="AY145" s="239" t="s">
        <v>145</v>
      </c>
    </row>
    <row r="146" s="2" customFormat="1" ht="16.5" customHeight="1">
      <c r="A146" s="34"/>
      <c r="B146" s="35"/>
      <c r="C146" s="211" t="s">
        <v>199</v>
      </c>
      <c r="D146" s="211" t="s">
        <v>140</v>
      </c>
      <c r="E146" s="212" t="s">
        <v>200</v>
      </c>
      <c r="F146" s="213" t="s">
        <v>201</v>
      </c>
      <c r="G146" s="214" t="s">
        <v>176</v>
      </c>
      <c r="H146" s="215">
        <v>340.78800000000001</v>
      </c>
      <c r="I146" s="216"/>
      <c r="J146" s="217">
        <f>ROUND(I146*H146,2)</f>
        <v>0</v>
      </c>
      <c r="K146" s="218"/>
      <c r="L146" s="40"/>
      <c r="M146" s="219" t="s">
        <v>1</v>
      </c>
      <c r="N146" s="220" t="s">
        <v>42</v>
      </c>
      <c r="O146" s="87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23" t="s">
        <v>144</v>
      </c>
      <c r="AT146" s="223" t="s">
        <v>140</v>
      </c>
      <c r="AU146" s="223" t="s">
        <v>77</v>
      </c>
      <c r="AY146" s="13" t="s">
        <v>145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3" t="s">
        <v>84</v>
      </c>
      <c r="BK146" s="224">
        <f>ROUND(I146*H146,2)</f>
        <v>0</v>
      </c>
      <c r="BL146" s="13" t="s">
        <v>144</v>
      </c>
      <c r="BM146" s="223" t="s">
        <v>202</v>
      </c>
    </row>
    <row r="147" s="2" customFormat="1">
      <c r="A147" s="34"/>
      <c r="B147" s="35"/>
      <c r="C147" s="36"/>
      <c r="D147" s="225" t="s">
        <v>147</v>
      </c>
      <c r="E147" s="36"/>
      <c r="F147" s="226" t="s">
        <v>203</v>
      </c>
      <c r="G147" s="36"/>
      <c r="H147" s="36"/>
      <c r="I147" s="150"/>
      <c r="J147" s="36"/>
      <c r="K147" s="36"/>
      <c r="L147" s="40"/>
      <c r="M147" s="227"/>
      <c r="N147" s="228"/>
      <c r="O147" s="87"/>
      <c r="P147" s="87"/>
      <c r="Q147" s="87"/>
      <c r="R147" s="87"/>
      <c r="S147" s="87"/>
      <c r="T147" s="88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3" t="s">
        <v>147</v>
      </c>
      <c r="AU147" s="13" t="s">
        <v>77</v>
      </c>
    </row>
    <row r="148" s="10" customFormat="1">
      <c r="A148" s="10"/>
      <c r="B148" s="229"/>
      <c r="C148" s="230"/>
      <c r="D148" s="225" t="s">
        <v>149</v>
      </c>
      <c r="E148" s="231" t="s">
        <v>1</v>
      </c>
      <c r="F148" s="232" t="s">
        <v>204</v>
      </c>
      <c r="G148" s="230"/>
      <c r="H148" s="233">
        <v>152.316</v>
      </c>
      <c r="I148" s="234"/>
      <c r="J148" s="230"/>
      <c r="K148" s="230"/>
      <c r="L148" s="235"/>
      <c r="M148" s="236"/>
      <c r="N148" s="237"/>
      <c r="O148" s="237"/>
      <c r="P148" s="237"/>
      <c r="Q148" s="237"/>
      <c r="R148" s="237"/>
      <c r="S148" s="237"/>
      <c r="T148" s="238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T148" s="239" t="s">
        <v>149</v>
      </c>
      <c r="AU148" s="239" t="s">
        <v>77</v>
      </c>
      <c r="AV148" s="10" t="s">
        <v>86</v>
      </c>
      <c r="AW148" s="10" t="s">
        <v>32</v>
      </c>
      <c r="AX148" s="10" t="s">
        <v>77</v>
      </c>
      <c r="AY148" s="239" t="s">
        <v>145</v>
      </c>
    </row>
    <row r="149" s="10" customFormat="1">
      <c r="A149" s="10"/>
      <c r="B149" s="229"/>
      <c r="C149" s="230"/>
      <c r="D149" s="225" t="s">
        <v>149</v>
      </c>
      <c r="E149" s="231" t="s">
        <v>1</v>
      </c>
      <c r="F149" s="232" t="s">
        <v>205</v>
      </c>
      <c r="G149" s="230"/>
      <c r="H149" s="233">
        <v>188.47200000000001</v>
      </c>
      <c r="I149" s="234"/>
      <c r="J149" s="230"/>
      <c r="K149" s="230"/>
      <c r="L149" s="235"/>
      <c r="M149" s="236"/>
      <c r="N149" s="237"/>
      <c r="O149" s="237"/>
      <c r="P149" s="237"/>
      <c r="Q149" s="237"/>
      <c r="R149" s="237"/>
      <c r="S149" s="237"/>
      <c r="T149" s="238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T149" s="239" t="s">
        <v>149</v>
      </c>
      <c r="AU149" s="239" t="s">
        <v>77</v>
      </c>
      <c r="AV149" s="10" t="s">
        <v>86</v>
      </c>
      <c r="AW149" s="10" t="s">
        <v>32</v>
      </c>
      <c r="AX149" s="10" t="s">
        <v>77</v>
      </c>
      <c r="AY149" s="239" t="s">
        <v>145</v>
      </c>
    </row>
    <row r="150" s="11" customFormat="1">
      <c r="A150" s="11"/>
      <c r="B150" s="240"/>
      <c r="C150" s="241"/>
      <c r="D150" s="225" t="s">
        <v>149</v>
      </c>
      <c r="E150" s="242" t="s">
        <v>1</v>
      </c>
      <c r="F150" s="243" t="s">
        <v>154</v>
      </c>
      <c r="G150" s="241"/>
      <c r="H150" s="244">
        <v>340.78800000000001</v>
      </c>
      <c r="I150" s="245"/>
      <c r="J150" s="241"/>
      <c r="K150" s="241"/>
      <c r="L150" s="246"/>
      <c r="M150" s="247"/>
      <c r="N150" s="248"/>
      <c r="O150" s="248"/>
      <c r="P150" s="248"/>
      <c r="Q150" s="248"/>
      <c r="R150" s="248"/>
      <c r="S150" s="248"/>
      <c r="T150" s="249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T150" s="250" t="s">
        <v>149</v>
      </c>
      <c r="AU150" s="250" t="s">
        <v>77</v>
      </c>
      <c r="AV150" s="11" t="s">
        <v>144</v>
      </c>
      <c r="AW150" s="11" t="s">
        <v>32</v>
      </c>
      <c r="AX150" s="11" t="s">
        <v>84</v>
      </c>
      <c r="AY150" s="250" t="s">
        <v>145</v>
      </c>
    </row>
    <row r="151" s="2" customFormat="1" ht="24" customHeight="1">
      <c r="A151" s="34"/>
      <c r="B151" s="35"/>
      <c r="C151" s="211" t="s">
        <v>206</v>
      </c>
      <c r="D151" s="211" t="s">
        <v>140</v>
      </c>
      <c r="E151" s="212" t="s">
        <v>207</v>
      </c>
      <c r="F151" s="213" t="s">
        <v>208</v>
      </c>
      <c r="G151" s="214" t="s">
        <v>176</v>
      </c>
      <c r="H151" s="215">
        <v>48.155000000000001</v>
      </c>
      <c r="I151" s="216"/>
      <c r="J151" s="217">
        <f>ROUND(I151*H151,2)</f>
        <v>0</v>
      </c>
      <c r="K151" s="218"/>
      <c r="L151" s="40"/>
      <c r="M151" s="219" t="s">
        <v>1</v>
      </c>
      <c r="N151" s="220" t="s">
        <v>42</v>
      </c>
      <c r="O151" s="87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23" t="s">
        <v>144</v>
      </c>
      <c r="AT151" s="223" t="s">
        <v>140</v>
      </c>
      <c r="AU151" s="223" t="s">
        <v>77</v>
      </c>
      <c r="AY151" s="13" t="s">
        <v>145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3" t="s">
        <v>84</v>
      </c>
      <c r="BK151" s="224">
        <f>ROUND(I151*H151,2)</f>
        <v>0</v>
      </c>
      <c r="BL151" s="13" t="s">
        <v>144</v>
      </c>
      <c r="BM151" s="223" t="s">
        <v>209</v>
      </c>
    </row>
    <row r="152" s="2" customFormat="1">
      <c r="A152" s="34"/>
      <c r="B152" s="35"/>
      <c r="C152" s="36"/>
      <c r="D152" s="225" t="s">
        <v>147</v>
      </c>
      <c r="E152" s="36"/>
      <c r="F152" s="226" t="s">
        <v>210</v>
      </c>
      <c r="G152" s="36"/>
      <c r="H152" s="36"/>
      <c r="I152" s="150"/>
      <c r="J152" s="36"/>
      <c r="K152" s="36"/>
      <c r="L152" s="40"/>
      <c r="M152" s="227"/>
      <c r="N152" s="228"/>
      <c r="O152" s="87"/>
      <c r="P152" s="87"/>
      <c r="Q152" s="87"/>
      <c r="R152" s="87"/>
      <c r="S152" s="87"/>
      <c r="T152" s="88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3" t="s">
        <v>147</v>
      </c>
      <c r="AU152" s="13" t="s">
        <v>77</v>
      </c>
    </row>
    <row r="153" s="10" customFormat="1">
      <c r="A153" s="10"/>
      <c r="B153" s="229"/>
      <c r="C153" s="230"/>
      <c r="D153" s="225" t="s">
        <v>149</v>
      </c>
      <c r="E153" s="231" t="s">
        <v>1</v>
      </c>
      <c r="F153" s="232" t="s">
        <v>211</v>
      </c>
      <c r="G153" s="230"/>
      <c r="H153" s="233">
        <v>48.155000000000001</v>
      </c>
      <c r="I153" s="234"/>
      <c r="J153" s="230"/>
      <c r="K153" s="230"/>
      <c r="L153" s="235"/>
      <c r="M153" s="236"/>
      <c r="N153" s="237"/>
      <c r="O153" s="237"/>
      <c r="P153" s="237"/>
      <c r="Q153" s="237"/>
      <c r="R153" s="237"/>
      <c r="S153" s="237"/>
      <c r="T153" s="238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T153" s="239" t="s">
        <v>149</v>
      </c>
      <c r="AU153" s="239" t="s">
        <v>77</v>
      </c>
      <c r="AV153" s="10" t="s">
        <v>86</v>
      </c>
      <c r="AW153" s="10" t="s">
        <v>32</v>
      </c>
      <c r="AX153" s="10" t="s">
        <v>84</v>
      </c>
      <c r="AY153" s="239" t="s">
        <v>145</v>
      </c>
    </row>
    <row r="154" s="2" customFormat="1" ht="24" customHeight="1">
      <c r="A154" s="34"/>
      <c r="B154" s="35"/>
      <c r="C154" s="211" t="s">
        <v>212</v>
      </c>
      <c r="D154" s="211" t="s">
        <v>140</v>
      </c>
      <c r="E154" s="212" t="s">
        <v>213</v>
      </c>
      <c r="F154" s="213" t="s">
        <v>214</v>
      </c>
      <c r="G154" s="214" t="s">
        <v>176</v>
      </c>
      <c r="H154" s="215">
        <v>140.31700000000001</v>
      </c>
      <c r="I154" s="216"/>
      <c r="J154" s="217">
        <f>ROUND(I154*H154,2)</f>
        <v>0</v>
      </c>
      <c r="K154" s="218"/>
      <c r="L154" s="40"/>
      <c r="M154" s="219" t="s">
        <v>1</v>
      </c>
      <c r="N154" s="220" t="s">
        <v>42</v>
      </c>
      <c r="O154" s="87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23" t="s">
        <v>215</v>
      </c>
      <c r="AT154" s="223" t="s">
        <v>140</v>
      </c>
      <c r="AU154" s="223" t="s">
        <v>77</v>
      </c>
      <c r="AY154" s="13" t="s">
        <v>145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3" t="s">
        <v>84</v>
      </c>
      <c r="BK154" s="224">
        <f>ROUND(I154*H154,2)</f>
        <v>0</v>
      </c>
      <c r="BL154" s="13" t="s">
        <v>215</v>
      </c>
      <c r="BM154" s="223" t="s">
        <v>216</v>
      </c>
    </row>
    <row r="155" s="2" customFormat="1">
      <c r="A155" s="34"/>
      <c r="B155" s="35"/>
      <c r="C155" s="36"/>
      <c r="D155" s="225" t="s">
        <v>147</v>
      </c>
      <c r="E155" s="36"/>
      <c r="F155" s="226" t="s">
        <v>217</v>
      </c>
      <c r="G155" s="36"/>
      <c r="H155" s="36"/>
      <c r="I155" s="150"/>
      <c r="J155" s="36"/>
      <c r="K155" s="36"/>
      <c r="L155" s="40"/>
      <c r="M155" s="227"/>
      <c r="N155" s="228"/>
      <c r="O155" s="87"/>
      <c r="P155" s="87"/>
      <c r="Q155" s="87"/>
      <c r="R155" s="87"/>
      <c r="S155" s="87"/>
      <c r="T155" s="88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3" t="s">
        <v>147</v>
      </c>
      <c r="AU155" s="13" t="s">
        <v>77</v>
      </c>
    </row>
    <row r="156" s="10" customFormat="1">
      <c r="A156" s="10"/>
      <c r="B156" s="229"/>
      <c r="C156" s="230"/>
      <c r="D156" s="225" t="s">
        <v>149</v>
      </c>
      <c r="E156" s="231" t="s">
        <v>1</v>
      </c>
      <c r="F156" s="232" t="s">
        <v>218</v>
      </c>
      <c r="G156" s="230"/>
      <c r="H156" s="233">
        <v>140.31700000000001</v>
      </c>
      <c r="I156" s="234"/>
      <c r="J156" s="230"/>
      <c r="K156" s="230"/>
      <c r="L156" s="235"/>
      <c r="M156" s="236"/>
      <c r="N156" s="237"/>
      <c r="O156" s="237"/>
      <c r="P156" s="237"/>
      <c r="Q156" s="237"/>
      <c r="R156" s="237"/>
      <c r="S156" s="237"/>
      <c r="T156" s="238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T156" s="239" t="s">
        <v>149</v>
      </c>
      <c r="AU156" s="239" t="s">
        <v>77</v>
      </c>
      <c r="AV156" s="10" t="s">
        <v>86</v>
      </c>
      <c r="AW156" s="10" t="s">
        <v>32</v>
      </c>
      <c r="AX156" s="10" t="s">
        <v>84</v>
      </c>
      <c r="AY156" s="239" t="s">
        <v>145</v>
      </c>
    </row>
    <row r="157" s="2" customFormat="1" ht="24" customHeight="1">
      <c r="A157" s="34"/>
      <c r="B157" s="35"/>
      <c r="C157" s="211" t="s">
        <v>219</v>
      </c>
      <c r="D157" s="211" t="s">
        <v>140</v>
      </c>
      <c r="E157" s="212" t="s">
        <v>213</v>
      </c>
      <c r="F157" s="213" t="s">
        <v>214</v>
      </c>
      <c r="G157" s="214" t="s">
        <v>176</v>
      </c>
      <c r="H157" s="215">
        <v>152.316</v>
      </c>
      <c r="I157" s="216"/>
      <c r="J157" s="217">
        <f>ROUND(I157*H157,2)</f>
        <v>0</v>
      </c>
      <c r="K157" s="218"/>
      <c r="L157" s="40"/>
      <c r="M157" s="219" t="s">
        <v>1</v>
      </c>
      <c r="N157" s="220" t="s">
        <v>42</v>
      </c>
      <c r="O157" s="87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23" t="s">
        <v>220</v>
      </c>
      <c r="AT157" s="223" t="s">
        <v>140</v>
      </c>
      <c r="AU157" s="223" t="s">
        <v>77</v>
      </c>
      <c r="AY157" s="13" t="s">
        <v>145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3" t="s">
        <v>84</v>
      </c>
      <c r="BK157" s="224">
        <f>ROUND(I157*H157,2)</f>
        <v>0</v>
      </c>
      <c r="BL157" s="13" t="s">
        <v>220</v>
      </c>
      <c r="BM157" s="223" t="s">
        <v>221</v>
      </c>
    </row>
    <row r="158" s="2" customFormat="1">
      <c r="A158" s="34"/>
      <c r="B158" s="35"/>
      <c r="C158" s="36"/>
      <c r="D158" s="225" t="s">
        <v>147</v>
      </c>
      <c r="E158" s="36"/>
      <c r="F158" s="226" t="s">
        <v>217</v>
      </c>
      <c r="G158" s="36"/>
      <c r="H158" s="36"/>
      <c r="I158" s="150"/>
      <c r="J158" s="36"/>
      <c r="K158" s="36"/>
      <c r="L158" s="40"/>
      <c r="M158" s="227"/>
      <c r="N158" s="228"/>
      <c r="O158" s="87"/>
      <c r="P158" s="87"/>
      <c r="Q158" s="87"/>
      <c r="R158" s="87"/>
      <c r="S158" s="87"/>
      <c r="T158" s="88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3" t="s">
        <v>147</v>
      </c>
      <c r="AU158" s="13" t="s">
        <v>77</v>
      </c>
    </row>
    <row r="159" s="10" customFormat="1">
      <c r="A159" s="10"/>
      <c r="B159" s="229"/>
      <c r="C159" s="230"/>
      <c r="D159" s="225" t="s">
        <v>149</v>
      </c>
      <c r="E159" s="231" t="s">
        <v>1</v>
      </c>
      <c r="F159" s="232" t="s">
        <v>222</v>
      </c>
      <c r="G159" s="230"/>
      <c r="H159" s="233">
        <v>152.316</v>
      </c>
      <c r="I159" s="234"/>
      <c r="J159" s="230"/>
      <c r="K159" s="230"/>
      <c r="L159" s="235"/>
      <c r="M159" s="236"/>
      <c r="N159" s="237"/>
      <c r="O159" s="237"/>
      <c r="P159" s="237"/>
      <c r="Q159" s="237"/>
      <c r="R159" s="237"/>
      <c r="S159" s="237"/>
      <c r="T159" s="238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T159" s="239" t="s">
        <v>149</v>
      </c>
      <c r="AU159" s="239" t="s">
        <v>77</v>
      </c>
      <c r="AV159" s="10" t="s">
        <v>86</v>
      </c>
      <c r="AW159" s="10" t="s">
        <v>32</v>
      </c>
      <c r="AX159" s="10" t="s">
        <v>84</v>
      </c>
      <c r="AY159" s="239" t="s">
        <v>145</v>
      </c>
    </row>
    <row r="160" s="2" customFormat="1" ht="16.5" customHeight="1">
      <c r="A160" s="34"/>
      <c r="B160" s="35"/>
      <c r="C160" s="211" t="s">
        <v>223</v>
      </c>
      <c r="D160" s="211" t="s">
        <v>140</v>
      </c>
      <c r="E160" s="212" t="s">
        <v>224</v>
      </c>
      <c r="F160" s="213" t="s">
        <v>225</v>
      </c>
      <c r="G160" s="214" t="s">
        <v>183</v>
      </c>
      <c r="H160" s="215">
        <v>600</v>
      </c>
      <c r="I160" s="216"/>
      <c r="J160" s="217">
        <f>ROUND(I160*H160,2)</f>
        <v>0</v>
      </c>
      <c r="K160" s="218"/>
      <c r="L160" s="40"/>
      <c r="M160" s="219" t="s">
        <v>1</v>
      </c>
      <c r="N160" s="220" t="s">
        <v>42</v>
      </c>
      <c r="O160" s="87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23" t="s">
        <v>144</v>
      </c>
      <c r="AT160" s="223" t="s">
        <v>140</v>
      </c>
      <c r="AU160" s="223" t="s">
        <v>77</v>
      </c>
      <c r="AY160" s="13" t="s">
        <v>145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3" t="s">
        <v>84</v>
      </c>
      <c r="BK160" s="224">
        <f>ROUND(I160*H160,2)</f>
        <v>0</v>
      </c>
      <c r="BL160" s="13" t="s">
        <v>144</v>
      </c>
      <c r="BM160" s="223" t="s">
        <v>226</v>
      </c>
    </row>
    <row r="161" s="2" customFormat="1">
      <c r="A161" s="34"/>
      <c r="B161" s="35"/>
      <c r="C161" s="36"/>
      <c r="D161" s="225" t="s">
        <v>147</v>
      </c>
      <c r="E161" s="36"/>
      <c r="F161" s="226" t="s">
        <v>227</v>
      </c>
      <c r="G161" s="36"/>
      <c r="H161" s="36"/>
      <c r="I161" s="150"/>
      <c r="J161" s="36"/>
      <c r="K161" s="36"/>
      <c r="L161" s="40"/>
      <c r="M161" s="227"/>
      <c r="N161" s="228"/>
      <c r="O161" s="87"/>
      <c r="P161" s="87"/>
      <c r="Q161" s="87"/>
      <c r="R161" s="87"/>
      <c r="S161" s="87"/>
      <c r="T161" s="88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3" t="s">
        <v>147</v>
      </c>
      <c r="AU161" s="13" t="s">
        <v>77</v>
      </c>
    </row>
    <row r="162" s="2" customFormat="1" ht="16.5" customHeight="1">
      <c r="A162" s="34"/>
      <c r="B162" s="35"/>
      <c r="C162" s="211" t="s">
        <v>228</v>
      </c>
      <c r="D162" s="211" t="s">
        <v>140</v>
      </c>
      <c r="E162" s="212" t="s">
        <v>229</v>
      </c>
      <c r="F162" s="213" t="s">
        <v>230</v>
      </c>
      <c r="G162" s="214" t="s">
        <v>231</v>
      </c>
      <c r="H162" s="215">
        <v>8</v>
      </c>
      <c r="I162" s="216"/>
      <c r="J162" s="217">
        <f>ROUND(I162*H162,2)</f>
        <v>0</v>
      </c>
      <c r="K162" s="218"/>
      <c r="L162" s="40"/>
      <c r="M162" s="219" t="s">
        <v>1</v>
      </c>
      <c r="N162" s="220" t="s">
        <v>42</v>
      </c>
      <c r="O162" s="87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23" t="s">
        <v>144</v>
      </c>
      <c r="AT162" s="223" t="s">
        <v>140</v>
      </c>
      <c r="AU162" s="223" t="s">
        <v>77</v>
      </c>
      <c r="AY162" s="13" t="s">
        <v>145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3" t="s">
        <v>84</v>
      </c>
      <c r="BK162" s="224">
        <f>ROUND(I162*H162,2)</f>
        <v>0</v>
      </c>
      <c r="BL162" s="13" t="s">
        <v>144</v>
      </c>
      <c r="BM162" s="223" t="s">
        <v>232</v>
      </c>
    </row>
    <row r="163" s="2" customFormat="1">
      <c r="A163" s="34"/>
      <c r="B163" s="35"/>
      <c r="C163" s="36"/>
      <c r="D163" s="225" t="s">
        <v>147</v>
      </c>
      <c r="E163" s="36"/>
      <c r="F163" s="226" t="s">
        <v>233</v>
      </c>
      <c r="G163" s="36"/>
      <c r="H163" s="36"/>
      <c r="I163" s="150"/>
      <c r="J163" s="36"/>
      <c r="K163" s="36"/>
      <c r="L163" s="40"/>
      <c r="M163" s="227"/>
      <c r="N163" s="228"/>
      <c r="O163" s="87"/>
      <c r="P163" s="87"/>
      <c r="Q163" s="87"/>
      <c r="R163" s="87"/>
      <c r="S163" s="87"/>
      <c r="T163" s="88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3" t="s">
        <v>147</v>
      </c>
      <c r="AU163" s="13" t="s">
        <v>77</v>
      </c>
    </row>
    <row r="164" s="2" customFormat="1" ht="16.5" customHeight="1">
      <c r="A164" s="34"/>
      <c r="B164" s="35"/>
      <c r="C164" s="211" t="s">
        <v>8</v>
      </c>
      <c r="D164" s="211" t="s">
        <v>140</v>
      </c>
      <c r="E164" s="212" t="s">
        <v>234</v>
      </c>
      <c r="F164" s="213" t="s">
        <v>235</v>
      </c>
      <c r="G164" s="214" t="s">
        <v>231</v>
      </c>
      <c r="H164" s="215">
        <v>36</v>
      </c>
      <c r="I164" s="216"/>
      <c r="J164" s="217">
        <f>ROUND(I164*H164,2)</f>
        <v>0</v>
      </c>
      <c r="K164" s="218"/>
      <c r="L164" s="40"/>
      <c r="M164" s="219" t="s">
        <v>1</v>
      </c>
      <c r="N164" s="220" t="s">
        <v>42</v>
      </c>
      <c r="O164" s="87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23" t="s">
        <v>144</v>
      </c>
      <c r="AT164" s="223" t="s">
        <v>140</v>
      </c>
      <c r="AU164" s="223" t="s">
        <v>77</v>
      </c>
      <c r="AY164" s="13" t="s">
        <v>145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3" t="s">
        <v>84</v>
      </c>
      <c r="BK164" s="224">
        <f>ROUND(I164*H164,2)</f>
        <v>0</v>
      </c>
      <c r="BL164" s="13" t="s">
        <v>144</v>
      </c>
      <c r="BM164" s="223" t="s">
        <v>236</v>
      </c>
    </row>
    <row r="165" s="2" customFormat="1">
      <c r="A165" s="34"/>
      <c r="B165" s="35"/>
      <c r="C165" s="36"/>
      <c r="D165" s="225" t="s">
        <v>147</v>
      </c>
      <c r="E165" s="36"/>
      <c r="F165" s="226" t="s">
        <v>237</v>
      </c>
      <c r="G165" s="36"/>
      <c r="H165" s="36"/>
      <c r="I165" s="150"/>
      <c r="J165" s="36"/>
      <c r="K165" s="36"/>
      <c r="L165" s="40"/>
      <c r="M165" s="227"/>
      <c r="N165" s="228"/>
      <c r="O165" s="87"/>
      <c r="P165" s="87"/>
      <c r="Q165" s="87"/>
      <c r="R165" s="87"/>
      <c r="S165" s="87"/>
      <c r="T165" s="88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3" t="s">
        <v>147</v>
      </c>
      <c r="AU165" s="13" t="s">
        <v>77</v>
      </c>
    </row>
    <row r="166" s="2" customFormat="1" ht="16.5" customHeight="1">
      <c r="A166" s="34"/>
      <c r="B166" s="35"/>
      <c r="C166" s="211" t="s">
        <v>238</v>
      </c>
      <c r="D166" s="211" t="s">
        <v>140</v>
      </c>
      <c r="E166" s="212" t="s">
        <v>239</v>
      </c>
      <c r="F166" s="213" t="s">
        <v>240</v>
      </c>
      <c r="G166" s="214" t="s">
        <v>231</v>
      </c>
      <c r="H166" s="215">
        <v>8</v>
      </c>
      <c r="I166" s="216"/>
      <c r="J166" s="217">
        <f>ROUND(I166*H166,2)</f>
        <v>0</v>
      </c>
      <c r="K166" s="218"/>
      <c r="L166" s="40"/>
      <c r="M166" s="219" t="s">
        <v>1</v>
      </c>
      <c r="N166" s="220" t="s">
        <v>42</v>
      </c>
      <c r="O166" s="87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23" t="s">
        <v>144</v>
      </c>
      <c r="AT166" s="223" t="s">
        <v>140</v>
      </c>
      <c r="AU166" s="223" t="s">
        <v>77</v>
      </c>
      <c r="AY166" s="13" t="s">
        <v>145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3" t="s">
        <v>84</v>
      </c>
      <c r="BK166" s="224">
        <f>ROUND(I166*H166,2)</f>
        <v>0</v>
      </c>
      <c r="BL166" s="13" t="s">
        <v>144</v>
      </c>
      <c r="BM166" s="223" t="s">
        <v>241</v>
      </c>
    </row>
    <row r="167" s="2" customFormat="1">
      <c r="A167" s="34"/>
      <c r="B167" s="35"/>
      <c r="C167" s="36"/>
      <c r="D167" s="225" t="s">
        <v>147</v>
      </c>
      <c r="E167" s="36"/>
      <c r="F167" s="226" t="s">
        <v>242</v>
      </c>
      <c r="G167" s="36"/>
      <c r="H167" s="36"/>
      <c r="I167" s="150"/>
      <c r="J167" s="36"/>
      <c r="K167" s="36"/>
      <c r="L167" s="40"/>
      <c r="M167" s="227"/>
      <c r="N167" s="228"/>
      <c r="O167" s="87"/>
      <c r="P167" s="87"/>
      <c r="Q167" s="87"/>
      <c r="R167" s="87"/>
      <c r="S167" s="87"/>
      <c r="T167" s="88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3" t="s">
        <v>147</v>
      </c>
      <c r="AU167" s="13" t="s">
        <v>77</v>
      </c>
    </row>
    <row r="168" s="2" customFormat="1" ht="16.5" customHeight="1">
      <c r="A168" s="34"/>
      <c r="B168" s="35"/>
      <c r="C168" s="211" t="s">
        <v>243</v>
      </c>
      <c r="D168" s="211" t="s">
        <v>140</v>
      </c>
      <c r="E168" s="212" t="s">
        <v>244</v>
      </c>
      <c r="F168" s="213" t="s">
        <v>245</v>
      </c>
      <c r="G168" s="214" t="s">
        <v>195</v>
      </c>
      <c r="H168" s="215">
        <v>3816</v>
      </c>
      <c r="I168" s="216"/>
      <c r="J168" s="217">
        <f>ROUND(I168*H168,2)</f>
        <v>0</v>
      </c>
      <c r="K168" s="218"/>
      <c r="L168" s="40"/>
      <c r="M168" s="219" t="s">
        <v>1</v>
      </c>
      <c r="N168" s="220" t="s">
        <v>42</v>
      </c>
      <c r="O168" s="87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23" t="s">
        <v>144</v>
      </c>
      <c r="AT168" s="223" t="s">
        <v>140</v>
      </c>
      <c r="AU168" s="223" t="s">
        <v>77</v>
      </c>
      <c r="AY168" s="13" t="s">
        <v>145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3" t="s">
        <v>84</v>
      </c>
      <c r="BK168" s="224">
        <f>ROUND(I168*H168,2)</f>
        <v>0</v>
      </c>
      <c r="BL168" s="13" t="s">
        <v>144</v>
      </c>
      <c r="BM168" s="223" t="s">
        <v>246</v>
      </c>
    </row>
    <row r="169" s="2" customFormat="1">
      <c r="A169" s="34"/>
      <c r="B169" s="35"/>
      <c r="C169" s="36"/>
      <c r="D169" s="225" t="s">
        <v>147</v>
      </c>
      <c r="E169" s="36"/>
      <c r="F169" s="226" t="s">
        <v>247</v>
      </c>
      <c r="G169" s="36"/>
      <c r="H169" s="36"/>
      <c r="I169" s="150"/>
      <c r="J169" s="36"/>
      <c r="K169" s="36"/>
      <c r="L169" s="40"/>
      <c r="M169" s="227"/>
      <c r="N169" s="228"/>
      <c r="O169" s="87"/>
      <c r="P169" s="87"/>
      <c r="Q169" s="87"/>
      <c r="R169" s="87"/>
      <c r="S169" s="87"/>
      <c r="T169" s="88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3" t="s">
        <v>147</v>
      </c>
      <c r="AU169" s="13" t="s">
        <v>77</v>
      </c>
    </row>
    <row r="170" s="2" customFormat="1" ht="16.5" customHeight="1">
      <c r="A170" s="34"/>
      <c r="B170" s="35"/>
      <c r="C170" s="211" t="s">
        <v>248</v>
      </c>
      <c r="D170" s="211" t="s">
        <v>140</v>
      </c>
      <c r="E170" s="212" t="s">
        <v>249</v>
      </c>
      <c r="F170" s="213" t="s">
        <v>250</v>
      </c>
      <c r="G170" s="214" t="s">
        <v>195</v>
      </c>
      <c r="H170" s="215">
        <v>3816</v>
      </c>
      <c r="I170" s="216"/>
      <c r="J170" s="217">
        <f>ROUND(I170*H170,2)</f>
        <v>0</v>
      </c>
      <c r="K170" s="218"/>
      <c r="L170" s="40"/>
      <c r="M170" s="219" t="s">
        <v>1</v>
      </c>
      <c r="N170" s="220" t="s">
        <v>42</v>
      </c>
      <c r="O170" s="87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23" t="s">
        <v>144</v>
      </c>
      <c r="AT170" s="223" t="s">
        <v>140</v>
      </c>
      <c r="AU170" s="223" t="s">
        <v>77</v>
      </c>
      <c r="AY170" s="13" t="s">
        <v>145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3" t="s">
        <v>84</v>
      </c>
      <c r="BK170" s="224">
        <f>ROUND(I170*H170,2)</f>
        <v>0</v>
      </c>
      <c r="BL170" s="13" t="s">
        <v>144</v>
      </c>
      <c r="BM170" s="223" t="s">
        <v>251</v>
      </c>
    </row>
    <row r="171" s="2" customFormat="1">
      <c r="A171" s="34"/>
      <c r="B171" s="35"/>
      <c r="C171" s="36"/>
      <c r="D171" s="225" t="s">
        <v>147</v>
      </c>
      <c r="E171" s="36"/>
      <c r="F171" s="226" t="s">
        <v>252</v>
      </c>
      <c r="G171" s="36"/>
      <c r="H171" s="36"/>
      <c r="I171" s="150"/>
      <c r="J171" s="36"/>
      <c r="K171" s="36"/>
      <c r="L171" s="40"/>
      <c r="M171" s="227"/>
      <c r="N171" s="228"/>
      <c r="O171" s="87"/>
      <c r="P171" s="87"/>
      <c r="Q171" s="87"/>
      <c r="R171" s="87"/>
      <c r="S171" s="87"/>
      <c r="T171" s="88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3" t="s">
        <v>147</v>
      </c>
      <c r="AU171" s="13" t="s">
        <v>77</v>
      </c>
    </row>
    <row r="172" s="2" customFormat="1" ht="16.5" customHeight="1">
      <c r="A172" s="34"/>
      <c r="B172" s="35"/>
      <c r="C172" s="211" t="s">
        <v>253</v>
      </c>
      <c r="D172" s="211" t="s">
        <v>140</v>
      </c>
      <c r="E172" s="212" t="s">
        <v>254</v>
      </c>
      <c r="F172" s="213" t="s">
        <v>255</v>
      </c>
      <c r="G172" s="214" t="s">
        <v>183</v>
      </c>
      <c r="H172" s="215">
        <v>815</v>
      </c>
      <c r="I172" s="216"/>
      <c r="J172" s="217">
        <f>ROUND(I172*H172,2)</f>
        <v>0</v>
      </c>
      <c r="K172" s="218"/>
      <c r="L172" s="40"/>
      <c r="M172" s="219" t="s">
        <v>1</v>
      </c>
      <c r="N172" s="220" t="s">
        <v>42</v>
      </c>
      <c r="O172" s="87"/>
      <c r="P172" s="221">
        <f>O172*H172</f>
        <v>0</v>
      </c>
      <c r="Q172" s="221">
        <v>0</v>
      </c>
      <c r="R172" s="221">
        <f>Q172*H172</f>
        <v>0</v>
      </c>
      <c r="S172" s="221">
        <v>0</v>
      </c>
      <c r="T172" s="22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23" t="s">
        <v>144</v>
      </c>
      <c r="AT172" s="223" t="s">
        <v>140</v>
      </c>
      <c r="AU172" s="223" t="s">
        <v>77</v>
      </c>
      <c r="AY172" s="13" t="s">
        <v>145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3" t="s">
        <v>84</v>
      </c>
      <c r="BK172" s="224">
        <f>ROUND(I172*H172,2)</f>
        <v>0</v>
      </c>
      <c r="BL172" s="13" t="s">
        <v>144</v>
      </c>
      <c r="BM172" s="223" t="s">
        <v>256</v>
      </c>
    </row>
    <row r="173" s="2" customFormat="1">
      <c r="A173" s="34"/>
      <c r="B173" s="35"/>
      <c r="C173" s="36"/>
      <c r="D173" s="225" t="s">
        <v>147</v>
      </c>
      <c r="E173" s="36"/>
      <c r="F173" s="226" t="s">
        <v>257</v>
      </c>
      <c r="G173" s="36"/>
      <c r="H173" s="36"/>
      <c r="I173" s="150"/>
      <c r="J173" s="36"/>
      <c r="K173" s="36"/>
      <c r="L173" s="40"/>
      <c r="M173" s="227"/>
      <c r="N173" s="228"/>
      <c r="O173" s="87"/>
      <c r="P173" s="87"/>
      <c r="Q173" s="87"/>
      <c r="R173" s="87"/>
      <c r="S173" s="87"/>
      <c r="T173" s="88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3" t="s">
        <v>147</v>
      </c>
      <c r="AU173" s="13" t="s">
        <v>77</v>
      </c>
    </row>
    <row r="174" s="2" customFormat="1" ht="16.5" customHeight="1">
      <c r="A174" s="34"/>
      <c r="B174" s="35"/>
      <c r="C174" s="251" t="s">
        <v>258</v>
      </c>
      <c r="D174" s="251" t="s">
        <v>173</v>
      </c>
      <c r="E174" s="252" t="s">
        <v>259</v>
      </c>
      <c r="F174" s="253" t="s">
        <v>260</v>
      </c>
      <c r="G174" s="254" t="s">
        <v>183</v>
      </c>
      <c r="H174" s="255">
        <v>815</v>
      </c>
      <c r="I174" s="256"/>
      <c r="J174" s="257">
        <f>ROUND(I174*H174,2)</f>
        <v>0</v>
      </c>
      <c r="K174" s="258"/>
      <c r="L174" s="259"/>
      <c r="M174" s="260" t="s">
        <v>1</v>
      </c>
      <c r="N174" s="261" t="s">
        <v>42</v>
      </c>
      <c r="O174" s="87"/>
      <c r="P174" s="221">
        <f>O174*H174</f>
        <v>0</v>
      </c>
      <c r="Q174" s="221">
        <v>0.01004</v>
      </c>
      <c r="R174" s="221">
        <f>Q174*H174</f>
        <v>8.1826000000000008</v>
      </c>
      <c r="S174" s="221">
        <v>0</v>
      </c>
      <c r="T174" s="222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23" t="s">
        <v>192</v>
      </c>
      <c r="AT174" s="223" t="s">
        <v>173</v>
      </c>
      <c r="AU174" s="223" t="s">
        <v>77</v>
      </c>
      <c r="AY174" s="13" t="s">
        <v>145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3" t="s">
        <v>84</v>
      </c>
      <c r="BK174" s="224">
        <f>ROUND(I174*H174,2)</f>
        <v>0</v>
      </c>
      <c r="BL174" s="13" t="s">
        <v>144</v>
      </c>
      <c r="BM174" s="223" t="s">
        <v>261</v>
      </c>
    </row>
    <row r="175" s="2" customFormat="1">
      <c r="A175" s="34"/>
      <c r="B175" s="35"/>
      <c r="C175" s="36"/>
      <c r="D175" s="225" t="s">
        <v>147</v>
      </c>
      <c r="E175" s="36"/>
      <c r="F175" s="226" t="s">
        <v>260</v>
      </c>
      <c r="G175" s="36"/>
      <c r="H175" s="36"/>
      <c r="I175" s="150"/>
      <c r="J175" s="36"/>
      <c r="K175" s="36"/>
      <c r="L175" s="40"/>
      <c r="M175" s="227"/>
      <c r="N175" s="228"/>
      <c r="O175" s="87"/>
      <c r="P175" s="87"/>
      <c r="Q175" s="87"/>
      <c r="R175" s="87"/>
      <c r="S175" s="87"/>
      <c r="T175" s="88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3" t="s">
        <v>147</v>
      </c>
      <c r="AU175" s="13" t="s">
        <v>77</v>
      </c>
    </row>
    <row r="176" s="2" customFormat="1" ht="16.5" customHeight="1">
      <c r="A176" s="34"/>
      <c r="B176" s="35"/>
      <c r="C176" s="211" t="s">
        <v>7</v>
      </c>
      <c r="D176" s="211" t="s">
        <v>140</v>
      </c>
      <c r="E176" s="212" t="s">
        <v>262</v>
      </c>
      <c r="F176" s="213" t="s">
        <v>263</v>
      </c>
      <c r="G176" s="214" t="s">
        <v>164</v>
      </c>
      <c r="H176" s="215">
        <v>1.9079999999999999</v>
      </c>
      <c r="I176" s="216"/>
      <c r="J176" s="217">
        <f>ROUND(I176*H176,2)</f>
        <v>0</v>
      </c>
      <c r="K176" s="218"/>
      <c r="L176" s="40"/>
      <c r="M176" s="219" t="s">
        <v>1</v>
      </c>
      <c r="N176" s="220" t="s">
        <v>42</v>
      </c>
      <c r="O176" s="87"/>
      <c r="P176" s="221">
        <f>O176*H176</f>
        <v>0</v>
      </c>
      <c r="Q176" s="221">
        <v>0</v>
      </c>
      <c r="R176" s="221">
        <f>Q176*H176</f>
        <v>0</v>
      </c>
      <c r="S176" s="221">
        <v>0</v>
      </c>
      <c r="T176" s="22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23" t="s">
        <v>144</v>
      </c>
      <c r="AT176" s="223" t="s">
        <v>140</v>
      </c>
      <c r="AU176" s="223" t="s">
        <v>77</v>
      </c>
      <c r="AY176" s="13" t="s">
        <v>145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3" t="s">
        <v>84</v>
      </c>
      <c r="BK176" s="224">
        <f>ROUND(I176*H176,2)</f>
        <v>0</v>
      </c>
      <c r="BL176" s="13" t="s">
        <v>144</v>
      </c>
      <c r="BM176" s="223" t="s">
        <v>264</v>
      </c>
    </row>
    <row r="177" s="2" customFormat="1">
      <c r="A177" s="34"/>
      <c r="B177" s="35"/>
      <c r="C177" s="36"/>
      <c r="D177" s="225" t="s">
        <v>147</v>
      </c>
      <c r="E177" s="36"/>
      <c r="F177" s="226" t="s">
        <v>265</v>
      </c>
      <c r="G177" s="36"/>
      <c r="H177" s="36"/>
      <c r="I177" s="150"/>
      <c r="J177" s="36"/>
      <c r="K177" s="36"/>
      <c r="L177" s="40"/>
      <c r="M177" s="227"/>
      <c r="N177" s="228"/>
      <c r="O177" s="87"/>
      <c r="P177" s="87"/>
      <c r="Q177" s="87"/>
      <c r="R177" s="87"/>
      <c r="S177" s="87"/>
      <c r="T177" s="88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3" t="s">
        <v>147</v>
      </c>
      <c r="AU177" s="13" t="s">
        <v>77</v>
      </c>
    </row>
    <row r="178" s="2" customFormat="1" ht="16.5" customHeight="1">
      <c r="A178" s="34"/>
      <c r="B178" s="35"/>
      <c r="C178" s="211" t="s">
        <v>266</v>
      </c>
      <c r="D178" s="211" t="s">
        <v>140</v>
      </c>
      <c r="E178" s="212" t="s">
        <v>267</v>
      </c>
      <c r="F178" s="213" t="s">
        <v>268</v>
      </c>
      <c r="G178" s="214" t="s">
        <v>157</v>
      </c>
      <c r="H178" s="215">
        <v>215</v>
      </c>
      <c r="I178" s="216"/>
      <c r="J178" s="217">
        <f>ROUND(I178*H178,2)</f>
        <v>0</v>
      </c>
      <c r="K178" s="218"/>
      <c r="L178" s="40"/>
      <c r="M178" s="219" t="s">
        <v>1</v>
      </c>
      <c r="N178" s="220" t="s">
        <v>42</v>
      </c>
      <c r="O178" s="87"/>
      <c r="P178" s="221">
        <f>O178*H178</f>
        <v>0</v>
      </c>
      <c r="Q178" s="221">
        <v>0</v>
      </c>
      <c r="R178" s="221">
        <f>Q178*H178</f>
        <v>0</v>
      </c>
      <c r="S178" s="221">
        <v>0</v>
      </c>
      <c r="T178" s="22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23" t="s">
        <v>144</v>
      </c>
      <c r="AT178" s="223" t="s">
        <v>140</v>
      </c>
      <c r="AU178" s="223" t="s">
        <v>77</v>
      </c>
      <c r="AY178" s="13" t="s">
        <v>145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3" t="s">
        <v>84</v>
      </c>
      <c r="BK178" s="224">
        <f>ROUND(I178*H178,2)</f>
        <v>0</v>
      </c>
      <c r="BL178" s="13" t="s">
        <v>144</v>
      </c>
      <c r="BM178" s="223" t="s">
        <v>269</v>
      </c>
    </row>
    <row r="179" s="2" customFormat="1">
      <c r="A179" s="34"/>
      <c r="B179" s="35"/>
      <c r="C179" s="36"/>
      <c r="D179" s="225" t="s">
        <v>147</v>
      </c>
      <c r="E179" s="36"/>
      <c r="F179" s="226" t="s">
        <v>270</v>
      </c>
      <c r="G179" s="36"/>
      <c r="H179" s="36"/>
      <c r="I179" s="150"/>
      <c r="J179" s="36"/>
      <c r="K179" s="36"/>
      <c r="L179" s="40"/>
      <c r="M179" s="227"/>
      <c r="N179" s="228"/>
      <c r="O179" s="87"/>
      <c r="P179" s="87"/>
      <c r="Q179" s="87"/>
      <c r="R179" s="87"/>
      <c r="S179" s="87"/>
      <c r="T179" s="88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3" t="s">
        <v>147</v>
      </c>
      <c r="AU179" s="13" t="s">
        <v>77</v>
      </c>
    </row>
    <row r="180" s="10" customFormat="1">
      <c r="A180" s="10"/>
      <c r="B180" s="229"/>
      <c r="C180" s="230"/>
      <c r="D180" s="225" t="s">
        <v>149</v>
      </c>
      <c r="E180" s="231" t="s">
        <v>1</v>
      </c>
      <c r="F180" s="232" t="s">
        <v>271</v>
      </c>
      <c r="G180" s="230"/>
      <c r="H180" s="233">
        <v>215</v>
      </c>
      <c r="I180" s="234"/>
      <c r="J180" s="230"/>
      <c r="K180" s="230"/>
      <c r="L180" s="235"/>
      <c r="M180" s="236"/>
      <c r="N180" s="237"/>
      <c r="O180" s="237"/>
      <c r="P180" s="237"/>
      <c r="Q180" s="237"/>
      <c r="R180" s="237"/>
      <c r="S180" s="237"/>
      <c r="T180" s="238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T180" s="239" t="s">
        <v>149</v>
      </c>
      <c r="AU180" s="239" t="s">
        <v>77</v>
      </c>
      <c r="AV180" s="10" t="s">
        <v>86</v>
      </c>
      <c r="AW180" s="10" t="s">
        <v>32</v>
      </c>
      <c r="AX180" s="10" t="s">
        <v>84</v>
      </c>
      <c r="AY180" s="239" t="s">
        <v>145</v>
      </c>
    </row>
    <row r="181" s="2" customFormat="1" ht="16.5" customHeight="1">
      <c r="A181" s="34"/>
      <c r="B181" s="35"/>
      <c r="C181" s="211" t="s">
        <v>272</v>
      </c>
      <c r="D181" s="211" t="s">
        <v>140</v>
      </c>
      <c r="E181" s="212" t="s">
        <v>273</v>
      </c>
      <c r="F181" s="213" t="s">
        <v>274</v>
      </c>
      <c r="G181" s="214" t="s">
        <v>183</v>
      </c>
      <c r="H181" s="215">
        <v>40</v>
      </c>
      <c r="I181" s="216"/>
      <c r="J181" s="217">
        <f>ROUND(I181*H181,2)</f>
        <v>0</v>
      </c>
      <c r="K181" s="218"/>
      <c r="L181" s="40"/>
      <c r="M181" s="219" t="s">
        <v>1</v>
      </c>
      <c r="N181" s="220" t="s">
        <v>42</v>
      </c>
      <c r="O181" s="87"/>
      <c r="P181" s="221">
        <f>O181*H181</f>
        <v>0</v>
      </c>
      <c r="Q181" s="221">
        <v>0</v>
      </c>
      <c r="R181" s="221">
        <f>Q181*H181</f>
        <v>0</v>
      </c>
      <c r="S181" s="221">
        <v>0</v>
      </c>
      <c r="T181" s="22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23" t="s">
        <v>144</v>
      </c>
      <c r="AT181" s="223" t="s">
        <v>140</v>
      </c>
      <c r="AU181" s="223" t="s">
        <v>77</v>
      </c>
      <c r="AY181" s="13" t="s">
        <v>145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3" t="s">
        <v>84</v>
      </c>
      <c r="BK181" s="224">
        <f>ROUND(I181*H181,2)</f>
        <v>0</v>
      </c>
      <c r="BL181" s="13" t="s">
        <v>144</v>
      </c>
      <c r="BM181" s="223" t="s">
        <v>275</v>
      </c>
    </row>
    <row r="182" s="2" customFormat="1">
      <c r="A182" s="34"/>
      <c r="B182" s="35"/>
      <c r="C182" s="36"/>
      <c r="D182" s="225" t="s">
        <v>147</v>
      </c>
      <c r="E182" s="36"/>
      <c r="F182" s="226" t="s">
        <v>276</v>
      </c>
      <c r="G182" s="36"/>
      <c r="H182" s="36"/>
      <c r="I182" s="150"/>
      <c r="J182" s="36"/>
      <c r="K182" s="36"/>
      <c r="L182" s="40"/>
      <c r="M182" s="227"/>
      <c r="N182" s="228"/>
      <c r="O182" s="87"/>
      <c r="P182" s="87"/>
      <c r="Q182" s="87"/>
      <c r="R182" s="87"/>
      <c r="S182" s="87"/>
      <c r="T182" s="88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3" t="s">
        <v>147</v>
      </c>
      <c r="AU182" s="13" t="s">
        <v>77</v>
      </c>
    </row>
    <row r="183" s="2" customFormat="1" ht="16.5" customHeight="1">
      <c r="A183" s="34"/>
      <c r="B183" s="35"/>
      <c r="C183" s="251" t="s">
        <v>277</v>
      </c>
      <c r="D183" s="251" t="s">
        <v>173</v>
      </c>
      <c r="E183" s="252" t="s">
        <v>278</v>
      </c>
      <c r="F183" s="253" t="s">
        <v>279</v>
      </c>
      <c r="G183" s="254" t="s">
        <v>183</v>
      </c>
      <c r="H183" s="255">
        <v>40</v>
      </c>
      <c r="I183" s="256"/>
      <c r="J183" s="257">
        <f>ROUND(I183*H183,2)</f>
        <v>0</v>
      </c>
      <c r="K183" s="258"/>
      <c r="L183" s="259"/>
      <c r="M183" s="260" t="s">
        <v>1</v>
      </c>
      <c r="N183" s="261" t="s">
        <v>42</v>
      </c>
      <c r="O183" s="87"/>
      <c r="P183" s="221">
        <f>O183*H183</f>
        <v>0</v>
      </c>
      <c r="Q183" s="221">
        <v>0.17000000000000001</v>
      </c>
      <c r="R183" s="221">
        <f>Q183*H183</f>
        <v>6.8000000000000007</v>
      </c>
      <c r="S183" s="221">
        <v>0</v>
      </c>
      <c r="T183" s="22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23" t="s">
        <v>192</v>
      </c>
      <c r="AT183" s="223" t="s">
        <v>173</v>
      </c>
      <c r="AU183" s="223" t="s">
        <v>77</v>
      </c>
      <c r="AY183" s="13" t="s">
        <v>145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3" t="s">
        <v>84</v>
      </c>
      <c r="BK183" s="224">
        <f>ROUND(I183*H183,2)</f>
        <v>0</v>
      </c>
      <c r="BL183" s="13" t="s">
        <v>144</v>
      </c>
      <c r="BM183" s="223" t="s">
        <v>280</v>
      </c>
    </row>
    <row r="184" s="2" customFormat="1">
      <c r="A184" s="34"/>
      <c r="B184" s="35"/>
      <c r="C184" s="36"/>
      <c r="D184" s="225" t="s">
        <v>147</v>
      </c>
      <c r="E184" s="36"/>
      <c r="F184" s="226" t="s">
        <v>279</v>
      </c>
      <c r="G184" s="36"/>
      <c r="H184" s="36"/>
      <c r="I184" s="150"/>
      <c r="J184" s="36"/>
      <c r="K184" s="36"/>
      <c r="L184" s="40"/>
      <c r="M184" s="227"/>
      <c r="N184" s="228"/>
      <c r="O184" s="87"/>
      <c r="P184" s="87"/>
      <c r="Q184" s="87"/>
      <c r="R184" s="87"/>
      <c r="S184" s="87"/>
      <c r="T184" s="88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3" t="s">
        <v>147</v>
      </c>
      <c r="AU184" s="13" t="s">
        <v>77</v>
      </c>
    </row>
    <row r="185" s="2" customFormat="1" ht="16.5" customHeight="1">
      <c r="A185" s="34"/>
      <c r="B185" s="35"/>
      <c r="C185" s="211" t="s">
        <v>281</v>
      </c>
      <c r="D185" s="211" t="s">
        <v>140</v>
      </c>
      <c r="E185" s="212" t="s">
        <v>282</v>
      </c>
      <c r="F185" s="213" t="s">
        <v>283</v>
      </c>
      <c r="G185" s="214" t="s">
        <v>183</v>
      </c>
      <c r="H185" s="215">
        <v>4</v>
      </c>
      <c r="I185" s="216"/>
      <c r="J185" s="217">
        <f>ROUND(I185*H185,2)</f>
        <v>0</v>
      </c>
      <c r="K185" s="218"/>
      <c r="L185" s="40"/>
      <c r="M185" s="219" t="s">
        <v>1</v>
      </c>
      <c r="N185" s="220" t="s">
        <v>42</v>
      </c>
      <c r="O185" s="87"/>
      <c r="P185" s="221">
        <f>O185*H185</f>
        <v>0</v>
      </c>
      <c r="Q185" s="221">
        <v>0</v>
      </c>
      <c r="R185" s="221">
        <f>Q185*H185</f>
        <v>0</v>
      </c>
      <c r="S185" s="221">
        <v>0</v>
      </c>
      <c r="T185" s="222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23" t="s">
        <v>144</v>
      </c>
      <c r="AT185" s="223" t="s">
        <v>140</v>
      </c>
      <c r="AU185" s="223" t="s">
        <v>77</v>
      </c>
      <c r="AY185" s="13" t="s">
        <v>145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3" t="s">
        <v>84</v>
      </c>
      <c r="BK185" s="224">
        <f>ROUND(I185*H185,2)</f>
        <v>0</v>
      </c>
      <c r="BL185" s="13" t="s">
        <v>144</v>
      </c>
      <c r="BM185" s="223" t="s">
        <v>284</v>
      </c>
    </row>
    <row r="186" s="2" customFormat="1">
      <c r="A186" s="34"/>
      <c r="B186" s="35"/>
      <c r="C186" s="36"/>
      <c r="D186" s="225" t="s">
        <v>147</v>
      </c>
      <c r="E186" s="36"/>
      <c r="F186" s="226" t="s">
        <v>285</v>
      </c>
      <c r="G186" s="36"/>
      <c r="H186" s="36"/>
      <c r="I186" s="150"/>
      <c r="J186" s="36"/>
      <c r="K186" s="36"/>
      <c r="L186" s="40"/>
      <c r="M186" s="227"/>
      <c r="N186" s="228"/>
      <c r="O186" s="87"/>
      <c r="P186" s="87"/>
      <c r="Q186" s="87"/>
      <c r="R186" s="87"/>
      <c r="S186" s="87"/>
      <c r="T186" s="88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3" t="s">
        <v>147</v>
      </c>
      <c r="AU186" s="13" t="s">
        <v>77</v>
      </c>
    </row>
    <row r="187" s="2" customFormat="1" ht="16.5" customHeight="1">
      <c r="A187" s="34"/>
      <c r="B187" s="35"/>
      <c r="C187" s="211" t="s">
        <v>286</v>
      </c>
      <c r="D187" s="211" t="s">
        <v>140</v>
      </c>
      <c r="E187" s="212" t="s">
        <v>287</v>
      </c>
      <c r="F187" s="213" t="s">
        <v>288</v>
      </c>
      <c r="G187" s="214" t="s">
        <v>195</v>
      </c>
      <c r="H187" s="215">
        <v>6</v>
      </c>
      <c r="I187" s="216"/>
      <c r="J187" s="217">
        <f>ROUND(I187*H187,2)</f>
        <v>0</v>
      </c>
      <c r="K187" s="218"/>
      <c r="L187" s="40"/>
      <c r="M187" s="219" t="s">
        <v>1</v>
      </c>
      <c r="N187" s="220" t="s">
        <v>42</v>
      </c>
      <c r="O187" s="87"/>
      <c r="P187" s="221">
        <f>O187*H187</f>
        <v>0</v>
      </c>
      <c r="Q187" s="221">
        <v>0</v>
      </c>
      <c r="R187" s="221">
        <f>Q187*H187</f>
        <v>0</v>
      </c>
      <c r="S187" s="221">
        <v>0</v>
      </c>
      <c r="T187" s="22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23" t="s">
        <v>144</v>
      </c>
      <c r="AT187" s="223" t="s">
        <v>140</v>
      </c>
      <c r="AU187" s="223" t="s">
        <v>77</v>
      </c>
      <c r="AY187" s="13" t="s">
        <v>145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3" t="s">
        <v>84</v>
      </c>
      <c r="BK187" s="224">
        <f>ROUND(I187*H187,2)</f>
        <v>0</v>
      </c>
      <c r="BL187" s="13" t="s">
        <v>144</v>
      </c>
      <c r="BM187" s="223" t="s">
        <v>289</v>
      </c>
    </row>
    <row r="188" s="2" customFormat="1">
      <c r="A188" s="34"/>
      <c r="B188" s="35"/>
      <c r="C188" s="36"/>
      <c r="D188" s="225" t="s">
        <v>147</v>
      </c>
      <c r="E188" s="36"/>
      <c r="F188" s="226" t="s">
        <v>290</v>
      </c>
      <c r="G188" s="36"/>
      <c r="H188" s="36"/>
      <c r="I188" s="150"/>
      <c r="J188" s="36"/>
      <c r="K188" s="36"/>
      <c r="L188" s="40"/>
      <c r="M188" s="227"/>
      <c r="N188" s="228"/>
      <c r="O188" s="87"/>
      <c r="P188" s="87"/>
      <c r="Q188" s="87"/>
      <c r="R188" s="87"/>
      <c r="S188" s="87"/>
      <c r="T188" s="88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3" t="s">
        <v>147</v>
      </c>
      <c r="AU188" s="13" t="s">
        <v>77</v>
      </c>
    </row>
    <row r="189" s="2" customFormat="1" ht="16.5" customHeight="1">
      <c r="A189" s="34"/>
      <c r="B189" s="35"/>
      <c r="C189" s="211" t="s">
        <v>291</v>
      </c>
      <c r="D189" s="211" t="s">
        <v>140</v>
      </c>
      <c r="E189" s="212" t="s">
        <v>292</v>
      </c>
      <c r="F189" s="213" t="s">
        <v>293</v>
      </c>
      <c r="G189" s="214" t="s">
        <v>143</v>
      </c>
      <c r="H189" s="215">
        <v>12</v>
      </c>
      <c r="I189" s="216"/>
      <c r="J189" s="217">
        <f>ROUND(I189*H189,2)</f>
        <v>0</v>
      </c>
      <c r="K189" s="218"/>
      <c r="L189" s="40"/>
      <c r="M189" s="219" t="s">
        <v>1</v>
      </c>
      <c r="N189" s="220" t="s">
        <v>42</v>
      </c>
      <c r="O189" s="87"/>
      <c r="P189" s="221">
        <f>O189*H189</f>
        <v>0</v>
      </c>
      <c r="Q189" s="221">
        <v>0</v>
      </c>
      <c r="R189" s="221">
        <f>Q189*H189</f>
        <v>0</v>
      </c>
      <c r="S189" s="221">
        <v>0</v>
      </c>
      <c r="T189" s="222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23" t="s">
        <v>144</v>
      </c>
      <c r="AT189" s="223" t="s">
        <v>140</v>
      </c>
      <c r="AU189" s="223" t="s">
        <v>77</v>
      </c>
      <c r="AY189" s="13" t="s">
        <v>145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3" t="s">
        <v>84</v>
      </c>
      <c r="BK189" s="224">
        <f>ROUND(I189*H189,2)</f>
        <v>0</v>
      </c>
      <c r="BL189" s="13" t="s">
        <v>144</v>
      </c>
      <c r="BM189" s="223" t="s">
        <v>294</v>
      </c>
    </row>
    <row r="190" s="2" customFormat="1">
      <c r="A190" s="34"/>
      <c r="B190" s="35"/>
      <c r="C190" s="36"/>
      <c r="D190" s="225" t="s">
        <v>147</v>
      </c>
      <c r="E190" s="36"/>
      <c r="F190" s="226" t="s">
        <v>295</v>
      </c>
      <c r="G190" s="36"/>
      <c r="H190" s="36"/>
      <c r="I190" s="150"/>
      <c r="J190" s="36"/>
      <c r="K190" s="36"/>
      <c r="L190" s="40"/>
      <c r="M190" s="227"/>
      <c r="N190" s="228"/>
      <c r="O190" s="87"/>
      <c r="P190" s="87"/>
      <c r="Q190" s="87"/>
      <c r="R190" s="87"/>
      <c r="S190" s="87"/>
      <c r="T190" s="88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3" t="s">
        <v>147</v>
      </c>
      <c r="AU190" s="13" t="s">
        <v>77</v>
      </c>
    </row>
    <row r="191" s="2" customFormat="1" ht="16.5" customHeight="1">
      <c r="A191" s="34"/>
      <c r="B191" s="35"/>
      <c r="C191" s="211" t="s">
        <v>296</v>
      </c>
      <c r="D191" s="211" t="s">
        <v>140</v>
      </c>
      <c r="E191" s="212" t="s">
        <v>297</v>
      </c>
      <c r="F191" s="213" t="s">
        <v>298</v>
      </c>
      <c r="G191" s="214" t="s">
        <v>195</v>
      </c>
      <c r="H191" s="215">
        <v>8</v>
      </c>
      <c r="I191" s="216"/>
      <c r="J191" s="217">
        <f>ROUND(I191*H191,2)</f>
        <v>0</v>
      </c>
      <c r="K191" s="218"/>
      <c r="L191" s="40"/>
      <c r="M191" s="219" t="s">
        <v>1</v>
      </c>
      <c r="N191" s="220" t="s">
        <v>42</v>
      </c>
      <c r="O191" s="87"/>
      <c r="P191" s="221">
        <f>O191*H191</f>
        <v>0</v>
      </c>
      <c r="Q191" s="221">
        <v>0</v>
      </c>
      <c r="R191" s="221">
        <f>Q191*H191</f>
        <v>0</v>
      </c>
      <c r="S191" s="221">
        <v>0</v>
      </c>
      <c r="T191" s="222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23" t="s">
        <v>144</v>
      </c>
      <c r="AT191" s="223" t="s">
        <v>140</v>
      </c>
      <c r="AU191" s="223" t="s">
        <v>77</v>
      </c>
      <c r="AY191" s="13" t="s">
        <v>145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3" t="s">
        <v>84</v>
      </c>
      <c r="BK191" s="224">
        <f>ROUND(I191*H191,2)</f>
        <v>0</v>
      </c>
      <c r="BL191" s="13" t="s">
        <v>144</v>
      </c>
      <c r="BM191" s="223" t="s">
        <v>299</v>
      </c>
    </row>
    <row r="192" s="2" customFormat="1">
      <c r="A192" s="34"/>
      <c r="B192" s="35"/>
      <c r="C192" s="36"/>
      <c r="D192" s="225" t="s">
        <v>147</v>
      </c>
      <c r="E192" s="36"/>
      <c r="F192" s="226" t="s">
        <v>300</v>
      </c>
      <c r="G192" s="36"/>
      <c r="H192" s="36"/>
      <c r="I192" s="150"/>
      <c r="J192" s="36"/>
      <c r="K192" s="36"/>
      <c r="L192" s="40"/>
      <c r="M192" s="227"/>
      <c r="N192" s="228"/>
      <c r="O192" s="87"/>
      <c r="P192" s="87"/>
      <c r="Q192" s="87"/>
      <c r="R192" s="87"/>
      <c r="S192" s="87"/>
      <c r="T192" s="88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3" t="s">
        <v>147</v>
      </c>
      <c r="AU192" s="13" t="s">
        <v>77</v>
      </c>
    </row>
    <row r="193" s="2" customFormat="1" ht="16.5" customHeight="1">
      <c r="A193" s="34"/>
      <c r="B193" s="35"/>
      <c r="C193" s="251" t="s">
        <v>301</v>
      </c>
      <c r="D193" s="251" t="s">
        <v>173</v>
      </c>
      <c r="E193" s="252" t="s">
        <v>302</v>
      </c>
      <c r="F193" s="253" t="s">
        <v>303</v>
      </c>
      <c r="G193" s="254" t="s">
        <v>176</v>
      </c>
      <c r="H193" s="255">
        <v>5.2800000000000002</v>
      </c>
      <c r="I193" s="256"/>
      <c r="J193" s="257">
        <f>ROUND(I193*H193,2)</f>
        <v>0</v>
      </c>
      <c r="K193" s="258"/>
      <c r="L193" s="259"/>
      <c r="M193" s="260" t="s">
        <v>1</v>
      </c>
      <c r="N193" s="261" t="s">
        <v>42</v>
      </c>
      <c r="O193" s="87"/>
      <c r="P193" s="221">
        <f>O193*H193</f>
        <v>0</v>
      </c>
      <c r="Q193" s="221">
        <v>1000</v>
      </c>
      <c r="R193" s="221">
        <f>Q193*H193</f>
        <v>5280</v>
      </c>
      <c r="S193" s="221">
        <v>0</v>
      </c>
      <c r="T193" s="22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23" t="s">
        <v>192</v>
      </c>
      <c r="AT193" s="223" t="s">
        <v>173</v>
      </c>
      <c r="AU193" s="223" t="s">
        <v>77</v>
      </c>
      <c r="AY193" s="13" t="s">
        <v>145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3" t="s">
        <v>84</v>
      </c>
      <c r="BK193" s="224">
        <f>ROUND(I193*H193,2)</f>
        <v>0</v>
      </c>
      <c r="BL193" s="13" t="s">
        <v>144</v>
      </c>
      <c r="BM193" s="223" t="s">
        <v>304</v>
      </c>
    </row>
    <row r="194" s="2" customFormat="1">
      <c r="A194" s="34"/>
      <c r="B194" s="35"/>
      <c r="C194" s="36"/>
      <c r="D194" s="225" t="s">
        <v>147</v>
      </c>
      <c r="E194" s="36"/>
      <c r="F194" s="226" t="s">
        <v>303</v>
      </c>
      <c r="G194" s="36"/>
      <c r="H194" s="36"/>
      <c r="I194" s="150"/>
      <c r="J194" s="36"/>
      <c r="K194" s="36"/>
      <c r="L194" s="40"/>
      <c r="M194" s="227"/>
      <c r="N194" s="228"/>
      <c r="O194" s="87"/>
      <c r="P194" s="87"/>
      <c r="Q194" s="87"/>
      <c r="R194" s="87"/>
      <c r="S194" s="87"/>
      <c r="T194" s="88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3" t="s">
        <v>147</v>
      </c>
      <c r="AU194" s="13" t="s">
        <v>77</v>
      </c>
    </row>
    <row r="195" s="10" customFormat="1">
      <c r="A195" s="10"/>
      <c r="B195" s="229"/>
      <c r="C195" s="230"/>
      <c r="D195" s="225" t="s">
        <v>149</v>
      </c>
      <c r="E195" s="231" t="s">
        <v>1</v>
      </c>
      <c r="F195" s="232" t="s">
        <v>305</v>
      </c>
      <c r="G195" s="230"/>
      <c r="H195" s="233">
        <v>5.2800000000000002</v>
      </c>
      <c r="I195" s="234"/>
      <c r="J195" s="230"/>
      <c r="K195" s="230"/>
      <c r="L195" s="235"/>
      <c r="M195" s="236"/>
      <c r="N195" s="237"/>
      <c r="O195" s="237"/>
      <c r="P195" s="237"/>
      <c r="Q195" s="237"/>
      <c r="R195" s="237"/>
      <c r="S195" s="237"/>
      <c r="T195" s="238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T195" s="239" t="s">
        <v>149</v>
      </c>
      <c r="AU195" s="239" t="s">
        <v>77</v>
      </c>
      <c r="AV195" s="10" t="s">
        <v>86</v>
      </c>
      <c r="AW195" s="10" t="s">
        <v>32</v>
      </c>
      <c r="AX195" s="10" t="s">
        <v>84</v>
      </c>
      <c r="AY195" s="239" t="s">
        <v>145</v>
      </c>
    </row>
    <row r="196" s="2" customFormat="1" ht="16.5" customHeight="1">
      <c r="A196" s="34"/>
      <c r="B196" s="35"/>
      <c r="C196" s="251" t="s">
        <v>306</v>
      </c>
      <c r="D196" s="251" t="s">
        <v>173</v>
      </c>
      <c r="E196" s="252" t="s">
        <v>307</v>
      </c>
      <c r="F196" s="253" t="s">
        <v>308</v>
      </c>
      <c r="G196" s="254" t="s">
        <v>309</v>
      </c>
      <c r="H196" s="255">
        <v>2</v>
      </c>
      <c r="I196" s="256"/>
      <c r="J196" s="257">
        <f>ROUND(I196*H196,2)</f>
        <v>0</v>
      </c>
      <c r="K196" s="258"/>
      <c r="L196" s="259"/>
      <c r="M196" s="260" t="s">
        <v>1</v>
      </c>
      <c r="N196" s="261" t="s">
        <v>42</v>
      </c>
      <c r="O196" s="87"/>
      <c r="P196" s="221">
        <f>O196*H196</f>
        <v>0</v>
      </c>
      <c r="Q196" s="221">
        <v>0</v>
      </c>
      <c r="R196" s="221">
        <f>Q196*H196</f>
        <v>0</v>
      </c>
      <c r="S196" s="221">
        <v>0</v>
      </c>
      <c r="T196" s="222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23" t="s">
        <v>192</v>
      </c>
      <c r="AT196" s="223" t="s">
        <v>173</v>
      </c>
      <c r="AU196" s="223" t="s">
        <v>77</v>
      </c>
      <c r="AY196" s="13" t="s">
        <v>145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3" t="s">
        <v>84</v>
      </c>
      <c r="BK196" s="224">
        <f>ROUND(I196*H196,2)</f>
        <v>0</v>
      </c>
      <c r="BL196" s="13" t="s">
        <v>144</v>
      </c>
      <c r="BM196" s="223" t="s">
        <v>310</v>
      </c>
    </row>
    <row r="197" s="2" customFormat="1">
      <c r="A197" s="34"/>
      <c r="B197" s="35"/>
      <c r="C197" s="36"/>
      <c r="D197" s="225" t="s">
        <v>147</v>
      </c>
      <c r="E197" s="36"/>
      <c r="F197" s="226" t="s">
        <v>308</v>
      </c>
      <c r="G197" s="36"/>
      <c r="H197" s="36"/>
      <c r="I197" s="150"/>
      <c r="J197" s="36"/>
      <c r="K197" s="36"/>
      <c r="L197" s="40"/>
      <c r="M197" s="227"/>
      <c r="N197" s="228"/>
      <c r="O197" s="87"/>
      <c r="P197" s="87"/>
      <c r="Q197" s="87"/>
      <c r="R197" s="87"/>
      <c r="S197" s="87"/>
      <c r="T197" s="88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3" t="s">
        <v>147</v>
      </c>
      <c r="AU197" s="13" t="s">
        <v>77</v>
      </c>
    </row>
    <row r="198" s="2" customFormat="1" ht="16.5" customHeight="1">
      <c r="A198" s="34"/>
      <c r="B198" s="35"/>
      <c r="C198" s="211" t="s">
        <v>311</v>
      </c>
      <c r="D198" s="211" t="s">
        <v>140</v>
      </c>
      <c r="E198" s="212" t="s">
        <v>312</v>
      </c>
      <c r="F198" s="213" t="s">
        <v>313</v>
      </c>
      <c r="G198" s="214" t="s">
        <v>195</v>
      </c>
      <c r="H198" s="215">
        <v>3.6000000000000001</v>
      </c>
      <c r="I198" s="216"/>
      <c r="J198" s="217">
        <f>ROUND(I198*H198,2)</f>
        <v>0</v>
      </c>
      <c r="K198" s="218"/>
      <c r="L198" s="40"/>
      <c r="M198" s="219" t="s">
        <v>1</v>
      </c>
      <c r="N198" s="220" t="s">
        <v>42</v>
      </c>
      <c r="O198" s="87"/>
      <c r="P198" s="221">
        <f>O198*H198</f>
        <v>0</v>
      </c>
      <c r="Q198" s="221">
        <v>0</v>
      </c>
      <c r="R198" s="221">
        <f>Q198*H198</f>
        <v>0</v>
      </c>
      <c r="S198" s="221">
        <v>0</v>
      </c>
      <c r="T198" s="222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23" t="s">
        <v>144</v>
      </c>
      <c r="AT198" s="223" t="s">
        <v>140</v>
      </c>
      <c r="AU198" s="223" t="s">
        <v>77</v>
      </c>
      <c r="AY198" s="13" t="s">
        <v>145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3" t="s">
        <v>84</v>
      </c>
      <c r="BK198" s="224">
        <f>ROUND(I198*H198,2)</f>
        <v>0</v>
      </c>
      <c r="BL198" s="13" t="s">
        <v>144</v>
      </c>
      <c r="BM198" s="223" t="s">
        <v>314</v>
      </c>
    </row>
    <row r="199" s="2" customFormat="1">
      <c r="A199" s="34"/>
      <c r="B199" s="35"/>
      <c r="C199" s="36"/>
      <c r="D199" s="225" t="s">
        <v>147</v>
      </c>
      <c r="E199" s="36"/>
      <c r="F199" s="226" t="s">
        <v>315</v>
      </c>
      <c r="G199" s="36"/>
      <c r="H199" s="36"/>
      <c r="I199" s="150"/>
      <c r="J199" s="36"/>
      <c r="K199" s="36"/>
      <c r="L199" s="40"/>
      <c r="M199" s="227"/>
      <c r="N199" s="228"/>
      <c r="O199" s="87"/>
      <c r="P199" s="87"/>
      <c r="Q199" s="87"/>
      <c r="R199" s="87"/>
      <c r="S199" s="87"/>
      <c r="T199" s="88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3" t="s">
        <v>147</v>
      </c>
      <c r="AU199" s="13" t="s">
        <v>77</v>
      </c>
    </row>
    <row r="200" s="2" customFormat="1" ht="16.5" customHeight="1">
      <c r="A200" s="34"/>
      <c r="B200" s="35"/>
      <c r="C200" s="211" t="s">
        <v>316</v>
      </c>
      <c r="D200" s="211" t="s">
        <v>140</v>
      </c>
      <c r="E200" s="212" t="s">
        <v>317</v>
      </c>
      <c r="F200" s="213" t="s">
        <v>318</v>
      </c>
      <c r="G200" s="214" t="s">
        <v>183</v>
      </c>
      <c r="H200" s="215">
        <v>2</v>
      </c>
      <c r="I200" s="216"/>
      <c r="J200" s="217">
        <f>ROUND(I200*H200,2)</f>
        <v>0</v>
      </c>
      <c r="K200" s="218"/>
      <c r="L200" s="40"/>
      <c r="M200" s="219" t="s">
        <v>1</v>
      </c>
      <c r="N200" s="220" t="s">
        <v>42</v>
      </c>
      <c r="O200" s="87"/>
      <c r="P200" s="221">
        <f>O200*H200</f>
        <v>0</v>
      </c>
      <c r="Q200" s="221">
        <v>0</v>
      </c>
      <c r="R200" s="221">
        <f>Q200*H200</f>
        <v>0</v>
      </c>
      <c r="S200" s="221">
        <v>0</v>
      </c>
      <c r="T200" s="222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23" t="s">
        <v>144</v>
      </c>
      <c r="AT200" s="223" t="s">
        <v>140</v>
      </c>
      <c r="AU200" s="223" t="s">
        <v>77</v>
      </c>
      <c r="AY200" s="13" t="s">
        <v>145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3" t="s">
        <v>84</v>
      </c>
      <c r="BK200" s="224">
        <f>ROUND(I200*H200,2)</f>
        <v>0</v>
      </c>
      <c r="BL200" s="13" t="s">
        <v>144</v>
      </c>
      <c r="BM200" s="223" t="s">
        <v>319</v>
      </c>
    </row>
    <row r="201" s="2" customFormat="1">
      <c r="A201" s="34"/>
      <c r="B201" s="35"/>
      <c r="C201" s="36"/>
      <c r="D201" s="225" t="s">
        <v>147</v>
      </c>
      <c r="E201" s="36"/>
      <c r="F201" s="226" t="s">
        <v>320</v>
      </c>
      <c r="G201" s="36"/>
      <c r="H201" s="36"/>
      <c r="I201" s="150"/>
      <c r="J201" s="36"/>
      <c r="K201" s="36"/>
      <c r="L201" s="40"/>
      <c r="M201" s="227"/>
      <c r="N201" s="228"/>
      <c r="O201" s="87"/>
      <c r="P201" s="87"/>
      <c r="Q201" s="87"/>
      <c r="R201" s="87"/>
      <c r="S201" s="87"/>
      <c r="T201" s="88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3" t="s">
        <v>147</v>
      </c>
      <c r="AU201" s="13" t="s">
        <v>77</v>
      </c>
    </row>
    <row r="202" s="2" customFormat="1" ht="16.5" customHeight="1">
      <c r="A202" s="34"/>
      <c r="B202" s="35"/>
      <c r="C202" s="211" t="s">
        <v>321</v>
      </c>
      <c r="D202" s="211" t="s">
        <v>140</v>
      </c>
      <c r="E202" s="212" t="s">
        <v>322</v>
      </c>
      <c r="F202" s="213" t="s">
        <v>323</v>
      </c>
      <c r="G202" s="214" t="s">
        <v>183</v>
      </c>
      <c r="H202" s="215">
        <v>8</v>
      </c>
      <c r="I202" s="216"/>
      <c r="J202" s="217">
        <f>ROUND(I202*H202,2)</f>
        <v>0</v>
      </c>
      <c r="K202" s="218"/>
      <c r="L202" s="40"/>
      <c r="M202" s="219" t="s">
        <v>1</v>
      </c>
      <c r="N202" s="220" t="s">
        <v>42</v>
      </c>
      <c r="O202" s="87"/>
      <c r="P202" s="221">
        <f>O202*H202</f>
        <v>0</v>
      </c>
      <c r="Q202" s="221">
        <v>0</v>
      </c>
      <c r="R202" s="221">
        <f>Q202*H202</f>
        <v>0</v>
      </c>
      <c r="S202" s="221">
        <v>0</v>
      </c>
      <c r="T202" s="222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23" t="s">
        <v>144</v>
      </c>
      <c r="AT202" s="223" t="s">
        <v>140</v>
      </c>
      <c r="AU202" s="223" t="s">
        <v>77</v>
      </c>
      <c r="AY202" s="13" t="s">
        <v>145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3" t="s">
        <v>84</v>
      </c>
      <c r="BK202" s="224">
        <f>ROUND(I202*H202,2)</f>
        <v>0</v>
      </c>
      <c r="BL202" s="13" t="s">
        <v>144</v>
      </c>
      <c r="BM202" s="223" t="s">
        <v>324</v>
      </c>
    </row>
    <row r="203" s="2" customFormat="1">
      <c r="A203" s="34"/>
      <c r="B203" s="35"/>
      <c r="C203" s="36"/>
      <c r="D203" s="225" t="s">
        <v>147</v>
      </c>
      <c r="E203" s="36"/>
      <c r="F203" s="226" t="s">
        <v>325</v>
      </c>
      <c r="G203" s="36"/>
      <c r="H203" s="36"/>
      <c r="I203" s="150"/>
      <c r="J203" s="36"/>
      <c r="K203" s="36"/>
      <c r="L203" s="40"/>
      <c r="M203" s="227"/>
      <c r="N203" s="228"/>
      <c r="O203" s="87"/>
      <c r="P203" s="87"/>
      <c r="Q203" s="87"/>
      <c r="R203" s="87"/>
      <c r="S203" s="87"/>
      <c r="T203" s="88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3" t="s">
        <v>147</v>
      </c>
      <c r="AU203" s="13" t="s">
        <v>77</v>
      </c>
    </row>
    <row r="204" s="2" customFormat="1" ht="16.5" customHeight="1">
      <c r="A204" s="34"/>
      <c r="B204" s="35"/>
      <c r="C204" s="211" t="s">
        <v>326</v>
      </c>
      <c r="D204" s="211" t="s">
        <v>140</v>
      </c>
      <c r="E204" s="212" t="s">
        <v>200</v>
      </c>
      <c r="F204" s="213" t="s">
        <v>201</v>
      </c>
      <c r="G204" s="214" t="s">
        <v>176</v>
      </c>
      <c r="H204" s="215">
        <v>255.63</v>
      </c>
      <c r="I204" s="216"/>
      <c r="J204" s="217">
        <f>ROUND(I204*H204,2)</f>
        <v>0</v>
      </c>
      <c r="K204" s="218"/>
      <c r="L204" s="40"/>
      <c r="M204" s="219" t="s">
        <v>1</v>
      </c>
      <c r="N204" s="220" t="s">
        <v>42</v>
      </c>
      <c r="O204" s="87"/>
      <c r="P204" s="221">
        <f>O204*H204</f>
        <v>0</v>
      </c>
      <c r="Q204" s="221">
        <v>0</v>
      </c>
      <c r="R204" s="221">
        <f>Q204*H204</f>
        <v>0</v>
      </c>
      <c r="S204" s="221">
        <v>0</v>
      </c>
      <c r="T204" s="222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23" t="s">
        <v>144</v>
      </c>
      <c r="AT204" s="223" t="s">
        <v>140</v>
      </c>
      <c r="AU204" s="223" t="s">
        <v>77</v>
      </c>
      <c r="AY204" s="13" t="s">
        <v>145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3" t="s">
        <v>84</v>
      </c>
      <c r="BK204" s="224">
        <f>ROUND(I204*H204,2)</f>
        <v>0</v>
      </c>
      <c r="BL204" s="13" t="s">
        <v>144</v>
      </c>
      <c r="BM204" s="223" t="s">
        <v>327</v>
      </c>
    </row>
    <row r="205" s="2" customFormat="1">
      <c r="A205" s="34"/>
      <c r="B205" s="35"/>
      <c r="C205" s="36"/>
      <c r="D205" s="225" t="s">
        <v>147</v>
      </c>
      <c r="E205" s="36"/>
      <c r="F205" s="226" t="s">
        <v>203</v>
      </c>
      <c r="G205" s="36"/>
      <c r="H205" s="36"/>
      <c r="I205" s="150"/>
      <c r="J205" s="36"/>
      <c r="K205" s="36"/>
      <c r="L205" s="40"/>
      <c r="M205" s="227"/>
      <c r="N205" s="228"/>
      <c r="O205" s="87"/>
      <c r="P205" s="87"/>
      <c r="Q205" s="87"/>
      <c r="R205" s="87"/>
      <c r="S205" s="87"/>
      <c r="T205" s="88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3" t="s">
        <v>147</v>
      </c>
      <c r="AU205" s="13" t="s">
        <v>77</v>
      </c>
    </row>
    <row r="206" s="10" customFormat="1">
      <c r="A206" s="10"/>
      <c r="B206" s="229"/>
      <c r="C206" s="230"/>
      <c r="D206" s="225" t="s">
        <v>149</v>
      </c>
      <c r="E206" s="231" t="s">
        <v>1</v>
      </c>
      <c r="F206" s="232" t="s">
        <v>328</v>
      </c>
      <c r="G206" s="230"/>
      <c r="H206" s="233">
        <v>255.63</v>
      </c>
      <c r="I206" s="234"/>
      <c r="J206" s="230"/>
      <c r="K206" s="230"/>
      <c r="L206" s="235"/>
      <c r="M206" s="236"/>
      <c r="N206" s="237"/>
      <c r="O206" s="237"/>
      <c r="P206" s="237"/>
      <c r="Q206" s="237"/>
      <c r="R206" s="237"/>
      <c r="S206" s="237"/>
      <c r="T206" s="238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T206" s="239" t="s">
        <v>149</v>
      </c>
      <c r="AU206" s="239" t="s">
        <v>77</v>
      </c>
      <c r="AV206" s="10" t="s">
        <v>86</v>
      </c>
      <c r="AW206" s="10" t="s">
        <v>32</v>
      </c>
      <c r="AX206" s="10" t="s">
        <v>84</v>
      </c>
      <c r="AY206" s="239" t="s">
        <v>145</v>
      </c>
    </row>
    <row r="207" s="2" customFormat="1" ht="16.5" customHeight="1">
      <c r="A207" s="34"/>
      <c r="B207" s="35"/>
      <c r="C207" s="211" t="s">
        <v>329</v>
      </c>
      <c r="D207" s="211" t="s">
        <v>140</v>
      </c>
      <c r="E207" s="212" t="s">
        <v>330</v>
      </c>
      <c r="F207" s="213" t="s">
        <v>331</v>
      </c>
      <c r="G207" s="214" t="s">
        <v>176</v>
      </c>
      <c r="H207" s="215">
        <v>2068.5</v>
      </c>
      <c r="I207" s="216"/>
      <c r="J207" s="217">
        <f>ROUND(I207*H207,2)</f>
        <v>0</v>
      </c>
      <c r="K207" s="218"/>
      <c r="L207" s="40"/>
      <c r="M207" s="219" t="s">
        <v>1</v>
      </c>
      <c r="N207" s="220" t="s">
        <v>42</v>
      </c>
      <c r="O207" s="87"/>
      <c r="P207" s="221">
        <f>O207*H207</f>
        <v>0</v>
      </c>
      <c r="Q207" s="221">
        <v>0</v>
      </c>
      <c r="R207" s="221">
        <f>Q207*H207</f>
        <v>0</v>
      </c>
      <c r="S207" s="221">
        <v>0</v>
      </c>
      <c r="T207" s="22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23" t="s">
        <v>144</v>
      </c>
      <c r="AT207" s="223" t="s">
        <v>140</v>
      </c>
      <c r="AU207" s="223" t="s">
        <v>77</v>
      </c>
      <c r="AY207" s="13" t="s">
        <v>145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3" t="s">
        <v>84</v>
      </c>
      <c r="BK207" s="224">
        <f>ROUND(I207*H207,2)</f>
        <v>0</v>
      </c>
      <c r="BL207" s="13" t="s">
        <v>144</v>
      </c>
      <c r="BM207" s="223" t="s">
        <v>332</v>
      </c>
    </row>
    <row r="208" s="2" customFormat="1">
      <c r="A208" s="34"/>
      <c r="B208" s="35"/>
      <c r="C208" s="36"/>
      <c r="D208" s="225" t="s">
        <v>147</v>
      </c>
      <c r="E208" s="36"/>
      <c r="F208" s="226" t="s">
        <v>333</v>
      </c>
      <c r="G208" s="36"/>
      <c r="H208" s="36"/>
      <c r="I208" s="150"/>
      <c r="J208" s="36"/>
      <c r="K208" s="36"/>
      <c r="L208" s="40"/>
      <c r="M208" s="227"/>
      <c r="N208" s="228"/>
      <c r="O208" s="87"/>
      <c r="P208" s="87"/>
      <c r="Q208" s="87"/>
      <c r="R208" s="87"/>
      <c r="S208" s="87"/>
      <c r="T208" s="88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3" t="s">
        <v>147</v>
      </c>
      <c r="AU208" s="13" t="s">
        <v>77</v>
      </c>
    </row>
    <row r="209" s="10" customFormat="1">
      <c r="A209" s="10"/>
      <c r="B209" s="229"/>
      <c r="C209" s="230"/>
      <c r="D209" s="225" t="s">
        <v>149</v>
      </c>
      <c r="E209" s="231" t="s">
        <v>1</v>
      </c>
      <c r="F209" s="232" t="s">
        <v>334</v>
      </c>
      <c r="G209" s="230"/>
      <c r="H209" s="233">
        <v>2068.5</v>
      </c>
      <c r="I209" s="234"/>
      <c r="J209" s="230"/>
      <c r="K209" s="230"/>
      <c r="L209" s="235"/>
      <c r="M209" s="236"/>
      <c r="N209" s="237"/>
      <c r="O209" s="237"/>
      <c r="P209" s="237"/>
      <c r="Q209" s="237"/>
      <c r="R209" s="237"/>
      <c r="S209" s="237"/>
      <c r="T209" s="238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T209" s="239" t="s">
        <v>149</v>
      </c>
      <c r="AU209" s="239" t="s">
        <v>77</v>
      </c>
      <c r="AV209" s="10" t="s">
        <v>86</v>
      </c>
      <c r="AW209" s="10" t="s">
        <v>32</v>
      </c>
      <c r="AX209" s="10" t="s">
        <v>84</v>
      </c>
      <c r="AY209" s="239" t="s">
        <v>145</v>
      </c>
    </row>
    <row r="210" s="2" customFormat="1" ht="16.5" customHeight="1">
      <c r="A210" s="34"/>
      <c r="B210" s="35"/>
      <c r="C210" s="211" t="s">
        <v>335</v>
      </c>
      <c r="D210" s="211" t="s">
        <v>140</v>
      </c>
      <c r="E210" s="212" t="s">
        <v>336</v>
      </c>
      <c r="F210" s="213" t="s">
        <v>337</v>
      </c>
      <c r="G210" s="214" t="s">
        <v>176</v>
      </c>
      <c r="H210" s="215">
        <v>254.69999999999999</v>
      </c>
      <c r="I210" s="216"/>
      <c r="J210" s="217">
        <f>ROUND(I210*H210,2)</f>
        <v>0</v>
      </c>
      <c r="K210" s="218"/>
      <c r="L210" s="40"/>
      <c r="M210" s="219" t="s">
        <v>1</v>
      </c>
      <c r="N210" s="220" t="s">
        <v>42</v>
      </c>
      <c r="O210" s="87"/>
      <c r="P210" s="221">
        <f>O210*H210</f>
        <v>0</v>
      </c>
      <c r="Q210" s="221">
        <v>0</v>
      </c>
      <c r="R210" s="221">
        <f>Q210*H210</f>
        <v>0</v>
      </c>
      <c r="S210" s="221">
        <v>0</v>
      </c>
      <c r="T210" s="222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23" t="s">
        <v>144</v>
      </c>
      <c r="AT210" s="223" t="s">
        <v>140</v>
      </c>
      <c r="AU210" s="223" t="s">
        <v>77</v>
      </c>
      <c r="AY210" s="13" t="s">
        <v>145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13" t="s">
        <v>84</v>
      </c>
      <c r="BK210" s="224">
        <f>ROUND(I210*H210,2)</f>
        <v>0</v>
      </c>
      <c r="BL210" s="13" t="s">
        <v>144</v>
      </c>
      <c r="BM210" s="223" t="s">
        <v>338</v>
      </c>
    </row>
    <row r="211" s="2" customFormat="1">
      <c r="A211" s="34"/>
      <c r="B211" s="35"/>
      <c r="C211" s="36"/>
      <c r="D211" s="225" t="s">
        <v>147</v>
      </c>
      <c r="E211" s="36"/>
      <c r="F211" s="226" t="s">
        <v>339</v>
      </c>
      <c r="G211" s="36"/>
      <c r="H211" s="36"/>
      <c r="I211" s="150"/>
      <c r="J211" s="36"/>
      <c r="K211" s="36"/>
      <c r="L211" s="40"/>
      <c r="M211" s="227"/>
      <c r="N211" s="228"/>
      <c r="O211" s="87"/>
      <c r="P211" s="87"/>
      <c r="Q211" s="87"/>
      <c r="R211" s="87"/>
      <c r="S211" s="87"/>
      <c r="T211" s="88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3" t="s">
        <v>147</v>
      </c>
      <c r="AU211" s="13" t="s">
        <v>77</v>
      </c>
    </row>
    <row r="212" s="10" customFormat="1">
      <c r="A212" s="10"/>
      <c r="B212" s="229"/>
      <c r="C212" s="230"/>
      <c r="D212" s="225" t="s">
        <v>149</v>
      </c>
      <c r="E212" s="231" t="s">
        <v>1</v>
      </c>
      <c r="F212" s="232" t="s">
        <v>340</v>
      </c>
      <c r="G212" s="230"/>
      <c r="H212" s="233">
        <v>254.69999999999999</v>
      </c>
      <c r="I212" s="234"/>
      <c r="J212" s="230"/>
      <c r="K212" s="230"/>
      <c r="L212" s="235"/>
      <c r="M212" s="236"/>
      <c r="N212" s="237"/>
      <c r="O212" s="237"/>
      <c r="P212" s="237"/>
      <c r="Q212" s="237"/>
      <c r="R212" s="237"/>
      <c r="S212" s="237"/>
      <c r="T212" s="238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T212" s="239" t="s">
        <v>149</v>
      </c>
      <c r="AU212" s="239" t="s">
        <v>77</v>
      </c>
      <c r="AV212" s="10" t="s">
        <v>86</v>
      </c>
      <c r="AW212" s="10" t="s">
        <v>32</v>
      </c>
      <c r="AX212" s="10" t="s">
        <v>84</v>
      </c>
      <c r="AY212" s="239" t="s">
        <v>145</v>
      </c>
    </row>
    <row r="213" s="2" customFormat="1" ht="16.5" customHeight="1">
      <c r="A213" s="34"/>
      <c r="B213" s="35"/>
      <c r="C213" s="211" t="s">
        <v>341</v>
      </c>
      <c r="D213" s="211" t="s">
        <v>140</v>
      </c>
      <c r="E213" s="212" t="s">
        <v>342</v>
      </c>
      <c r="F213" s="213" t="s">
        <v>343</v>
      </c>
      <c r="G213" s="214" t="s">
        <v>176</v>
      </c>
      <c r="H213" s="215">
        <v>1.2</v>
      </c>
      <c r="I213" s="216"/>
      <c r="J213" s="217">
        <f>ROUND(I213*H213,2)</f>
        <v>0</v>
      </c>
      <c r="K213" s="218"/>
      <c r="L213" s="40"/>
      <c r="M213" s="219" t="s">
        <v>1</v>
      </c>
      <c r="N213" s="220" t="s">
        <v>42</v>
      </c>
      <c r="O213" s="87"/>
      <c r="P213" s="221">
        <f>O213*H213</f>
        <v>0</v>
      </c>
      <c r="Q213" s="221">
        <v>0</v>
      </c>
      <c r="R213" s="221">
        <f>Q213*H213</f>
        <v>0</v>
      </c>
      <c r="S213" s="221">
        <v>0</v>
      </c>
      <c r="T213" s="222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23" t="s">
        <v>215</v>
      </c>
      <c r="AT213" s="223" t="s">
        <v>140</v>
      </c>
      <c r="AU213" s="223" t="s">
        <v>77</v>
      </c>
      <c r="AY213" s="13" t="s">
        <v>145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3" t="s">
        <v>84</v>
      </c>
      <c r="BK213" s="224">
        <f>ROUND(I213*H213,2)</f>
        <v>0</v>
      </c>
      <c r="BL213" s="13" t="s">
        <v>215</v>
      </c>
      <c r="BM213" s="223" t="s">
        <v>344</v>
      </c>
    </row>
    <row r="214" s="2" customFormat="1">
      <c r="A214" s="34"/>
      <c r="B214" s="35"/>
      <c r="C214" s="36"/>
      <c r="D214" s="225" t="s">
        <v>147</v>
      </c>
      <c r="E214" s="36"/>
      <c r="F214" s="226" t="s">
        <v>345</v>
      </c>
      <c r="G214" s="36"/>
      <c r="H214" s="36"/>
      <c r="I214" s="150"/>
      <c r="J214" s="36"/>
      <c r="K214" s="36"/>
      <c r="L214" s="40"/>
      <c r="M214" s="227"/>
      <c r="N214" s="228"/>
      <c r="O214" s="87"/>
      <c r="P214" s="87"/>
      <c r="Q214" s="87"/>
      <c r="R214" s="87"/>
      <c r="S214" s="87"/>
      <c r="T214" s="88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3" t="s">
        <v>147</v>
      </c>
      <c r="AU214" s="13" t="s">
        <v>77</v>
      </c>
    </row>
    <row r="215" s="10" customFormat="1">
      <c r="A215" s="10"/>
      <c r="B215" s="229"/>
      <c r="C215" s="230"/>
      <c r="D215" s="225" t="s">
        <v>149</v>
      </c>
      <c r="E215" s="231" t="s">
        <v>1</v>
      </c>
      <c r="F215" s="232" t="s">
        <v>346</v>
      </c>
      <c r="G215" s="230"/>
      <c r="H215" s="233">
        <v>1.2</v>
      </c>
      <c r="I215" s="234"/>
      <c r="J215" s="230"/>
      <c r="K215" s="230"/>
      <c r="L215" s="235"/>
      <c r="M215" s="236"/>
      <c r="N215" s="237"/>
      <c r="O215" s="237"/>
      <c r="P215" s="237"/>
      <c r="Q215" s="237"/>
      <c r="R215" s="237"/>
      <c r="S215" s="237"/>
      <c r="T215" s="238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T215" s="239" t="s">
        <v>149</v>
      </c>
      <c r="AU215" s="239" t="s">
        <v>77</v>
      </c>
      <c r="AV215" s="10" t="s">
        <v>86</v>
      </c>
      <c r="AW215" s="10" t="s">
        <v>32</v>
      </c>
      <c r="AX215" s="10" t="s">
        <v>84</v>
      </c>
      <c r="AY215" s="239" t="s">
        <v>145</v>
      </c>
    </row>
    <row r="216" s="2" customFormat="1" ht="16.5" customHeight="1">
      <c r="A216" s="34"/>
      <c r="B216" s="35"/>
      <c r="C216" s="211" t="s">
        <v>347</v>
      </c>
      <c r="D216" s="211" t="s">
        <v>140</v>
      </c>
      <c r="E216" s="212" t="s">
        <v>348</v>
      </c>
      <c r="F216" s="213" t="s">
        <v>349</v>
      </c>
      <c r="G216" s="214" t="s">
        <v>176</v>
      </c>
      <c r="H216" s="215">
        <v>0.20000000000000001</v>
      </c>
      <c r="I216" s="216"/>
      <c r="J216" s="217">
        <f>ROUND(I216*H216,2)</f>
        <v>0</v>
      </c>
      <c r="K216" s="218"/>
      <c r="L216" s="40"/>
      <c r="M216" s="219" t="s">
        <v>1</v>
      </c>
      <c r="N216" s="220" t="s">
        <v>42</v>
      </c>
      <c r="O216" s="87"/>
      <c r="P216" s="221">
        <f>O216*H216</f>
        <v>0</v>
      </c>
      <c r="Q216" s="221">
        <v>0</v>
      </c>
      <c r="R216" s="221">
        <f>Q216*H216</f>
        <v>0</v>
      </c>
      <c r="S216" s="221">
        <v>0</v>
      </c>
      <c r="T216" s="222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23" t="s">
        <v>144</v>
      </c>
      <c r="AT216" s="223" t="s">
        <v>140</v>
      </c>
      <c r="AU216" s="223" t="s">
        <v>77</v>
      </c>
      <c r="AY216" s="13" t="s">
        <v>145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3" t="s">
        <v>84</v>
      </c>
      <c r="BK216" s="224">
        <f>ROUND(I216*H216,2)</f>
        <v>0</v>
      </c>
      <c r="BL216" s="13" t="s">
        <v>144</v>
      </c>
      <c r="BM216" s="223" t="s">
        <v>350</v>
      </c>
    </row>
    <row r="217" s="2" customFormat="1">
      <c r="A217" s="34"/>
      <c r="B217" s="35"/>
      <c r="C217" s="36"/>
      <c r="D217" s="225" t="s">
        <v>147</v>
      </c>
      <c r="E217" s="36"/>
      <c r="F217" s="226" t="s">
        <v>351</v>
      </c>
      <c r="G217" s="36"/>
      <c r="H217" s="36"/>
      <c r="I217" s="150"/>
      <c r="J217" s="36"/>
      <c r="K217" s="36"/>
      <c r="L217" s="40"/>
      <c r="M217" s="227"/>
      <c r="N217" s="228"/>
      <c r="O217" s="87"/>
      <c r="P217" s="87"/>
      <c r="Q217" s="87"/>
      <c r="R217" s="87"/>
      <c r="S217" s="87"/>
      <c r="T217" s="88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3" t="s">
        <v>147</v>
      </c>
      <c r="AU217" s="13" t="s">
        <v>77</v>
      </c>
    </row>
    <row r="218" s="2" customFormat="1" ht="16.5" customHeight="1">
      <c r="A218" s="34"/>
      <c r="B218" s="35"/>
      <c r="C218" s="211" t="s">
        <v>352</v>
      </c>
      <c r="D218" s="211" t="s">
        <v>140</v>
      </c>
      <c r="E218" s="212" t="s">
        <v>353</v>
      </c>
      <c r="F218" s="213" t="s">
        <v>354</v>
      </c>
      <c r="G218" s="214" t="s">
        <v>176</v>
      </c>
      <c r="H218" s="215">
        <v>2068.5</v>
      </c>
      <c r="I218" s="216"/>
      <c r="J218" s="217">
        <f>ROUND(I218*H218,2)</f>
        <v>0</v>
      </c>
      <c r="K218" s="218"/>
      <c r="L218" s="40"/>
      <c r="M218" s="219" t="s">
        <v>1</v>
      </c>
      <c r="N218" s="220" t="s">
        <v>42</v>
      </c>
      <c r="O218" s="87"/>
      <c r="P218" s="221">
        <f>O218*H218</f>
        <v>0</v>
      </c>
      <c r="Q218" s="221">
        <v>0</v>
      </c>
      <c r="R218" s="221">
        <f>Q218*H218</f>
        <v>0</v>
      </c>
      <c r="S218" s="221">
        <v>0</v>
      </c>
      <c r="T218" s="222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23" t="s">
        <v>215</v>
      </c>
      <c r="AT218" s="223" t="s">
        <v>140</v>
      </c>
      <c r="AU218" s="223" t="s">
        <v>77</v>
      </c>
      <c r="AY218" s="13" t="s">
        <v>145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3" t="s">
        <v>84</v>
      </c>
      <c r="BK218" s="224">
        <f>ROUND(I218*H218,2)</f>
        <v>0</v>
      </c>
      <c r="BL218" s="13" t="s">
        <v>215</v>
      </c>
      <c r="BM218" s="223" t="s">
        <v>355</v>
      </c>
    </row>
    <row r="219" s="2" customFormat="1">
      <c r="A219" s="34"/>
      <c r="B219" s="35"/>
      <c r="C219" s="36"/>
      <c r="D219" s="225" t="s">
        <v>147</v>
      </c>
      <c r="E219" s="36"/>
      <c r="F219" s="226" t="s">
        <v>356</v>
      </c>
      <c r="G219" s="36"/>
      <c r="H219" s="36"/>
      <c r="I219" s="150"/>
      <c r="J219" s="36"/>
      <c r="K219" s="36"/>
      <c r="L219" s="40"/>
      <c r="M219" s="227"/>
      <c r="N219" s="228"/>
      <c r="O219" s="87"/>
      <c r="P219" s="87"/>
      <c r="Q219" s="87"/>
      <c r="R219" s="87"/>
      <c r="S219" s="87"/>
      <c r="T219" s="88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3" t="s">
        <v>147</v>
      </c>
      <c r="AU219" s="13" t="s">
        <v>77</v>
      </c>
    </row>
    <row r="220" s="10" customFormat="1">
      <c r="A220" s="10"/>
      <c r="B220" s="229"/>
      <c r="C220" s="230"/>
      <c r="D220" s="225" t="s">
        <v>149</v>
      </c>
      <c r="E220" s="231" t="s">
        <v>1</v>
      </c>
      <c r="F220" s="232" t="s">
        <v>357</v>
      </c>
      <c r="G220" s="230"/>
      <c r="H220" s="233">
        <v>2068.5</v>
      </c>
      <c r="I220" s="234"/>
      <c r="J220" s="230"/>
      <c r="K220" s="230"/>
      <c r="L220" s="235"/>
      <c r="M220" s="236"/>
      <c r="N220" s="237"/>
      <c r="O220" s="237"/>
      <c r="P220" s="237"/>
      <c r="Q220" s="237"/>
      <c r="R220" s="237"/>
      <c r="S220" s="237"/>
      <c r="T220" s="238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T220" s="239" t="s">
        <v>149</v>
      </c>
      <c r="AU220" s="239" t="s">
        <v>77</v>
      </c>
      <c r="AV220" s="10" t="s">
        <v>86</v>
      </c>
      <c r="AW220" s="10" t="s">
        <v>32</v>
      </c>
      <c r="AX220" s="10" t="s">
        <v>84</v>
      </c>
      <c r="AY220" s="239" t="s">
        <v>145</v>
      </c>
    </row>
    <row r="221" s="2" customFormat="1" ht="16.5" customHeight="1">
      <c r="A221" s="34"/>
      <c r="B221" s="35"/>
      <c r="C221" s="211" t="s">
        <v>358</v>
      </c>
      <c r="D221" s="211" t="s">
        <v>140</v>
      </c>
      <c r="E221" s="212" t="s">
        <v>359</v>
      </c>
      <c r="F221" s="213" t="s">
        <v>360</v>
      </c>
      <c r="G221" s="214" t="s">
        <v>176</v>
      </c>
      <c r="H221" s="215">
        <v>254.90000000000001</v>
      </c>
      <c r="I221" s="216"/>
      <c r="J221" s="217">
        <f>ROUND(I221*H221,2)</f>
        <v>0</v>
      </c>
      <c r="K221" s="218"/>
      <c r="L221" s="40"/>
      <c r="M221" s="219" t="s">
        <v>1</v>
      </c>
      <c r="N221" s="220" t="s">
        <v>42</v>
      </c>
      <c r="O221" s="87"/>
      <c r="P221" s="221">
        <f>O221*H221</f>
        <v>0</v>
      </c>
      <c r="Q221" s="221">
        <v>0</v>
      </c>
      <c r="R221" s="221">
        <f>Q221*H221</f>
        <v>0</v>
      </c>
      <c r="S221" s="221">
        <v>0</v>
      </c>
      <c r="T221" s="222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23" t="s">
        <v>215</v>
      </c>
      <c r="AT221" s="223" t="s">
        <v>140</v>
      </c>
      <c r="AU221" s="223" t="s">
        <v>77</v>
      </c>
      <c r="AY221" s="13" t="s">
        <v>145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13" t="s">
        <v>84</v>
      </c>
      <c r="BK221" s="224">
        <f>ROUND(I221*H221,2)</f>
        <v>0</v>
      </c>
      <c r="BL221" s="13" t="s">
        <v>215</v>
      </c>
      <c r="BM221" s="223" t="s">
        <v>361</v>
      </c>
    </row>
    <row r="222" s="2" customFormat="1">
      <c r="A222" s="34"/>
      <c r="B222" s="35"/>
      <c r="C222" s="36"/>
      <c r="D222" s="225" t="s">
        <v>147</v>
      </c>
      <c r="E222" s="36"/>
      <c r="F222" s="226" t="s">
        <v>362</v>
      </c>
      <c r="G222" s="36"/>
      <c r="H222" s="36"/>
      <c r="I222" s="150"/>
      <c r="J222" s="36"/>
      <c r="K222" s="36"/>
      <c r="L222" s="40"/>
      <c r="M222" s="227"/>
      <c r="N222" s="228"/>
      <c r="O222" s="87"/>
      <c r="P222" s="87"/>
      <c r="Q222" s="87"/>
      <c r="R222" s="87"/>
      <c r="S222" s="87"/>
      <c r="T222" s="88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3" t="s">
        <v>147</v>
      </c>
      <c r="AU222" s="13" t="s">
        <v>77</v>
      </c>
    </row>
    <row r="223" s="10" customFormat="1">
      <c r="A223" s="10"/>
      <c r="B223" s="229"/>
      <c r="C223" s="230"/>
      <c r="D223" s="225" t="s">
        <v>149</v>
      </c>
      <c r="E223" s="231" t="s">
        <v>1</v>
      </c>
      <c r="F223" s="232" t="s">
        <v>363</v>
      </c>
      <c r="G223" s="230"/>
      <c r="H223" s="233">
        <v>254.90000000000001</v>
      </c>
      <c r="I223" s="234"/>
      <c r="J223" s="230"/>
      <c r="K223" s="230"/>
      <c r="L223" s="235"/>
      <c r="M223" s="236"/>
      <c r="N223" s="237"/>
      <c r="O223" s="237"/>
      <c r="P223" s="237"/>
      <c r="Q223" s="237"/>
      <c r="R223" s="237"/>
      <c r="S223" s="237"/>
      <c r="T223" s="238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T223" s="239" t="s">
        <v>149</v>
      </c>
      <c r="AU223" s="239" t="s">
        <v>77</v>
      </c>
      <c r="AV223" s="10" t="s">
        <v>86</v>
      </c>
      <c r="AW223" s="10" t="s">
        <v>32</v>
      </c>
      <c r="AX223" s="10" t="s">
        <v>84</v>
      </c>
      <c r="AY223" s="239" t="s">
        <v>145</v>
      </c>
    </row>
    <row r="224" s="2" customFormat="1" ht="16.5" customHeight="1">
      <c r="A224" s="34"/>
      <c r="B224" s="35"/>
      <c r="C224" s="211" t="s">
        <v>364</v>
      </c>
      <c r="D224" s="211" t="s">
        <v>140</v>
      </c>
      <c r="E224" s="212" t="s">
        <v>353</v>
      </c>
      <c r="F224" s="213" t="s">
        <v>354</v>
      </c>
      <c r="G224" s="214" t="s">
        <v>176</v>
      </c>
      <c r="H224" s="215">
        <v>2448.7269999999999</v>
      </c>
      <c r="I224" s="216"/>
      <c r="J224" s="217">
        <f>ROUND(I224*H224,2)</f>
        <v>0</v>
      </c>
      <c r="K224" s="218"/>
      <c r="L224" s="40"/>
      <c r="M224" s="219" t="s">
        <v>1</v>
      </c>
      <c r="N224" s="220" t="s">
        <v>42</v>
      </c>
      <c r="O224" s="87"/>
      <c r="P224" s="221">
        <f>O224*H224</f>
        <v>0</v>
      </c>
      <c r="Q224" s="221">
        <v>0</v>
      </c>
      <c r="R224" s="221">
        <f>Q224*H224</f>
        <v>0</v>
      </c>
      <c r="S224" s="221">
        <v>0</v>
      </c>
      <c r="T224" s="222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23" t="s">
        <v>215</v>
      </c>
      <c r="AT224" s="223" t="s">
        <v>140</v>
      </c>
      <c r="AU224" s="223" t="s">
        <v>77</v>
      </c>
      <c r="AY224" s="13" t="s">
        <v>145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13" t="s">
        <v>84</v>
      </c>
      <c r="BK224" s="224">
        <f>ROUND(I224*H224,2)</f>
        <v>0</v>
      </c>
      <c r="BL224" s="13" t="s">
        <v>215</v>
      </c>
      <c r="BM224" s="223" t="s">
        <v>365</v>
      </c>
    </row>
    <row r="225" s="2" customFormat="1">
      <c r="A225" s="34"/>
      <c r="B225" s="35"/>
      <c r="C225" s="36"/>
      <c r="D225" s="225" t="s">
        <v>147</v>
      </c>
      <c r="E225" s="36"/>
      <c r="F225" s="226" t="s">
        <v>356</v>
      </c>
      <c r="G225" s="36"/>
      <c r="H225" s="36"/>
      <c r="I225" s="150"/>
      <c r="J225" s="36"/>
      <c r="K225" s="36"/>
      <c r="L225" s="40"/>
      <c r="M225" s="227"/>
      <c r="N225" s="228"/>
      <c r="O225" s="87"/>
      <c r="P225" s="87"/>
      <c r="Q225" s="87"/>
      <c r="R225" s="87"/>
      <c r="S225" s="87"/>
      <c r="T225" s="88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3" t="s">
        <v>147</v>
      </c>
      <c r="AU225" s="13" t="s">
        <v>77</v>
      </c>
    </row>
    <row r="226" s="10" customFormat="1">
      <c r="A226" s="10"/>
      <c r="B226" s="229"/>
      <c r="C226" s="230"/>
      <c r="D226" s="225" t="s">
        <v>149</v>
      </c>
      <c r="E226" s="231" t="s">
        <v>1</v>
      </c>
      <c r="F226" s="232" t="s">
        <v>366</v>
      </c>
      <c r="G226" s="230"/>
      <c r="H226" s="233">
        <v>2448.7269999999999</v>
      </c>
      <c r="I226" s="234"/>
      <c r="J226" s="230"/>
      <c r="K226" s="230"/>
      <c r="L226" s="235"/>
      <c r="M226" s="236"/>
      <c r="N226" s="237"/>
      <c r="O226" s="237"/>
      <c r="P226" s="237"/>
      <c r="Q226" s="237"/>
      <c r="R226" s="237"/>
      <c r="S226" s="237"/>
      <c r="T226" s="238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T226" s="239" t="s">
        <v>149</v>
      </c>
      <c r="AU226" s="239" t="s">
        <v>77</v>
      </c>
      <c r="AV226" s="10" t="s">
        <v>86</v>
      </c>
      <c r="AW226" s="10" t="s">
        <v>32</v>
      </c>
      <c r="AX226" s="10" t="s">
        <v>84</v>
      </c>
      <c r="AY226" s="239" t="s">
        <v>145</v>
      </c>
    </row>
    <row r="227" s="2" customFormat="1" ht="24" customHeight="1">
      <c r="A227" s="34"/>
      <c r="B227" s="35"/>
      <c r="C227" s="211" t="s">
        <v>367</v>
      </c>
      <c r="D227" s="211" t="s">
        <v>140</v>
      </c>
      <c r="E227" s="212" t="s">
        <v>368</v>
      </c>
      <c r="F227" s="213" t="s">
        <v>369</v>
      </c>
      <c r="G227" s="214" t="s">
        <v>176</v>
      </c>
      <c r="H227" s="215">
        <v>14.983000000000001</v>
      </c>
      <c r="I227" s="216"/>
      <c r="J227" s="217">
        <f>ROUND(I227*H227,2)</f>
        <v>0</v>
      </c>
      <c r="K227" s="218"/>
      <c r="L227" s="40"/>
      <c r="M227" s="219" t="s">
        <v>1</v>
      </c>
      <c r="N227" s="220" t="s">
        <v>42</v>
      </c>
      <c r="O227" s="87"/>
      <c r="P227" s="221">
        <f>O227*H227</f>
        <v>0</v>
      </c>
      <c r="Q227" s="221">
        <v>0</v>
      </c>
      <c r="R227" s="221">
        <f>Q227*H227</f>
        <v>0</v>
      </c>
      <c r="S227" s="221">
        <v>0</v>
      </c>
      <c r="T227" s="222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23" t="s">
        <v>215</v>
      </c>
      <c r="AT227" s="223" t="s">
        <v>140</v>
      </c>
      <c r="AU227" s="223" t="s">
        <v>77</v>
      </c>
      <c r="AY227" s="13" t="s">
        <v>145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3" t="s">
        <v>84</v>
      </c>
      <c r="BK227" s="224">
        <f>ROUND(I227*H227,2)</f>
        <v>0</v>
      </c>
      <c r="BL227" s="13" t="s">
        <v>215</v>
      </c>
      <c r="BM227" s="223" t="s">
        <v>370</v>
      </c>
    </row>
    <row r="228" s="2" customFormat="1">
      <c r="A228" s="34"/>
      <c r="B228" s="35"/>
      <c r="C228" s="36"/>
      <c r="D228" s="225" t="s">
        <v>147</v>
      </c>
      <c r="E228" s="36"/>
      <c r="F228" s="226" t="s">
        <v>371</v>
      </c>
      <c r="G228" s="36"/>
      <c r="H228" s="36"/>
      <c r="I228" s="150"/>
      <c r="J228" s="36"/>
      <c r="K228" s="36"/>
      <c r="L228" s="40"/>
      <c r="M228" s="227"/>
      <c r="N228" s="228"/>
      <c r="O228" s="87"/>
      <c r="P228" s="87"/>
      <c r="Q228" s="87"/>
      <c r="R228" s="87"/>
      <c r="S228" s="87"/>
      <c r="T228" s="88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3" t="s">
        <v>147</v>
      </c>
      <c r="AU228" s="13" t="s">
        <v>77</v>
      </c>
    </row>
    <row r="229" s="10" customFormat="1">
      <c r="A229" s="10"/>
      <c r="B229" s="229"/>
      <c r="C229" s="230"/>
      <c r="D229" s="225" t="s">
        <v>149</v>
      </c>
      <c r="E229" s="231" t="s">
        <v>1</v>
      </c>
      <c r="F229" s="232" t="s">
        <v>372</v>
      </c>
      <c r="G229" s="230"/>
      <c r="H229" s="233">
        <v>14.983000000000001</v>
      </c>
      <c r="I229" s="234"/>
      <c r="J229" s="230"/>
      <c r="K229" s="230"/>
      <c r="L229" s="235"/>
      <c r="M229" s="236"/>
      <c r="N229" s="237"/>
      <c r="O229" s="237"/>
      <c r="P229" s="237"/>
      <c r="Q229" s="237"/>
      <c r="R229" s="237"/>
      <c r="S229" s="237"/>
      <c r="T229" s="238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T229" s="239" t="s">
        <v>149</v>
      </c>
      <c r="AU229" s="239" t="s">
        <v>77</v>
      </c>
      <c r="AV229" s="10" t="s">
        <v>86</v>
      </c>
      <c r="AW229" s="10" t="s">
        <v>32</v>
      </c>
      <c r="AX229" s="10" t="s">
        <v>84</v>
      </c>
      <c r="AY229" s="239" t="s">
        <v>145</v>
      </c>
    </row>
    <row r="230" s="2" customFormat="1" ht="16.5" customHeight="1">
      <c r="A230" s="34"/>
      <c r="B230" s="35"/>
      <c r="C230" s="211" t="s">
        <v>373</v>
      </c>
      <c r="D230" s="211" t="s">
        <v>140</v>
      </c>
      <c r="E230" s="212" t="s">
        <v>353</v>
      </c>
      <c r="F230" s="213" t="s">
        <v>354</v>
      </c>
      <c r="G230" s="214" t="s">
        <v>176</v>
      </c>
      <c r="H230" s="215">
        <v>5.2800000000000002</v>
      </c>
      <c r="I230" s="216"/>
      <c r="J230" s="217">
        <f>ROUND(I230*H230,2)</f>
        <v>0</v>
      </c>
      <c r="K230" s="218"/>
      <c r="L230" s="40"/>
      <c r="M230" s="219" t="s">
        <v>1</v>
      </c>
      <c r="N230" s="220" t="s">
        <v>42</v>
      </c>
      <c r="O230" s="87"/>
      <c r="P230" s="221">
        <f>O230*H230</f>
        <v>0</v>
      </c>
      <c r="Q230" s="221">
        <v>0</v>
      </c>
      <c r="R230" s="221">
        <f>Q230*H230</f>
        <v>0</v>
      </c>
      <c r="S230" s="221">
        <v>0</v>
      </c>
      <c r="T230" s="222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23" t="s">
        <v>215</v>
      </c>
      <c r="AT230" s="223" t="s">
        <v>140</v>
      </c>
      <c r="AU230" s="223" t="s">
        <v>77</v>
      </c>
      <c r="AY230" s="13" t="s">
        <v>145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3" t="s">
        <v>84</v>
      </c>
      <c r="BK230" s="224">
        <f>ROUND(I230*H230,2)</f>
        <v>0</v>
      </c>
      <c r="BL230" s="13" t="s">
        <v>215</v>
      </c>
      <c r="BM230" s="223" t="s">
        <v>374</v>
      </c>
    </row>
    <row r="231" s="2" customFormat="1">
      <c r="A231" s="34"/>
      <c r="B231" s="35"/>
      <c r="C231" s="36"/>
      <c r="D231" s="225" t="s">
        <v>147</v>
      </c>
      <c r="E231" s="36"/>
      <c r="F231" s="226" t="s">
        <v>356</v>
      </c>
      <c r="G231" s="36"/>
      <c r="H231" s="36"/>
      <c r="I231" s="150"/>
      <c r="J231" s="36"/>
      <c r="K231" s="36"/>
      <c r="L231" s="40"/>
      <c r="M231" s="227"/>
      <c r="N231" s="228"/>
      <c r="O231" s="87"/>
      <c r="P231" s="87"/>
      <c r="Q231" s="87"/>
      <c r="R231" s="87"/>
      <c r="S231" s="87"/>
      <c r="T231" s="88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3" t="s">
        <v>147</v>
      </c>
      <c r="AU231" s="13" t="s">
        <v>77</v>
      </c>
    </row>
    <row r="232" s="10" customFormat="1">
      <c r="A232" s="10"/>
      <c r="B232" s="229"/>
      <c r="C232" s="230"/>
      <c r="D232" s="225" t="s">
        <v>149</v>
      </c>
      <c r="E232" s="231" t="s">
        <v>1</v>
      </c>
      <c r="F232" s="232" t="s">
        <v>375</v>
      </c>
      <c r="G232" s="230"/>
      <c r="H232" s="233">
        <v>5.2800000000000002</v>
      </c>
      <c r="I232" s="234"/>
      <c r="J232" s="230"/>
      <c r="K232" s="230"/>
      <c r="L232" s="235"/>
      <c r="M232" s="236"/>
      <c r="N232" s="237"/>
      <c r="O232" s="237"/>
      <c r="P232" s="237"/>
      <c r="Q232" s="237"/>
      <c r="R232" s="237"/>
      <c r="S232" s="237"/>
      <c r="T232" s="238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T232" s="239" t="s">
        <v>149</v>
      </c>
      <c r="AU232" s="239" t="s">
        <v>77</v>
      </c>
      <c r="AV232" s="10" t="s">
        <v>86</v>
      </c>
      <c r="AW232" s="10" t="s">
        <v>32</v>
      </c>
      <c r="AX232" s="10" t="s">
        <v>84</v>
      </c>
      <c r="AY232" s="239" t="s">
        <v>145</v>
      </c>
    </row>
    <row r="233" s="2" customFormat="1" ht="16.5" customHeight="1">
      <c r="A233" s="34"/>
      <c r="B233" s="35"/>
      <c r="C233" s="211" t="s">
        <v>376</v>
      </c>
      <c r="D233" s="211" t="s">
        <v>140</v>
      </c>
      <c r="E233" s="212" t="s">
        <v>377</v>
      </c>
      <c r="F233" s="213" t="s">
        <v>378</v>
      </c>
      <c r="G233" s="214" t="s">
        <v>183</v>
      </c>
      <c r="H233" s="215">
        <v>1244.56</v>
      </c>
      <c r="I233" s="216"/>
      <c r="J233" s="217">
        <f>ROUND(I233*H233,2)</f>
        <v>0</v>
      </c>
      <c r="K233" s="218"/>
      <c r="L233" s="40"/>
      <c r="M233" s="219" t="s">
        <v>1</v>
      </c>
      <c r="N233" s="220" t="s">
        <v>42</v>
      </c>
      <c r="O233" s="87"/>
      <c r="P233" s="221">
        <f>O233*H233</f>
        <v>0</v>
      </c>
      <c r="Q233" s="221">
        <v>0</v>
      </c>
      <c r="R233" s="221">
        <f>Q233*H233</f>
        <v>0</v>
      </c>
      <c r="S233" s="221">
        <v>0</v>
      </c>
      <c r="T233" s="222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23" t="s">
        <v>215</v>
      </c>
      <c r="AT233" s="223" t="s">
        <v>140</v>
      </c>
      <c r="AU233" s="223" t="s">
        <v>77</v>
      </c>
      <c r="AY233" s="13" t="s">
        <v>145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3" t="s">
        <v>84</v>
      </c>
      <c r="BK233" s="224">
        <f>ROUND(I233*H233,2)</f>
        <v>0</v>
      </c>
      <c r="BL233" s="13" t="s">
        <v>215</v>
      </c>
      <c r="BM233" s="223" t="s">
        <v>379</v>
      </c>
    </row>
    <row r="234" s="2" customFormat="1">
      <c r="A234" s="34"/>
      <c r="B234" s="35"/>
      <c r="C234" s="36"/>
      <c r="D234" s="225" t="s">
        <v>147</v>
      </c>
      <c r="E234" s="36"/>
      <c r="F234" s="226" t="s">
        <v>380</v>
      </c>
      <c r="G234" s="36"/>
      <c r="H234" s="36"/>
      <c r="I234" s="150"/>
      <c r="J234" s="36"/>
      <c r="K234" s="36"/>
      <c r="L234" s="40"/>
      <c r="M234" s="227"/>
      <c r="N234" s="228"/>
      <c r="O234" s="87"/>
      <c r="P234" s="87"/>
      <c r="Q234" s="87"/>
      <c r="R234" s="87"/>
      <c r="S234" s="87"/>
      <c r="T234" s="88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3" t="s">
        <v>147</v>
      </c>
      <c r="AU234" s="13" t="s">
        <v>77</v>
      </c>
    </row>
    <row r="235" s="10" customFormat="1">
      <c r="A235" s="10"/>
      <c r="B235" s="229"/>
      <c r="C235" s="230"/>
      <c r="D235" s="225" t="s">
        <v>149</v>
      </c>
      <c r="E235" s="231" t="s">
        <v>1</v>
      </c>
      <c r="F235" s="232" t="s">
        <v>381</v>
      </c>
      <c r="G235" s="230"/>
      <c r="H235" s="233">
        <v>1244.56</v>
      </c>
      <c r="I235" s="234"/>
      <c r="J235" s="230"/>
      <c r="K235" s="230"/>
      <c r="L235" s="235"/>
      <c r="M235" s="262"/>
      <c r="N235" s="263"/>
      <c r="O235" s="263"/>
      <c r="P235" s="263"/>
      <c r="Q235" s="263"/>
      <c r="R235" s="263"/>
      <c r="S235" s="263"/>
      <c r="T235" s="264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T235" s="239" t="s">
        <v>149</v>
      </c>
      <c r="AU235" s="239" t="s">
        <v>77</v>
      </c>
      <c r="AV235" s="10" t="s">
        <v>86</v>
      </c>
      <c r="AW235" s="10" t="s">
        <v>32</v>
      </c>
      <c r="AX235" s="10" t="s">
        <v>84</v>
      </c>
      <c r="AY235" s="239" t="s">
        <v>145</v>
      </c>
    </row>
    <row r="236" s="2" customFormat="1" ht="6.96" customHeight="1">
      <c r="A236" s="34"/>
      <c r="B236" s="62"/>
      <c r="C236" s="63"/>
      <c r="D236" s="63"/>
      <c r="E236" s="63"/>
      <c r="F236" s="63"/>
      <c r="G236" s="63"/>
      <c r="H236" s="63"/>
      <c r="I236" s="188"/>
      <c r="J236" s="63"/>
      <c r="K236" s="63"/>
      <c r="L236" s="40"/>
      <c r="M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</row>
  </sheetData>
  <sheetProtection sheet="1" autoFilter="0" formatColumns="0" formatRows="0" objects="1" scenarios="1" spinCount="100000" saltValue="XvnnliVgSHkrbJb0HDDQDkw9HbFbtq5iBpPW3NcQv6zj1qHjaOI9pRHMAca41SkdZt8KXJ2dzmWYHu3ozg92mA==" hashValue="JsrdRDC7evjScOIbrsZ1CFqevvcE4WwU9Jh7EfULIfZnpkZhJVPAj6/cWz71JQExfyTuTgtcfR0Icpat9QPPNQ==" algorithmName="SHA-512" password="CC35"/>
  <autoFilter ref="C119:K23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2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94</v>
      </c>
    </row>
    <row r="3" hidden="1" s="1" customFormat="1" ht="6.96" customHeight="1">
      <c r="B3" s="143"/>
      <c r="C3" s="144"/>
      <c r="D3" s="144"/>
      <c r="E3" s="144"/>
      <c r="F3" s="144"/>
      <c r="G3" s="144"/>
      <c r="H3" s="144"/>
      <c r="I3" s="145"/>
      <c r="J3" s="144"/>
      <c r="K3" s="144"/>
      <c r="L3" s="16"/>
      <c r="AT3" s="13" t="s">
        <v>86</v>
      </c>
    </row>
    <row r="4" hidden="1" s="1" customFormat="1" ht="24.96" customHeight="1">
      <c r="B4" s="16"/>
      <c r="D4" s="146" t="s">
        <v>117</v>
      </c>
      <c r="I4" s="142"/>
      <c r="L4" s="16"/>
      <c r="M4" s="147" t="s">
        <v>10</v>
      </c>
      <c r="AT4" s="13" t="s">
        <v>4</v>
      </c>
    </row>
    <row r="5" hidden="1" s="1" customFormat="1" ht="6.96" customHeight="1">
      <c r="B5" s="16"/>
      <c r="I5" s="142"/>
      <c r="L5" s="16"/>
    </row>
    <row r="6" hidden="1" s="1" customFormat="1" ht="12" customHeight="1">
      <c r="B6" s="16"/>
      <c r="D6" s="148" t="s">
        <v>16</v>
      </c>
      <c r="I6" s="142"/>
      <c r="L6" s="16"/>
    </row>
    <row r="7" hidden="1" s="1" customFormat="1" ht="16.5" customHeight="1">
      <c r="B7" s="16"/>
      <c r="E7" s="149" t="str">
        <f>'Rekapitulace stavby'!K6</f>
        <v>Opravné práce na trati Staňkov - Poběžovice</v>
      </c>
      <c r="F7" s="148"/>
      <c r="G7" s="148"/>
      <c r="H7" s="148"/>
      <c r="I7" s="142"/>
      <c r="L7" s="16"/>
    </row>
    <row r="8" hidden="1" s="1" customFormat="1" ht="12" customHeight="1">
      <c r="B8" s="16"/>
      <c r="D8" s="148" t="s">
        <v>118</v>
      </c>
      <c r="I8" s="142"/>
      <c r="L8" s="16"/>
    </row>
    <row r="9" hidden="1" s="2" customFormat="1" ht="16.5" customHeight="1">
      <c r="A9" s="34"/>
      <c r="B9" s="40"/>
      <c r="C9" s="34"/>
      <c r="D9" s="34"/>
      <c r="E9" s="149" t="s">
        <v>119</v>
      </c>
      <c r="F9" s="34"/>
      <c r="G9" s="34"/>
      <c r="H9" s="34"/>
      <c r="I9" s="150"/>
      <c r="J9" s="34"/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 ht="12" customHeight="1">
      <c r="A10" s="34"/>
      <c r="B10" s="40"/>
      <c r="C10" s="34"/>
      <c r="D10" s="148" t="s">
        <v>120</v>
      </c>
      <c r="E10" s="34"/>
      <c r="F10" s="34"/>
      <c r="G10" s="34"/>
      <c r="H10" s="34"/>
      <c r="I10" s="150"/>
      <c r="J10" s="34"/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6.5" customHeight="1">
      <c r="A11" s="34"/>
      <c r="B11" s="40"/>
      <c r="C11" s="34"/>
      <c r="D11" s="34"/>
      <c r="E11" s="151" t="s">
        <v>382</v>
      </c>
      <c r="F11" s="34"/>
      <c r="G11" s="34"/>
      <c r="H11" s="34"/>
      <c r="I11" s="150"/>
      <c r="J11" s="34"/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>
      <c r="A12" s="34"/>
      <c r="B12" s="40"/>
      <c r="C12" s="34"/>
      <c r="D12" s="34"/>
      <c r="E12" s="34"/>
      <c r="F12" s="34"/>
      <c r="G12" s="34"/>
      <c r="H12" s="34"/>
      <c r="I12" s="150"/>
      <c r="J12" s="34"/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2" customHeight="1">
      <c r="A13" s="34"/>
      <c r="B13" s="40"/>
      <c r="C13" s="34"/>
      <c r="D13" s="148" t="s">
        <v>18</v>
      </c>
      <c r="E13" s="34"/>
      <c r="F13" s="137" t="s">
        <v>1</v>
      </c>
      <c r="G13" s="34"/>
      <c r="H13" s="34"/>
      <c r="I13" s="152" t="s">
        <v>19</v>
      </c>
      <c r="J13" s="137" t="s">
        <v>1</v>
      </c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40"/>
      <c r="C14" s="34"/>
      <c r="D14" s="148" t="s">
        <v>20</v>
      </c>
      <c r="E14" s="34"/>
      <c r="F14" s="137" t="s">
        <v>21</v>
      </c>
      <c r="G14" s="34"/>
      <c r="H14" s="34"/>
      <c r="I14" s="152" t="s">
        <v>22</v>
      </c>
      <c r="J14" s="153" t="str">
        <f>'Rekapitulace stavby'!AN8</f>
        <v>14. 3. 2019</v>
      </c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150"/>
      <c r="J15" s="34"/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12" customHeight="1">
      <c r="A16" s="34"/>
      <c r="B16" s="40"/>
      <c r="C16" s="34"/>
      <c r="D16" s="148" t="s">
        <v>24</v>
      </c>
      <c r="E16" s="34"/>
      <c r="F16" s="34"/>
      <c r="G16" s="34"/>
      <c r="H16" s="34"/>
      <c r="I16" s="152" t="s">
        <v>25</v>
      </c>
      <c r="J16" s="137" t="s">
        <v>1</v>
      </c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8" customHeight="1">
      <c r="A17" s="34"/>
      <c r="B17" s="40"/>
      <c r="C17" s="34"/>
      <c r="D17" s="34"/>
      <c r="E17" s="137" t="s">
        <v>26</v>
      </c>
      <c r="F17" s="34"/>
      <c r="G17" s="34"/>
      <c r="H17" s="34"/>
      <c r="I17" s="152" t="s">
        <v>27</v>
      </c>
      <c r="J17" s="137" t="s">
        <v>1</v>
      </c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150"/>
      <c r="J18" s="34"/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12" customHeight="1">
      <c r="A19" s="34"/>
      <c r="B19" s="40"/>
      <c r="C19" s="34"/>
      <c r="D19" s="148" t="s">
        <v>28</v>
      </c>
      <c r="E19" s="34"/>
      <c r="F19" s="34"/>
      <c r="G19" s="34"/>
      <c r="H19" s="34"/>
      <c r="I19" s="152" t="s">
        <v>25</v>
      </c>
      <c r="J19" s="29" t="str">
        <f>'Rekapitulace stavby'!AN13</f>
        <v>Vyplň údaj</v>
      </c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8" customHeight="1">
      <c r="A20" s="34"/>
      <c r="B20" s="40"/>
      <c r="C20" s="34"/>
      <c r="D20" s="34"/>
      <c r="E20" s="29" t="str">
        <f>'Rekapitulace stavby'!E14</f>
        <v>Vyplň údaj</v>
      </c>
      <c r="F20" s="137"/>
      <c r="G20" s="137"/>
      <c r="H20" s="137"/>
      <c r="I20" s="152" t="s">
        <v>27</v>
      </c>
      <c r="J20" s="29" t="str">
        <f>'Rekapitulace stavby'!AN14</f>
        <v>Vyplň údaj</v>
      </c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150"/>
      <c r="J21" s="34"/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12" customHeight="1">
      <c r="A22" s="34"/>
      <c r="B22" s="40"/>
      <c r="C22" s="34"/>
      <c r="D22" s="148" t="s">
        <v>30</v>
      </c>
      <c r="E22" s="34"/>
      <c r="F22" s="34"/>
      <c r="G22" s="34"/>
      <c r="H22" s="34"/>
      <c r="I22" s="152" t="s">
        <v>25</v>
      </c>
      <c r="J22" s="137" t="str">
        <f>IF('Rekapitulace stavby'!AN16="","",'Rekapitulace stavby'!AN16)</f>
        <v/>
      </c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8" customHeight="1">
      <c r="A23" s="34"/>
      <c r="B23" s="40"/>
      <c r="C23" s="34"/>
      <c r="D23" s="34"/>
      <c r="E23" s="137" t="str">
        <f>IF('Rekapitulace stavby'!E17="","",'Rekapitulace stavby'!E17)</f>
        <v xml:space="preserve"> </v>
      </c>
      <c r="F23" s="34"/>
      <c r="G23" s="34"/>
      <c r="H23" s="34"/>
      <c r="I23" s="152" t="s">
        <v>27</v>
      </c>
      <c r="J23" s="137" t="str">
        <f>IF('Rekapitulace stavby'!AN17="","",'Rekapitulace stavby'!AN17)</f>
        <v/>
      </c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150"/>
      <c r="J24" s="34"/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12" customHeight="1">
      <c r="A25" s="34"/>
      <c r="B25" s="40"/>
      <c r="C25" s="34"/>
      <c r="D25" s="148" t="s">
        <v>33</v>
      </c>
      <c r="E25" s="34"/>
      <c r="F25" s="34"/>
      <c r="G25" s="34"/>
      <c r="H25" s="34"/>
      <c r="I25" s="152" t="s">
        <v>25</v>
      </c>
      <c r="J25" s="137" t="s">
        <v>1</v>
      </c>
      <c r="K25" s="34"/>
      <c r="L25" s="5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8" customHeight="1">
      <c r="A26" s="34"/>
      <c r="B26" s="40"/>
      <c r="C26" s="34"/>
      <c r="D26" s="34"/>
      <c r="E26" s="137" t="s">
        <v>34</v>
      </c>
      <c r="F26" s="34"/>
      <c r="G26" s="34"/>
      <c r="H26" s="34"/>
      <c r="I26" s="152" t="s">
        <v>27</v>
      </c>
      <c r="J26" s="137" t="s">
        <v>1</v>
      </c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150"/>
      <c r="J27" s="34"/>
      <c r="K27" s="34"/>
      <c r="L27" s="59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hidden="1" s="2" customFormat="1" ht="12" customHeight="1">
      <c r="A28" s="34"/>
      <c r="B28" s="40"/>
      <c r="C28" s="34"/>
      <c r="D28" s="148" t="s">
        <v>35</v>
      </c>
      <c r="E28" s="34"/>
      <c r="F28" s="34"/>
      <c r="G28" s="34"/>
      <c r="H28" s="34"/>
      <c r="I28" s="150"/>
      <c r="J28" s="34"/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7"/>
      <c r="J29" s="154"/>
      <c r="K29" s="154"/>
      <c r="L29" s="158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hidden="1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150"/>
      <c r="J30" s="34"/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40"/>
      <c r="C31" s="34"/>
      <c r="D31" s="159"/>
      <c r="E31" s="159"/>
      <c r="F31" s="159"/>
      <c r="G31" s="159"/>
      <c r="H31" s="159"/>
      <c r="I31" s="160"/>
      <c r="J31" s="159"/>
      <c r="K31" s="159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25.44" customHeight="1">
      <c r="A32" s="34"/>
      <c r="B32" s="40"/>
      <c r="C32" s="34"/>
      <c r="D32" s="161" t="s">
        <v>37</v>
      </c>
      <c r="E32" s="34"/>
      <c r="F32" s="34"/>
      <c r="G32" s="34"/>
      <c r="H32" s="34"/>
      <c r="I32" s="150"/>
      <c r="J32" s="162">
        <f>ROUND(J120, 2)</f>
        <v>0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6.96" customHeight="1">
      <c r="A33" s="34"/>
      <c r="B33" s="40"/>
      <c r="C33" s="34"/>
      <c r="D33" s="159"/>
      <c r="E33" s="159"/>
      <c r="F33" s="159"/>
      <c r="G33" s="159"/>
      <c r="H33" s="159"/>
      <c r="I33" s="160"/>
      <c r="J33" s="159"/>
      <c r="K33" s="159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40"/>
      <c r="C34" s="34"/>
      <c r="D34" s="34"/>
      <c r="E34" s="34"/>
      <c r="F34" s="163" t="s">
        <v>39</v>
      </c>
      <c r="G34" s="34"/>
      <c r="H34" s="34"/>
      <c r="I34" s="164" t="s">
        <v>38</v>
      </c>
      <c r="J34" s="163" t="s">
        <v>40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165" t="s">
        <v>41</v>
      </c>
      <c r="E35" s="148" t="s">
        <v>42</v>
      </c>
      <c r="F35" s="166">
        <f>ROUND((SUM(BE120:BE187)),  2)</f>
        <v>0</v>
      </c>
      <c r="G35" s="34"/>
      <c r="H35" s="34"/>
      <c r="I35" s="167">
        <v>0.20999999999999999</v>
      </c>
      <c r="J35" s="166">
        <f>ROUND(((SUM(BE120:BE187))*I35),  2)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48" t="s">
        <v>43</v>
      </c>
      <c r="F36" s="166">
        <f>ROUND((SUM(BF120:BF187)),  2)</f>
        <v>0</v>
      </c>
      <c r="G36" s="34"/>
      <c r="H36" s="34"/>
      <c r="I36" s="167">
        <v>0.14999999999999999</v>
      </c>
      <c r="J36" s="166">
        <f>ROUND(((SUM(BF120:BF187))*I36),  2)</f>
        <v>0</v>
      </c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48" t="s">
        <v>44</v>
      </c>
      <c r="F37" s="166">
        <f>ROUND((SUM(BG120:BG187)),  2)</f>
        <v>0</v>
      </c>
      <c r="G37" s="34"/>
      <c r="H37" s="34"/>
      <c r="I37" s="167">
        <v>0.20999999999999999</v>
      </c>
      <c r="J37" s="166">
        <f>0</f>
        <v>0</v>
      </c>
      <c r="K37" s="34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48" t="s">
        <v>45</v>
      </c>
      <c r="F38" s="166">
        <f>ROUND((SUM(BH120:BH187)),  2)</f>
        <v>0</v>
      </c>
      <c r="G38" s="34"/>
      <c r="H38" s="34"/>
      <c r="I38" s="167">
        <v>0.14999999999999999</v>
      </c>
      <c r="J38" s="166">
        <f>0</f>
        <v>0</v>
      </c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48" t="s">
        <v>46</v>
      </c>
      <c r="F39" s="166">
        <f>ROUND((SUM(BI120:BI187)),  2)</f>
        <v>0</v>
      </c>
      <c r="G39" s="34"/>
      <c r="H39" s="34"/>
      <c r="I39" s="167">
        <v>0</v>
      </c>
      <c r="J39" s="166">
        <f>0</f>
        <v>0</v>
      </c>
      <c r="K39" s="34"/>
      <c r="L39" s="5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150"/>
      <c r="J40" s="34"/>
      <c r="K40" s="34"/>
      <c r="L40" s="5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25.44" customHeight="1">
      <c r="A41" s="34"/>
      <c r="B41" s="40"/>
      <c r="C41" s="168"/>
      <c r="D41" s="169" t="s">
        <v>47</v>
      </c>
      <c r="E41" s="170"/>
      <c r="F41" s="170"/>
      <c r="G41" s="171" t="s">
        <v>48</v>
      </c>
      <c r="H41" s="172" t="s">
        <v>49</v>
      </c>
      <c r="I41" s="173"/>
      <c r="J41" s="174">
        <f>SUM(J32:J39)</f>
        <v>0</v>
      </c>
      <c r="K41" s="175"/>
      <c r="L41" s="59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hidden="1" s="2" customFormat="1" ht="14.4" customHeight="1">
      <c r="A42" s="34"/>
      <c r="B42" s="40"/>
      <c r="C42" s="34"/>
      <c r="D42" s="34"/>
      <c r="E42" s="34"/>
      <c r="F42" s="34"/>
      <c r="G42" s="34"/>
      <c r="H42" s="34"/>
      <c r="I42" s="150"/>
      <c r="J42" s="34"/>
      <c r="K42" s="34"/>
      <c r="L42" s="59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hidden="1" s="1" customFormat="1" ht="14.4" customHeight="1">
      <c r="B43" s="16"/>
      <c r="I43" s="142"/>
      <c r="L43" s="16"/>
    </row>
    <row r="44" hidden="1" s="1" customFormat="1" ht="14.4" customHeight="1">
      <c r="B44" s="16"/>
      <c r="I44" s="142"/>
      <c r="L44" s="16"/>
    </row>
    <row r="45" hidden="1" s="1" customFormat="1" ht="14.4" customHeight="1">
      <c r="B45" s="16"/>
      <c r="I45" s="142"/>
      <c r="L45" s="16"/>
    </row>
    <row r="46" hidden="1" s="1" customFormat="1" ht="14.4" customHeight="1">
      <c r="B46" s="16"/>
      <c r="I46" s="142"/>
      <c r="L46" s="16"/>
    </row>
    <row r="47" hidden="1" s="1" customFormat="1" ht="14.4" customHeight="1">
      <c r="B47" s="16"/>
      <c r="I47" s="142"/>
      <c r="L47" s="16"/>
    </row>
    <row r="48" hidden="1" s="1" customFormat="1" ht="14.4" customHeight="1">
      <c r="B48" s="16"/>
      <c r="I48" s="142"/>
      <c r="L48" s="16"/>
    </row>
    <row r="49" hidden="1" s="1" customFormat="1" ht="14.4" customHeight="1">
      <c r="B49" s="16"/>
      <c r="I49" s="142"/>
      <c r="L49" s="16"/>
    </row>
    <row r="50" hidden="1" s="2" customFormat="1" ht="14.4" customHeight="1">
      <c r="B50" s="59"/>
      <c r="D50" s="176" t="s">
        <v>50</v>
      </c>
      <c r="E50" s="177"/>
      <c r="F50" s="177"/>
      <c r="G50" s="176" t="s">
        <v>51</v>
      </c>
      <c r="H50" s="177"/>
      <c r="I50" s="178"/>
      <c r="J50" s="177"/>
      <c r="K50" s="177"/>
      <c r="L50" s="59"/>
    </row>
    <row r="51" hidden="1">
      <c r="B51" s="16"/>
      <c r="L51" s="16"/>
    </row>
    <row r="52" hidden="1">
      <c r="B52" s="16"/>
      <c r="L52" s="16"/>
    </row>
    <row r="53" hidden="1">
      <c r="B53" s="16"/>
      <c r="L53" s="16"/>
    </row>
    <row r="54" hidden="1">
      <c r="B54" s="16"/>
      <c r="L54" s="16"/>
    </row>
    <row r="55" hidden="1">
      <c r="B55" s="16"/>
      <c r="L55" s="16"/>
    </row>
    <row r="56" hidden="1">
      <c r="B56" s="16"/>
      <c r="L56" s="16"/>
    </row>
    <row r="57" hidden="1">
      <c r="B57" s="16"/>
      <c r="L57" s="16"/>
    </row>
    <row r="58" hidden="1">
      <c r="B58" s="16"/>
      <c r="L58" s="16"/>
    </row>
    <row r="59" hidden="1">
      <c r="B59" s="16"/>
      <c r="L59" s="16"/>
    </row>
    <row r="60" hidden="1">
      <c r="B60" s="16"/>
      <c r="L60" s="16"/>
    </row>
    <row r="61" hidden="1" s="2" customFormat="1">
      <c r="A61" s="34"/>
      <c r="B61" s="40"/>
      <c r="C61" s="34"/>
      <c r="D61" s="179" t="s">
        <v>52</v>
      </c>
      <c r="E61" s="180"/>
      <c r="F61" s="181" t="s">
        <v>53</v>
      </c>
      <c r="G61" s="179" t="s">
        <v>52</v>
      </c>
      <c r="H61" s="180"/>
      <c r="I61" s="182"/>
      <c r="J61" s="183" t="s">
        <v>53</v>
      </c>
      <c r="K61" s="180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6"/>
      <c r="L62" s="16"/>
    </row>
    <row r="63" hidden="1">
      <c r="B63" s="16"/>
      <c r="L63" s="16"/>
    </row>
    <row r="64" hidden="1">
      <c r="B64" s="16"/>
      <c r="L64" s="16"/>
    </row>
    <row r="65" hidden="1" s="2" customFormat="1">
      <c r="A65" s="34"/>
      <c r="B65" s="40"/>
      <c r="C65" s="34"/>
      <c r="D65" s="176" t="s">
        <v>54</v>
      </c>
      <c r="E65" s="184"/>
      <c r="F65" s="184"/>
      <c r="G65" s="176" t="s">
        <v>55</v>
      </c>
      <c r="H65" s="184"/>
      <c r="I65" s="185"/>
      <c r="J65" s="184"/>
      <c r="K65" s="184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6"/>
      <c r="L66" s="16"/>
    </row>
    <row r="67" hidden="1">
      <c r="B67" s="16"/>
      <c r="L67" s="16"/>
    </row>
    <row r="68" hidden="1">
      <c r="B68" s="16"/>
      <c r="L68" s="16"/>
    </row>
    <row r="69" hidden="1">
      <c r="B69" s="16"/>
      <c r="L69" s="16"/>
    </row>
    <row r="70" hidden="1">
      <c r="B70" s="16"/>
      <c r="L70" s="16"/>
    </row>
    <row r="71" hidden="1">
      <c r="B71" s="16"/>
      <c r="L71" s="16"/>
    </row>
    <row r="72" hidden="1">
      <c r="B72" s="16"/>
      <c r="L72" s="16"/>
    </row>
    <row r="73" hidden="1">
      <c r="B73" s="16"/>
      <c r="L73" s="16"/>
    </row>
    <row r="74" hidden="1">
      <c r="B74" s="16"/>
      <c r="L74" s="16"/>
    </row>
    <row r="75" hidden="1">
      <c r="B75" s="16"/>
      <c r="L75" s="16"/>
    </row>
    <row r="76" hidden="1" s="2" customFormat="1">
      <c r="A76" s="34"/>
      <c r="B76" s="40"/>
      <c r="C76" s="34"/>
      <c r="D76" s="179" t="s">
        <v>52</v>
      </c>
      <c r="E76" s="180"/>
      <c r="F76" s="181" t="s">
        <v>53</v>
      </c>
      <c r="G76" s="179" t="s">
        <v>52</v>
      </c>
      <c r="H76" s="180"/>
      <c r="I76" s="182"/>
      <c r="J76" s="183" t="s">
        <v>53</v>
      </c>
      <c r="K76" s="180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186"/>
      <c r="C77" s="187"/>
      <c r="D77" s="187"/>
      <c r="E77" s="187"/>
      <c r="F77" s="187"/>
      <c r="G77" s="187"/>
      <c r="H77" s="187"/>
      <c r="I77" s="188"/>
      <c r="J77" s="187"/>
      <c r="K77" s="187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hidden="1" s="2" customFormat="1" ht="6.96" customHeight="1">
      <c r="A81" s="34"/>
      <c r="B81" s="189"/>
      <c r="C81" s="190"/>
      <c r="D81" s="190"/>
      <c r="E81" s="190"/>
      <c r="F81" s="190"/>
      <c r="G81" s="190"/>
      <c r="H81" s="190"/>
      <c r="I81" s="191"/>
      <c r="J81" s="190"/>
      <c r="K81" s="190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122</v>
      </c>
      <c r="D82" s="36"/>
      <c r="E82" s="36"/>
      <c r="F82" s="36"/>
      <c r="G82" s="36"/>
      <c r="H82" s="36"/>
      <c r="I82" s="150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150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150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6"/>
      <c r="D85" s="36"/>
      <c r="E85" s="192" t="str">
        <f>E7</f>
        <v>Opravné práce na trati Staňkov - Poběžovice</v>
      </c>
      <c r="F85" s="28"/>
      <c r="G85" s="28"/>
      <c r="H85" s="28"/>
      <c r="I85" s="150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1" customFormat="1" ht="12" customHeight="1">
      <c r="B86" s="17"/>
      <c r="C86" s="28" t="s">
        <v>118</v>
      </c>
      <c r="D86" s="18"/>
      <c r="E86" s="18"/>
      <c r="F86" s="18"/>
      <c r="G86" s="18"/>
      <c r="H86" s="18"/>
      <c r="I86" s="142"/>
      <c r="J86" s="18"/>
      <c r="K86" s="18"/>
      <c r="L86" s="16"/>
    </row>
    <row r="87" hidden="1" s="2" customFormat="1" ht="16.5" customHeight="1">
      <c r="A87" s="34"/>
      <c r="B87" s="35"/>
      <c r="C87" s="36"/>
      <c r="D87" s="36"/>
      <c r="E87" s="192" t="s">
        <v>119</v>
      </c>
      <c r="F87" s="36"/>
      <c r="G87" s="36"/>
      <c r="H87" s="36"/>
      <c r="I87" s="150"/>
      <c r="J87" s="36"/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12" customHeight="1">
      <c r="A88" s="34"/>
      <c r="B88" s="35"/>
      <c r="C88" s="28" t="s">
        <v>120</v>
      </c>
      <c r="D88" s="36"/>
      <c r="E88" s="36"/>
      <c r="F88" s="36"/>
      <c r="G88" s="36"/>
      <c r="H88" s="36"/>
      <c r="I88" s="150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6.5" customHeight="1">
      <c r="A89" s="34"/>
      <c r="B89" s="35"/>
      <c r="C89" s="36"/>
      <c r="D89" s="36"/>
      <c r="E89" s="72" t="str">
        <f>E11</f>
        <v xml:space="preserve">SO 1.2 - Výhybka č. 20 + kolej 2a </v>
      </c>
      <c r="F89" s="36"/>
      <c r="G89" s="36"/>
      <c r="H89" s="36"/>
      <c r="I89" s="150"/>
      <c r="J89" s="36"/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150"/>
      <c r="J90" s="36"/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2" customHeight="1">
      <c r="A91" s="34"/>
      <c r="B91" s="35"/>
      <c r="C91" s="28" t="s">
        <v>20</v>
      </c>
      <c r="D91" s="36"/>
      <c r="E91" s="36"/>
      <c r="F91" s="23" t="str">
        <f>F14</f>
        <v>TO Domažlice</v>
      </c>
      <c r="G91" s="36"/>
      <c r="H91" s="36"/>
      <c r="I91" s="152" t="s">
        <v>22</v>
      </c>
      <c r="J91" s="75" t="str">
        <f>IF(J14="","",J14)</f>
        <v>14. 3. 2019</v>
      </c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6.96" customHeight="1">
      <c r="A92" s="34"/>
      <c r="B92" s="35"/>
      <c r="C92" s="36"/>
      <c r="D92" s="36"/>
      <c r="E92" s="36"/>
      <c r="F92" s="36"/>
      <c r="G92" s="36"/>
      <c r="H92" s="36"/>
      <c r="I92" s="150"/>
      <c r="J92" s="36"/>
      <c r="K92" s="36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5.15" customHeight="1">
      <c r="A93" s="34"/>
      <c r="B93" s="35"/>
      <c r="C93" s="28" t="s">
        <v>24</v>
      </c>
      <c r="D93" s="36"/>
      <c r="E93" s="36"/>
      <c r="F93" s="23" t="str">
        <f>E17</f>
        <v>SŽDC s.o. - OŘ Plzeň</v>
      </c>
      <c r="G93" s="36"/>
      <c r="H93" s="36"/>
      <c r="I93" s="152" t="s">
        <v>30</v>
      </c>
      <c r="J93" s="32" t="str">
        <f>E23</f>
        <v xml:space="preserve"> </v>
      </c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15.15" customHeight="1">
      <c r="A94" s="34"/>
      <c r="B94" s="35"/>
      <c r="C94" s="28" t="s">
        <v>28</v>
      </c>
      <c r="D94" s="36"/>
      <c r="E94" s="36"/>
      <c r="F94" s="23" t="str">
        <f>IF(E20="","",E20)</f>
        <v>Vyplň údaj</v>
      </c>
      <c r="G94" s="36"/>
      <c r="H94" s="36"/>
      <c r="I94" s="152" t="s">
        <v>33</v>
      </c>
      <c r="J94" s="32" t="str">
        <f>E26</f>
        <v>Jung</v>
      </c>
      <c r="K94" s="36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150"/>
      <c r="J95" s="36"/>
      <c r="K95" s="36"/>
      <c r="L95" s="5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9.28" customHeight="1">
      <c r="A96" s="34"/>
      <c r="B96" s="35"/>
      <c r="C96" s="193" t="s">
        <v>123</v>
      </c>
      <c r="D96" s="194"/>
      <c r="E96" s="194"/>
      <c r="F96" s="194"/>
      <c r="G96" s="194"/>
      <c r="H96" s="194"/>
      <c r="I96" s="195"/>
      <c r="J96" s="196" t="s">
        <v>124</v>
      </c>
      <c r="K96" s="194"/>
      <c r="L96" s="5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hidden="1" s="2" customFormat="1" ht="10.32" customHeight="1">
      <c r="A97" s="34"/>
      <c r="B97" s="35"/>
      <c r="C97" s="36"/>
      <c r="D97" s="36"/>
      <c r="E97" s="36"/>
      <c r="F97" s="36"/>
      <c r="G97" s="36"/>
      <c r="H97" s="36"/>
      <c r="I97" s="150"/>
      <c r="J97" s="36"/>
      <c r="K97" s="36"/>
      <c r="L97" s="59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hidden="1" s="2" customFormat="1" ht="22.8" customHeight="1">
      <c r="A98" s="34"/>
      <c r="B98" s="35"/>
      <c r="C98" s="197" t="s">
        <v>125</v>
      </c>
      <c r="D98" s="36"/>
      <c r="E98" s="36"/>
      <c r="F98" s="36"/>
      <c r="G98" s="36"/>
      <c r="H98" s="36"/>
      <c r="I98" s="150"/>
      <c r="J98" s="106">
        <f>J120</f>
        <v>0</v>
      </c>
      <c r="K98" s="36"/>
      <c r="L98" s="59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3" t="s">
        <v>126</v>
      </c>
    </row>
    <row r="99" hidden="1" s="2" customFormat="1" ht="21.84" customHeight="1">
      <c r="A99" s="34"/>
      <c r="B99" s="35"/>
      <c r="C99" s="36"/>
      <c r="D99" s="36"/>
      <c r="E99" s="36"/>
      <c r="F99" s="36"/>
      <c r="G99" s="36"/>
      <c r="H99" s="36"/>
      <c r="I99" s="150"/>
      <c r="J99" s="36"/>
      <c r="K99" s="36"/>
      <c r="L99" s="59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hidden="1" s="2" customFormat="1" ht="6.96" customHeight="1">
      <c r="A100" s="34"/>
      <c r="B100" s="62"/>
      <c r="C100" s="63"/>
      <c r="D100" s="63"/>
      <c r="E100" s="63"/>
      <c r="F100" s="63"/>
      <c r="G100" s="63"/>
      <c r="H100" s="63"/>
      <c r="I100" s="188"/>
      <c r="J100" s="63"/>
      <c r="K100" s="63"/>
      <c r="L100" s="59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hidden="1"/>
    <row r="102" hidden="1"/>
    <row r="103" hidden="1"/>
    <row r="104" s="2" customFormat="1" ht="6.96" customHeight="1">
      <c r="A104" s="34"/>
      <c r="B104" s="64"/>
      <c r="C104" s="65"/>
      <c r="D104" s="65"/>
      <c r="E104" s="65"/>
      <c r="F104" s="65"/>
      <c r="G104" s="65"/>
      <c r="H104" s="65"/>
      <c r="I104" s="191"/>
      <c r="J104" s="65"/>
      <c r="K104" s="65"/>
      <c r="L104" s="59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24.96" customHeight="1">
      <c r="A105" s="34"/>
      <c r="B105" s="35"/>
      <c r="C105" s="19" t="s">
        <v>127</v>
      </c>
      <c r="D105" s="36"/>
      <c r="E105" s="36"/>
      <c r="F105" s="36"/>
      <c r="G105" s="36"/>
      <c r="H105" s="36"/>
      <c r="I105" s="150"/>
      <c r="J105" s="36"/>
      <c r="K105" s="36"/>
      <c r="L105" s="59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6.96" customHeight="1">
      <c r="A106" s="34"/>
      <c r="B106" s="35"/>
      <c r="C106" s="36"/>
      <c r="D106" s="36"/>
      <c r="E106" s="36"/>
      <c r="F106" s="36"/>
      <c r="G106" s="36"/>
      <c r="H106" s="36"/>
      <c r="I106" s="150"/>
      <c r="J106" s="36"/>
      <c r="K106" s="36"/>
      <c r="L106" s="59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12" customHeight="1">
      <c r="A107" s="34"/>
      <c r="B107" s="35"/>
      <c r="C107" s="28" t="s">
        <v>16</v>
      </c>
      <c r="D107" s="36"/>
      <c r="E107" s="36"/>
      <c r="F107" s="36"/>
      <c r="G107" s="36"/>
      <c r="H107" s="36"/>
      <c r="I107" s="150"/>
      <c r="J107" s="36"/>
      <c r="K107" s="36"/>
      <c r="L107" s="59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6.5" customHeight="1">
      <c r="A108" s="34"/>
      <c r="B108" s="35"/>
      <c r="C108" s="36"/>
      <c r="D108" s="36"/>
      <c r="E108" s="192" t="str">
        <f>E7</f>
        <v>Opravné práce na trati Staňkov - Poběžovice</v>
      </c>
      <c r="F108" s="28"/>
      <c r="G108" s="28"/>
      <c r="H108" s="28"/>
      <c r="I108" s="150"/>
      <c r="J108" s="36"/>
      <c r="K108" s="36"/>
      <c r="L108" s="59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1" customFormat="1" ht="12" customHeight="1">
      <c r="B109" s="17"/>
      <c r="C109" s="28" t="s">
        <v>118</v>
      </c>
      <c r="D109" s="18"/>
      <c r="E109" s="18"/>
      <c r="F109" s="18"/>
      <c r="G109" s="18"/>
      <c r="H109" s="18"/>
      <c r="I109" s="142"/>
      <c r="J109" s="18"/>
      <c r="K109" s="18"/>
      <c r="L109" s="16"/>
    </row>
    <row r="110" s="2" customFormat="1" ht="16.5" customHeight="1">
      <c r="A110" s="34"/>
      <c r="B110" s="35"/>
      <c r="C110" s="36"/>
      <c r="D110" s="36"/>
      <c r="E110" s="192" t="s">
        <v>119</v>
      </c>
      <c r="F110" s="36"/>
      <c r="G110" s="36"/>
      <c r="H110" s="36"/>
      <c r="I110" s="150"/>
      <c r="J110" s="36"/>
      <c r="K110" s="36"/>
      <c r="L110" s="59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120</v>
      </c>
      <c r="D111" s="36"/>
      <c r="E111" s="36"/>
      <c r="F111" s="36"/>
      <c r="G111" s="36"/>
      <c r="H111" s="36"/>
      <c r="I111" s="150"/>
      <c r="J111" s="36"/>
      <c r="K111" s="36"/>
      <c r="L111" s="59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6.5" customHeight="1">
      <c r="A112" s="34"/>
      <c r="B112" s="35"/>
      <c r="C112" s="36"/>
      <c r="D112" s="36"/>
      <c r="E112" s="72" t="str">
        <f>E11</f>
        <v xml:space="preserve">SO 1.2 - Výhybka č. 20 + kolej 2a </v>
      </c>
      <c r="F112" s="36"/>
      <c r="G112" s="36"/>
      <c r="H112" s="36"/>
      <c r="I112" s="150"/>
      <c r="J112" s="36"/>
      <c r="K112" s="36"/>
      <c r="L112" s="59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6"/>
      <c r="D113" s="36"/>
      <c r="E113" s="36"/>
      <c r="F113" s="36"/>
      <c r="G113" s="36"/>
      <c r="H113" s="36"/>
      <c r="I113" s="150"/>
      <c r="J113" s="36"/>
      <c r="K113" s="36"/>
      <c r="L113" s="59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20</v>
      </c>
      <c r="D114" s="36"/>
      <c r="E114" s="36"/>
      <c r="F114" s="23" t="str">
        <f>F14</f>
        <v>TO Domažlice</v>
      </c>
      <c r="G114" s="36"/>
      <c r="H114" s="36"/>
      <c r="I114" s="152" t="s">
        <v>22</v>
      </c>
      <c r="J114" s="75" t="str">
        <f>IF(J14="","",J14)</f>
        <v>14. 3. 2019</v>
      </c>
      <c r="K114" s="36"/>
      <c r="L114" s="59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6"/>
      <c r="D115" s="36"/>
      <c r="E115" s="36"/>
      <c r="F115" s="36"/>
      <c r="G115" s="36"/>
      <c r="H115" s="36"/>
      <c r="I115" s="150"/>
      <c r="J115" s="36"/>
      <c r="K115" s="36"/>
      <c r="L115" s="59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5.15" customHeight="1">
      <c r="A116" s="34"/>
      <c r="B116" s="35"/>
      <c r="C116" s="28" t="s">
        <v>24</v>
      </c>
      <c r="D116" s="36"/>
      <c r="E116" s="36"/>
      <c r="F116" s="23" t="str">
        <f>E17</f>
        <v>SŽDC s.o. - OŘ Plzeň</v>
      </c>
      <c r="G116" s="36"/>
      <c r="H116" s="36"/>
      <c r="I116" s="152" t="s">
        <v>30</v>
      </c>
      <c r="J116" s="32" t="str">
        <f>E23</f>
        <v xml:space="preserve"> </v>
      </c>
      <c r="K116" s="36"/>
      <c r="L116" s="59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28</v>
      </c>
      <c r="D117" s="36"/>
      <c r="E117" s="36"/>
      <c r="F117" s="23" t="str">
        <f>IF(E20="","",E20)</f>
        <v>Vyplň údaj</v>
      </c>
      <c r="G117" s="36"/>
      <c r="H117" s="36"/>
      <c r="I117" s="152" t="s">
        <v>33</v>
      </c>
      <c r="J117" s="32" t="str">
        <f>E26</f>
        <v>Jung</v>
      </c>
      <c r="K117" s="36"/>
      <c r="L117" s="59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0.32" customHeight="1">
      <c r="A118" s="34"/>
      <c r="B118" s="35"/>
      <c r="C118" s="36"/>
      <c r="D118" s="36"/>
      <c r="E118" s="36"/>
      <c r="F118" s="36"/>
      <c r="G118" s="36"/>
      <c r="H118" s="36"/>
      <c r="I118" s="150"/>
      <c r="J118" s="36"/>
      <c r="K118" s="36"/>
      <c r="L118" s="59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9" customFormat="1" ht="29.28" customHeight="1">
      <c r="A119" s="198"/>
      <c r="B119" s="199"/>
      <c r="C119" s="200" t="s">
        <v>128</v>
      </c>
      <c r="D119" s="201" t="s">
        <v>62</v>
      </c>
      <c r="E119" s="201" t="s">
        <v>58</v>
      </c>
      <c r="F119" s="201" t="s">
        <v>59</v>
      </c>
      <c r="G119" s="201" t="s">
        <v>129</v>
      </c>
      <c r="H119" s="201" t="s">
        <v>130</v>
      </c>
      <c r="I119" s="202" t="s">
        <v>131</v>
      </c>
      <c r="J119" s="203" t="s">
        <v>124</v>
      </c>
      <c r="K119" s="204" t="s">
        <v>132</v>
      </c>
      <c r="L119" s="205"/>
      <c r="M119" s="96" t="s">
        <v>1</v>
      </c>
      <c r="N119" s="97" t="s">
        <v>41</v>
      </c>
      <c r="O119" s="97" t="s">
        <v>133</v>
      </c>
      <c r="P119" s="97" t="s">
        <v>134</v>
      </c>
      <c r="Q119" s="97" t="s">
        <v>135</v>
      </c>
      <c r="R119" s="97" t="s">
        <v>136</v>
      </c>
      <c r="S119" s="97" t="s">
        <v>137</v>
      </c>
      <c r="T119" s="98" t="s">
        <v>138</v>
      </c>
      <c r="U119" s="198"/>
      <c r="V119" s="198"/>
      <c r="W119" s="198"/>
      <c r="X119" s="198"/>
      <c r="Y119" s="198"/>
      <c r="Z119" s="198"/>
      <c r="AA119" s="198"/>
      <c r="AB119" s="198"/>
      <c r="AC119" s="198"/>
      <c r="AD119" s="198"/>
      <c r="AE119" s="198"/>
    </row>
    <row r="120" s="2" customFormat="1" ht="22.8" customHeight="1">
      <c r="A120" s="34"/>
      <c r="B120" s="35"/>
      <c r="C120" s="103" t="s">
        <v>139</v>
      </c>
      <c r="D120" s="36"/>
      <c r="E120" s="36"/>
      <c r="F120" s="36"/>
      <c r="G120" s="36"/>
      <c r="H120" s="36"/>
      <c r="I120" s="150"/>
      <c r="J120" s="206">
        <f>BK120</f>
        <v>0</v>
      </c>
      <c r="K120" s="36"/>
      <c r="L120" s="40"/>
      <c r="M120" s="99"/>
      <c r="N120" s="207"/>
      <c r="O120" s="100"/>
      <c r="P120" s="208">
        <f>SUM(P121:P187)</f>
        <v>0</v>
      </c>
      <c r="Q120" s="100"/>
      <c r="R120" s="208">
        <f>SUM(R121:R187)</f>
        <v>65.164400000000001</v>
      </c>
      <c r="S120" s="100"/>
      <c r="T120" s="209">
        <f>SUM(T121:T187)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3" t="s">
        <v>76</v>
      </c>
      <c r="AU120" s="13" t="s">
        <v>126</v>
      </c>
      <c r="BK120" s="210">
        <f>SUM(BK121:BK187)</f>
        <v>0</v>
      </c>
    </row>
    <row r="121" s="2" customFormat="1" ht="16.5" customHeight="1">
      <c r="A121" s="34"/>
      <c r="B121" s="35"/>
      <c r="C121" s="211" t="s">
        <v>84</v>
      </c>
      <c r="D121" s="211" t="s">
        <v>140</v>
      </c>
      <c r="E121" s="212" t="s">
        <v>383</v>
      </c>
      <c r="F121" s="213" t="s">
        <v>384</v>
      </c>
      <c r="G121" s="214" t="s">
        <v>143</v>
      </c>
      <c r="H121" s="215">
        <v>98</v>
      </c>
      <c r="I121" s="216"/>
      <c r="J121" s="217">
        <f>ROUND(I121*H121,2)</f>
        <v>0</v>
      </c>
      <c r="K121" s="218"/>
      <c r="L121" s="40"/>
      <c r="M121" s="219" t="s">
        <v>1</v>
      </c>
      <c r="N121" s="220" t="s">
        <v>42</v>
      </c>
      <c r="O121" s="87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23" t="s">
        <v>144</v>
      </c>
      <c r="AT121" s="223" t="s">
        <v>140</v>
      </c>
      <c r="AU121" s="223" t="s">
        <v>77</v>
      </c>
      <c r="AY121" s="13" t="s">
        <v>145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3" t="s">
        <v>84</v>
      </c>
      <c r="BK121" s="224">
        <f>ROUND(I121*H121,2)</f>
        <v>0</v>
      </c>
      <c r="BL121" s="13" t="s">
        <v>144</v>
      </c>
      <c r="BM121" s="223" t="s">
        <v>385</v>
      </c>
    </row>
    <row r="122" s="2" customFormat="1">
      <c r="A122" s="34"/>
      <c r="B122" s="35"/>
      <c r="C122" s="36"/>
      <c r="D122" s="225" t="s">
        <v>147</v>
      </c>
      <c r="E122" s="36"/>
      <c r="F122" s="226" t="s">
        <v>386</v>
      </c>
      <c r="G122" s="36"/>
      <c r="H122" s="36"/>
      <c r="I122" s="150"/>
      <c r="J122" s="36"/>
      <c r="K122" s="36"/>
      <c r="L122" s="40"/>
      <c r="M122" s="227"/>
      <c r="N122" s="228"/>
      <c r="O122" s="87"/>
      <c r="P122" s="87"/>
      <c r="Q122" s="87"/>
      <c r="R122" s="87"/>
      <c r="S122" s="87"/>
      <c r="T122" s="88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3" t="s">
        <v>147</v>
      </c>
      <c r="AU122" s="13" t="s">
        <v>77</v>
      </c>
    </row>
    <row r="123" s="10" customFormat="1">
      <c r="A123" s="10"/>
      <c r="B123" s="229"/>
      <c r="C123" s="230"/>
      <c r="D123" s="225" t="s">
        <v>149</v>
      </c>
      <c r="E123" s="231" t="s">
        <v>1</v>
      </c>
      <c r="F123" s="232" t="s">
        <v>387</v>
      </c>
      <c r="G123" s="230"/>
      <c r="H123" s="233">
        <v>98</v>
      </c>
      <c r="I123" s="234"/>
      <c r="J123" s="230"/>
      <c r="K123" s="230"/>
      <c r="L123" s="235"/>
      <c r="M123" s="236"/>
      <c r="N123" s="237"/>
      <c r="O123" s="237"/>
      <c r="P123" s="237"/>
      <c r="Q123" s="237"/>
      <c r="R123" s="237"/>
      <c r="S123" s="237"/>
      <c r="T123" s="238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T123" s="239" t="s">
        <v>149</v>
      </c>
      <c r="AU123" s="239" t="s">
        <v>77</v>
      </c>
      <c r="AV123" s="10" t="s">
        <v>86</v>
      </c>
      <c r="AW123" s="10" t="s">
        <v>32</v>
      </c>
      <c r="AX123" s="10" t="s">
        <v>84</v>
      </c>
      <c r="AY123" s="239" t="s">
        <v>145</v>
      </c>
    </row>
    <row r="124" s="2" customFormat="1" ht="16.5" customHeight="1">
      <c r="A124" s="34"/>
      <c r="B124" s="35"/>
      <c r="C124" s="211" t="s">
        <v>86</v>
      </c>
      <c r="D124" s="211" t="s">
        <v>140</v>
      </c>
      <c r="E124" s="212" t="s">
        <v>388</v>
      </c>
      <c r="F124" s="213" t="s">
        <v>389</v>
      </c>
      <c r="G124" s="214" t="s">
        <v>157</v>
      </c>
      <c r="H124" s="215">
        <v>42</v>
      </c>
      <c r="I124" s="216"/>
      <c r="J124" s="217">
        <f>ROUND(I124*H124,2)</f>
        <v>0</v>
      </c>
      <c r="K124" s="218"/>
      <c r="L124" s="40"/>
      <c r="M124" s="219" t="s">
        <v>1</v>
      </c>
      <c r="N124" s="220" t="s">
        <v>42</v>
      </c>
      <c r="O124" s="87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23" t="s">
        <v>144</v>
      </c>
      <c r="AT124" s="223" t="s">
        <v>140</v>
      </c>
      <c r="AU124" s="223" t="s">
        <v>77</v>
      </c>
      <c r="AY124" s="13" t="s">
        <v>145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3" t="s">
        <v>84</v>
      </c>
      <c r="BK124" s="224">
        <f>ROUND(I124*H124,2)</f>
        <v>0</v>
      </c>
      <c r="BL124" s="13" t="s">
        <v>144</v>
      </c>
      <c r="BM124" s="223" t="s">
        <v>390</v>
      </c>
    </row>
    <row r="125" s="2" customFormat="1">
      <c r="A125" s="34"/>
      <c r="B125" s="35"/>
      <c r="C125" s="36"/>
      <c r="D125" s="225" t="s">
        <v>147</v>
      </c>
      <c r="E125" s="36"/>
      <c r="F125" s="226" t="s">
        <v>391</v>
      </c>
      <c r="G125" s="36"/>
      <c r="H125" s="36"/>
      <c r="I125" s="150"/>
      <c r="J125" s="36"/>
      <c r="K125" s="36"/>
      <c r="L125" s="40"/>
      <c r="M125" s="227"/>
      <c r="N125" s="228"/>
      <c r="O125" s="87"/>
      <c r="P125" s="87"/>
      <c r="Q125" s="87"/>
      <c r="R125" s="87"/>
      <c r="S125" s="87"/>
      <c r="T125" s="88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3" t="s">
        <v>147</v>
      </c>
      <c r="AU125" s="13" t="s">
        <v>77</v>
      </c>
    </row>
    <row r="126" s="10" customFormat="1">
      <c r="A126" s="10"/>
      <c r="B126" s="229"/>
      <c r="C126" s="230"/>
      <c r="D126" s="225" t="s">
        <v>149</v>
      </c>
      <c r="E126" s="231" t="s">
        <v>1</v>
      </c>
      <c r="F126" s="232" t="s">
        <v>392</v>
      </c>
      <c r="G126" s="230"/>
      <c r="H126" s="233">
        <v>42</v>
      </c>
      <c r="I126" s="234"/>
      <c r="J126" s="230"/>
      <c r="K126" s="230"/>
      <c r="L126" s="235"/>
      <c r="M126" s="236"/>
      <c r="N126" s="237"/>
      <c r="O126" s="237"/>
      <c r="P126" s="237"/>
      <c r="Q126" s="237"/>
      <c r="R126" s="237"/>
      <c r="S126" s="237"/>
      <c r="T126" s="238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T126" s="239" t="s">
        <v>149</v>
      </c>
      <c r="AU126" s="239" t="s">
        <v>77</v>
      </c>
      <c r="AV126" s="10" t="s">
        <v>86</v>
      </c>
      <c r="AW126" s="10" t="s">
        <v>32</v>
      </c>
      <c r="AX126" s="10" t="s">
        <v>77</v>
      </c>
      <c r="AY126" s="239" t="s">
        <v>145</v>
      </c>
    </row>
    <row r="127" s="11" customFormat="1">
      <c r="A127" s="11"/>
      <c r="B127" s="240"/>
      <c r="C127" s="241"/>
      <c r="D127" s="225" t="s">
        <v>149</v>
      </c>
      <c r="E127" s="242" t="s">
        <v>1</v>
      </c>
      <c r="F127" s="243" t="s">
        <v>154</v>
      </c>
      <c r="G127" s="241"/>
      <c r="H127" s="244">
        <v>42</v>
      </c>
      <c r="I127" s="245"/>
      <c r="J127" s="241"/>
      <c r="K127" s="241"/>
      <c r="L127" s="246"/>
      <c r="M127" s="247"/>
      <c r="N127" s="248"/>
      <c r="O127" s="248"/>
      <c r="P127" s="248"/>
      <c r="Q127" s="248"/>
      <c r="R127" s="248"/>
      <c r="S127" s="248"/>
      <c r="T127" s="249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T127" s="250" t="s">
        <v>149</v>
      </c>
      <c r="AU127" s="250" t="s">
        <v>77</v>
      </c>
      <c r="AV127" s="11" t="s">
        <v>144</v>
      </c>
      <c r="AW127" s="11" t="s">
        <v>32</v>
      </c>
      <c r="AX127" s="11" t="s">
        <v>84</v>
      </c>
      <c r="AY127" s="250" t="s">
        <v>145</v>
      </c>
    </row>
    <row r="128" s="2" customFormat="1" ht="16.5" customHeight="1">
      <c r="A128" s="34"/>
      <c r="B128" s="35"/>
      <c r="C128" s="211" t="s">
        <v>161</v>
      </c>
      <c r="D128" s="211" t="s">
        <v>140</v>
      </c>
      <c r="E128" s="212" t="s">
        <v>393</v>
      </c>
      <c r="F128" s="213" t="s">
        <v>394</v>
      </c>
      <c r="G128" s="214" t="s">
        <v>157</v>
      </c>
      <c r="H128" s="215">
        <v>42</v>
      </c>
      <c r="I128" s="216"/>
      <c r="J128" s="217">
        <f>ROUND(I128*H128,2)</f>
        <v>0</v>
      </c>
      <c r="K128" s="218"/>
      <c r="L128" s="40"/>
      <c r="M128" s="219" t="s">
        <v>1</v>
      </c>
      <c r="N128" s="220" t="s">
        <v>42</v>
      </c>
      <c r="O128" s="87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23" t="s">
        <v>144</v>
      </c>
      <c r="AT128" s="223" t="s">
        <v>140</v>
      </c>
      <c r="AU128" s="223" t="s">
        <v>77</v>
      </c>
      <c r="AY128" s="13" t="s">
        <v>145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3" t="s">
        <v>84</v>
      </c>
      <c r="BK128" s="224">
        <f>ROUND(I128*H128,2)</f>
        <v>0</v>
      </c>
      <c r="BL128" s="13" t="s">
        <v>144</v>
      </c>
      <c r="BM128" s="223" t="s">
        <v>395</v>
      </c>
    </row>
    <row r="129" s="2" customFormat="1">
      <c r="A129" s="34"/>
      <c r="B129" s="35"/>
      <c r="C129" s="36"/>
      <c r="D129" s="225" t="s">
        <v>147</v>
      </c>
      <c r="E129" s="36"/>
      <c r="F129" s="226" t="s">
        <v>396</v>
      </c>
      <c r="G129" s="36"/>
      <c r="H129" s="36"/>
      <c r="I129" s="150"/>
      <c r="J129" s="36"/>
      <c r="K129" s="36"/>
      <c r="L129" s="40"/>
      <c r="M129" s="227"/>
      <c r="N129" s="228"/>
      <c r="O129" s="87"/>
      <c r="P129" s="87"/>
      <c r="Q129" s="87"/>
      <c r="R129" s="87"/>
      <c r="S129" s="87"/>
      <c r="T129" s="88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3" t="s">
        <v>147</v>
      </c>
      <c r="AU129" s="13" t="s">
        <v>77</v>
      </c>
    </row>
    <row r="130" s="2" customFormat="1" ht="16.5" customHeight="1">
      <c r="A130" s="34"/>
      <c r="B130" s="35"/>
      <c r="C130" s="211" t="s">
        <v>144</v>
      </c>
      <c r="D130" s="211" t="s">
        <v>140</v>
      </c>
      <c r="E130" s="212" t="s">
        <v>397</v>
      </c>
      <c r="F130" s="213" t="s">
        <v>398</v>
      </c>
      <c r="G130" s="214" t="s">
        <v>157</v>
      </c>
      <c r="H130" s="215">
        <v>3</v>
      </c>
      <c r="I130" s="216"/>
      <c r="J130" s="217">
        <f>ROUND(I130*H130,2)</f>
        <v>0</v>
      </c>
      <c r="K130" s="218"/>
      <c r="L130" s="40"/>
      <c r="M130" s="219" t="s">
        <v>1</v>
      </c>
      <c r="N130" s="220" t="s">
        <v>42</v>
      </c>
      <c r="O130" s="87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23" t="s">
        <v>144</v>
      </c>
      <c r="AT130" s="223" t="s">
        <v>140</v>
      </c>
      <c r="AU130" s="223" t="s">
        <v>77</v>
      </c>
      <c r="AY130" s="13" t="s">
        <v>145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3" t="s">
        <v>84</v>
      </c>
      <c r="BK130" s="224">
        <f>ROUND(I130*H130,2)</f>
        <v>0</v>
      </c>
      <c r="BL130" s="13" t="s">
        <v>144</v>
      </c>
      <c r="BM130" s="223" t="s">
        <v>399</v>
      </c>
    </row>
    <row r="131" s="2" customFormat="1">
      <c r="A131" s="34"/>
      <c r="B131" s="35"/>
      <c r="C131" s="36"/>
      <c r="D131" s="225" t="s">
        <v>147</v>
      </c>
      <c r="E131" s="36"/>
      <c r="F131" s="226" t="s">
        <v>400</v>
      </c>
      <c r="G131" s="36"/>
      <c r="H131" s="36"/>
      <c r="I131" s="150"/>
      <c r="J131" s="36"/>
      <c r="K131" s="36"/>
      <c r="L131" s="40"/>
      <c r="M131" s="227"/>
      <c r="N131" s="228"/>
      <c r="O131" s="87"/>
      <c r="P131" s="87"/>
      <c r="Q131" s="87"/>
      <c r="R131" s="87"/>
      <c r="S131" s="87"/>
      <c r="T131" s="88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3" t="s">
        <v>147</v>
      </c>
      <c r="AU131" s="13" t="s">
        <v>77</v>
      </c>
    </row>
    <row r="132" s="2" customFormat="1" ht="16.5" customHeight="1">
      <c r="A132" s="34"/>
      <c r="B132" s="35"/>
      <c r="C132" s="251" t="s">
        <v>172</v>
      </c>
      <c r="D132" s="251" t="s">
        <v>173</v>
      </c>
      <c r="E132" s="252" t="s">
        <v>174</v>
      </c>
      <c r="F132" s="253" t="s">
        <v>175</v>
      </c>
      <c r="G132" s="254" t="s">
        <v>176</v>
      </c>
      <c r="H132" s="255">
        <v>59.555999999999997</v>
      </c>
      <c r="I132" s="256"/>
      <c r="J132" s="257">
        <f>ROUND(I132*H132,2)</f>
        <v>0</v>
      </c>
      <c r="K132" s="258"/>
      <c r="L132" s="259"/>
      <c r="M132" s="260" t="s">
        <v>1</v>
      </c>
      <c r="N132" s="261" t="s">
        <v>42</v>
      </c>
      <c r="O132" s="87"/>
      <c r="P132" s="221">
        <f>O132*H132</f>
        <v>0</v>
      </c>
      <c r="Q132" s="221">
        <v>1</v>
      </c>
      <c r="R132" s="221">
        <f>Q132*H132</f>
        <v>59.555999999999997</v>
      </c>
      <c r="S132" s="221">
        <v>0</v>
      </c>
      <c r="T132" s="222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23" t="s">
        <v>192</v>
      </c>
      <c r="AT132" s="223" t="s">
        <v>173</v>
      </c>
      <c r="AU132" s="223" t="s">
        <v>77</v>
      </c>
      <c r="AY132" s="13" t="s">
        <v>145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3" t="s">
        <v>84</v>
      </c>
      <c r="BK132" s="224">
        <f>ROUND(I132*H132,2)</f>
        <v>0</v>
      </c>
      <c r="BL132" s="13" t="s">
        <v>144</v>
      </c>
      <c r="BM132" s="223" t="s">
        <v>401</v>
      </c>
    </row>
    <row r="133" s="2" customFormat="1">
      <c r="A133" s="34"/>
      <c r="B133" s="35"/>
      <c r="C133" s="36"/>
      <c r="D133" s="225" t="s">
        <v>147</v>
      </c>
      <c r="E133" s="36"/>
      <c r="F133" s="226" t="s">
        <v>175</v>
      </c>
      <c r="G133" s="36"/>
      <c r="H133" s="36"/>
      <c r="I133" s="150"/>
      <c r="J133" s="36"/>
      <c r="K133" s="36"/>
      <c r="L133" s="40"/>
      <c r="M133" s="227"/>
      <c r="N133" s="228"/>
      <c r="O133" s="87"/>
      <c r="P133" s="87"/>
      <c r="Q133" s="87"/>
      <c r="R133" s="87"/>
      <c r="S133" s="87"/>
      <c r="T133" s="88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3" t="s">
        <v>147</v>
      </c>
      <c r="AU133" s="13" t="s">
        <v>77</v>
      </c>
    </row>
    <row r="134" s="10" customFormat="1">
      <c r="A134" s="10"/>
      <c r="B134" s="229"/>
      <c r="C134" s="230"/>
      <c r="D134" s="225" t="s">
        <v>149</v>
      </c>
      <c r="E134" s="231" t="s">
        <v>1</v>
      </c>
      <c r="F134" s="232" t="s">
        <v>402</v>
      </c>
      <c r="G134" s="230"/>
      <c r="H134" s="233">
        <v>59.555999999999997</v>
      </c>
      <c r="I134" s="234"/>
      <c r="J134" s="230"/>
      <c r="K134" s="230"/>
      <c r="L134" s="235"/>
      <c r="M134" s="236"/>
      <c r="N134" s="237"/>
      <c r="O134" s="237"/>
      <c r="P134" s="237"/>
      <c r="Q134" s="237"/>
      <c r="R134" s="237"/>
      <c r="S134" s="237"/>
      <c r="T134" s="238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T134" s="239" t="s">
        <v>149</v>
      </c>
      <c r="AU134" s="239" t="s">
        <v>77</v>
      </c>
      <c r="AV134" s="10" t="s">
        <v>86</v>
      </c>
      <c r="AW134" s="10" t="s">
        <v>32</v>
      </c>
      <c r="AX134" s="10" t="s">
        <v>84</v>
      </c>
      <c r="AY134" s="239" t="s">
        <v>145</v>
      </c>
    </row>
    <row r="135" s="2" customFormat="1" ht="16.5" customHeight="1">
      <c r="A135" s="34"/>
      <c r="B135" s="35"/>
      <c r="C135" s="251" t="s">
        <v>180</v>
      </c>
      <c r="D135" s="251" t="s">
        <v>173</v>
      </c>
      <c r="E135" s="252" t="s">
        <v>403</v>
      </c>
      <c r="F135" s="253" t="s">
        <v>404</v>
      </c>
      <c r="G135" s="254" t="s">
        <v>176</v>
      </c>
      <c r="H135" s="255">
        <v>4.5</v>
      </c>
      <c r="I135" s="256"/>
      <c r="J135" s="257">
        <f>ROUND(I135*H135,2)</f>
        <v>0</v>
      </c>
      <c r="K135" s="258"/>
      <c r="L135" s="259"/>
      <c r="M135" s="260" t="s">
        <v>1</v>
      </c>
      <c r="N135" s="261" t="s">
        <v>42</v>
      </c>
      <c r="O135" s="87"/>
      <c r="P135" s="221">
        <f>O135*H135</f>
        <v>0</v>
      </c>
      <c r="Q135" s="221">
        <v>1</v>
      </c>
      <c r="R135" s="221">
        <f>Q135*H135</f>
        <v>4.5</v>
      </c>
      <c r="S135" s="221">
        <v>0</v>
      </c>
      <c r="T135" s="222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23" t="s">
        <v>192</v>
      </c>
      <c r="AT135" s="223" t="s">
        <v>173</v>
      </c>
      <c r="AU135" s="223" t="s">
        <v>77</v>
      </c>
      <c r="AY135" s="13" t="s">
        <v>145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3" t="s">
        <v>84</v>
      </c>
      <c r="BK135" s="224">
        <f>ROUND(I135*H135,2)</f>
        <v>0</v>
      </c>
      <c r="BL135" s="13" t="s">
        <v>144</v>
      </c>
      <c r="BM135" s="223" t="s">
        <v>405</v>
      </c>
    </row>
    <row r="136" s="2" customFormat="1">
      <c r="A136" s="34"/>
      <c r="B136" s="35"/>
      <c r="C136" s="36"/>
      <c r="D136" s="225" t="s">
        <v>147</v>
      </c>
      <c r="E136" s="36"/>
      <c r="F136" s="226" t="s">
        <v>404</v>
      </c>
      <c r="G136" s="36"/>
      <c r="H136" s="36"/>
      <c r="I136" s="150"/>
      <c r="J136" s="36"/>
      <c r="K136" s="36"/>
      <c r="L136" s="40"/>
      <c r="M136" s="227"/>
      <c r="N136" s="228"/>
      <c r="O136" s="87"/>
      <c r="P136" s="87"/>
      <c r="Q136" s="87"/>
      <c r="R136" s="87"/>
      <c r="S136" s="87"/>
      <c r="T136" s="88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3" t="s">
        <v>147</v>
      </c>
      <c r="AU136" s="13" t="s">
        <v>77</v>
      </c>
    </row>
    <row r="137" s="10" customFormat="1">
      <c r="A137" s="10"/>
      <c r="B137" s="229"/>
      <c r="C137" s="230"/>
      <c r="D137" s="225" t="s">
        <v>149</v>
      </c>
      <c r="E137" s="231" t="s">
        <v>1</v>
      </c>
      <c r="F137" s="232" t="s">
        <v>406</v>
      </c>
      <c r="G137" s="230"/>
      <c r="H137" s="233">
        <v>4.5</v>
      </c>
      <c r="I137" s="234"/>
      <c r="J137" s="230"/>
      <c r="K137" s="230"/>
      <c r="L137" s="235"/>
      <c r="M137" s="236"/>
      <c r="N137" s="237"/>
      <c r="O137" s="237"/>
      <c r="P137" s="237"/>
      <c r="Q137" s="237"/>
      <c r="R137" s="237"/>
      <c r="S137" s="237"/>
      <c r="T137" s="238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T137" s="239" t="s">
        <v>149</v>
      </c>
      <c r="AU137" s="239" t="s">
        <v>77</v>
      </c>
      <c r="AV137" s="10" t="s">
        <v>86</v>
      </c>
      <c r="AW137" s="10" t="s">
        <v>32</v>
      </c>
      <c r="AX137" s="10" t="s">
        <v>84</v>
      </c>
      <c r="AY137" s="239" t="s">
        <v>145</v>
      </c>
    </row>
    <row r="138" s="2" customFormat="1" ht="16.5" customHeight="1">
      <c r="A138" s="34"/>
      <c r="B138" s="35"/>
      <c r="C138" s="211" t="s">
        <v>186</v>
      </c>
      <c r="D138" s="211" t="s">
        <v>140</v>
      </c>
      <c r="E138" s="212" t="s">
        <v>407</v>
      </c>
      <c r="F138" s="213" t="s">
        <v>408</v>
      </c>
      <c r="G138" s="214" t="s">
        <v>183</v>
      </c>
      <c r="H138" s="215">
        <v>32</v>
      </c>
      <c r="I138" s="216"/>
      <c r="J138" s="217">
        <f>ROUND(I138*H138,2)</f>
        <v>0</v>
      </c>
      <c r="K138" s="218"/>
      <c r="L138" s="40"/>
      <c r="M138" s="219" t="s">
        <v>1</v>
      </c>
      <c r="N138" s="220" t="s">
        <v>42</v>
      </c>
      <c r="O138" s="87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23" t="s">
        <v>144</v>
      </c>
      <c r="AT138" s="223" t="s">
        <v>140</v>
      </c>
      <c r="AU138" s="223" t="s">
        <v>77</v>
      </c>
      <c r="AY138" s="13" t="s">
        <v>145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3" t="s">
        <v>84</v>
      </c>
      <c r="BK138" s="224">
        <f>ROUND(I138*H138,2)</f>
        <v>0</v>
      </c>
      <c r="BL138" s="13" t="s">
        <v>144</v>
      </c>
      <c r="BM138" s="223" t="s">
        <v>409</v>
      </c>
    </row>
    <row r="139" s="2" customFormat="1">
      <c r="A139" s="34"/>
      <c r="B139" s="35"/>
      <c r="C139" s="36"/>
      <c r="D139" s="225" t="s">
        <v>147</v>
      </c>
      <c r="E139" s="36"/>
      <c r="F139" s="226" t="s">
        <v>410</v>
      </c>
      <c r="G139" s="36"/>
      <c r="H139" s="36"/>
      <c r="I139" s="150"/>
      <c r="J139" s="36"/>
      <c r="K139" s="36"/>
      <c r="L139" s="40"/>
      <c r="M139" s="227"/>
      <c r="N139" s="228"/>
      <c r="O139" s="87"/>
      <c r="P139" s="87"/>
      <c r="Q139" s="87"/>
      <c r="R139" s="87"/>
      <c r="S139" s="87"/>
      <c r="T139" s="88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3" t="s">
        <v>147</v>
      </c>
      <c r="AU139" s="13" t="s">
        <v>77</v>
      </c>
    </row>
    <row r="140" s="2" customFormat="1" ht="16.5" customHeight="1">
      <c r="A140" s="34"/>
      <c r="B140" s="35"/>
      <c r="C140" s="211" t="s">
        <v>192</v>
      </c>
      <c r="D140" s="211" t="s">
        <v>140</v>
      </c>
      <c r="E140" s="212" t="s">
        <v>411</v>
      </c>
      <c r="F140" s="213" t="s">
        <v>412</v>
      </c>
      <c r="G140" s="214" t="s">
        <v>183</v>
      </c>
      <c r="H140" s="215">
        <v>30</v>
      </c>
      <c r="I140" s="216"/>
      <c r="J140" s="217">
        <f>ROUND(I140*H140,2)</f>
        <v>0</v>
      </c>
      <c r="K140" s="218"/>
      <c r="L140" s="40"/>
      <c r="M140" s="219" t="s">
        <v>1</v>
      </c>
      <c r="N140" s="220" t="s">
        <v>42</v>
      </c>
      <c r="O140" s="87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23" t="s">
        <v>144</v>
      </c>
      <c r="AT140" s="223" t="s">
        <v>140</v>
      </c>
      <c r="AU140" s="223" t="s">
        <v>77</v>
      </c>
      <c r="AY140" s="13" t="s">
        <v>145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3" t="s">
        <v>84</v>
      </c>
      <c r="BK140" s="224">
        <f>ROUND(I140*H140,2)</f>
        <v>0</v>
      </c>
      <c r="BL140" s="13" t="s">
        <v>144</v>
      </c>
      <c r="BM140" s="223" t="s">
        <v>413</v>
      </c>
    </row>
    <row r="141" s="2" customFormat="1">
      <c r="A141" s="34"/>
      <c r="B141" s="35"/>
      <c r="C141" s="36"/>
      <c r="D141" s="225" t="s">
        <v>147</v>
      </c>
      <c r="E141" s="36"/>
      <c r="F141" s="226" t="s">
        <v>414</v>
      </c>
      <c r="G141" s="36"/>
      <c r="H141" s="36"/>
      <c r="I141" s="150"/>
      <c r="J141" s="36"/>
      <c r="K141" s="36"/>
      <c r="L141" s="40"/>
      <c r="M141" s="227"/>
      <c r="N141" s="228"/>
      <c r="O141" s="87"/>
      <c r="P141" s="87"/>
      <c r="Q141" s="87"/>
      <c r="R141" s="87"/>
      <c r="S141" s="87"/>
      <c r="T141" s="88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3" t="s">
        <v>147</v>
      </c>
      <c r="AU141" s="13" t="s">
        <v>77</v>
      </c>
    </row>
    <row r="142" s="2" customFormat="1" ht="24" customHeight="1">
      <c r="A142" s="34"/>
      <c r="B142" s="35"/>
      <c r="C142" s="211" t="s">
        <v>199</v>
      </c>
      <c r="D142" s="211" t="s">
        <v>140</v>
      </c>
      <c r="E142" s="212" t="s">
        <v>415</v>
      </c>
      <c r="F142" s="213" t="s">
        <v>416</v>
      </c>
      <c r="G142" s="214" t="s">
        <v>183</v>
      </c>
      <c r="H142" s="215">
        <v>23</v>
      </c>
      <c r="I142" s="216"/>
      <c r="J142" s="217">
        <f>ROUND(I142*H142,2)</f>
        <v>0</v>
      </c>
      <c r="K142" s="218"/>
      <c r="L142" s="40"/>
      <c r="M142" s="219" t="s">
        <v>1</v>
      </c>
      <c r="N142" s="220" t="s">
        <v>42</v>
      </c>
      <c r="O142" s="87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23" t="s">
        <v>144</v>
      </c>
      <c r="AT142" s="223" t="s">
        <v>140</v>
      </c>
      <c r="AU142" s="223" t="s">
        <v>77</v>
      </c>
      <c r="AY142" s="13" t="s">
        <v>145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3" t="s">
        <v>84</v>
      </c>
      <c r="BK142" s="224">
        <f>ROUND(I142*H142,2)</f>
        <v>0</v>
      </c>
      <c r="BL142" s="13" t="s">
        <v>144</v>
      </c>
      <c r="BM142" s="223" t="s">
        <v>417</v>
      </c>
    </row>
    <row r="143" s="2" customFormat="1">
      <c r="A143" s="34"/>
      <c r="B143" s="35"/>
      <c r="C143" s="36"/>
      <c r="D143" s="225" t="s">
        <v>147</v>
      </c>
      <c r="E143" s="36"/>
      <c r="F143" s="226" t="s">
        <v>418</v>
      </c>
      <c r="G143" s="36"/>
      <c r="H143" s="36"/>
      <c r="I143" s="150"/>
      <c r="J143" s="36"/>
      <c r="K143" s="36"/>
      <c r="L143" s="40"/>
      <c r="M143" s="227"/>
      <c r="N143" s="228"/>
      <c r="O143" s="87"/>
      <c r="P143" s="87"/>
      <c r="Q143" s="87"/>
      <c r="R143" s="87"/>
      <c r="S143" s="87"/>
      <c r="T143" s="88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3" t="s">
        <v>147</v>
      </c>
      <c r="AU143" s="13" t="s">
        <v>77</v>
      </c>
    </row>
    <row r="144" s="2" customFormat="1" ht="24" customHeight="1">
      <c r="A144" s="34"/>
      <c r="B144" s="35"/>
      <c r="C144" s="211" t="s">
        <v>206</v>
      </c>
      <c r="D144" s="211" t="s">
        <v>140</v>
      </c>
      <c r="E144" s="212" t="s">
        <v>419</v>
      </c>
      <c r="F144" s="213" t="s">
        <v>420</v>
      </c>
      <c r="G144" s="214" t="s">
        <v>183</v>
      </c>
      <c r="H144" s="215">
        <v>11</v>
      </c>
      <c r="I144" s="216"/>
      <c r="J144" s="217">
        <f>ROUND(I144*H144,2)</f>
        <v>0</v>
      </c>
      <c r="K144" s="218"/>
      <c r="L144" s="40"/>
      <c r="M144" s="219" t="s">
        <v>1</v>
      </c>
      <c r="N144" s="220" t="s">
        <v>42</v>
      </c>
      <c r="O144" s="87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23" t="s">
        <v>144</v>
      </c>
      <c r="AT144" s="223" t="s">
        <v>140</v>
      </c>
      <c r="AU144" s="223" t="s">
        <v>77</v>
      </c>
      <c r="AY144" s="13" t="s">
        <v>145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3" t="s">
        <v>84</v>
      </c>
      <c r="BK144" s="224">
        <f>ROUND(I144*H144,2)</f>
        <v>0</v>
      </c>
      <c r="BL144" s="13" t="s">
        <v>144</v>
      </c>
      <c r="BM144" s="223" t="s">
        <v>421</v>
      </c>
    </row>
    <row r="145" s="2" customFormat="1">
      <c r="A145" s="34"/>
      <c r="B145" s="35"/>
      <c r="C145" s="36"/>
      <c r="D145" s="225" t="s">
        <v>147</v>
      </c>
      <c r="E145" s="36"/>
      <c r="F145" s="226" t="s">
        <v>422</v>
      </c>
      <c r="G145" s="36"/>
      <c r="H145" s="36"/>
      <c r="I145" s="150"/>
      <c r="J145" s="36"/>
      <c r="K145" s="36"/>
      <c r="L145" s="40"/>
      <c r="M145" s="227"/>
      <c r="N145" s="228"/>
      <c r="O145" s="87"/>
      <c r="P145" s="87"/>
      <c r="Q145" s="87"/>
      <c r="R145" s="87"/>
      <c r="S145" s="87"/>
      <c r="T145" s="88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3" t="s">
        <v>147</v>
      </c>
      <c r="AU145" s="13" t="s">
        <v>77</v>
      </c>
    </row>
    <row r="146" s="2" customFormat="1" ht="16.5" customHeight="1">
      <c r="A146" s="34"/>
      <c r="B146" s="35"/>
      <c r="C146" s="251" t="s">
        <v>212</v>
      </c>
      <c r="D146" s="251" t="s">
        <v>173</v>
      </c>
      <c r="E146" s="252" t="s">
        <v>423</v>
      </c>
      <c r="F146" s="253" t="s">
        <v>424</v>
      </c>
      <c r="G146" s="254" t="s">
        <v>183</v>
      </c>
      <c r="H146" s="255">
        <v>472</v>
      </c>
      <c r="I146" s="256"/>
      <c r="J146" s="257">
        <f>ROUND(I146*H146,2)</f>
        <v>0</v>
      </c>
      <c r="K146" s="258"/>
      <c r="L146" s="259"/>
      <c r="M146" s="260" t="s">
        <v>1</v>
      </c>
      <c r="N146" s="261" t="s">
        <v>42</v>
      </c>
      <c r="O146" s="87"/>
      <c r="P146" s="221">
        <f>O146*H146</f>
        <v>0</v>
      </c>
      <c r="Q146" s="221">
        <v>0.00051999999999999995</v>
      </c>
      <c r="R146" s="221">
        <f>Q146*H146</f>
        <v>0.24543999999999999</v>
      </c>
      <c r="S146" s="221">
        <v>0</v>
      </c>
      <c r="T146" s="222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23" t="s">
        <v>192</v>
      </c>
      <c r="AT146" s="223" t="s">
        <v>173</v>
      </c>
      <c r="AU146" s="223" t="s">
        <v>77</v>
      </c>
      <c r="AY146" s="13" t="s">
        <v>145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3" t="s">
        <v>84</v>
      </c>
      <c r="BK146" s="224">
        <f>ROUND(I146*H146,2)</f>
        <v>0</v>
      </c>
      <c r="BL146" s="13" t="s">
        <v>144</v>
      </c>
      <c r="BM146" s="223" t="s">
        <v>425</v>
      </c>
    </row>
    <row r="147" s="2" customFormat="1">
      <c r="A147" s="34"/>
      <c r="B147" s="35"/>
      <c r="C147" s="36"/>
      <c r="D147" s="225" t="s">
        <v>147</v>
      </c>
      <c r="E147" s="36"/>
      <c r="F147" s="226" t="s">
        <v>424</v>
      </c>
      <c r="G147" s="36"/>
      <c r="H147" s="36"/>
      <c r="I147" s="150"/>
      <c r="J147" s="36"/>
      <c r="K147" s="36"/>
      <c r="L147" s="40"/>
      <c r="M147" s="227"/>
      <c r="N147" s="228"/>
      <c r="O147" s="87"/>
      <c r="P147" s="87"/>
      <c r="Q147" s="87"/>
      <c r="R147" s="87"/>
      <c r="S147" s="87"/>
      <c r="T147" s="88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3" t="s">
        <v>147</v>
      </c>
      <c r="AU147" s="13" t="s">
        <v>77</v>
      </c>
    </row>
    <row r="148" s="2" customFormat="1" ht="16.5" customHeight="1">
      <c r="A148" s="34"/>
      <c r="B148" s="35"/>
      <c r="C148" s="251" t="s">
        <v>219</v>
      </c>
      <c r="D148" s="251" t="s">
        <v>173</v>
      </c>
      <c r="E148" s="252" t="s">
        <v>426</v>
      </c>
      <c r="F148" s="253" t="s">
        <v>427</v>
      </c>
      <c r="G148" s="254" t="s">
        <v>183</v>
      </c>
      <c r="H148" s="255">
        <v>312</v>
      </c>
      <c r="I148" s="256"/>
      <c r="J148" s="257">
        <f>ROUND(I148*H148,2)</f>
        <v>0</v>
      </c>
      <c r="K148" s="258"/>
      <c r="L148" s="259"/>
      <c r="M148" s="260" t="s">
        <v>1</v>
      </c>
      <c r="N148" s="261" t="s">
        <v>42</v>
      </c>
      <c r="O148" s="87"/>
      <c r="P148" s="221">
        <f>O148*H148</f>
        <v>0</v>
      </c>
      <c r="Q148" s="221">
        <v>0.00056999999999999998</v>
      </c>
      <c r="R148" s="221">
        <f>Q148*H148</f>
        <v>0.17784</v>
      </c>
      <c r="S148" s="221">
        <v>0</v>
      </c>
      <c r="T148" s="22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23" t="s">
        <v>192</v>
      </c>
      <c r="AT148" s="223" t="s">
        <v>173</v>
      </c>
      <c r="AU148" s="223" t="s">
        <v>77</v>
      </c>
      <c r="AY148" s="13" t="s">
        <v>145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3" t="s">
        <v>84</v>
      </c>
      <c r="BK148" s="224">
        <f>ROUND(I148*H148,2)</f>
        <v>0</v>
      </c>
      <c r="BL148" s="13" t="s">
        <v>144</v>
      </c>
      <c r="BM148" s="223" t="s">
        <v>428</v>
      </c>
    </row>
    <row r="149" s="2" customFormat="1">
      <c r="A149" s="34"/>
      <c r="B149" s="35"/>
      <c r="C149" s="36"/>
      <c r="D149" s="225" t="s">
        <v>147</v>
      </c>
      <c r="E149" s="36"/>
      <c r="F149" s="226" t="s">
        <v>427</v>
      </c>
      <c r="G149" s="36"/>
      <c r="H149" s="36"/>
      <c r="I149" s="150"/>
      <c r="J149" s="36"/>
      <c r="K149" s="36"/>
      <c r="L149" s="40"/>
      <c r="M149" s="227"/>
      <c r="N149" s="228"/>
      <c r="O149" s="87"/>
      <c r="P149" s="87"/>
      <c r="Q149" s="87"/>
      <c r="R149" s="87"/>
      <c r="S149" s="87"/>
      <c r="T149" s="88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3" t="s">
        <v>147</v>
      </c>
      <c r="AU149" s="13" t="s">
        <v>77</v>
      </c>
    </row>
    <row r="150" s="2" customFormat="1" ht="16.5" customHeight="1">
      <c r="A150" s="34"/>
      <c r="B150" s="35"/>
      <c r="C150" s="251" t="s">
        <v>223</v>
      </c>
      <c r="D150" s="251" t="s">
        <v>173</v>
      </c>
      <c r="E150" s="252" t="s">
        <v>429</v>
      </c>
      <c r="F150" s="253" t="s">
        <v>430</v>
      </c>
      <c r="G150" s="254" t="s">
        <v>183</v>
      </c>
      <c r="H150" s="255">
        <v>784</v>
      </c>
      <c r="I150" s="256"/>
      <c r="J150" s="257">
        <f>ROUND(I150*H150,2)</f>
        <v>0</v>
      </c>
      <c r="K150" s="258"/>
      <c r="L150" s="259"/>
      <c r="M150" s="260" t="s">
        <v>1</v>
      </c>
      <c r="N150" s="261" t="s">
        <v>42</v>
      </c>
      <c r="O150" s="87"/>
      <c r="P150" s="221">
        <f>O150*H150</f>
        <v>0</v>
      </c>
      <c r="Q150" s="221">
        <v>9.0000000000000006E-05</v>
      </c>
      <c r="R150" s="221">
        <f>Q150*H150</f>
        <v>0.070559999999999998</v>
      </c>
      <c r="S150" s="221">
        <v>0</v>
      </c>
      <c r="T150" s="22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23" t="s">
        <v>192</v>
      </c>
      <c r="AT150" s="223" t="s">
        <v>173</v>
      </c>
      <c r="AU150" s="223" t="s">
        <v>77</v>
      </c>
      <c r="AY150" s="13" t="s">
        <v>145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3" t="s">
        <v>84</v>
      </c>
      <c r="BK150" s="224">
        <f>ROUND(I150*H150,2)</f>
        <v>0</v>
      </c>
      <c r="BL150" s="13" t="s">
        <v>144</v>
      </c>
      <c r="BM150" s="223" t="s">
        <v>431</v>
      </c>
    </row>
    <row r="151" s="2" customFormat="1">
      <c r="A151" s="34"/>
      <c r="B151" s="35"/>
      <c r="C151" s="36"/>
      <c r="D151" s="225" t="s">
        <v>147</v>
      </c>
      <c r="E151" s="36"/>
      <c r="F151" s="226" t="s">
        <v>430</v>
      </c>
      <c r="G151" s="36"/>
      <c r="H151" s="36"/>
      <c r="I151" s="150"/>
      <c r="J151" s="36"/>
      <c r="K151" s="36"/>
      <c r="L151" s="40"/>
      <c r="M151" s="227"/>
      <c r="N151" s="228"/>
      <c r="O151" s="87"/>
      <c r="P151" s="87"/>
      <c r="Q151" s="87"/>
      <c r="R151" s="87"/>
      <c r="S151" s="87"/>
      <c r="T151" s="88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3" t="s">
        <v>147</v>
      </c>
      <c r="AU151" s="13" t="s">
        <v>77</v>
      </c>
    </row>
    <row r="152" s="10" customFormat="1">
      <c r="A152" s="10"/>
      <c r="B152" s="229"/>
      <c r="C152" s="230"/>
      <c r="D152" s="225" t="s">
        <v>149</v>
      </c>
      <c r="E152" s="231" t="s">
        <v>1</v>
      </c>
      <c r="F152" s="232" t="s">
        <v>432</v>
      </c>
      <c r="G152" s="230"/>
      <c r="H152" s="233">
        <v>784</v>
      </c>
      <c r="I152" s="234"/>
      <c r="J152" s="230"/>
      <c r="K152" s="230"/>
      <c r="L152" s="235"/>
      <c r="M152" s="236"/>
      <c r="N152" s="237"/>
      <c r="O152" s="237"/>
      <c r="P152" s="237"/>
      <c r="Q152" s="237"/>
      <c r="R152" s="237"/>
      <c r="S152" s="237"/>
      <c r="T152" s="238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T152" s="239" t="s">
        <v>149</v>
      </c>
      <c r="AU152" s="239" t="s">
        <v>77</v>
      </c>
      <c r="AV152" s="10" t="s">
        <v>86</v>
      </c>
      <c r="AW152" s="10" t="s">
        <v>32</v>
      </c>
      <c r="AX152" s="10" t="s">
        <v>84</v>
      </c>
      <c r="AY152" s="239" t="s">
        <v>145</v>
      </c>
    </row>
    <row r="153" s="2" customFormat="1" ht="16.5" customHeight="1">
      <c r="A153" s="34"/>
      <c r="B153" s="35"/>
      <c r="C153" s="251" t="s">
        <v>228</v>
      </c>
      <c r="D153" s="251" t="s">
        <v>173</v>
      </c>
      <c r="E153" s="252" t="s">
        <v>433</v>
      </c>
      <c r="F153" s="253" t="s">
        <v>434</v>
      </c>
      <c r="G153" s="254" t="s">
        <v>183</v>
      </c>
      <c r="H153" s="255">
        <v>222</v>
      </c>
      <c r="I153" s="256"/>
      <c r="J153" s="257">
        <f>ROUND(I153*H153,2)</f>
        <v>0</v>
      </c>
      <c r="K153" s="258"/>
      <c r="L153" s="259"/>
      <c r="M153" s="260" t="s">
        <v>1</v>
      </c>
      <c r="N153" s="261" t="s">
        <v>42</v>
      </c>
      <c r="O153" s="87"/>
      <c r="P153" s="221">
        <f>O153*H153</f>
        <v>0</v>
      </c>
      <c r="Q153" s="221">
        <v>0.00018000000000000001</v>
      </c>
      <c r="R153" s="221">
        <f>Q153*H153</f>
        <v>0.039960000000000002</v>
      </c>
      <c r="S153" s="221">
        <v>0</v>
      </c>
      <c r="T153" s="22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23" t="s">
        <v>192</v>
      </c>
      <c r="AT153" s="223" t="s">
        <v>173</v>
      </c>
      <c r="AU153" s="223" t="s">
        <v>77</v>
      </c>
      <c r="AY153" s="13" t="s">
        <v>145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3" t="s">
        <v>84</v>
      </c>
      <c r="BK153" s="224">
        <f>ROUND(I153*H153,2)</f>
        <v>0</v>
      </c>
      <c r="BL153" s="13" t="s">
        <v>144</v>
      </c>
      <c r="BM153" s="223" t="s">
        <v>435</v>
      </c>
    </row>
    <row r="154" s="2" customFormat="1">
      <c r="A154" s="34"/>
      <c r="B154" s="35"/>
      <c r="C154" s="36"/>
      <c r="D154" s="225" t="s">
        <v>147</v>
      </c>
      <c r="E154" s="36"/>
      <c r="F154" s="226" t="s">
        <v>434</v>
      </c>
      <c r="G154" s="36"/>
      <c r="H154" s="36"/>
      <c r="I154" s="150"/>
      <c r="J154" s="36"/>
      <c r="K154" s="36"/>
      <c r="L154" s="40"/>
      <c r="M154" s="227"/>
      <c r="N154" s="228"/>
      <c r="O154" s="87"/>
      <c r="P154" s="87"/>
      <c r="Q154" s="87"/>
      <c r="R154" s="87"/>
      <c r="S154" s="87"/>
      <c r="T154" s="88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3" t="s">
        <v>147</v>
      </c>
      <c r="AU154" s="13" t="s">
        <v>77</v>
      </c>
    </row>
    <row r="155" s="2" customFormat="1" ht="16.5" customHeight="1">
      <c r="A155" s="34"/>
      <c r="B155" s="35"/>
      <c r="C155" s="251" t="s">
        <v>8</v>
      </c>
      <c r="D155" s="251" t="s">
        <v>173</v>
      </c>
      <c r="E155" s="252" t="s">
        <v>436</v>
      </c>
      <c r="F155" s="253" t="s">
        <v>437</v>
      </c>
      <c r="G155" s="254" t="s">
        <v>183</v>
      </c>
      <c r="H155" s="255">
        <v>122</v>
      </c>
      <c r="I155" s="256"/>
      <c r="J155" s="257">
        <f>ROUND(I155*H155,2)</f>
        <v>0</v>
      </c>
      <c r="K155" s="258"/>
      <c r="L155" s="259"/>
      <c r="M155" s="260" t="s">
        <v>1</v>
      </c>
      <c r="N155" s="261" t="s">
        <v>42</v>
      </c>
      <c r="O155" s="87"/>
      <c r="P155" s="221">
        <f>O155*H155</f>
        <v>0</v>
      </c>
      <c r="Q155" s="221">
        <v>9.0000000000000006E-05</v>
      </c>
      <c r="R155" s="221">
        <f>Q155*H155</f>
        <v>0.01098</v>
      </c>
      <c r="S155" s="221">
        <v>0</v>
      </c>
      <c r="T155" s="22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23" t="s">
        <v>192</v>
      </c>
      <c r="AT155" s="223" t="s">
        <v>173</v>
      </c>
      <c r="AU155" s="223" t="s">
        <v>77</v>
      </c>
      <c r="AY155" s="13" t="s">
        <v>145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3" t="s">
        <v>84</v>
      </c>
      <c r="BK155" s="224">
        <f>ROUND(I155*H155,2)</f>
        <v>0</v>
      </c>
      <c r="BL155" s="13" t="s">
        <v>144</v>
      </c>
      <c r="BM155" s="223" t="s">
        <v>438</v>
      </c>
    </row>
    <row r="156" s="2" customFormat="1">
      <c r="A156" s="34"/>
      <c r="B156" s="35"/>
      <c r="C156" s="36"/>
      <c r="D156" s="225" t="s">
        <v>147</v>
      </c>
      <c r="E156" s="36"/>
      <c r="F156" s="226" t="s">
        <v>437</v>
      </c>
      <c r="G156" s="36"/>
      <c r="H156" s="36"/>
      <c r="I156" s="150"/>
      <c r="J156" s="36"/>
      <c r="K156" s="36"/>
      <c r="L156" s="40"/>
      <c r="M156" s="227"/>
      <c r="N156" s="228"/>
      <c r="O156" s="87"/>
      <c r="P156" s="87"/>
      <c r="Q156" s="87"/>
      <c r="R156" s="87"/>
      <c r="S156" s="87"/>
      <c r="T156" s="88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3" t="s">
        <v>147</v>
      </c>
      <c r="AU156" s="13" t="s">
        <v>77</v>
      </c>
    </row>
    <row r="157" s="2" customFormat="1" ht="16.5" customHeight="1">
      <c r="A157" s="34"/>
      <c r="B157" s="35"/>
      <c r="C157" s="251" t="s">
        <v>238</v>
      </c>
      <c r="D157" s="251" t="s">
        <v>173</v>
      </c>
      <c r="E157" s="252" t="s">
        <v>439</v>
      </c>
      <c r="F157" s="253" t="s">
        <v>440</v>
      </c>
      <c r="G157" s="254" t="s">
        <v>183</v>
      </c>
      <c r="H157" s="255">
        <v>444</v>
      </c>
      <c r="I157" s="256"/>
      <c r="J157" s="257">
        <f>ROUND(I157*H157,2)</f>
        <v>0</v>
      </c>
      <c r="K157" s="258"/>
      <c r="L157" s="259"/>
      <c r="M157" s="260" t="s">
        <v>1</v>
      </c>
      <c r="N157" s="261" t="s">
        <v>42</v>
      </c>
      <c r="O157" s="87"/>
      <c r="P157" s="221">
        <f>O157*H157</f>
        <v>0</v>
      </c>
      <c r="Q157" s="221">
        <v>0.00123</v>
      </c>
      <c r="R157" s="221">
        <f>Q157*H157</f>
        <v>0.54611999999999994</v>
      </c>
      <c r="S157" s="221">
        <v>0</v>
      </c>
      <c r="T157" s="222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23" t="s">
        <v>192</v>
      </c>
      <c r="AT157" s="223" t="s">
        <v>173</v>
      </c>
      <c r="AU157" s="223" t="s">
        <v>77</v>
      </c>
      <c r="AY157" s="13" t="s">
        <v>145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3" t="s">
        <v>84</v>
      </c>
      <c r="BK157" s="224">
        <f>ROUND(I157*H157,2)</f>
        <v>0</v>
      </c>
      <c r="BL157" s="13" t="s">
        <v>144</v>
      </c>
      <c r="BM157" s="223" t="s">
        <v>441</v>
      </c>
    </row>
    <row r="158" s="2" customFormat="1">
      <c r="A158" s="34"/>
      <c r="B158" s="35"/>
      <c r="C158" s="36"/>
      <c r="D158" s="225" t="s">
        <v>147</v>
      </c>
      <c r="E158" s="36"/>
      <c r="F158" s="226" t="s">
        <v>440</v>
      </c>
      <c r="G158" s="36"/>
      <c r="H158" s="36"/>
      <c r="I158" s="150"/>
      <c r="J158" s="36"/>
      <c r="K158" s="36"/>
      <c r="L158" s="40"/>
      <c r="M158" s="227"/>
      <c r="N158" s="228"/>
      <c r="O158" s="87"/>
      <c r="P158" s="87"/>
      <c r="Q158" s="87"/>
      <c r="R158" s="87"/>
      <c r="S158" s="87"/>
      <c r="T158" s="88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3" t="s">
        <v>147</v>
      </c>
      <c r="AU158" s="13" t="s">
        <v>77</v>
      </c>
    </row>
    <row r="159" s="10" customFormat="1">
      <c r="A159" s="10"/>
      <c r="B159" s="229"/>
      <c r="C159" s="230"/>
      <c r="D159" s="225" t="s">
        <v>149</v>
      </c>
      <c r="E159" s="231" t="s">
        <v>1</v>
      </c>
      <c r="F159" s="232" t="s">
        <v>442</v>
      </c>
      <c r="G159" s="230"/>
      <c r="H159" s="233">
        <v>444</v>
      </c>
      <c r="I159" s="234"/>
      <c r="J159" s="230"/>
      <c r="K159" s="230"/>
      <c r="L159" s="235"/>
      <c r="M159" s="236"/>
      <c r="N159" s="237"/>
      <c r="O159" s="237"/>
      <c r="P159" s="237"/>
      <c r="Q159" s="237"/>
      <c r="R159" s="237"/>
      <c r="S159" s="237"/>
      <c r="T159" s="238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T159" s="239" t="s">
        <v>149</v>
      </c>
      <c r="AU159" s="239" t="s">
        <v>77</v>
      </c>
      <c r="AV159" s="10" t="s">
        <v>86</v>
      </c>
      <c r="AW159" s="10" t="s">
        <v>32</v>
      </c>
      <c r="AX159" s="10" t="s">
        <v>84</v>
      </c>
      <c r="AY159" s="239" t="s">
        <v>145</v>
      </c>
    </row>
    <row r="160" s="2" customFormat="1" ht="16.5" customHeight="1">
      <c r="A160" s="34"/>
      <c r="B160" s="35"/>
      <c r="C160" s="211" t="s">
        <v>243</v>
      </c>
      <c r="D160" s="211" t="s">
        <v>140</v>
      </c>
      <c r="E160" s="212" t="s">
        <v>443</v>
      </c>
      <c r="F160" s="213" t="s">
        <v>444</v>
      </c>
      <c r="G160" s="214" t="s">
        <v>183</v>
      </c>
      <c r="H160" s="215">
        <v>70</v>
      </c>
      <c r="I160" s="216"/>
      <c r="J160" s="217">
        <f>ROUND(I160*H160,2)</f>
        <v>0</v>
      </c>
      <c r="K160" s="218"/>
      <c r="L160" s="40"/>
      <c r="M160" s="219" t="s">
        <v>1</v>
      </c>
      <c r="N160" s="220" t="s">
        <v>42</v>
      </c>
      <c r="O160" s="87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23" t="s">
        <v>144</v>
      </c>
      <c r="AT160" s="223" t="s">
        <v>140</v>
      </c>
      <c r="AU160" s="223" t="s">
        <v>77</v>
      </c>
      <c r="AY160" s="13" t="s">
        <v>145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3" t="s">
        <v>84</v>
      </c>
      <c r="BK160" s="224">
        <f>ROUND(I160*H160,2)</f>
        <v>0</v>
      </c>
      <c r="BL160" s="13" t="s">
        <v>144</v>
      </c>
      <c r="BM160" s="223" t="s">
        <v>445</v>
      </c>
    </row>
    <row r="161" s="2" customFormat="1">
      <c r="A161" s="34"/>
      <c r="B161" s="35"/>
      <c r="C161" s="36"/>
      <c r="D161" s="225" t="s">
        <v>147</v>
      </c>
      <c r="E161" s="36"/>
      <c r="F161" s="226" t="s">
        <v>446</v>
      </c>
      <c r="G161" s="36"/>
      <c r="H161" s="36"/>
      <c r="I161" s="150"/>
      <c r="J161" s="36"/>
      <c r="K161" s="36"/>
      <c r="L161" s="40"/>
      <c r="M161" s="227"/>
      <c r="N161" s="228"/>
      <c r="O161" s="87"/>
      <c r="P161" s="87"/>
      <c r="Q161" s="87"/>
      <c r="R161" s="87"/>
      <c r="S161" s="87"/>
      <c r="T161" s="88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3" t="s">
        <v>147</v>
      </c>
      <c r="AU161" s="13" t="s">
        <v>77</v>
      </c>
    </row>
    <row r="162" s="2" customFormat="1" ht="16.5" customHeight="1">
      <c r="A162" s="34"/>
      <c r="B162" s="35"/>
      <c r="C162" s="251" t="s">
        <v>248</v>
      </c>
      <c r="D162" s="251" t="s">
        <v>173</v>
      </c>
      <c r="E162" s="252" t="s">
        <v>447</v>
      </c>
      <c r="F162" s="253" t="s">
        <v>448</v>
      </c>
      <c r="G162" s="254" t="s">
        <v>143</v>
      </c>
      <c r="H162" s="255">
        <v>17.5</v>
      </c>
      <c r="I162" s="256"/>
      <c r="J162" s="257">
        <f>ROUND(I162*H162,2)</f>
        <v>0</v>
      </c>
      <c r="K162" s="258"/>
      <c r="L162" s="259"/>
      <c r="M162" s="260" t="s">
        <v>1</v>
      </c>
      <c r="N162" s="261" t="s">
        <v>42</v>
      </c>
      <c r="O162" s="87"/>
      <c r="P162" s="221">
        <f>O162*H162</f>
        <v>0</v>
      </c>
      <c r="Q162" s="221">
        <v>0.001</v>
      </c>
      <c r="R162" s="221">
        <f>Q162*H162</f>
        <v>0.017500000000000002</v>
      </c>
      <c r="S162" s="221">
        <v>0</v>
      </c>
      <c r="T162" s="222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23" t="s">
        <v>192</v>
      </c>
      <c r="AT162" s="223" t="s">
        <v>173</v>
      </c>
      <c r="AU162" s="223" t="s">
        <v>77</v>
      </c>
      <c r="AY162" s="13" t="s">
        <v>145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3" t="s">
        <v>84</v>
      </c>
      <c r="BK162" s="224">
        <f>ROUND(I162*H162,2)</f>
        <v>0</v>
      </c>
      <c r="BL162" s="13" t="s">
        <v>144</v>
      </c>
      <c r="BM162" s="223" t="s">
        <v>449</v>
      </c>
    </row>
    <row r="163" s="2" customFormat="1">
      <c r="A163" s="34"/>
      <c r="B163" s="35"/>
      <c r="C163" s="36"/>
      <c r="D163" s="225" t="s">
        <v>147</v>
      </c>
      <c r="E163" s="36"/>
      <c r="F163" s="226" t="s">
        <v>448</v>
      </c>
      <c r="G163" s="36"/>
      <c r="H163" s="36"/>
      <c r="I163" s="150"/>
      <c r="J163" s="36"/>
      <c r="K163" s="36"/>
      <c r="L163" s="40"/>
      <c r="M163" s="227"/>
      <c r="N163" s="228"/>
      <c r="O163" s="87"/>
      <c r="P163" s="87"/>
      <c r="Q163" s="87"/>
      <c r="R163" s="87"/>
      <c r="S163" s="87"/>
      <c r="T163" s="88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3" t="s">
        <v>147</v>
      </c>
      <c r="AU163" s="13" t="s">
        <v>77</v>
      </c>
    </row>
    <row r="164" s="10" customFormat="1">
      <c r="A164" s="10"/>
      <c r="B164" s="229"/>
      <c r="C164" s="230"/>
      <c r="D164" s="225" t="s">
        <v>149</v>
      </c>
      <c r="E164" s="231" t="s">
        <v>1</v>
      </c>
      <c r="F164" s="232" t="s">
        <v>450</v>
      </c>
      <c r="G164" s="230"/>
      <c r="H164" s="233">
        <v>17.5</v>
      </c>
      <c r="I164" s="234"/>
      <c r="J164" s="230"/>
      <c r="K164" s="230"/>
      <c r="L164" s="235"/>
      <c r="M164" s="236"/>
      <c r="N164" s="237"/>
      <c r="O164" s="237"/>
      <c r="P164" s="237"/>
      <c r="Q164" s="237"/>
      <c r="R164" s="237"/>
      <c r="S164" s="237"/>
      <c r="T164" s="238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T164" s="239" t="s">
        <v>149</v>
      </c>
      <c r="AU164" s="239" t="s">
        <v>77</v>
      </c>
      <c r="AV164" s="10" t="s">
        <v>86</v>
      </c>
      <c r="AW164" s="10" t="s">
        <v>32</v>
      </c>
      <c r="AX164" s="10" t="s">
        <v>84</v>
      </c>
      <c r="AY164" s="239" t="s">
        <v>145</v>
      </c>
    </row>
    <row r="165" s="2" customFormat="1" ht="16.5" customHeight="1">
      <c r="A165" s="34"/>
      <c r="B165" s="35"/>
      <c r="C165" s="211" t="s">
        <v>253</v>
      </c>
      <c r="D165" s="211" t="s">
        <v>140</v>
      </c>
      <c r="E165" s="212" t="s">
        <v>451</v>
      </c>
      <c r="F165" s="213" t="s">
        <v>452</v>
      </c>
      <c r="G165" s="214" t="s">
        <v>164</v>
      </c>
      <c r="H165" s="215">
        <v>0.050000000000000003</v>
      </c>
      <c r="I165" s="216"/>
      <c r="J165" s="217">
        <f>ROUND(I165*H165,2)</f>
        <v>0</v>
      </c>
      <c r="K165" s="218"/>
      <c r="L165" s="40"/>
      <c r="M165" s="219" t="s">
        <v>1</v>
      </c>
      <c r="N165" s="220" t="s">
        <v>42</v>
      </c>
      <c r="O165" s="87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23" t="s">
        <v>144</v>
      </c>
      <c r="AT165" s="223" t="s">
        <v>140</v>
      </c>
      <c r="AU165" s="223" t="s">
        <v>77</v>
      </c>
      <c r="AY165" s="13" t="s">
        <v>145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3" t="s">
        <v>84</v>
      </c>
      <c r="BK165" s="224">
        <f>ROUND(I165*H165,2)</f>
        <v>0</v>
      </c>
      <c r="BL165" s="13" t="s">
        <v>144</v>
      </c>
      <c r="BM165" s="223" t="s">
        <v>453</v>
      </c>
    </row>
    <row r="166" s="2" customFormat="1">
      <c r="A166" s="34"/>
      <c r="B166" s="35"/>
      <c r="C166" s="36"/>
      <c r="D166" s="225" t="s">
        <v>147</v>
      </c>
      <c r="E166" s="36"/>
      <c r="F166" s="226" t="s">
        <v>454</v>
      </c>
      <c r="G166" s="36"/>
      <c r="H166" s="36"/>
      <c r="I166" s="150"/>
      <c r="J166" s="36"/>
      <c r="K166" s="36"/>
      <c r="L166" s="40"/>
      <c r="M166" s="227"/>
      <c r="N166" s="228"/>
      <c r="O166" s="87"/>
      <c r="P166" s="87"/>
      <c r="Q166" s="87"/>
      <c r="R166" s="87"/>
      <c r="S166" s="87"/>
      <c r="T166" s="88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3" t="s">
        <v>147</v>
      </c>
      <c r="AU166" s="13" t="s">
        <v>77</v>
      </c>
    </row>
    <row r="167" s="2" customFormat="1" ht="16.5" customHeight="1">
      <c r="A167" s="34"/>
      <c r="B167" s="35"/>
      <c r="C167" s="211" t="s">
        <v>258</v>
      </c>
      <c r="D167" s="211" t="s">
        <v>140</v>
      </c>
      <c r="E167" s="212" t="s">
        <v>455</v>
      </c>
      <c r="F167" s="213" t="s">
        <v>456</v>
      </c>
      <c r="G167" s="214" t="s">
        <v>195</v>
      </c>
      <c r="H167" s="215">
        <v>49.845999999999997</v>
      </c>
      <c r="I167" s="216"/>
      <c r="J167" s="217">
        <f>ROUND(I167*H167,2)</f>
        <v>0</v>
      </c>
      <c r="K167" s="218"/>
      <c r="L167" s="40"/>
      <c r="M167" s="219" t="s">
        <v>1</v>
      </c>
      <c r="N167" s="220" t="s">
        <v>42</v>
      </c>
      <c r="O167" s="87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23" t="s">
        <v>144</v>
      </c>
      <c r="AT167" s="223" t="s">
        <v>140</v>
      </c>
      <c r="AU167" s="223" t="s">
        <v>77</v>
      </c>
      <c r="AY167" s="13" t="s">
        <v>145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3" t="s">
        <v>84</v>
      </c>
      <c r="BK167" s="224">
        <f>ROUND(I167*H167,2)</f>
        <v>0</v>
      </c>
      <c r="BL167" s="13" t="s">
        <v>144</v>
      </c>
      <c r="BM167" s="223" t="s">
        <v>457</v>
      </c>
    </row>
    <row r="168" s="2" customFormat="1">
      <c r="A168" s="34"/>
      <c r="B168" s="35"/>
      <c r="C168" s="36"/>
      <c r="D168" s="225" t="s">
        <v>147</v>
      </c>
      <c r="E168" s="36"/>
      <c r="F168" s="226" t="s">
        <v>458</v>
      </c>
      <c r="G168" s="36"/>
      <c r="H168" s="36"/>
      <c r="I168" s="150"/>
      <c r="J168" s="36"/>
      <c r="K168" s="36"/>
      <c r="L168" s="40"/>
      <c r="M168" s="227"/>
      <c r="N168" s="228"/>
      <c r="O168" s="87"/>
      <c r="P168" s="87"/>
      <c r="Q168" s="87"/>
      <c r="R168" s="87"/>
      <c r="S168" s="87"/>
      <c r="T168" s="88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3" t="s">
        <v>147</v>
      </c>
      <c r="AU168" s="13" t="s">
        <v>77</v>
      </c>
    </row>
    <row r="169" s="2" customFormat="1" ht="16.5" customHeight="1">
      <c r="A169" s="34"/>
      <c r="B169" s="35"/>
      <c r="C169" s="211" t="s">
        <v>7</v>
      </c>
      <c r="D169" s="211" t="s">
        <v>140</v>
      </c>
      <c r="E169" s="212" t="s">
        <v>459</v>
      </c>
      <c r="F169" s="213" t="s">
        <v>460</v>
      </c>
      <c r="G169" s="214" t="s">
        <v>183</v>
      </c>
      <c r="H169" s="215">
        <v>1</v>
      </c>
      <c r="I169" s="216"/>
      <c r="J169" s="217">
        <f>ROUND(I169*H169,2)</f>
        <v>0</v>
      </c>
      <c r="K169" s="218"/>
      <c r="L169" s="40"/>
      <c r="M169" s="219" t="s">
        <v>1</v>
      </c>
      <c r="N169" s="220" t="s">
        <v>42</v>
      </c>
      <c r="O169" s="87"/>
      <c r="P169" s="221">
        <f>O169*H169</f>
        <v>0</v>
      </c>
      <c r="Q169" s="221">
        <v>0</v>
      </c>
      <c r="R169" s="221">
        <f>Q169*H169</f>
        <v>0</v>
      </c>
      <c r="S169" s="221">
        <v>0</v>
      </c>
      <c r="T169" s="22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23" t="s">
        <v>144</v>
      </c>
      <c r="AT169" s="223" t="s">
        <v>140</v>
      </c>
      <c r="AU169" s="223" t="s">
        <v>77</v>
      </c>
      <c r="AY169" s="13" t="s">
        <v>145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3" t="s">
        <v>84</v>
      </c>
      <c r="BK169" s="224">
        <f>ROUND(I169*H169,2)</f>
        <v>0</v>
      </c>
      <c r="BL169" s="13" t="s">
        <v>144</v>
      </c>
      <c r="BM169" s="223" t="s">
        <v>461</v>
      </c>
    </row>
    <row r="170" s="2" customFormat="1">
      <c r="A170" s="34"/>
      <c r="B170" s="35"/>
      <c r="C170" s="36"/>
      <c r="D170" s="225" t="s">
        <v>147</v>
      </c>
      <c r="E170" s="36"/>
      <c r="F170" s="226" t="s">
        <v>462</v>
      </c>
      <c r="G170" s="36"/>
      <c r="H170" s="36"/>
      <c r="I170" s="150"/>
      <c r="J170" s="36"/>
      <c r="K170" s="36"/>
      <c r="L170" s="40"/>
      <c r="M170" s="227"/>
      <c r="N170" s="228"/>
      <c r="O170" s="87"/>
      <c r="P170" s="87"/>
      <c r="Q170" s="87"/>
      <c r="R170" s="87"/>
      <c r="S170" s="87"/>
      <c r="T170" s="88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3" t="s">
        <v>147</v>
      </c>
      <c r="AU170" s="13" t="s">
        <v>77</v>
      </c>
    </row>
    <row r="171" s="2" customFormat="1" ht="16.5" customHeight="1">
      <c r="A171" s="34"/>
      <c r="B171" s="35"/>
      <c r="C171" s="211" t="s">
        <v>266</v>
      </c>
      <c r="D171" s="211" t="s">
        <v>140</v>
      </c>
      <c r="E171" s="212" t="s">
        <v>330</v>
      </c>
      <c r="F171" s="213" t="s">
        <v>331</v>
      </c>
      <c r="G171" s="214" t="s">
        <v>176</v>
      </c>
      <c r="H171" s="215">
        <v>75.599999999999994</v>
      </c>
      <c r="I171" s="216"/>
      <c r="J171" s="217">
        <f>ROUND(I171*H171,2)</f>
        <v>0</v>
      </c>
      <c r="K171" s="218"/>
      <c r="L171" s="40"/>
      <c r="M171" s="219" t="s">
        <v>1</v>
      </c>
      <c r="N171" s="220" t="s">
        <v>42</v>
      </c>
      <c r="O171" s="87"/>
      <c r="P171" s="221">
        <f>O171*H171</f>
        <v>0</v>
      </c>
      <c r="Q171" s="221">
        <v>0</v>
      </c>
      <c r="R171" s="221">
        <f>Q171*H171</f>
        <v>0</v>
      </c>
      <c r="S171" s="221">
        <v>0</v>
      </c>
      <c r="T171" s="222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23" t="s">
        <v>215</v>
      </c>
      <c r="AT171" s="223" t="s">
        <v>140</v>
      </c>
      <c r="AU171" s="223" t="s">
        <v>77</v>
      </c>
      <c r="AY171" s="13" t="s">
        <v>145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3" t="s">
        <v>84</v>
      </c>
      <c r="BK171" s="224">
        <f>ROUND(I171*H171,2)</f>
        <v>0</v>
      </c>
      <c r="BL171" s="13" t="s">
        <v>215</v>
      </c>
      <c r="BM171" s="223" t="s">
        <v>463</v>
      </c>
    </row>
    <row r="172" s="2" customFormat="1">
      <c r="A172" s="34"/>
      <c r="B172" s="35"/>
      <c r="C172" s="36"/>
      <c r="D172" s="225" t="s">
        <v>147</v>
      </c>
      <c r="E172" s="36"/>
      <c r="F172" s="226" t="s">
        <v>333</v>
      </c>
      <c r="G172" s="36"/>
      <c r="H172" s="36"/>
      <c r="I172" s="150"/>
      <c r="J172" s="36"/>
      <c r="K172" s="36"/>
      <c r="L172" s="40"/>
      <c r="M172" s="227"/>
      <c r="N172" s="228"/>
      <c r="O172" s="87"/>
      <c r="P172" s="87"/>
      <c r="Q172" s="87"/>
      <c r="R172" s="87"/>
      <c r="S172" s="87"/>
      <c r="T172" s="88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3" t="s">
        <v>147</v>
      </c>
      <c r="AU172" s="13" t="s">
        <v>77</v>
      </c>
    </row>
    <row r="173" s="10" customFormat="1">
      <c r="A173" s="10"/>
      <c r="B173" s="229"/>
      <c r="C173" s="230"/>
      <c r="D173" s="225" t="s">
        <v>149</v>
      </c>
      <c r="E173" s="231" t="s">
        <v>1</v>
      </c>
      <c r="F173" s="232" t="s">
        <v>464</v>
      </c>
      <c r="G173" s="230"/>
      <c r="H173" s="233">
        <v>75.599999999999994</v>
      </c>
      <c r="I173" s="234"/>
      <c r="J173" s="230"/>
      <c r="K173" s="230"/>
      <c r="L173" s="235"/>
      <c r="M173" s="236"/>
      <c r="N173" s="237"/>
      <c r="O173" s="237"/>
      <c r="P173" s="237"/>
      <c r="Q173" s="237"/>
      <c r="R173" s="237"/>
      <c r="S173" s="237"/>
      <c r="T173" s="238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T173" s="239" t="s">
        <v>149</v>
      </c>
      <c r="AU173" s="239" t="s">
        <v>77</v>
      </c>
      <c r="AV173" s="10" t="s">
        <v>86</v>
      </c>
      <c r="AW173" s="10" t="s">
        <v>32</v>
      </c>
      <c r="AX173" s="10" t="s">
        <v>84</v>
      </c>
      <c r="AY173" s="239" t="s">
        <v>145</v>
      </c>
    </row>
    <row r="174" s="2" customFormat="1" ht="16.5" customHeight="1">
      <c r="A174" s="34"/>
      <c r="B174" s="35"/>
      <c r="C174" s="211" t="s">
        <v>272</v>
      </c>
      <c r="D174" s="211" t="s">
        <v>140</v>
      </c>
      <c r="E174" s="212" t="s">
        <v>336</v>
      </c>
      <c r="F174" s="213" t="s">
        <v>337</v>
      </c>
      <c r="G174" s="214" t="s">
        <v>176</v>
      </c>
      <c r="H174" s="215">
        <v>8.8100000000000005</v>
      </c>
      <c r="I174" s="216"/>
      <c r="J174" s="217">
        <f>ROUND(I174*H174,2)</f>
        <v>0</v>
      </c>
      <c r="K174" s="218"/>
      <c r="L174" s="40"/>
      <c r="M174" s="219" t="s">
        <v>1</v>
      </c>
      <c r="N174" s="220" t="s">
        <v>42</v>
      </c>
      <c r="O174" s="87"/>
      <c r="P174" s="221">
        <f>O174*H174</f>
        <v>0</v>
      </c>
      <c r="Q174" s="221">
        <v>0</v>
      </c>
      <c r="R174" s="221">
        <f>Q174*H174</f>
        <v>0</v>
      </c>
      <c r="S174" s="221">
        <v>0</v>
      </c>
      <c r="T174" s="222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23" t="s">
        <v>215</v>
      </c>
      <c r="AT174" s="223" t="s">
        <v>140</v>
      </c>
      <c r="AU174" s="223" t="s">
        <v>77</v>
      </c>
      <c r="AY174" s="13" t="s">
        <v>145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3" t="s">
        <v>84</v>
      </c>
      <c r="BK174" s="224">
        <f>ROUND(I174*H174,2)</f>
        <v>0</v>
      </c>
      <c r="BL174" s="13" t="s">
        <v>215</v>
      </c>
      <c r="BM174" s="223" t="s">
        <v>465</v>
      </c>
    </row>
    <row r="175" s="2" customFormat="1">
      <c r="A175" s="34"/>
      <c r="B175" s="35"/>
      <c r="C175" s="36"/>
      <c r="D175" s="225" t="s">
        <v>147</v>
      </c>
      <c r="E175" s="36"/>
      <c r="F175" s="226" t="s">
        <v>339</v>
      </c>
      <c r="G175" s="36"/>
      <c r="H175" s="36"/>
      <c r="I175" s="150"/>
      <c r="J175" s="36"/>
      <c r="K175" s="36"/>
      <c r="L175" s="40"/>
      <c r="M175" s="227"/>
      <c r="N175" s="228"/>
      <c r="O175" s="87"/>
      <c r="P175" s="87"/>
      <c r="Q175" s="87"/>
      <c r="R175" s="87"/>
      <c r="S175" s="87"/>
      <c r="T175" s="88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3" t="s">
        <v>147</v>
      </c>
      <c r="AU175" s="13" t="s">
        <v>77</v>
      </c>
    </row>
    <row r="176" s="10" customFormat="1">
      <c r="A176" s="10"/>
      <c r="B176" s="229"/>
      <c r="C176" s="230"/>
      <c r="D176" s="225" t="s">
        <v>149</v>
      </c>
      <c r="E176" s="231" t="s">
        <v>1</v>
      </c>
      <c r="F176" s="232" t="s">
        <v>466</v>
      </c>
      <c r="G176" s="230"/>
      <c r="H176" s="233">
        <v>8.8100000000000005</v>
      </c>
      <c r="I176" s="234"/>
      <c r="J176" s="230"/>
      <c r="K176" s="230"/>
      <c r="L176" s="235"/>
      <c r="M176" s="236"/>
      <c r="N176" s="237"/>
      <c r="O176" s="237"/>
      <c r="P176" s="237"/>
      <c r="Q176" s="237"/>
      <c r="R176" s="237"/>
      <c r="S176" s="237"/>
      <c r="T176" s="238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T176" s="239" t="s">
        <v>149</v>
      </c>
      <c r="AU176" s="239" t="s">
        <v>77</v>
      </c>
      <c r="AV176" s="10" t="s">
        <v>86</v>
      </c>
      <c r="AW176" s="10" t="s">
        <v>32</v>
      </c>
      <c r="AX176" s="10" t="s">
        <v>84</v>
      </c>
      <c r="AY176" s="239" t="s">
        <v>145</v>
      </c>
    </row>
    <row r="177" s="2" customFormat="1" ht="16.5" customHeight="1">
      <c r="A177" s="34"/>
      <c r="B177" s="35"/>
      <c r="C177" s="211" t="s">
        <v>277</v>
      </c>
      <c r="D177" s="211" t="s">
        <v>140</v>
      </c>
      <c r="E177" s="212" t="s">
        <v>348</v>
      </c>
      <c r="F177" s="213" t="s">
        <v>349</v>
      </c>
      <c r="G177" s="214" t="s">
        <v>176</v>
      </c>
      <c r="H177" s="215">
        <v>0.050000000000000003</v>
      </c>
      <c r="I177" s="216"/>
      <c r="J177" s="217">
        <f>ROUND(I177*H177,2)</f>
        <v>0</v>
      </c>
      <c r="K177" s="218"/>
      <c r="L177" s="40"/>
      <c r="M177" s="219" t="s">
        <v>1</v>
      </c>
      <c r="N177" s="220" t="s">
        <v>42</v>
      </c>
      <c r="O177" s="87"/>
      <c r="P177" s="221">
        <f>O177*H177</f>
        <v>0</v>
      </c>
      <c r="Q177" s="221">
        <v>0</v>
      </c>
      <c r="R177" s="221">
        <f>Q177*H177</f>
        <v>0</v>
      </c>
      <c r="S177" s="221">
        <v>0</v>
      </c>
      <c r="T177" s="222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23" t="s">
        <v>215</v>
      </c>
      <c r="AT177" s="223" t="s">
        <v>140</v>
      </c>
      <c r="AU177" s="223" t="s">
        <v>77</v>
      </c>
      <c r="AY177" s="13" t="s">
        <v>145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3" t="s">
        <v>84</v>
      </c>
      <c r="BK177" s="224">
        <f>ROUND(I177*H177,2)</f>
        <v>0</v>
      </c>
      <c r="BL177" s="13" t="s">
        <v>215</v>
      </c>
      <c r="BM177" s="223" t="s">
        <v>467</v>
      </c>
    </row>
    <row r="178" s="2" customFormat="1">
      <c r="A178" s="34"/>
      <c r="B178" s="35"/>
      <c r="C178" s="36"/>
      <c r="D178" s="225" t="s">
        <v>147</v>
      </c>
      <c r="E178" s="36"/>
      <c r="F178" s="226" t="s">
        <v>351</v>
      </c>
      <c r="G178" s="36"/>
      <c r="H178" s="36"/>
      <c r="I178" s="150"/>
      <c r="J178" s="36"/>
      <c r="K178" s="36"/>
      <c r="L178" s="40"/>
      <c r="M178" s="227"/>
      <c r="N178" s="228"/>
      <c r="O178" s="87"/>
      <c r="P178" s="87"/>
      <c r="Q178" s="87"/>
      <c r="R178" s="87"/>
      <c r="S178" s="87"/>
      <c r="T178" s="88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3" t="s">
        <v>147</v>
      </c>
      <c r="AU178" s="13" t="s">
        <v>77</v>
      </c>
    </row>
    <row r="179" s="2" customFormat="1" ht="16.5" customHeight="1">
      <c r="A179" s="34"/>
      <c r="B179" s="35"/>
      <c r="C179" s="211" t="s">
        <v>281</v>
      </c>
      <c r="D179" s="211" t="s">
        <v>140</v>
      </c>
      <c r="E179" s="212" t="s">
        <v>353</v>
      </c>
      <c r="F179" s="213" t="s">
        <v>354</v>
      </c>
      <c r="G179" s="214" t="s">
        <v>176</v>
      </c>
      <c r="H179" s="215">
        <v>75.599999999999994</v>
      </c>
      <c r="I179" s="216"/>
      <c r="J179" s="217">
        <f>ROUND(I179*H179,2)</f>
        <v>0</v>
      </c>
      <c r="K179" s="218"/>
      <c r="L179" s="40"/>
      <c r="M179" s="219" t="s">
        <v>1</v>
      </c>
      <c r="N179" s="220" t="s">
        <v>42</v>
      </c>
      <c r="O179" s="87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23" t="s">
        <v>215</v>
      </c>
      <c r="AT179" s="223" t="s">
        <v>140</v>
      </c>
      <c r="AU179" s="223" t="s">
        <v>77</v>
      </c>
      <c r="AY179" s="13" t="s">
        <v>145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3" t="s">
        <v>84</v>
      </c>
      <c r="BK179" s="224">
        <f>ROUND(I179*H179,2)</f>
        <v>0</v>
      </c>
      <c r="BL179" s="13" t="s">
        <v>215</v>
      </c>
      <c r="BM179" s="223" t="s">
        <v>468</v>
      </c>
    </row>
    <row r="180" s="2" customFormat="1">
      <c r="A180" s="34"/>
      <c r="B180" s="35"/>
      <c r="C180" s="36"/>
      <c r="D180" s="225" t="s">
        <v>147</v>
      </c>
      <c r="E180" s="36"/>
      <c r="F180" s="226" t="s">
        <v>356</v>
      </c>
      <c r="G180" s="36"/>
      <c r="H180" s="36"/>
      <c r="I180" s="150"/>
      <c r="J180" s="36"/>
      <c r="K180" s="36"/>
      <c r="L180" s="40"/>
      <c r="M180" s="227"/>
      <c r="N180" s="228"/>
      <c r="O180" s="87"/>
      <c r="P180" s="87"/>
      <c r="Q180" s="87"/>
      <c r="R180" s="87"/>
      <c r="S180" s="87"/>
      <c r="T180" s="88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3" t="s">
        <v>147</v>
      </c>
      <c r="AU180" s="13" t="s">
        <v>77</v>
      </c>
    </row>
    <row r="181" s="10" customFormat="1">
      <c r="A181" s="10"/>
      <c r="B181" s="229"/>
      <c r="C181" s="230"/>
      <c r="D181" s="225" t="s">
        <v>149</v>
      </c>
      <c r="E181" s="231" t="s">
        <v>1</v>
      </c>
      <c r="F181" s="232" t="s">
        <v>469</v>
      </c>
      <c r="G181" s="230"/>
      <c r="H181" s="233">
        <v>75.599999999999994</v>
      </c>
      <c r="I181" s="234"/>
      <c r="J181" s="230"/>
      <c r="K181" s="230"/>
      <c r="L181" s="235"/>
      <c r="M181" s="236"/>
      <c r="N181" s="237"/>
      <c r="O181" s="237"/>
      <c r="P181" s="237"/>
      <c r="Q181" s="237"/>
      <c r="R181" s="237"/>
      <c r="S181" s="237"/>
      <c r="T181" s="238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T181" s="239" t="s">
        <v>149</v>
      </c>
      <c r="AU181" s="239" t="s">
        <v>77</v>
      </c>
      <c r="AV181" s="10" t="s">
        <v>86</v>
      </c>
      <c r="AW181" s="10" t="s">
        <v>32</v>
      </c>
      <c r="AX181" s="10" t="s">
        <v>84</v>
      </c>
      <c r="AY181" s="239" t="s">
        <v>145</v>
      </c>
    </row>
    <row r="182" s="2" customFormat="1" ht="16.5" customHeight="1">
      <c r="A182" s="34"/>
      <c r="B182" s="35"/>
      <c r="C182" s="211" t="s">
        <v>286</v>
      </c>
      <c r="D182" s="211" t="s">
        <v>140</v>
      </c>
      <c r="E182" s="212" t="s">
        <v>359</v>
      </c>
      <c r="F182" s="213" t="s">
        <v>360</v>
      </c>
      <c r="G182" s="214" t="s">
        <v>176</v>
      </c>
      <c r="H182" s="215">
        <v>8.8599999999999994</v>
      </c>
      <c r="I182" s="216"/>
      <c r="J182" s="217">
        <f>ROUND(I182*H182,2)</f>
        <v>0</v>
      </c>
      <c r="K182" s="218"/>
      <c r="L182" s="40"/>
      <c r="M182" s="219" t="s">
        <v>1</v>
      </c>
      <c r="N182" s="220" t="s">
        <v>42</v>
      </c>
      <c r="O182" s="87"/>
      <c r="P182" s="221">
        <f>O182*H182</f>
        <v>0</v>
      </c>
      <c r="Q182" s="221">
        <v>0</v>
      </c>
      <c r="R182" s="221">
        <f>Q182*H182</f>
        <v>0</v>
      </c>
      <c r="S182" s="221">
        <v>0</v>
      </c>
      <c r="T182" s="22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23" t="s">
        <v>215</v>
      </c>
      <c r="AT182" s="223" t="s">
        <v>140</v>
      </c>
      <c r="AU182" s="223" t="s">
        <v>77</v>
      </c>
      <c r="AY182" s="13" t="s">
        <v>145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3" t="s">
        <v>84</v>
      </c>
      <c r="BK182" s="224">
        <f>ROUND(I182*H182,2)</f>
        <v>0</v>
      </c>
      <c r="BL182" s="13" t="s">
        <v>215</v>
      </c>
      <c r="BM182" s="223" t="s">
        <v>470</v>
      </c>
    </row>
    <row r="183" s="2" customFormat="1">
      <c r="A183" s="34"/>
      <c r="B183" s="35"/>
      <c r="C183" s="36"/>
      <c r="D183" s="225" t="s">
        <v>147</v>
      </c>
      <c r="E183" s="36"/>
      <c r="F183" s="226" t="s">
        <v>362</v>
      </c>
      <c r="G183" s="36"/>
      <c r="H183" s="36"/>
      <c r="I183" s="150"/>
      <c r="J183" s="36"/>
      <c r="K183" s="36"/>
      <c r="L183" s="40"/>
      <c r="M183" s="227"/>
      <c r="N183" s="228"/>
      <c r="O183" s="87"/>
      <c r="P183" s="87"/>
      <c r="Q183" s="87"/>
      <c r="R183" s="87"/>
      <c r="S183" s="87"/>
      <c r="T183" s="88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3" t="s">
        <v>147</v>
      </c>
      <c r="AU183" s="13" t="s">
        <v>77</v>
      </c>
    </row>
    <row r="184" s="10" customFormat="1">
      <c r="A184" s="10"/>
      <c r="B184" s="229"/>
      <c r="C184" s="230"/>
      <c r="D184" s="225" t="s">
        <v>149</v>
      </c>
      <c r="E184" s="231" t="s">
        <v>1</v>
      </c>
      <c r="F184" s="232" t="s">
        <v>471</v>
      </c>
      <c r="G184" s="230"/>
      <c r="H184" s="233">
        <v>8.8599999999999994</v>
      </c>
      <c r="I184" s="234"/>
      <c r="J184" s="230"/>
      <c r="K184" s="230"/>
      <c r="L184" s="235"/>
      <c r="M184" s="236"/>
      <c r="N184" s="237"/>
      <c r="O184" s="237"/>
      <c r="P184" s="237"/>
      <c r="Q184" s="237"/>
      <c r="R184" s="237"/>
      <c r="S184" s="237"/>
      <c r="T184" s="238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T184" s="239" t="s">
        <v>149</v>
      </c>
      <c r="AU184" s="239" t="s">
        <v>77</v>
      </c>
      <c r="AV184" s="10" t="s">
        <v>86</v>
      </c>
      <c r="AW184" s="10" t="s">
        <v>32</v>
      </c>
      <c r="AX184" s="10" t="s">
        <v>84</v>
      </c>
      <c r="AY184" s="239" t="s">
        <v>145</v>
      </c>
    </row>
    <row r="185" s="2" customFormat="1" ht="16.5" customHeight="1">
      <c r="A185" s="34"/>
      <c r="B185" s="35"/>
      <c r="C185" s="211" t="s">
        <v>291</v>
      </c>
      <c r="D185" s="211" t="s">
        <v>140</v>
      </c>
      <c r="E185" s="212" t="s">
        <v>353</v>
      </c>
      <c r="F185" s="213" t="s">
        <v>354</v>
      </c>
      <c r="G185" s="214" t="s">
        <v>176</v>
      </c>
      <c r="H185" s="215">
        <v>64.055999999999997</v>
      </c>
      <c r="I185" s="216"/>
      <c r="J185" s="217">
        <f>ROUND(I185*H185,2)</f>
        <v>0</v>
      </c>
      <c r="K185" s="218"/>
      <c r="L185" s="40"/>
      <c r="M185" s="219" t="s">
        <v>1</v>
      </c>
      <c r="N185" s="220" t="s">
        <v>42</v>
      </c>
      <c r="O185" s="87"/>
      <c r="P185" s="221">
        <f>O185*H185</f>
        <v>0</v>
      </c>
      <c r="Q185" s="221">
        <v>0</v>
      </c>
      <c r="R185" s="221">
        <f>Q185*H185</f>
        <v>0</v>
      </c>
      <c r="S185" s="221">
        <v>0</v>
      </c>
      <c r="T185" s="222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23" t="s">
        <v>215</v>
      </c>
      <c r="AT185" s="223" t="s">
        <v>140</v>
      </c>
      <c r="AU185" s="223" t="s">
        <v>77</v>
      </c>
      <c r="AY185" s="13" t="s">
        <v>145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3" t="s">
        <v>84</v>
      </c>
      <c r="BK185" s="224">
        <f>ROUND(I185*H185,2)</f>
        <v>0</v>
      </c>
      <c r="BL185" s="13" t="s">
        <v>215</v>
      </c>
      <c r="BM185" s="223" t="s">
        <v>472</v>
      </c>
    </row>
    <row r="186" s="2" customFormat="1">
      <c r="A186" s="34"/>
      <c r="B186" s="35"/>
      <c r="C186" s="36"/>
      <c r="D186" s="225" t="s">
        <v>147</v>
      </c>
      <c r="E186" s="36"/>
      <c r="F186" s="226" t="s">
        <v>356</v>
      </c>
      <c r="G186" s="36"/>
      <c r="H186" s="36"/>
      <c r="I186" s="150"/>
      <c r="J186" s="36"/>
      <c r="K186" s="36"/>
      <c r="L186" s="40"/>
      <c r="M186" s="227"/>
      <c r="N186" s="228"/>
      <c r="O186" s="87"/>
      <c r="P186" s="87"/>
      <c r="Q186" s="87"/>
      <c r="R186" s="87"/>
      <c r="S186" s="87"/>
      <c r="T186" s="88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3" t="s">
        <v>147</v>
      </c>
      <c r="AU186" s="13" t="s">
        <v>77</v>
      </c>
    </row>
    <row r="187" s="10" customFormat="1">
      <c r="A187" s="10"/>
      <c r="B187" s="229"/>
      <c r="C187" s="230"/>
      <c r="D187" s="225" t="s">
        <v>149</v>
      </c>
      <c r="E187" s="231" t="s">
        <v>1</v>
      </c>
      <c r="F187" s="232" t="s">
        <v>473</v>
      </c>
      <c r="G187" s="230"/>
      <c r="H187" s="233">
        <v>64.055999999999997</v>
      </c>
      <c r="I187" s="234"/>
      <c r="J187" s="230"/>
      <c r="K187" s="230"/>
      <c r="L187" s="235"/>
      <c r="M187" s="262"/>
      <c r="N187" s="263"/>
      <c r="O187" s="263"/>
      <c r="P187" s="263"/>
      <c r="Q187" s="263"/>
      <c r="R187" s="263"/>
      <c r="S187" s="263"/>
      <c r="T187" s="264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T187" s="239" t="s">
        <v>149</v>
      </c>
      <c r="AU187" s="239" t="s">
        <v>77</v>
      </c>
      <c r="AV187" s="10" t="s">
        <v>86</v>
      </c>
      <c r="AW187" s="10" t="s">
        <v>32</v>
      </c>
      <c r="AX187" s="10" t="s">
        <v>84</v>
      </c>
      <c r="AY187" s="239" t="s">
        <v>145</v>
      </c>
    </row>
    <row r="188" s="2" customFormat="1" ht="6.96" customHeight="1">
      <c r="A188" s="34"/>
      <c r="B188" s="62"/>
      <c r="C188" s="63"/>
      <c r="D188" s="63"/>
      <c r="E188" s="63"/>
      <c r="F188" s="63"/>
      <c r="G188" s="63"/>
      <c r="H188" s="63"/>
      <c r="I188" s="188"/>
      <c r="J188" s="63"/>
      <c r="K188" s="63"/>
      <c r="L188" s="40"/>
      <c r="M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</row>
  </sheetData>
  <sheetProtection sheet="1" autoFilter="0" formatColumns="0" formatRows="0" objects="1" scenarios="1" spinCount="100000" saltValue="rUMOfnqEPXUuzbk81MDCJr3bw+FpS6VKaEwgsGxWfAIE4eyGxw8otlLal7aoqWXGWtnVk+BtdxUDjXukHNcU0g==" hashValue="Iv/UYUxi5IHNZAAlso7amVOTgI07JMCu3KJm5plt1gEGpps3ckcLKhetzvtFgWxDCowE7eqO+bHpc1H8horG0g==" algorithmName="SHA-512" password="CC35"/>
  <autoFilter ref="C119:K18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2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100</v>
      </c>
    </row>
    <row r="3" hidden="1" s="1" customFormat="1" ht="6.96" customHeight="1">
      <c r="B3" s="143"/>
      <c r="C3" s="144"/>
      <c r="D3" s="144"/>
      <c r="E3" s="144"/>
      <c r="F3" s="144"/>
      <c r="G3" s="144"/>
      <c r="H3" s="144"/>
      <c r="I3" s="145"/>
      <c r="J3" s="144"/>
      <c r="K3" s="144"/>
      <c r="L3" s="16"/>
      <c r="AT3" s="13" t="s">
        <v>86</v>
      </c>
    </row>
    <row r="4" hidden="1" s="1" customFormat="1" ht="24.96" customHeight="1">
      <c r="B4" s="16"/>
      <c r="D4" s="146" t="s">
        <v>117</v>
      </c>
      <c r="I4" s="142"/>
      <c r="L4" s="16"/>
      <c r="M4" s="147" t="s">
        <v>10</v>
      </c>
      <c r="AT4" s="13" t="s">
        <v>4</v>
      </c>
    </row>
    <row r="5" hidden="1" s="1" customFormat="1" ht="6.96" customHeight="1">
      <c r="B5" s="16"/>
      <c r="I5" s="142"/>
      <c r="L5" s="16"/>
    </row>
    <row r="6" hidden="1" s="1" customFormat="1" ht="12" customHeight="1">
      <c r="B6" s="16"/>
      <c r="D6" s="148" t="s">
        <v>16</v>
      </c>
      <c r="I6" s="142"/>
      <c r="L6" s="16"/>
    </row>
    <row r="7" hidden="1" s="1" customFormat="1" ht="16.5" customHeight="1">
      <c r="B7" s="16"/>
      <c r="E7" s="149" t="str">
        <f>'Rekapitulace stavby'!K6</f>
        <v>Opravné práce na trati Staňkov - Poběžovice</v>
      </c>
      <c r="F7" s="148"/>
      <c r="G7" s="148"/>
      <c r="H7" s="148"/>
      <c r="I7" s="142"/>
      <c r="L7" s="16"/>
    </row>
    <row r="8" hidden="1" s="1" customFormat="1" ht="12" customHeight="1">
      <c r="B8" s="16"/>
      <c r="D8" s="148" t="s">
        <v>118</v>
      </c>
      <c r="I8" s="142"/>
      <c r="L8" s="16"/>
    </row>
    <row r="9" hidden="1" s="2" customFormat="1" ht="16.5" customHeight="1">
      <c r="A9" s="34"/>
      <c r="B9" s="40"/>
      <c r="C9" s="34"/>
      <c r="D9" s="34"/>
      <c r="E9" s="149" t="s">
        <v>474</v>
      </c>
      <c r="F9" s="34"/>
      <c r="G9" s="34"/>
      <c r="H9" s="34"/>
      <c r="I9" s="150"/>
      <c r="J9" s="34"/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 ht="12" customHeight="1">
      <c r="A10" s="34"/>
      <c r="B10" s="40"/>
      <c r="C10" s="34"/>
      <c r="D10" s="148" t="s">
        <v>120</v>
      </c>
      <c r="E10" s="34"/>
      <c r="F10" s="34"/>
      <c r="G10" s="34"/>
      <c r="H10" s="34"/>
      <c r="I10" s="150"/>
      <c r="J10" s="34"/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6.5" customHeight="1">
      <c r="A11" s="34"/>
      <c r="B11" s="40"/>
      <c r="C11" s="34"/>
      <c r="D11" s="34"/>
      <c r="E11" s="151" t="s">
        <v>475</v>
      </c>
      <c r="F11" s="34"/>
      <c r="G11" s="34"/>
      <c r="H11" s="34"/>
      <c r="I11" s="150"/>
      <c r="J11" s="34"/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>
      <c r="A12" s="34"/>
      <c r="B12" s="40"/>
      <c r="C12" s="34"/>
      <c r="D12" s="34"/>
      <c r="E12" s="34"/>
      <c r="F12" s="34"/>
      <c r="G12" s="34"/>
      <c r="H12" s="34"/>
      <c r="I12" s="150"/>
      <c r="J12" s="34"/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2" customHeight="1">
      <c r="A13" s="34"/>
      <c r="B13" s="40"/>
      <c r="C13" s="34"/>
      <c r="D13" s="148" t="s">
        <v>18</v>
      </c>
      <c r="E13" s="34"/>
      <c r="F13" s="137" t="s">
        <v>1</v>
      </c>
      <c r="G13" s="34"/>
      <c r="H13" s="34"/>
      <c r="I13" s="152" t="s">
        <v>19</v>
      </c>
      <c r="J13" s="137" t="s">
        <v>1</v>
      </c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40"/>
      <c r="C14" s="34"/>
      <c r="D14" s="148" t="s">
        <v>20</v>
      </c>
      <c r="E14" s="34"/>
      <c r="F14" s="137" t="s">
        <v>21</v>
      </c>
      <c r="G14" s="34"/>
      <c r="H14" s="34"/>
      <c r="I14" s="152" t="s">
        <v>22</v>
      </c>
      <c r="J14" s="153" t="str">
        <f>'Rekapitulace stavby'!AN8</f>
        <v>14. 3. 2019</v>
      </c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150"/>
      <c r="J15" s="34"/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12" customHeight="1">
      <c r="A16" s="34"/>
      <c r="B16" s="40"/>
      <c r="C16" s="34"/>
      <c r="D16" s="148" t="s">
        <v>24</v>
      </c>
      <c r="E16" s="34"/>
      <c r="F16" s="34"/>
      <c r="G16" s="34"/>
      <c r="H16" s="34"/>
      <c r="I16" s="152" t="s">
        <v>25</v>
      </c>
      <c r="J16" s="137" t="s">
        <v>1</v>
      </c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8" customHeight="1">
      <c r="A17" s="34"/>
      <c r="B17" s="40"/>
      <c r="C17" s="34"/>
      <c r="D17" s="34"/>
      <c r="E17" s="137" t="s">
        <v>26</v>
      </c>
      <c r="F17" s="34"/>
      <c r="G17" s="34"/>
      <c r="H17" s="34"/>
      <c r="I17" s="152" t="s">
        <v>27</v>
      </c>
      <c r="J17" s="137" t="s">
        <v>1</v>
      </c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150"/>
      <c r="J18" s="34"/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12" customHeight="1">
      <c r="A19" s="34"/>
      <c r="B19" s="40"/>
      <c r="C19" s="34"/>
      <c r="D19" s="148" t="s">
        <v>28</v>
      </c>
      <c r="E19" s="34"/>
      <c r="F19" s="34"/>
      <c r="G19" s="34"/>
      <c r="H19" s="34"/>
      <c r="I19" s="152" t="s">
        <v>25</v>
      </c>
      <c r="J19" s="29" t="str">
        <f>'Rekapitulace stavby'!AN13</f>
        <v>Vyplň údaj</v>
      </c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8" customHeight="1">
      <c r="A20" s="34"/>
      <c r="B20" s="40"/>
      <c r="C20" s="34"/>
      <c r="D20" s="34"/>
      <c r="E20" s="29" t="str">
        <f>'Rekapitulace stavby'!E14</f>
        <v>Vyplň údaj</v>
      </c>
      <c r="F20" s="137"/>
      <c r="G20" s="137"/>
      <c r="H20" s="137"/>
      <c r="I20" s="152" t="s">
        <v>27</v>
      </c>
      <c r="J20" s="29" t="str">
        <f>'Rekapitulace stavby'!AN14</f>
        <v>Vyplň údaj</v>
      </c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150"/>
      <c r="J21" s="34"/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12" customHeight="1">
      <c r="A22" s="34"/>
      <c r="B22" s="40"/>
      <c r="C22" s="34"/>
      <c r="D22" s="148" t="s">
        <v>30</v>
      </c>
      <c r="E22" s="34"/>
      <c r="F22" s="34"/>
      <c r="G22" s="34"/>
      <c r="H22" s="34"/>
      <c r="I22" s="152" t="s">
        <v>25</v>
      </c>
      <c r="J22" s="137" t="str">
        <f>IF('Rekapitulace stavby'!AN16="","",'Rekapitulace stavby'!AN16)</f>
        <v/>
      </c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8" customHeight="1">
      <c r="A23" s="34"/>
      <c r="B23" s="40"/>
      <c r="C23" s="34"/>
      <c r="D23" s="34"/>
      <c r="E23" s="137" t="str">
        <f>IF('Rekapitulace stavby'!E17="","",'Rekapitulace stavby'!E17)</f>
        <v xml:space="preserve"> </v>
      </c>
      <c r="F23" s="34"/>
      <c r="G23" s="34"/>
      <c r="H23" s="34"/>
      <c r="I23" s="152" t="s">
        <v>27</v>
      </c>
      <c r="J23" s="137" t="str">
        <f>IF('Rekapitulace stavby'!AN17="","",'Rekapitulace stavby'!AN17)</f>
        <v/>
      </c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150"/>
      <c r="J24" s="34"/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12" customHeight="1">
      <c r="A25" s="34"/>
      <c r="B25" s="40"/>
      <c r="C25" s="34"/>
      <c r="D25" s="148" t="s">
        <v>33</v>
      </c>
      <c r="E25" s="34"/>
      <c r="F25" s="34"/>
      <c r="G25" s="34"/>
      <c r="H25" s="34"/>
      <c r="I25" s="152" t="s">
        <v>25</v>
      </c>
      <c r="J25" s="137" t="s">
        <v>1</v>
      </c>
      <c r="K25" s="34"/>
      <c r="L25" s="5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8" customHeight="1">
      <c r="A26" s="34"/>
      <c r="B26" s="40"/>
      <c r="C26" s="34"/>
      <c r="D26" s="34"/>
      <c r="E26" s="137" t="s">
        <v>34</v>
      </c>
      <c r="F26" s="34"/>
      <c r="G26" s="34"/>
      <c r="H26" s="34"/>
      <c r="I26" s="152" t="s">
        <v>27</v>
      </c>
      <c r="J26" s="137" t="s">
        <v>1</v>
      </c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150"/>
      <c r="J27" s="34"/>
      <c r="K27" s="34"/>
      <c r="L27" s="59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hidden="1" s="2" customFormat="1" ht="12" customHeight="1">
      <c r="A28" s="34"/>
      <c r="B28" s="40"/>
      <c r="C28" s="34"/>
      <c r="D28" s="148" t="s">
        <v>35</v>
      </c>
      <c r="E28" s="34"/>
      <c r="F28" s="34"/>
      <c r="G28" s="34"/>
      <c r="H28" s="34"/>
      <c r="I28" s="150"/>
      <c r="J28" s="34"/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7"/>
      <c r="J29" s="154"/>
      <c r="K29" s="154"/>
      <c r="L29" s="158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hidden="1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150"/>
      <c r="J30" s="34"/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40"/>
      <c r="C31" s="34"/>
      <c r="D31" s="159"/>
      <c r="E31" s="159"/>
      <c r="F31" s="159"/>
      <c r="G31" s="159"/>
      <c r="H31" s="159"/>
      <c r="I31" s="160"/>
      <c r="J31" s="159"/>
      <c r="K31" s="159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25.44" customHeight="1">
      <c r="A32" s="34"/>
      <c r="B32" s="40"/>
      <c r="C32" s="34"/>
      <c r="D32" s="161" t="s">
        <v>37</v>
      </c>
      <c r="E32" s="34"/>
      <c r="F32" s="34"/>
      <c r="G32" s="34"/>
      <c r="H32" s="34"/>
      <c r="I32" s="150"/>
      <c r="J32" s="162">
        <f>ROUND(J120, 2)</f>
        <v>0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6.96" customHeight="1">
      <c r="A33" s="34"/>
      <c r="B33" s="40"/>
      <c r="C33" s="34"/>
      <c r="D33" s="159"/>
      <c r="E33" s="159"/>
      <c r="F33" s="159"/>
      <c r="G33" s="159"/>
      <c r="H33" s="159"/>
      <c r="I33" s="160"/>
      <c r="J33" s="159"/>
      <c r="K33" s="159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40"/>
      <c r="C34" s="34"/>
      <c r="D34" s="34"/>
      <c r="E34" s="34"/>
      <c r="F34" s="163" t="s">
        <v>39</v>
      </c>
      <c r="G34" s="34"/>
      <c r="H34" s="34"/>
      <c r="I34" s="164" t="s">
        <v>38</v>
      </c>
      <c r="J34" s="163" t="s">
        <v>40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165" t="s">
        <v>41</v>
      </c>
      <c r="E35" s="148" t="s">
        <v>42</v>
      </c>
      <c r="F35" s="166">
        <f>ROUND((SUM(BE120:BE281)),  2)</f>
        <v>0</v>
      </c>
      <c r="G35" s="34"/>
      <c r="H35" s="34"/>
      <c r="I35" s="167">
        <v>0.20999999999999999</v>
      </c>
      <c r="J35" s="166">
        <f>ROUND(((SUM(BE120:BE281))*I35),  2)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48" t="s">
        <v>43</v>
      </c>
      <c r="F36" s="166">
        <f>ROUND((SUM(BF120:BF281)),  2)</f>
        <v>0</v>
      </c>
      <c r="G36" s="34"/>
      <c r="H36" s="34"/>
      <c r="I36" s="167">
        <v>0.14999999999999999</v>
      </c>
      <c r="J36" s="166">
        <f>ROUND(((SUM(BF120:BF281))*I36),  2)</f>
        <v>0</v>
      </c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48" t="s">
        <v>44</v>
      </c>
      <c r="F37" s="166">
        <f>ROUND((SUM(BG120:BG281)),  2)</f>
        <v>0</v>
      </c>
      <c r="G37" s="34"/>
      <c r="H37" s="34"/>
      <c r="I37" s="167">
        <v>0.20999999999999999</v>
      </c>
      <c r="J37" s="166">
        <f>0</f>
        <v>0</v>
      </c>
      <c r="K37" s="34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48" t="s">
        <v>45</v>
      </c>
      <c r="F38" s="166">
        <f>ROUND((SUM(BH120:BH281)),  2)</f>
        <v>0</v>
      </c>
      <c r="G38" s="34"/>
      <c r="H38" s="34"/>
      <c r="I38" s="167">
        <v>0.14999999999999999</v>
      </c>
      <c r="J38" s="166">
        <f>0</f>
        <v>0</v>
      </c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48" t="s">
        <v>46</v>
      </c>
      <c r="F39" s="166">
        <f>ROUND((SUM(BI120:BI281)),  2)</f>
        <v>0</v>
      </c>
      <c r="G39" s="34"/>
      <c r="H39" s="34"/>
      <c r="I39" s="167">
        <v>0</v>
      </c>
      <c r="J39" s="166">
        <f>0</f>
        <v>0</v>
      </c>
      <c r="K39" s="34"/>
      <c r="L39" s="5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150"/>
      <c r="J40" s="34"/>
      <c r="K40" s="34"/>
      <c r="L40" s="5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25.44" customHeight="1">
      <c r="A41" s="34"/>
      <c r="B41" s="40"/>
      <c r="C41" s="168"/>
      <c r="D41" s="169" t="s">
        <v>47</v>
      </c>
      <c r="E41" s="170"/>
      <c r="F41" s="170"/>
      <c r="G41" s="171" t="s">
        <v>48</v>
      </c>
      <c r="H41" s="172" t="s">
        <v>49</v>
      </c>
      <c r="I41" s="173"/>
      <c r="J41" s="174">
        <f>SUM(J32:J39)</f>
        <v>0</v>
      </c>
      <c r="K41" s="175"/>
      <c r="L41" s="59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hidden="1" s="2" customFormat="1" ht="14.4" customHeight="1">
      <c r="A42" s="34"/>
      <c r="B42" s="40"/>
      <c r="C42" s="34"/>
      <c r="D42" s="34"/>
      <c r="E42" s="34"/>
      <c r="F42" s="34"/>
      <c r="G42" s="34"/>
      <c r="H42" s="34"/>
      <c r="I42" s="150"/>
      <c r="J42" s="34"/>
      <c r="K42" s="34"/>
      <c r="L42" s="59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hidden="1" s="1" customFormat="1" ht="14.4" customHeight="1">
      <c r="B43" s="16"/>
      <c r="I43" s="142"/>
      <c r="L43" s="16"/>
    </row>
    <row r="44" hidden="1" s="1" customFormat="1" ht="14.4" customHeight="1">
      <c r="B44" s="16"/>
      <c r="I44" s="142"/>
      <c r="L44" s="16"/>
    </row>
    <row r="45" hidden="1" s="1" customFormat="1" ht="14.4" customHeight="1">
      <c r="B45" s="16"/>
      <c r="I45" s="142"/>
      <c r="L45" s="16"/>
    </row>
    <row r="46" hidden="1" s="1" customFormat="1" ht="14.4" customHeight="1">
      <c r="B46" s="16"/>
      <c r="I46" s="142"/>
      <c r="L46" s="16"/>
    </row>
    <row r="47" hidden="1" s="1" customFormat="1" ht="14.4" customHeight="1">
      <c r="B47" s="16"/>
      <c r="I47" s="142"/>
      <c r="L47" s="16"/>
    </row>
    <row r="48" hidden="1" s="1" customFormat="1" ht="14.4" customHeight="1">
      <c r="B48" s="16"/>
      <c r="I48" s="142"/>
      <c r="L48" s="16"/>
    </row>
    <row r="49" hidden="1" s="1" customFormat="1" ht="14.4" customHeight="1">
      <c r="B49" s="16"/>
      <c r="I49" s="142"/>
      <c r="L49" s="16"/>
    </row>
    <row r="50" hidden="1" s="2" customFormat="1" ht="14.4" customHeight="1">
      <c r="B50" s="59"/>
      <c r="D50" s="176" t="s">
        <v>50</v>
      </c>
      <c r="E50" s="177"/>
      <c r="F50" s="177"/>
      <c r="G50" s="176" t="s">
        <v>51</v>
      </c>
      <c r="H50" s="177"/>
      <c r="I50" s="178"/>
      <c r="J50" s="177"/>
      <c r="K50" s="177"/>
      <c r="L50" s="59"/>
    </row>
    <row r="51" hidden="1">
      <c r="B51" s="16"/>
      <c r="L51" s="16"/>
    </row>
    <row r="52" hidden="1">
      <c r="B52" s="16"/>
      <c r="L52" s="16"/>
    </row>
    <row r="53" hidden="1">
      <c r="B53" s="16"/>
      <c r="L53" s="16"/>
    </row>
    <row r="54" hidden="1">
      <c r="B54" s="16"/>
      <c r="L54" s="16"/>
    </row>
    <row r="55" hidden="1">
      <c r="B55" s="16"/>
      <c r="L55" s="16"/>
    </row>
    <row r="56" hidden="1">
      <c r="B56" s="16"/>
      <c r="L56" s="16"/>
    </row>
    <row r="57" hidden="1">
      <c r="B57" s="16"/>
      <c r="L57" s="16"/>
    </row>
    <row r="58" hidden="1">
      <c r="B58" s="16"/>
      <c r="L58" s="16"/>
    </row>
    <row r="59" hidden="1">
      <c r="B59" s="16"/>
      <c r="L59" s="16"/>
    </row>
    <row r="60" hidden="1">
      <c r="B60" s="16"/>
      <c r="L60" s="16"/>
    </row>
    <row r="61" hidden="1" s="2" customFormat="1">
      <c r="A61" s="34"/>
      <c r="B61" s="40"/>
      <c r="C61" s="34"/>
      <c r="D61" s="179" t="s">
        <v>52</v>
      </c>
      <c r="E61" s="180"/>
      <c r="F61" s="181" t="s">
        <v>53</v>
      </c>
      <c r="G61" s="179" t="s">
        <v>52</v>
      </c>
      <c r="H61" s="180"/>
      <c r="I61" s="182"/>
      <c r="J61" s="183" t="s">
        <v>53</v>
      </c>
      <c r="K61" s="180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6"/>
      <c r="L62" s="16"/>
    </row>
    <row r="63" hidden="1">
      <c r="B63" s="16"/>
      <c r="L63" s="16"/>
    </row>
    <row r="64" hidden="1">
      <c r="B64" s="16"/>
      <c r="L64" s="16"/>
    </row>
    <row r="65" hidden="1" s="2" customFormat="1">
      <c r="A65" s="34"/>
      <c r="B65" s="40"/>
      <c r="C65" s="34"/>
      <c r="D65" s="176" t="s">
        <v>54</v>
      </c>
      <c r="E65" s="184"/>
      <c r="F65" s="184"/>
      <c r="G65" s="176" t="s">
        <v>55</v>
      </c>
      <c r="H65" s="184"/>
      <c r="I65" s="185"/>
      <c r="J65" s="184"/>
      <c r="K65" s="184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6"/>
      <c r="L66" s="16"/>
    </row>
    <row r="67" hidden="1">
      <c r="B67" s="16"/>
      <c r="L67" s="16"/>
    </row>
    <row r="68" hidden="1">
      <c r="B68" s="16"/>
      <c r="L68" s="16"/>
    </row>
    <row r="69" hidden="1">
      <c r="B69" s="16"/>
      <c r="L69" s="16"/>
    </row>
    <row r="70" hidden="1">
      <c r="B70" s="16"/>
      <c r="L70" s="16"/>
    </row>
    <row r="71" hidden="1">
      <c r="B71" s="16"/>
      <c r="L71" s="16"/>
    </row>
    <row r="72" hidden="1">
      <c r="B72" s="16"/>
      <c r="L72" s="16"/>
    </row>
    <row r="73" hidden="1">
      <c r="B73" s="16"/>
      <c r="L73" s="16"/>
    </row>
    <row r="74" hidden="1">
      <c r="B74" s="16"/>
      <c r="L74" s="16"/>
    </row>
    <row r="75" hidden="1">
      <c r="B75" s="16"/>
      <c r="L75" s="16"/>
    </row>
    <row r="76" hidden="1" s="2" customFormat="1">
      <c r="A76" s="34"/>
      <c r="B76" s="40"/>
      <c r="C76" s="34"/>
      <c r="D76" s="179" t="s">
        <v>52</v>
      </c>
      <c r="E76" s="180"/>
      <c r="F76" s="181" t="s">
        <v>53</v>
      </c>
      <c r="G76" s="179" t="s">
        <v>52</v>
      </c>
      <c r="H76" s="180"/>
      <c r="I76" s="182"/>
      <c r="J76" s="183" t="s">
        <v>53</v>
      </c>
      <c r="K76" s="180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186"/>
      <c r="C77" s="187"/>
      <c r="D77" s="187"/>
      <c r="E77" s="187"/>
      <c r="F77" s="187"/>
      <c r="G77" s="187"/>
      <c r="H77" s="187"/>
      <c r="I77" s="188"/>
      <c r="J77" s="187"/>
      <c r="K77" s="187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hidden="1" s="2" customFormat="1" ht="6.96" customHeight="1">
      <c r="A81" s="34"/>
      <c r="B81" s="189"/>
      <c r="C81" s="190"/>
      <c r="D81" s="190"/>
      <c r="E81" s="190"/>
      <c r="F81" s="190"/>
      <c r="G81" s="190"/>
      <c r="H81" s="190"/>
      <c r="I81" s="191"/>
      <c r="J81" s="190"/>
      <c r="K81" s="190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122</v>
      </c>
      <c r="D82" s="36"/>
      <c r="E82" s="36"/>
      <c r="F82" s="36"/>
      <c r="G82" s="36"/>
      <c r="H82" s="36"/>
      <c r="I82" s="150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150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150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6"/>
      <c r="D85" s="36"/>
      <c r="E85" s="192" t="str">
        <f>E7</f>
        <v>Opravné práce na trati Staňkov - Poběžovice</v>
      </c>
      <c r="F85" s="28"/>
      <c r="G85" s="28"/>
      <c r="H85" s="28"/>
      <c r="I85" s="150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1" customFormat="1" ht="12" customHeight="1">
      <c r="B86" s="17"/>
      <c r="C86" s="28" t="s">
        <v>118</v>
      </c>
      <c r="D86" s="18"/>
      <c r="E86" s="18"/>
      <c r="F86" s="18"/>
      <c r="G86" s="18"/>
      <c r="H86" s="18"/>
      <c r="I86" s="142"/>
      <c r="J86" s="18"/>
      <c r="K86" s="18"/>
      <c r="L86" s="16"/>
    </row>
    <row r="87" hidden="1" s="2" customFormat="1" ht="16.5" customHeight="1">
      <c r="A87" s="34"/>
      <c r="B87" s="35"/>
      <c r="C87" s="36"/>
      <c r="D87" s="36"/>
      <c r="E87" s="192" t="s">
        <v>474</v>
      </c>
      <c r="F87" s="36"/>
      <c r="G87" s="36"/>
      <c r="H87" s="36"/>
      <c r="I87" s="150"/>
      <c r="J87" s="36"/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12" customHeight="1">
      <c r="A88" s="34"/>
      <c r="B88" s="35"/>
      <c r="C88" s="28" t="s">
        <v>120</v>
      </c>
      <c r="D88" s="36"/>
      <c r="E88" s="36"/>
      <c r="F88" s="36"/>
      <c r="G88" s="36"/>
      <c r="H88" s="36"/>
      <c r="I88" s="150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6.5" customHeight="1">
      <c r="A89" s="34"/>
      <c r="B89" s="35"/>
      <c r="C89" s="36"/>
      <c r="D89" s="36"/>
      <c r="E89" s="72" t="str">
        <f>E11</f>
        <v>SO 2.1 - Výměna KL, pražců a kolejnic</v>
      </c>
      <c r="F89" s="36"/>
      <c r="G89" s="36"/>
      <c r="H89" s="36"/>
      <c r="I89" s="150"/>
      <c r="J89" s="36"/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150"/>
      <c r="J90" s="36"/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2" customHeight="1">
      <c r="A91" s="34"/>
      <c r="B91" s="35"/>
      <c r="C91" s="28" t="s">
        <v>20</v>
      </c>
      <c r="D91" s="36"/>
      <c r="E91" s="36"/>
      <c r="F91" s="23" t="str">
        <f>F14</f>
        <v>TO Domažlice</v>
      </c>
      <c r="G91" s="36"/>
      <c r="H91" s="36"/>
      <c r="I91" s="152" t="s">
        <v>22</v>
      </c>
      <c r="J91" s="75" t="str">
        <f>IF(J14="","",J14)</f>
        <v>14. 3. 2019</v>
      </c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6.96" customHeight="1">
      <c r="A92" s="34"/>
      <c r="B92" s="35"/>
      <c r="C92" s="36"/>
      <c r="D92" s="36"/>
      <c r="E92" s="36"/>
      <c r="F92" s="36"/>
      <c r="G92" s="36"/>
      <c r="H92" s="36"/>
      <c r="I92" s="150"/>
      <c r="J92" s="36"/>
      <c r="K92" s="36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5.15" customHeight="1">
      <c r="A93" s="34"/>
      <c r="B93" s="35"/>
      <c r="C93" s="28" t="s">
        <v>24</v>
      </c>
      <c r="D93" s="36"/>
      <c r="E93" s="36"/>
      <c r="F93" s="23" t="str">
        <f>E17</f>
        <v>SŽDC s.o. - OŘ Plzeň</v>
      </c>
      <c r="G93" s="36"/>
      <c r="H93" s="36"/>
      <c r="I93" s="152" t="s">
        <v>30</v>
      </c>
      <c r="J93" s="32" t="str">
        <f>E23</f>
        <v xml:space="preserve"> </v>
      </c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15.15" customHeight="1">
      <c r="A94" s="34"/>
      <c r="B94" s="35"/>
      <c r="C94" s="28" t="s">
        <v>28</v>
      </c>
      <c r="D94" s="36"/>
      <c r="E94" s="36"/>
      <c r="F94" s="23" t="str">
        <f>IF(E20="","",E20)</f>
        <v>Vyplň údaj</v>
      </c>
      <c r="G94" s="36"/>
      <c r="H94" s="36"/>
      <c r="I94" s="152" t="s">
        <v>33</v>
      </c>
      <c r="J94" s="32" t="str">
        <f>E26</f>
        <v>Jung</v>
      </c>
      <c r="K94" s="36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150"/>
      <c r="J95" s="36"/>
      <c r="K95" s="36"/>
      <c r="L95" s="5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9.28" customHeight="1">
      <c r="A96" s="34"/>
      <c r="B96" s="35"/>
      <c r="C96" s="193" t="s">
        <v>123</v>
      </c>
      <c r="D96" s="194"/>
      <c r="E96" s="194"/>
      <c r="F96" s="194"/>
      <c r="G96" s="194"/>
      <c r="H96" s="194"/>
      <c r="I96" s="195"/>
      <c r="J96" s="196" t="s">
        <v>124</v>
      </c>
      <c r="K96" s="194"/>
      <c r="L96" s="5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hidden="1" s="2" customFormat="1" ht="10.32" customHeight="1">
      <c r="A97" s="34"/>
      <c r="B97" s="35"/>
      <c r="C97" s="36"/>
      <c r="D97" s="36"/>
      <c r="E97" s="36"/>
      <c r="F97" s="36"/>
      <c r="G97" s="36"/>
      <c r="H97" s="36"/>
      <c r="I97" s="150"/>
      <c r="J97" s="36"/>
      <c r="K97" s="36"/>
      <c r="L97" s="59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hidden="1" s="2" customFormat="1" ht="22.8" customHeight="1">
      <c r="A98" s="34"/>
      <c r="B98" s="35"/>
      <c r="C98" s="197" t="s">
        <v>125</v>
      </c>
      <c r="D98" s="36"/>
      <c r="E98" s="36"/>
      <c r="F98" s="36"/>
      <c r="G98" s="36"/>
      <c r="H98" s="36"/>
      <c r="I98" s="150"/>
      <c r="J98" s="106">
        <f>J120</f>
        <v>0</v>
      </c>
      <c r="K98" s="36"/>
      <c r="L98" s="59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3" t="s">
        <v>126</v>
      </c>
    </row>
    <row r="99" hidden="1" s="2" customFormat="1" ht="21.84" customHeight="1">
      <c r="A99" s="34"/>
      <c r="B99" s="35"/>
      <c r="C99" s="36"/>
      <c r="D99" s="36"/>
      <c r="E99" s="36"/>
      <c r="F99" s="36"/>
      <c r="G99" s="36"/>
      <c r="H99" s="36"/>
      <c r="I99" s="150"/>
      <c r="J99" s="36"/>
      <c r="K99" s="36"/>
      <c r="L99" s="59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hidden="1" s="2" customFormat="1" ht="6.96" customHeight="1">
      <c r="A100" s="34"/>
      <c r="B100" s="62"/>
      <c r="C100" s="63"/>
      <c r="D100" s="63"/>
      <c r="E100" s="63"/>
      <c r="F100" s="63"/>
      <c r="G100" s="63"/>
      <c r="H100" s="63"/>
      <c r="I100" s="188"/>
      <c r="J100" s="63"/>
      <c r="K100" s="63"/>
      <c r="L100" s="59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hidden="1"/>
    <row r="102" hidden="1"/>
    <row r="103" hidden="1"/>
    <row r="104" s="2" customFormat="1" ht="6.96" customHeight="1">
      <c r="A104" s="34"/>
      <c r="B104" s="64"/>
      <c r="C104" s="65"/>
      <c r="D104" s="65"/>
      <c r="E104" s="65"/>
      <c r="F104" s="65"/>
      <c r="G104" s="65"/>
      <c r="H104" s="65"/>
      <c r="I104" s="191"/>
      <c r="J104" s="65"/>
      <c r="K104" s="65"/>
      <c r="L104" s="59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24.96" customHeight="1">
      <c r="A105" s="34"/>
      <c r="B105" s="35"/>
      <c r="C105" s="19" t="s">
        <v>127</v>
      </c>
      <c r="D105" s="36"/>
      <c r="E105" s="36"/>
      <c r="F105" s="36"/>
      <c r="G105" s="36"/>
      <c r="H105" s="36"/>
      <c r="I105" s="150"/>
      <c r="J105" s="36"/>
      <c r="K105" s="36"/>
      <c r="L105" s="59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6.96" customHeight="1">
      <c r="A106" s="34"/>
      <c r="B106" s="35"/>
      <c r="C106" s="36"/>
      <c r="D106" s="36"/>
      <c r="E106" s="36"/>
      <c r="F106" s="36"/>
      <c r="G106" s="36"/>
      <c r="H106" s="36"/>
      <c r="I106" s="150"/>
      <c r="J106" s="36"/>
      <c r="K106" s="36"/>
      <c r="L106" s="59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12" customHeight="1">
      <c r="A107" s="34"/>
      <c r="B107" s="35"/>
      <c r="C107" s="28" t="s">
        <v>16</v>
      </c>
      <c r="D107" s="36"/>
      <c r="E107" s="36"/>
      <c r="F107" s="36"/>
      <c r="G107" s="36"/>
      <c r="H107" s="36"/>
      <c r="I107" s="150"/>
      <c r="J107" s="36"/>
      <c r="K107" s="36"/>
      <c r="L107" s="59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6.5" customHeight="1">
      <c r="A108" s="34"/>
      <c r="B108" s="35"/>
      <c r="C108" s="36"/>
      <c r="D108" s="36"/>
      <c r="E108" s="192" t="str">
        <f>E7</f>
        <v>Opravné práce na trati Staňkov - Poběžovice</v>
      </c>
      <c r="F108" s="28"/>
      <c r="G108" s="28"/>
      <c r="H108" s="28"/>
      <c r="I108" s="150"/>
      <c r="J108" s="36"/>
      <c r="K108" s="36"/>
      <c r="L108" s="59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1" customFormat="1" ht="12" customHeight="1">
      <c r="B109" s="17"/>
      <c r="C109" s="28" t="s">
        <v>118</v>
      </c>
      <c r="D109" s="18"/>
      <c r="E109" s="18"/>
      <c r="F109" s="18"/>
      <c r="G109" s="18"/>
      <c r="H109" s="18"/>
      <c r="I109" s="142"/>
      <c r="J109" s="18"/>
      <c r="K109" s="18"/>
      <c r="L109" s="16"/>
    </row>
    <row r="110" s="2" customFormat="1" ht="16.5" customHeight="1">
      <c r="A110" s="34"/>
      <c r="B110" s="35"/>
      <c r="C110" s="36"/>
      <c r="D110" s="36"/>
      <c r="E110" s="192" t="s">
        <v>474</v>
      </c>
      <c r="F110" s="36"/>
      <c r="G110" s="36"/>
      <c r="H110" s="36"/>
      <c r="I110" s="150"/>
      <c r="J110" s="36"/>
      <c r="K110" s="36"/>
      <c r="L110" s="59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120</v>
      </c>
      <c r="D111" s="36"/>
      <c r="E111" s="36"/>
      <c r="F111" s="36"/>
      <c r="G111" s="36"/>
      <c r="H111" s="36"/>
      <c r="I111" s="150"/>
      <c r="J111" s="36"/>
      <c r="K111" s="36"/>
      <c r="L111" s="59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6.5" customHeight="1">
      <c r="A112" s="34"/>
      <c r="B112" s="35"/>
      <c r="C112" s="36"/>
      <c r="D112" s="36"/>
      <c r="E112" s="72" t="str">
        <f>E11</f>
        <v>SO 2.1 - Výměna KL, pražců a kolejnic</v>
      </c>
      <c r="F112" s="36"/>
      <c r="G112" s="36"/>
      <c r="H112" s="36"/>
      <c r="I112" s="150"/>
      <c r="J112" s="36"/>
      <c r="K112" s="36"/>
      <c r="L112" s="59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6"/>
      <c r="D113" s="36"/>
      <c r="E113" s="36"/>
      <c r="F113" s="36"/>
      <c r="G113" s="36"/>
      <c r="H113" s="36"/>
      <c r="I113" s="150"/>
      <c r="J113" s="36"/>
      <c r="K113" s="36"/>
      <c r="L113" s="59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20</v>
      </c>
      <c r="D114" s="36"/>
      <c r="E114" s="36"/>
      <c r="F114" s="23" t="str">
        <f>F14</f>
        <v>TO Domažlice</v>
      </c>
      <c r="G114" s="36"/>
      <c r="H114" s="36"/>
      <c r="I114" s="152" t="s">
        <v>22</v>
      </c>
      <c r="J114" s="75" t="str">
        <f>IF(J14="","",J14)</f>
        <v>14. 3. 2019</v>
      </c>
      <c r="K114" s="36"/>
      <c r="L114" s="59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6"/>
      <c r="D115" s="36"/>
      <c r="E115" s="36"/>
      <c r="F115" s="36"/>
      <c r="G115" s="36"/>
      <c r="H115" s="36"/>
      <c r="I115" s="150"/>
      <c r="J115" s="36"/>
      <c r="K115" s="36"/>
      <c r="L115" s="59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5.15" customHeight="1">
      <c r="A116" s="34"/>
      <c r="B116" s="35"/>
      <c r="C116" s="28" t="s">
        <v>24</v>
      </c>
      <c r="D116" s="36"/>
      <c r="E116" s="36"/>
      <c r="F116" s="23" t="str">
        <f>E17</f>
        <v>SŽDC s.o. - OŘ Plzeň</v>
      </c>
      <c r="G116" s="36"/>
      <c r="H116" s="36"/>
      <c r="I116" s="152" t="s">
        <v>30</v>
      </c>
      <c r="J116" s="32" t="str">
        <f>E23</f>
        <v xml:space="preserve"> </v>
      </c>
      <c r="K116" s="36"/>
      <c r="L116" s="59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28</v>
      </c>
      <c r="D117" s="36"/>
      <c r="E117" s="36"/>
      <c r="F117" s="23" t="str">
        <f>IF(E20="","",E20)</f>
        <v>Vyplň údaj</v>
      </c>
      <c r="G117" s="36"/>
      <c r="H117" s="36"/>
      <c r="I117" s="152" t="s">
        <v>33</v>
      </c>
      <c r="J117" s="32" t="str">
        <f>E26</f>
        <v>Jung</v>
      </c>
      <c r="K117" s="36"/>
      <c r="L117" s="59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0.32" customHeight="1">
      <c r="A118" s="34"/>
      <c r="B118" s="35"/>
      <c r="C118" s="36"/>
      <c r="D118" s="36"/>
      <c r="E118" s="36"/>
      <c r="F118" s="36"/>
      <c r="G118" s="36"/>
      <c r="H118" s="36"/>
      <c r="I118" s="150"/>
      <c r="J118" s="36"/>
      <c r="K118" s="36"/>
      <c r="L118" s="59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9" customFormat="1" ht="29.28" customHeight="1">
      <c r="A119" s="198"/>
      <c r="B119" s="199"/>
      <c r="C119" s="200" t="s">
        <v>128</v>
      </c>
      <c r="D119" s="201" t="s">
        <v>62</v>
      </c>
      <c r="E119" s="201" t="s">
        <v>58</v>
      </c>
      <c r="F119" s="201" t="s">
        <v>59</v>
      </c>
      <c r="G119" s="201" t="s">
        <v>129</v>
      </c>
      <c r="H119" s="201" t="s">
        <v>130</v>
      </c>
      <c r="I119" s="202" t="s">
        <v>131</v>
      </c>
      <c r="J119" s="203" t="s">
        <v>124</v>
      </c>
      <c r="K119" s="204" t="s">
        <v>132</v>
      </c>
      <c r="L119" s="205"/>
      <c r="M119" s="96" t="s">
        <v>1</v>
      </c>
      <c r="N119" s="97" t="s">
        <v>41</v>
      </c>
      <c r="O119" s="97" t="s">
        <v>133</v>
      </c>
      <c r="P119" s="97" t="s">
        <v>134</v>
      </c>
      <c r="Q119" s="97" t="s">
        <v>135</v>
      </c>
      <c r="R119" s="97" t="s">
        <v>136</v>
      </c>
      <c r="S119" s="97" t="s">
        <v>137</v>
      </c>
      <c r="T119" s="98" t="s">
        <v>138</v>
      </c>
      <c r="U119" s="198"/>
      <c r="V119" s="198"/>
      <c r="W119" s="198"/>
      <c r="X119" s="198"/>
      <c r="Y119" s="198"/>
      <c r="Z119" s="198"/>
      <c r="AA119" s="198"/>
      <c r="AB119" s="198"/>
      <c r="AC119" s="198"/>
      <c r="AD119" s="198"/>
      <c r="AE119" s="198"/>
    </row>
    <row r="120" s="2" customFormat="1" ht="22.8" customHeight="1">
      <c r="A120" s="34"/>
      <c r="B120" s="35"/>
      <c r="C120" s="103" t="s">
        <v>139</v>
      </c>
      <c r="D120" s="36"/>
      <c r="E120" s="36"/>
      <c r="F120" s="36"/>
      <c r="G120" s="36"/>
      <c r="H120" s="36"/>
      <c r="I120" s="150"/>
      <c r="J120" s="206">
        <f>BK120</f>
        <v>0</v>
      </c>
      <c r="K120" s="36"/>
      <c r="L120" s="40"/>
      <c r="M120" s="99"/>
      <c r="N120" s="207"/>
      <c r="O120" s="100"/>
      <c r="P120" s="208">
        <f>SUM(P121:P281)</f>
        <v>0</v>
      </c>
      <c r="Q120" s="100"/>
      <c r="R120" s="208">
        <f>SUM(R121:R281)</f>
        <v>35705.555189999999</v>
      </c>
      <c r="S120" s="100"/>
      <c r="T120" s="209">
        <f>SUM(T121:T281)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3" t="s">
        <v>76</v>
      </c>
      <c r="AU120" s="13" t="s">
        <v>126</v>
      </c>
      <c r="BK120" s="210">
        <f>SUM(BK121:BK281)</f>
        <v>0</v>
      </c>
    </row>
    <row r="121" s="2" customFormat="1" ht="16.5" customHeight="1">
      <c r="A121" s="34"/>
      <c r="B121" s="35"/>
      <c r="C121" s="211" t="s">
        <v>84</v>
      </c>
      <c r="D121" s="211" t="s">
        <v>140</v>
      </c>
      <c r="E121" s="212" t="s">
        <v>476</v>
      </c>
      <c r="F121" s="213" t="s">
        <v>477</v>
      </c>
      <c r="G121" s="214" t="s">
        <v>143</v>
      </c>
      <c r="H121" s="215">
        <v>370</v>
      </c>
      <c r="I121" s="216"/>
      <c r="J121" s="217">
        <f>ROUND(I121*H121,2)</f>
        <v>0</v>
      </c>
      <c r="K121" s="218"/>
      <c r="L121" s="40"/>
      <c r="M121" s="219" t="s">
        <v>1</v>
      </c>
      <c r="N121" s="220" t="s">
        <v>42</v>
      </c>
      <c r="O121" s="87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23" t="s">
        <v>144</v>
      </c>
      <c r="AT121" s="223" t="s">
        <v>140</v>
      </c>
      <c r="AU121" s="223" t="s">
        <v>77</v>
      </c>
      <c r="AY121" s="13" t="s">
        <v>145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3" t="s">
        <v>84</v>
      </c>
      <c r="BK121" s="224">
        <f>ROUND(I121*H121,2)</f>
        <v>0</v>
      </c>
      <c r="BL121" s="13" t="s">
        <v>144</v>
      </c>
      <c r="BM121" s="223" t="s">
        <v>478</v>
      </c>
    </row>
    <row r="122" s="2" customFormat="1">
      <c r="A122" s="34"/>
      <c r="B122" s="35"/>
      <c r="C122" s="36"/>
      <c r="D122" s="225" t="s">
        <v>147</v>
      </c>
      <c r="E122" s="36"/>
      <c r="F122" s="226" t="s">
        <v>479</v>
      </c>
      <c r="G122" s="36"/>
      <c r="H122" s="36"/>
      <c r="I122" s="150"/>
      <c r="J122" s="36"/>
      <c r="K122" s="36"/>
      <c r="L122" s="40"/>
      <c r="M122" s="227"/>
      <c r="N122" s="228"/>
      <c r="O122" s="87"/>
      <c r="P122" s="87"/>
      <c r="Q122" s="87"/>
      <c r="R122" s="87"/>
      <c r="S122" s="87"/>
      <c r="T122" s="88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3" t="s">
        <v>147</v>
      </c>
      <c r="AU122" s="13" t="s">
        <v>77</v>
      </c>
    </row>
    <row r="123" s="10" customFormat="1">
      <c r="A123" s="10"/>
      <c r="B123" s="229"/>
      <c r="C123" s="230"/>
      <c r="D123" s="225" t="s">
        <v>149</v>
      </c>
      <c r="E123" s="231" t="s">
        <v>1</v>
      </c>
      <c r="F123" s="232" t="s">
        <v>480</v>
      </c>
      <c r="G123" s="230"/>
      <c r="H123" s="233">
        <v>370</v>
      </c>
      <c r="I123" s="234"/>
      <c r="J123" s="230"/>
      <c r="K123" s="230"/>
      <c r="L123" s="235"/>
      <c r="M123" s="236"/>
      <c r="N123" s="237"/>
      <c r="O123" s="237"/>
      <c r="P123" s="237"/>
      <c r="Q123" s="237"/>
      <c r="R123" s="237"/>
      <c r="S123" s="237"/>
      <c r="T123" s="238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T123" s="239" t="s">
        <v>149</v>
      </c>
      <c r="AU123" s="239" t="s">
        <v>77</v>
      </c>
      <c r="AV123" s="10" t="s">
        <v>86</v>
      </c>
      <c r="AW123" s="10" t="s">
        <v>32</v>
      </c>
      <c r="AX123" s="10" t="s">
        <v>84</v>
      </c>
      <c r="AY123" s="239" t="s">
        <v>145</v>
      </c>
    </row>
    <row r="124" s="2" customFormat="1" ht="16.5" customHeight="1">
      <c r="A124" s="34"/>
      <c r="B124" s="35"/>
      <c r="C124" s="211" t="s">
        <v>86</v>
      </c>
      <c r="D124" s="211" t="s">
        <v>140</v>
      </c>
      <c r="E124" s="212" t="s">
        <v>397</v>
      </c>
      <c r="F124" s="213" t="s">
        <v>398</v>
      </c>
      <c r="G124" s="214" t="s">
        <v>157</v>
      </c>
      <c r="H124" s="215">
        <v>18.5</v>
      </c>
      <c r="I124" s="216"/>
      <c r="J124" s="217">
        <f>ROUND(I124*H124,2)</f>
        <v>0</v>
      </c>
      <c r="K124" s="218"/>
      <c r="L124" s="40"/>
      <c r="M124" s="219" t="s">
        <v>1</v>
      </c>
      <c r="N124" s="220" t="s">
        <v>42</v>
      </c>
      <c r="O124" s="87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23" t="s">
        <v>144</v>
      </c>
      <c r="AT124" s="223" t="s">
        <v>140</v>
      </c>
      <c r="AU124" s="223" t="s">
        <v>77</v>
      </c>
      <c r="AY124" s="13" t="s">
        <v>145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3" t="s">
        <v>84</v>
      </c>
      <c r="BK124" s="224">
        <f>ROUND(I124*H124,2)</f>
        <v>0</v>
      </c>
      <c r="BL124" s="13" t="s">
        <v>144</v>
      </c>
      <c r="BM124" s="223" t="s">
        <v>481</v>
      </c>
    </row>
    <row r="125" s="2" customFormat="1">
      <c r="A125" s="34"/>
      <c r="B125" s="35"/>
      <c r="C125" s="36"/>
      <c r="D125" s="225" t="s">
        <v>147</v>
      </c>
      <c r="E125" s="36"/>
      <c r="F125" s="226" t="s">
        <v>400</v>
      </c>
      <c r="G125" s="36"/>
      <c r="H125" s="36"/>
      <c r="I125" s="150"/>
      <c r="J125" s="36"/>
      <c r="K125" s="36"/>
      <c r="L125" s="40"/>
      <c r="M125" s="227"/>
      <c r="N125" s="228"/>
      <c r="O125" s="87"/>
      <c r="P125" s="87"/>
      <c r="Q125" s="87"/>
      <c r="R125" s="87"/>
      <c r="S125" s="87"/>
      <c r="T125" s="88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3" t="s">
        <v>147</v>
      </c>
      <c r="AU125" s="13" t="s">
        <v>77</v>
      </c>
    </row>
    <row r="126" s="10" customFormat="1">
      <c r="A126" s="10"/>
      <c r="B126" s="229"/>
      <c r="C126" s="230"/>
      <c r="D126" s="225" t="s">
        <v>149</v>
      </c>
      <c r="E126" s="231" t="s">
        <v>1</v>
      </c>
      <c r="F126" s="232" t="s">
        <v>482</v>
      </c>
      <c r="G126" s="230"/>
      <c r="H126" s="233">
        <v>18.5</v>
      </c>
      <c r="I126" s="234"/>
      <c r="J126" s="230"/>
      <c r="K126" s="230"/>
      <c r="L126" s="235"/>
      <c r="M126" s="236"/>
      <c r="N126" s="237"/>
      <c r="O126" s="237"/>
      <c r="P126" s="237"/>
      <c r="Q126" s="237"/>
      <c r="R126" s="237"/>
      <c r="S126" s="237"/>
      <c r="T126" s="238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T126" s="239" t="s">
        <v>149</v>
      </c>
      <c r="AU126" s="239" t="s">
        <v>77</v>
      </c>
      <c r="AV126" s="10" t="s">
        <v>86</v>
      </c>
      <c r="AW126" s="10" t="s">
        <v>32</v>
      </c>
      <c r="AX126" s="10" t="s">
        <v>84</v>
      </c>
      <c r="AY126" s="239" t="s">
        <v>145</v>
      </c>
    </row>
    <row r="127" s="2" customFormat="1" ht="16.5" customHeight="1">
      <c r="A127" s="34"/>
      <c r="B127" s="35"/>
      <c r="C127" s="211" t="s">
        <v>161</v>
      </c>
      <c r="D127" s="211" t="s">
        <v>140</v>
      </c>
      <c r="E127" s="212" t="s">
        <v>388</v>
      </c>
      <c r="F127" s="213" t="s">
        <v>389</v>
      </c>
      <c r="G127" s="214" t="s">
        <v>157</v>
      </c>
      <c r="H127" s="215">
        <v>468.60000000000002</v>
      </c>
      <c r="I127" s="216"/>
      <c r="J127" s="217">
        <f>ROUND(I127*H127,2)</f>
        <v>0</v>
      </c>
      <c r="K127" s="218"/>
      <c r="L127" s="40"/>
      <c r="M127" s="219" t="s">
        <v>1</v>
      </c>
      <c r="N127" s="220" t="s">
        <v>42</v>
      </c>
      <c r="O127" s="87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23" t="s">
        <v>144</v>
      </c>
      <c r="AT127" s="223" t="s">
        <v>140</v>
      </c>
      <c r="AU127" s="223" t="s">
        <v>77</v>
      </c>
      <c r="AY127" s="13" t="s">
        <v>145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3" t="s">
        <v>84</v>
      </c>
      <c r="BK127" s="224">
        <f>ROUND(I127*H127,2)</f>
        <v>0</v>
      </c>
      <c r="BL127" s="13" t="s">
        <v>144</v>
      </c>
      <c r="BM127" s="223" t="s">
        <v>483</v>
      </c>
    </row>
    <row r="128" s="2" customFormat="1">
      <c r="A128" s="34"/>
      <c r="B128" s="35"/>
      <c r="C128" s="36"/>
      <c r="D128" s="225" t="s">
        <v>147</v>
      </c>
      <c r="E128" s="36"/>
      <c r="F128" s="226" t="s">
        <v>391</v>
      </c>
      <c r="G128" s="36"/>
      <c r="H128" s="36"/>
      <c r="I128" s="150"/>
      <c r="J128" s="36"/>
      <c r="K128" s="36"/>
      <c r="L128" s="40"/>
      <c r="M128" s="227"/>
      <c r="N128" s="228"/>
      <c r="O128" s="87"/>
      <c r="P128" s="87"/>
      <c r="Q128" s="87"/>
      <c r="R128" s="87"/>
      <c r="S128" s="87"/>
      <c r="T128" s="88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3" t="s">
        <v>147</v>
      </c>
      <c r="AU128" s="13" t="s">
        <v>77</v>
      </c>
    </row>
    <row r="129" s="10" customFormat="1">
      <c r="A129" s="10"/>
      <c r="B129" s="229"/>
      <c r="C129" s="230"/>
      <c r="D129" s="225" t="s">
        <v>149</v>
      </c>
      <c r="E129" s="231" t="s">
        <v>1</v>
      </c>
      <c r="F129" s="232" t="s">
        <v>484</v>
      </c>
      <c r="G129" s="230"/>
      <c r="H129" s="233">
        <v>44.799999999999997</v>
      </c>
      <c r="I129" s="234"/>
      <c r="J129" s="230"/>
      <c r="K129" s="230"/>
      <c r="L129" s="235"/>
      <c r="M129" s="236"/>
      <c r="N129" s="237"/>
      <c r="O129" s="237"/>
      <c r="P129" s="237"/>
      <c r="Q129" s="237"/>
      <c r="R129" s="237"/>
      <c r="S129" s="237"/>
      <c r="T129" s="238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T129" s="239" t="s">
        <v>149</v>
      </c>
      <c r="AU129" s="239" t="s">
        <v>77</v>
      </c>
      <c r="AV129" s="10" t="s">
        <v>86</v>
      </c>
      <c r="AW129" s="10" t="s">
        <v>32</v>
      </c>
      <c r="AX129" s="10" t="s">
        <v>77</v>
      </c>
      <c r="AY129" s="239" t="s">
        <v>145</v>
      </c>
    </row>
    <row r="130" s="10" customFormat="1">
      <c r="A130" s="10"/>
      <c r="B130" s="229"/>
      <c r="C130" s="230"/>
      <c r="D130" s="225" t="s">
        <v>149</v>
      </c>
      <c r="E130" s="231" t="s">
        <v>1</v>
      </c>
      <c r="F130" s="232" t="s">
        <v>485</v>
      </c>
      <c r="G130" s="230"/>
      <c r="H130" s="233">
        <v>41.600000000000001</v>
      </c>
      <c r="I130" s="234"/>
      <c r="J130" s="230"/>
      <c r="K130" s="230"/>
      <c r="L130" s="235"/>
      <c r="M130" s="236"/>
      <c r="N130" s="237"/>
      <c r="O130" s="237"/>
      <c r="P130" s="237"/>
      <c r="Q130" s="237"/>
      <c r="R130" s="237"/>
      <c r="S130" s="237"/>
      <c r="T130" s="238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T130" s="239" t="s">
        <v>149</v>
      </c>
      <c r="AU130" s="239" t="s">
        <v>77</v>
      </c>
      <c r="AV130" s="10" t="s">
        <v>86</v>
      </c>
      <c r="AW130" s="10" t="s">
        <v>32</v>
      </c>
      <c r="AX130" s="10" t="s">
        <v>77</v>
      </c>
      <c r="AY130" s="239" t="s">
        <v>145</v>
      </c>
    </row>
    <row r="131" s="10" customFormat="1">
      <c r="A131" s="10"/>
      <c r="B131" s="229"/>
      <c r="C131" s="230"/>
      <c r="D131" s="225" t="s">
        <v>149</v>
      </c>
      <c r="E131" s="231" t="s">
        <v>1</v>
      </c>
      <c r="F131" s="232" t="s">
        <v>486</v>
      </c>
      <c r="G131" s="230"/>
      <c r="H131" s="233">
        <v>191.80000000000001</v>
      </c>
      <c r="I131" s="234"/>
      <c r="J131" s="230"/>
      <c r="K131" s="230"/>
      <c r="L131" s="235"/>
      <c r="M131" s="236"/>
      <c r="N131" s="237"/>
      <c r="O131" s="237"/>
      <c r="P131" s="237"/>
      <c r="Q131" s="237"/>
      <c r="R131" s="237"/>
      <c r="S131" s="237"/>
      <c r="T131" s="238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T131" s="239" t="s">
        <v>149</v>
      </c>
      <c r="AU131" s="239" t="s">
        <v>77</v>
      </c>
      <c r="AV131" s="10" t="s">
        <v>86</v>
      </c>
      <c r="AW131" s="10" t="s">
        <v>32</v>
      </c>
      <c r="AX131" s="10" t="s">
        <v>77</v>
      </c>
      <c r="AY131" s="239" t="s">
        <v>145</v>
      </c>
    </row>
    <row r="132" s="10" customFormat="1">
      <c r="A132" s="10"/>
      <c r="B132" s="229"/>
      <c r="C132" s="230"/>
      <c r="D132" s="225" t="s">
        <v>149</v>
      </c>
      <c r="E132" s="231" t="s">
        <v>1</v>
      </c>
      <c r="F132" s="232" t="s">
        <v>487</v>
      </c>
      <c r="G132" s="230"/>
      <c r="H132" s="233">
        <v>190.40000000000001</v>
      </c>
      <c r="I132" s="234"/>
      <c r="J132" s="230"/>
      <c r="K132" s="230"/>
      <c r="L132" s="235"/>
      <c r="M132" s="236"/>
      <c r="N132" s="237"/>
      <c r="O132" s="237"/>
      <c r="P132" s="237"/>
      <c r="Q132" s="237"/>
      <c r="R132" s="237"/>
      <c r="S132" s="237"/>
      <c r="T132" s="238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T132" s="239" t="s">
        <v>149</v>
      </c>
      <c r="AU132" s="239" t="s">
        <v>77</v>
      </c>
      <c r="AV132" s="10" t="s">
        <v>86</v>
      </c>
      <c r="AW132" s="10" t="s">
        <v>32</v>
      </c>
      <c r="AX132" s="10" t="s">
        <v>77</v>
      </c>
      <c r="AY132" s="239" t="s">
        <v>145</v>
      </c>
    </row>
    <row r="133" s="11" customFormat="1">
      <c r="A133" s="11"/>
      <c r="B133" s="240"/>
      <c r="C133" s="241"/>
      <c r="D133" s="225" t="s">
        <v>149</v>
      </c>
      <c r="E133" s="242" t="s">
        <v>1</v>
      </c>
      <c r="F133" s="243" t="s">
        <v>154</v>
      </c>
      <c r="G133" s="241"/>
      <c r="H133" s="244">
        <v>468.60000000000002</v>
      </c>
      <c r="I133" s="245"/>
      <c r="J133" s="241"/>
      <c r="K133" s="241"/>
      <c r="L133" s="246"/>
      <c r="M133" s="247"/>
      <c r="N133" s="248"/>
      <c r="O133" s="248"/>
      <c r="P133" s="248"/>
      <c r="Q133" s="248"/>
      <c r="R133" s="248"/>
      <c r="S133" s="248"/>
      <c r="T133" s="249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T133" s="250" t="s">
        <v>149</v>
      </c>
      <c r="AU133" s="250" t="s">
        <v>77</v>
      </c>
      <c r="AV133" s="11" t="s">
        <v>144</v>
      </c>
      <c r="AW133" s="11" t="s">
        <v>32</v>
      </c>
      <c r="AX133" s="11" t="s">
        <v>84</v>
      </c>
      <c r="AY133" s="250" t="s">
        <v>145</v>
      </c>
    </row>
    <row r="134" s="2" customFormat="1" ht="16.5" customHeight="1">
      <c r="A134" s="34"/>
      <c r="B134" s="35"/>
      <c r="C134" s="211" t="s">
        <v>144</v>
      </c>
      <c r="D134" s="211" t="s">
        <v>140</v>
      </c>
      <c r="E134" s="212" t="s">
        <v>167</v>
      </c>
      <c r="F134" s="213" t="s">
        <v>168</v>
      </c>
      <c r="G134" s="214" t="s">
        <v>157</v>
      </c>
      <c r="H134" s="215">
        <v>468</v>
      </c>
      <c r="I134" s="216"/>
      <c r="J134" s="217">
        <f>ROUND(I134*H134,2)</f>
        <v>0</v>
      </c>
      <c r="K134" s="218"/>
      <c r="L134" s="40"/>
      <c r="M134" s="219" t="s">
        <v>1</v>
      </c>
      <c r="N134" s="220" t="s">
        <v>42</v>
      </c>
      <c r="O134" s="87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23" t="s">
        <v>144</v>
      </c>
      <c r="AT134" s="223" t="s">
        <v>140</v>
      </c>
      <c r="AU134" s="223" t="s">
        <v>77</v>
      </c>
      <c r="AY134" s="13" t="s">
        <v>145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3" t="s">
        <v>84</v>
      </c>
      <c r="BK134" s="224">
        <f>ROUND(I134*H134,2)</f>
        <v>0</v>
      </c>
      <c r="BL134" s="13" t="s">
        <v>144</v>
      </c>
      <c r="BM134" s="223" t="s">
        <v>488</v>
      </c>
    </row>
    <row r="135" s="2" customFormat="1">
      <c r="A135" s="34"/>
      <c r="B135" s="35"/>
      <c r="C135" s="36"/>
      <c r="D135" s="225" t="s">
        <v>147</v>
      </c>
      <c r="E135" s="36"/>
      <c r="F135" s="226" t="s">
        <v>170</v>
      </c>
      <c r="G135" s="36"/>
      <c r="H135" s="36"/>
      <c r="I135" s="150"/>
      <c r="J135" s="36"/>
      <c r="K135" s="36"/>
      <c r="L135" s="40"/>
      <c r="M135" s="227"/>
      <c r="N135" s="228"/>
      <c r="O135" s="87"/>
      <c r="P135" s="87"/>
      <c r="Q135" s="87"/>
      <c r="R135" s="87"/>
      <c r="S135" s="87"/>
      <c r="T135" s="88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3" t="s">
        <v>147</v>
      </c>
      <c r="AU135" s="13" t="s">
        <v>77</v>
      </c>
    </row>
    <row r="136" s="10" customFormat="1">
      <c r="A136" s="10"/>
      <c r="B136" s="229"/>
      <c r="C136" s="230"/>
      <c r="D136" s="225" t="s">
        <v>149</v>
      </c>
      <c r="E136" s="231" t="s">
        <v>1</v>
      </c>
      <c r="F136" s="232" t="s">
        <v>489</v>
      </c>
      <c r="G136" s="230"/>
      <c r="H136" s="233">
        <v>468</v>
      </c>
      <c r="I136" s="234"/>
      <c r="J136" s="230"/>
      <c r="K136" s="230"/>
      <c r="L136" s="235"/>
      <c r="M136" s="236"/>
      <c r="N136" s="237"/>
      <c r="O136" s="237"/>
      <c r="P136" s="237"/>
      <c r="Q136" s="237"/>
      <c r="R136" s="237"/>
      <c r="S136" s="237"/>
      <c r="T136" s="238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T136" s="239" t="s">
        <v>149</v>
      </c>
      <c r="AU136" s="239" t="s">
        <v>77</v>
      </c>
      <c r="AV136" s="10" t="s">
        <v>86</v>
      </c>
      <c r="AW136" s="10" t="s">
        <v>32</v>
      </c>
      <c r="AX136" s="10" t="s">
        <v>84</v>
      </c>
      <c r="AY136" s="239" t="s">
        <v>145</v>
      </c>
    </row>
    <row r="137" s="2" customFormat="1" ht="16.5" customHeight="1">
      <c r="A137" s="34"/>
      <c r="B137" s="35"/>
      <c r="C137" s="251" t="s">
        <v>172</v>
      </c>
      <c r="D137" s="251" t="s">
        <v>173</v>
      </c>
      <c r="E137" s="252" t="s">
        <v>174</v>
      </c>
      <c r="F137" s="253" t="s">
        <v>175</v>
      </c>
      <c r="G137" s="254" t="s">
        <v>176</v>
      </c>
      <c r="H137" s="255">
        <v>667.36800000000005</v>
      </c>
      <c r="I137" s="256"/>
      <c r="J137" s="257">
        <f>ROUND(I137*H137,2)</f>
        <v>0</v>
      </c>
      <c r="K137" s="258"/>
      <c r="L137" s="259"/>
      <c r="M137" s="260" t="s">
        <v>1</v>
      </c>
      <c r="N137" s="261" t="s">
        <v>42</v>
      </c>
      <c r="O137" s="87"/>
      <c r="P137" s="221">
        <f>O137*H137</f>
        <v>0</v>
      </c>
      <c r="Q137" s="221">
        <v>1</v>
      </c>
      <c r="R137" s="221">
        <f>Q137*H137</f>
        <v>667.36800000000005</v>
      </c>
      <c r="S137" s="221">
        <v>0</v>
      </c>
      <c r="T137" s="222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23" t="s">
        <v>177</v>
      </c>
      <c r="AT137" s="223" t="s">
        <v>173</v>
      </c>
      <c r="AU137" s="223" t="s">
        <v>77</v>
      </c>
      <c r="AY137" s="13" t="s">
        <v>145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3" t="s">
        <v>84</v>
      </c>
      <c r="BK137" s="224">
        <f>ROUND(I137*H137,2)</f>
        <v>0</v>
      </c>
      <c r="BL137" s="13" t="s">
        <v>177</v>
      </c>
      <c r="BM137" s="223" t="s">
        <v>490</v>
      </c>
    </row>
    <row r="138" s="2" customFormat="1">
      <c r="A138" s="34"/>
      <c r="B138" s="35"/>
      <c r="C138" s="36"/>
      <c r="D138" s="225" t="s">
        <v>147</v>
      </c>
      <c r="E138" s="36"/>
      <c r="F138" s="226" t="s">
        <v>175</v>
      </c>
      <c r="G138" s="36"/>
      <c r="H138" s="36"/>
      <c r="I138" s="150"/>
      <c r="J138" s="36"/>
      <c r="K138" s="36"/>
      <c r="L138" s="40"/>
      <c r="M138" s="227"/>
      <c r="N138" s="228"/>
      <c r="O138" s="87"/>
      <c r="P138" s="87"/>
      <c r="Q138" s="87"/>
      <c r="R138" s="87"/>
      <c r="S138" s="87"/>
      <c r="T138" s="88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3" t="s">
        <v>147</v>
      </c>
      <c r="AU138" s="13" t="s">
        <v>77</v>
      </c>
    </row>
    <row r="139" s="10" customFormat="1">
      <c r="A139" s="10"/>
      <c r="B139" s="229"/>
      <c r="C139" s="230"/>
      <c r="D139" s="225" t="s">
        <v>149</v>
      </c>
      <c r="E139" s="231" t="s">
        <v>1</v>
      </c>
      <c r="F139" s="232" t="s">
        <v>491</v>
      </c>
      <c r="G139" s="230"/>
      <c r="H139" s="233">
        <v>667.36800000000005</v>
      </c>
      <c r="I139" s="234"/>
      <c r="J139" s="230"/>
      <c r="K139" s="230"/>
      <c r="L139" s="235"/>
      <c r="M139" s="236"/>
      <c r="N139" s="237"/>
      <c r="O139" s="237"/>
      <c r="P139" s="237"/>
      <c r="Q139" s="237"/>
      <c r="R139" s="237"/>
      <c r="S139" s="237"/>
      <c r="T139" s="238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T139" s="239" t="s">
        <v>149</v>
      </c>
      <c r="AU139" s="239" t="s">
        <v>77</v>
      </c>
      <c r="AV139" s="10" t="s">
        <v>86</v>
      </c>
      <c r="AW139" s="10" t="s">
        <v>32</v>
      </c>
      <c r="AX139" s="10" t="s">
        <v>84</v>
      </c>
      <c r="AY139" s="239" t="s">
        <v>145</v>
      </c>
    </row>
    <row r="140" s="2" customFormat="1" ht="16.5" customHeight="1">
      <c r="A140" s="34"/>
      <c r="B140" s="35"/>
      <c r="C140" s="251" t="s">
        <v>180</v>
      </c>
      <c r="D140" s="251" t="s">
        <v>173</v>
      </c>
      <c r="E140" s="252" t="s">
        <v>403</v>
      </c>
      <c r="F140" s="253" t="s">
        <v>404</v>
      </c>
      <c r="G140" s="254" t="s">
        <v>176</v>
      </c>
      <c r="H140" s="255">
        <v>27.75</v>
      </c>
      <c r="I140" s="256"/>
      <c r="J140" s="257">
        <f>ROUND(I140*H140,2)</f>
        <v>0</v>
      </c>
      <c r="K140" s="258"/>
      <c r="L140" s="259"/>
      <c r="M140" s="260" t="s">
        <v>1</v>
      </c>
      <c r="N140" s="261" t="s">
        <v>42</v>
      </c>
      <c r="O140" s="87"/>
      <c r="P140" s="221">
        <f>O140*H140</f>
        <v>0</v>
      </c>
      <c r="Q140" s="221">
        <v>1</v>
      </c>
      <c r="R140" s="221">
        <f>Q140*H140</f>
        <v>27.75</v>
      </c>
      <c r="S140" s="221">
        <v>0</v>
      </c>
      <c r="T140" s="22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23" t="s">
        <v>177</v>
      </c>
      <c r="AT140" s="223" t="s">
        <v>173</v>
      </c>
      <c r="AU140" s="223" t="s">
        <v>77</v>
      </c>
      <c r="AY140" s="13" t="s">
        <v>145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3" t="s">
        <v>84</v>
      </c>
      <c r="BK140" s="224">
        <f>ROUND(I140*H140,2)</f>
        <v>0</v>
      </c>
      <c r="BL140" s="13" t="s">
        <v>177</v>
      </c>
      <c r="BM140" s="223" t="s">
        <v>492</v>
      </c>
    </row>
    <row r="141" s="2" customFormat="1">
      <c r="A141" s="34"/>
      <c r="B141" s="35"/>
      <c r="C141" s="36"/>
      <c r="D141" s="225" t="s">
        <v>147</v>
      </c>
      <c r="E141" s="36"/>
      <c r="F141" s="226" t="s">
        <v>404</v>
      </c>
      <c r="G141" s="36"/>
      <c r="H141" s="36"/>
      <c r="I141" s="150"/>
      <c r="J141" s="36"/>
      <c r="K141" s="36"/>
      <c r="L141" s="40"/>
      <c r="M141" s="227"/>
      <c r="N141" s="228"/>
      <c r="O141" s="87"/>
      <c r="P141" s="87"/>
      <c r="Q141" s="87"/>
      <c r="R141" s="87"/>
      <c r="S141" s="87"/>
      <c r="T141" s="88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3" t="s">
        <v>147</v>
      </c>
      <c r="AU141" s="13" t="s">
        <v>77</v>
      </c>
    </row>
    <row r="142" s="10" customFormat="1">
      <c r="A142" s="10"/>
      <c r="B142" s="229"/>
      <c r="C142" s="230"/>
      <c r="D142" s="225" t="s">
        <v>149</v>
      </c>
      <c r="E142" s="231" t="s">
        <v>1</v>
      </c>
      <c r="F142" s="232" t="s">
        <v>493</v>
      </c>
      <c r="G142" s="230"/>
      <c r="H142" s="233">
        <v>27.75</v>
      </c>
      <c r="I142" s="234"/>
      <c r="J142" s="230"/>
      <c r="K142" s="230"/>
      <c r="L142" s="235"/>
      <c r="M142" s="236"/>
      <c r="N142" s="237"/>
      <c r="O142" s="237"/>
      <c r="P142" s="237"/>
      <c r="Q142" s="237"/>
      <c r="R142" s="237"/>
      <c r="S142" s="237"/>
      <c r="T142" s="238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T142" s="239" t="s">
        <v>149</v>
      </c>
      <c r="AU142" s="239" t="s">
        <v>77</v>
      </c>
      <c r="AV142" s="10" t="s">
        <v>86</v>
      </c>
      <c r="AW142" s="10" t="s">
        <v>32</v>
      </c>
      <c r="AX142" s="10" t="s">
        <v>84</v>
      </c>
      <c r="AY142" s="239" t="s">
        <v>145</v>
      </c>
    </row>
    <row r="143" s="2" customFormat="1" ht="16.5" customHeight="1">
      <c r="A143" s="34"/>
      <c r="B143" s="35"/>
      <c r="C143" s="211" t="s">
        <v>186</v>
      </c>
      <c r="D143" s="211" t="s">
        <v>140</v>
      </c>
      <c r="E143" s="212" t="s">
        <v>187</v>
      </c>
      <c r="F143" s="213" t="s">
        <v>188</v>
      </c>
      <c r="G143" s="214" t="s">
        <v>189</v>
      </c>
      <c r="H143" s="215">
        <v>24</v>
      </c>
      <c r="I143" s="216"/>
      <c r="J143" s="217">
        <f>ROUND(I143*H143,2)</f>
        <v>0</v>
      </c>
      <c r="K143" s="218"/>
      <c r="L143" s="40"/>
      <c r="M143" s="219" t="s">
        <v>1</v>
      </c>
      <c r="N143" s="220" t="s">
        <v>42</v>
      </c>
      <c r="O143" s="87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23" t="s">
        <v>144</v>
      </c>
      <c r="AT143" s="223" t="s">
        <v>140</v>
      </c>
      <c r="AU143" s="223" t="s">
        <v>77</v>
      </c>
      <c r="AY143" s="13" t="s">
        <v>145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3" t="s">
        <v>84</v>
      </c>
      <c r="BK143" s="224">
        <f>ROUND(I143*H143,2)</f>
        <v>0</v>
      </c>
      <c r="BL143" s="13" t="s">
        <v>144</v>
      </c>
      <c r="BM143" s="223" t="s">
        <v>494</v>
      </c>
    </row>
    <row r="144" s="2" customFormat="1">
      <c r="A144" s="34"/>
      <c r="B144" s="35"/>
      <c r="C144" s="36"/>
      <c r="D144" s="225" t="s">
        <v>147</v>
      </c>
      <c r="E144" s="36"/>
      <c r="F144" s="226" t="s">
        <v>191</v>
      </c>
      <c r="G144" s="36"/>
      <c r="H144" s="36"/>
      <c r="I144" s="150"/>
      <c r="J144" s="36"/>
      <c r="K144" s="36"/>
      <c r="L144" s="40"/>
      <c r="M144" s="227"/>
      <c r="N144" s="228"/>
      <c r="O144" s="87"/>
      <c r="P144" s="87"/>
      <c r="Q144" s="87"/>
      <c r="R144" s="87"/>
      <c r="S144" s="87"/>
      <c r="T144" s="88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3" t="s">
        <v>147</v>
      </c>
      <c r="AU144" s="13" t="s">
        <v>77</v>
      </c>
    </row>
    <row r="145" s="2" customFormat="1" ht="16.5" customHeight="1">
      <c r="A145" s="34"/>
      <c r="B145" s="35"/>
      <c r="C145" s="211" t="s">
        <v>192</v>
      </c>
      <c r="D145" s="211" t="s">
        <v>140</v>
      </c>
      <c r="E145" s="212" t="s">
        <v>495</v>
      </c>
      <c r="F145" s="213" t="s">
        <v>496</v>
      </c>
      <c r="G145" s="214" t="s">
        <v>176</v>
      </c>
      <c r="H145" s="215">
        <v>55.994</v>
      </c>
      <c r="I145" s="216"/>
      <c r="J145" s="217">
        <f>ROUND(I145*H145,2)</f>
        <v>0</v>
      </c>
      <c r="K145" s="218"/>
      <c r="L145" s="40"/>
      <c r="M145" s="219" t="s">
        <v>1</v>
      </c>
      <c r="N145" s="220" t="s">
        <v>42</v>
      </c>
      <c r="O145" s="87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23" t="s">
        <v>144</v>
      </c>
      <c r="AT145" s="223" t="s">
        <v>140</v>
      </c>
      <c r="AU145" s="223" t="s">
        <v>77</v>
      </c>
      <c r="AY145" s="13" t="s">
        <v>145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3" t="s">
        <v>84</v>
      </c>
      <c r="BK145" s="224">
        <f>ROUND(I145*H145,2)</f>
        <v>0</v>
      </c>
      <c r="BL145" s="13" t="s">
        <v>144</v>
      </c>
      <c r="BM145" s="223" t="s">
        <v>497</v>
      </c>
    </row>
    <row r="146" s="2" customFormat="1">
      <c r="A146" s="34"/>
      <c r="B146" s="35"/>
      <c r="C146" s="36"/>
      <c r="D146" s="225" t="s">
        <v>147</v>
      </c>
      <c r="E146" s="36"/>
      <c r="F146" s="226" t="s">
        <v>498</v>
      </c>
      <c r="G146" s="36"/>
      <c r="H146" s="36"/>
      <c r="I146" s="150"/>
      <c r="J146" s="36"/>
      <c r="K146" s="36"/>
      <c r="L146" s="40"/>
      <c r="M146" s="227"/>
      <c r="N146" s="228"/>
      <c r="O146" s="87"/>
      <c r="P146" s="87"/>
      <c r="Q146" s="87"/>
      <c r="R146" s="87"/>
      <c r="S146" s="87"/>
      <c r="T146" s="88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3" t="s">
        <v>147</v>
      </c>
      <c r="AU146" s="13" t="s">
        <v>77</v>
      </c>
    </row>
    <row r="147" s="10" customFormat="1">
      <c r="A147" s="10"/>
      <c r="B147" s="229"/>
      <c r="C147" s="230"/>
      <c r="D147" s="225" t="s">
        <v>149</v>
      </c>
      <c r="E147" s="231" t="s">
        <v>1</v>
      </c>
      <c r="F147" s="232" t="s">
        <v>499</v>
      </c>
      <c r="G147" s="230"/>
      <c r="H147" s="233">
        <v>55.994</v>
      </c>
      <c r="I147" s="234"/>
      <c r="J147" s="230"/>
      <c r="K147" s="230"/>
      <c r="L147" s="235"/>
      <c r="M147" s="236"/>
      <c r="N147" s="237"/>
      <c r="O147" s="237"/>
      <c r="P147" s="237"/>
      <c r="Q147" s="237"/>
      <c r="R147" s="237"/>
      <c r="S147" s="237"/>
      <c r="T147" s="238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T147" s="239" t="s">
        <v>149</v>
      </c>
      <c r="AU147" s="239" t="s">
        <v>77</v>
      </c>
      <c r="AV147" s="10" t="s">
        <v>86</v>
      </c>
      <c r="AW147" s="10" t="s">
        <v>32</v>
      </c>
      <c r="AX147" s="10" t="s">
        <v>84</v>
      </c>
      <c r="AY147" s="239" t="s">
        <v>145</v>
      </c>
    </row>
    <row r="148" s="2" customFormat="1" ht="16.5" customHeight="1">
      <c r="A148" s="34"/>
      <c r="B148" s="35"/>
      <c r="C148" s="211" t="s">
        <v>199</v>
      </c>
      <c r="D148" s="211" t="s">
        <v>140</v>
      </c>
      <c r="E148" s="212" t="s">
        <v>500</v>
      </c>
      <c r="F148" s="213" t="s">
        <v>501</v>
      </c>
      <c r="G148" s="214" t="s">
        <v>164</v>
      </c>
      <c r="H148" s="215">
        <v>0.13700000000000001</v>
      </c>
      <c r="I148" s="216"/>
      <c r="J148" s="217">
        <f>ROUND(I148*H148,2)</f>
        <v>0</v>
      </c>
      <c r="K148" s="218"/>
      <c r="L148" s="40"/>
      <c r="M148" s="219" t="s">
        <v>1</v>
      </c>
      <c r="N148" s="220" t="s">
        <v>42</v>
      </c>
      <c r="O148" s="87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23" t="s">
        <v>144</v>
      </c>
      <c r="AT148" s="223" t="s">
        <v>140</v>
      </c>
      <c r="AU148" s="223" t="s">
        <v>77</v>
      </c>
      <c r="AY148" s="13" t="s">
        <v>145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3" t="s">
        <v>84</v>
      </c>
      <c r="BK148" s="224">
        <f>ROUND(I148*H148,2)</f>
        <v>0</v>
      </c>
      <c r="BL148" s="13" t="s">
        <v>144</v>
      </c>
      <c r="BM148" s="223" t="s">
        <v>502</v>
      </c>
    </row>
    <row r="149" s="2" customFormat="1">
      <c r="A149" s="34"/>
      <c r="B149" s="35"/>
      <c r="C149" s="36"/>
      <c r="D149" s="225" t="s">
        <v>147</v>
      </c>
      <c r="E149" s="36"/>
      <c r="F149" s="226" t="s">
        <v>503</v>
      </c>
      <c r="G149" s="36"/>
      <c r="H149" s="36"/>
      <c r="I149" s="150"/>
      <c r="J149" s="36"/>
      <c r="K149" s="36"/>
      <c r="L149" s="40"/>
      <c r="M149" s="227"/>
      <c r="N149" s="228"/>
      <c r="O149" s="87"/>
      <c r="P149" s="87"/>
      <c r="Q149" s="87"/>
      <c r="R149" s="87"/>
      <c r="S149" s="87"/>
      <c r="T149" s="88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3" t="s">
        <v>147</v>
      </c>
      <c r="AU149" s="13" t="s">
        <v>77</v>
      </c>
    </row>
    <row r="150" s="2" customFormat="1" ht="16.5" customHeight="1">
      <c r="A150" s="34"/>
      <c r="B150" s="35"/>
      <c r="C150" s="211" t="s">
        <v>206</v>
      </c>
      <c r="D150" s="211" t="s">
        <v>140</v>
      </c>
      <c r="E150" s="212" t="s">
        <v>504</v>
      </c>
      <c r="F150" s="213" t="s">
        <v>505</v>
      </c>
      <c r="G150" s="214" t="s">
        <v>164</v>
      </c>
      <c r="H150" s="215">
        <v>0.13600000000000001</v>
      </c>
      <c r="I150" s="216"/>
      <c r="J150" s="217">
        <f>ROUND(I150*H150,2)</f>
        <v>0</v>
      </c>
      <c r="K150" s="218"/>
      <c r="L150" s="40"/>
      <c r="M150" s="219" t="s">
        <v>1</v>
      </c>
      <c r="N150" s="220" t="s">
        <v>42</v>
      </c>
      <c r="O150" s="87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23" t="s">
        <v>144</v>
      </c>
      <c r="AT150" s="223" t="s">
        <v>140</v>
      </c>
      <c r="AU150" s="223" t="s">
        <v>77</v>
      </c>
      <c r="AY150" s="13" t="s">
        <v>145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3" t="s">
        <v>84</v>
      </c>
      <c r="BK150" s="224">
        <f>ROUND(I150*H150,2)</f>
        <v>0</v>
      </c>
      <c r="BL150" s="13" t="s">
        <v>144</v>
      </c>
      <c r="BM150" s="223" t="s">
        <v>506</v>
      </c>
    </row>
    <row r="151" s="2" customFormat="1">
      <c r="A151" s="34"/>
      <c r="B151" s="35"/>
      <c r="C151" s="36"/>
      <c r="D151" s="225" t="s">
        <v>147</v>
      </c>
      <c r="E151" s="36"/>
      <c r="F151" s="226" t="s">
        <v>507</v>
      </c>
      <c r="G151" s="36"/>
      <c r="H151" s="36"/>
      <c r="I151" s="150"/>
      <c r="J151" s="36"/>
      <c r="K151" s="36"/>
      <c r="L151" s="40"/>
      <c r="M151" s="227"/>
      <c r="N151" s="228"/>
      <c r="O151" s="87"/>
      <c r="P151" s="87"/>
      <c r="Q151" s="87"/>
      <c r="R151" s="87"/>
      <c r="S151" s="87"/>
      <c r="T151" s="88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3" t="s">
        <v>147</v>
      </c>
      <c r="AU151" s="13" t="s">
        <v>77</v>
      </c>
    </row>
    <row r="152" s="2" customFormat="1" ht="16.5" customHeight="1">
      <c r="A152" s="34"/>
      <c r="B152" s="35"/>
      <c r="C152" s="211" t="s">
        <v>212</v>
      </c>
      <c r="D152" s="211" t="s">
        <v>140</v>
      </c>
      <c r="E152" s="212" t="s">
        <v>508</v>
      </c>
      <c r="F152" s="213" t="s">
        <v>509</v>
      </c>
      <c r="G152" s="214" t="s">
        <v>195</v>
      </c>
      <c r="H152" s="215">
        <v>150</v>
      </c>
      <c r="I152" s="216"/>
      <c r="J152" s="217">
        <f>ROUND(I152*H152,2)</f>
        <v>0</v>
      </c>
      <c r="K152" s="218"/>
      <c r="L152" s="40"/>
      <c r="M152" s="219" t="s">
        <v>1</v>
      </c>
      <c r="N152" s="220" t="s">
        <v>42</v>
      </c>
      <c r="O152" s="87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23" t="s">
        <v>144</v>
      </c>
      <c r="AT152" s="223" t="s">
        <v>140</v>
      </c>
      <c r="AU152" s="223" t="s">
        <v>77</v>
      </c>
      <c r="AY152" s="13" t="s">
        <v>145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3" t="s">
        <v>84</v>
      </c>
      <c r="BK152" s="224">
        <f>ROUND(I152*H152,2)</f>
        <v>0</v>
      </c>
      <c r="BL152" s="13" t="s">
        <v>144</v>
      </c>
      <c r="BM152" s="223" t="s">
        <v>510</v>
      </c>
    </row>
    <row r="153" s="2" customFormat="1">
      <c r="A153" s="34"/>
      <c r="B153" s="35"/>
      <c r="C153" s="36"/>
      <c r="D153" s="225" t="s">
        <v>147</v>
      </c>
      <c r="E153" s="36"/>
      <c r="F153" s="226" t="s">
        <v>511</v>
      </c>
      <c r="G153" s="36"/>
      <c r="H153" s="36"/>
      <c r="I153" s="150"/>
      <c r="J153" s="36"/>
      <c r="K153" s="36"/>
      <c r="L153" s="40"/>
      <c r="M153" s="227"/>
      <c r="N153" s="228"/>
      <c r="O153" s="87"/>
      <c r="P153" s="87"/>
      <c r="Q153" s="87"/>
      <c r="R153" s="87"/>
      <c r="S153" s="87"/>
      <c r="T153" s="88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3" t="s">
        <v>147</v>
      </c>
      <c r="AU153" s="13" t="s">
        <v>77</v>
      </c>
    </row>
    <row r="154" s="10" customFormat="1">
      <c r="A154" s="10"/>
      <c r="B154" s="229"/>
      <c r="C154" s="230"/>
      <c r="D154" s="225" t="s">
        <v>149</v>
      </c>
      <c r="E154" s="231" t="s">
        <v>1</v>
      </c>
      <c r="F154" s="232" t="s">
        <v>512</v>
      </c>
      <c r="G154" s="230"/>
      <c r="H154" s="233">
        <v>150</v>
      </c>
      <c r="I154" s="234"/>
      <c r="J154" s="230"/>
      <c r="K154" s="230"/>
      <c r="L154" s="235"/>
      <c r="M154" s="236"/>
      <c r="N154" s="237"/>
      <c r="O154" s="237"/>
      <c r="P154" s="237"/>
      <c r="Q154" s="237"/>
      <c r="R154" s="237"/>
      <c r="S154" s="237"/>
      <c r="T154" s="238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T154" s="239" t="s">
        <v>149</v>
      </c>
      <c r="AU154" s="239" t="s">
        <v>77</v>
      </c>
      <c r="AV154" s="10" t="s">
        <v>86</v>
      </c>
      <c r="AW154" s="10" t="s">
        <v>32</v>
      </c>
      <c r="AX154" s="10" t="s">
        <v>84</v>
      </c>
      <c r="AY154" s="239" t="s">
        <v>145</v>
      </c>
    </row>
    <row r="155" s="2" customFormat="1" ht="16.5" customHeight="1">
      <c r="A155" s="34"/>
      <c r="B155" s="35"/>
      <c r="C155" s="211" t="s">
        <v>219</v>
      </c>
      <c r="D155" s="211" t="s">
        <v>140</v>
      </c>
      <c r="E155" s="212" t="s">
        <v>513</v>
      </c>
      <c r="F155" s="213" t="s">
        <v>514</v>
      </c>
      <c r="G155" s="214" t="s">
        <v>143</v>
      </c>
      <c r="H155" s="215">
        <v>1171.5</v>
      </c>
      <c r="I155" s="216"/>
      <c r="J155" s="217">
        <f>ROUND(I155*H155,2)</f>
        <v>0</v>
      </c>
      <c r="K155" s="218"/>
      <c r="L155" s="40"/>
      <c r="M155" s="219" t="s">
        <v>1</v>
      </c>
      <c r="N155" s="220" t="s">
        <v>42</v>
      </c>
      <c r="O155" s="87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23" t="s">
        <v>144</v>
      </c>
      <c r="AT155" s="223" t="s">
        <v>140</v>
      </c>
      <c r="AU155" s="223" t="s">
        <v>77</v>
      </c>
      <c r="AY155" s="13" t="s">
        <v>145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3" t="s">
        <v>84</v>
      </c>
      <c r="BK155" s="224">
        <f>ROUND(I155*H155,2)</f>
        <v>0</v>
      </c>
      <c r="BL155" s="13" t="s">
        <v>144</v>
      </c>
      <c r="BM155" s="223" t="s">
        <v>515</v>
      </c>
    </row>
    <row r="156" s="2" customFormat="1">
      <c r="A156" s="34"/>
      <c r="B156" s="35"/>
      <c r="C156" s="36"/>
      <c r="D156" s="225" t="s">
        <v>147</v>
      </c>
      <c r="E156" s="36"/>
      <c r="F156" s="226" t="s">
        <v>516</v>
      </c>
      <c r="G156" s="36"/>
      <c r="H156" s="36"/>
      <c r="I156" s="150"/>
      <c r="J156" s="36"/>
      <c r="K156" s="36"/>
      <c r="L156" s="40"/>
      <c r="M156" s="227"/>
      <c r="N156" s="228"/>
      <c r="O156" s="87"/>
      <c r="P156" s="87"/>
      <c r="Q156" s="87"/>
      <c r="R156" s="87"/>
      <c r="S156" s="87"/>
      <c r="T156" s="88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3" t="s">
        <v>147</v>
      </c>
      <c r="AU156" s="13" t="s">
        <v>77</v>
      </c>
    </row>
    <row r="157" s="10" customFormat="1">
      <c r="A157" s="10"/>
      <c r="B157" s="229"/>
      <c r="C157" s="230"/>
      <c r="D157" s="225" t="s">
        <v>149</v>
      </c>
      <c r="E157" s="231" t="s">
        <v>1</v>
      </c>
      <c r="F157" s="232" t="s">
        <v>517</v>
      </c>
      <c r="G157" s="230"/>
      <c r="H157" s="233">
        <v>112</v>
      </c>
      <c r="I157" s="234"/>
      <c r="J157" s="230"/>
      <c r="K157" s="230"/>
      <c r="L157" s="235"/>
      <c r="M157" s="236"/>
      <c r="N157" s="237"/>
      <c r="O157" s="237"/>
      <c r="P157" s="237"/>
      <c r="Q157" s="237"/>
      <c r="R157" s="237"/>
      <c r="S157" s="237"/>
      <c r="T157" s="238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T157" s="239" t="s">
        <v>149</v>
      </c>
      <c r="AU157" s="239" t="s">
        <v>77</v>
      </c>
      <c r="AV157" s="10" t="s">
        <v>86</v>
      </c>
      <c r="AW157" s="10" t="s">
        <v>32</v>
      </c>
      <c r="AX157" s="10" t="s">
        <v>77</v>
      </c>
      <c r="AY157" s="239" t="s">
        <v>145</v>
      </c>
    </row>
    <row r="158" s="10" customFormat="1">
      <c r="A158" s="10"/>
      <c r="B158" s="229"/>
      <c r="C158" s="230"/>
      <c r="D158" s="225" t="s">
        <v>149</v>
      </c>
      <c r="E158" s="231" t="s">
        <v>1</v>
      </c>
      <c r="F158" s="232" t="s">
        <v>518</v>
      </c>
      <c r="G158" s="230"/>
      <c r="H158" s="233">
        <v>104</v>
      </c>
      <c r="I158" s="234"/>
      <c r="J158" s="230"/>
      <c r="K158" s="230"/>
      <c r="L158" s="235"/>
      <c r="M158" s="236"/>
      <c r="N158" s="237"/>
      <c r="O158" s="237"/>
      <c r="P158" s="237"/>
      <c r="Q158" s="237"/>
      <c r="R158" s="237"/>
      <c r="S158" s="237"/>
      <c r="T158" s="238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T158" s="239" t="s">
        <v>149</v>
      </c>
      <c r="AU158" s="239" t="s">
        <v>77</v>
      </c>
      <c r="AV158" s="10" t="s">
        <v>86</v>
      </c>
      <c r="AW158" s="10" t="s">
        <v>32</v>
      </c>
      <c r="AX158" s="10" t="s">
        <v>77</v>
      </c>
      <c r="AY158" s="239" t="s">
        <v>145</v>
      </c>
    </row>
    <row r="159" s="10" customFormat="1">
      <c r="A159" s="10"/>
      <c r="B159" s="229"/>
      <c r="C159" s="230"/>
      <c r="D159" s="225" t="s">
        <v>149</v>
      </c>
      <c r="E159" s="231" t="s">
        <v>1</v>
      </c>
      <c r="F159" s="232" t="s">
        <v>519</v>
      </c>
      <c r="G159" s="230"/>
      <c r="H159" s="233">
        <v>479.5</v>
      </c>
      <c r="I159" s="234"/>
      <c r="J159" s="230"/>
      <c r="K159" s="230"/>
      <c r="L159" s="235"/>
      <c r="M159" s="236"/>
      <c r="N159" s="237"/>
      <c r="O159" s="237"/>
      <c r="P159" s="237"/>
      <c r="Q159" s="237"/>
      <c r="R159" s="237"/>
      <c r="S159" s="237"/>
      <c r="T159" s="238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T159" s="239" t="s">
        <v>149</v>
      </c>
      <c r="AU159" s="239" t="s">
        <v>77</v>
      </c>
      <c r="AV159" s="10" t="s">
        <v>86</v>
      </c>
      <c r="AW159" s="10" t="s">
        <v>32</v>
      </c>
      <c r="AX159" s="10" t="s">
        <v>77</v>
      </c>
      <c r="AY159" s="239" t="s">
        <v>145</v>
      </c>
    </row>
    <row r="160" s="10" customFormat="1">
      <c r="A160" s="10"/>
      <c r="B160" s="229"/>
      <c r="C160" s="230"/>
      <c r="D160" s="225" t="s">
        <v>149</v>
      </c>
      <c r="E160" s="231" t="s">
        <v>1</v>
      </c>
      <c r="F160" s="232" t="s">
        <v>520</v>
      </c>
      <c r="G160" s="230"/>
      <c r="H160" s="233">
        <v>476</v>
      </c>
      <c r="I160" s="234"/>
      <c r="J160" s="230"/>
      <c r="K160" s="230"/>
      <c r="L160" s="235"/>
      <c r="M160" s="236"/>
      <c r="N160" s="237"/>
      <c r="O160" s="237"/>
      <c r="P160" s="237"/>
      <c r="Q160" s="237"/>
      <c r="R160" s="237"/>
      <c r="S160" s="237"/>
      <c r="T160" s="238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T160" s="239" t="s">
        <v>149</v>
      </c>
      <c r="AU160" s="239" t="s">
        <v>77</v>
      </c>
      <c r="AV160" s="10" t="s">
        <v>86</v>
      </c>
      <c r="AW160" s="10" t="s">
        <v>32</v>
      </c>
      <c r="AX160" s="10" t="s">
        <v>77</v>
      </c>
      <c r="AY160" s="239" t="s">
        <v>145</v>
      </c>
    </row>
    <row r="161" s="11" customFormat="1">
      <c r="A161" s="11"/>
      <c r="B161" s="240"/>
      <c r="C161" s="241"/>
      <c r="D161" s="225" t="s">
        <v>149</v>
      </c>
      <c r="E161" s="242" t="s">
        <v>1</v>
      </c>
      <c r="F161" s="243" t="s">
        <v>154</v>
      </c>
      <c r="G161" s="241"/>
      <c r="H161" s="244">
        <v>1171.5</v>
      </c>
      <c r="I161" s="245"/>
      <c r="J161" s="241"/>
      <c r="K161" s="241"/>
      <c r="L161" s="246"/>
      <c r="M161" s="247"/>
      <c r="N161" s="248"/>
      <c r="O161" s="248"/>
      <c r="P161" s="248"/>
      <c r="Q161" s="248"/>
      <c r="R161" s="248"/>
      <c r="S161" s="248"/>
      <c r="T161" s="249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T161" s="250" t="s">
        <v>149</v>
      </c>
      <c r="AU161" s="250" t="s">
        <v>77</v>
      </c>
      <c r="AV161" s="11" t="s">
        <v>144</v>
      </c>
      <c r="AW161" s="11" t="s">
        <v>32</v>
      </c>
      <c r="AX161" s="11" t="s">
        <v>84</v>
      </c>
      <c r="AY161" s="250" t="s">
        <v>145</v>
      </c>
    </row>
    <row r="162" s="2" customFormat="1" ht="16.5" customHeight="1">
      <c r="A162" s="34"/>
      <c r="B162" s="35"/>
      <c r="C162" s="211" t="s">
        <v>223</v>
      </c>
      <c r="D162" s="211" t="s">
        <v>140</v>
      </c>
      <c r="E162" s="212" t="s">
        <v>521</v>
      </c>
      <c r="F162" s="213" t="s">
        <v>522</v>
      </c>
      <c r="G162" s="214" t="s">
        <v>183</v>
      </c>
      <c r="H162" s="215">
        <v>8</v>
      </c>
      <c r="I162" s="216"/>
      <c r="J162" s="217">
        <f>ROUND(I162*H162,2)</f>
        <v>0</v>
      </c>
      <c r="K162" s="218"/>
      <c r="L162" s="40"/>
      <c r="M162" s="219" t="s">
        <v>1</v>
      </c>
      <c r="N162" s="220" t="s">
        <v>42</v>
      </c>
      <c r="O162" s="87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23" t="s">
        <v>144</v>
      </c>
      <c r="AT162" s="223" t="s">
        <v>140</v>
      </c>
      <c r="AU162" s="223" t="s">
        <v>77</v>
      </c>
      <c r="AY162" s="13" t="s">
        <v>145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3" t="s">
        <v>84</v>
      </c>
      <c r="BK162" s="224">
        <f>ROUND(I162*H162,2)</f>
        <v>0</v>
      </c>
      <c r="BL162" s="13" t="s">
        <v>144</v>
      </c>
      <c r="BM162" s="223" t="s">
        <v>523</v>
      </c>
    </row>
    <row r="163" s="2" customFormat="1">
      <c r="A163" s="34"/>
      <c r="B163" s="35"/>
      <c r="C163" s="36"/>
      <c r="D163" s="225" t="s">
        <v>147</v>
      </c>
      <c r="E163" s="36"/>
      <c r="F163" s="226" t="s">
        <v>524</v>
      </c>
      <c r="G163" s="36"/>
      <c r="H163" s="36"/>
      <c r="I163" s="150"/>
      <c r="J163" s="36"/>
      <c r="K163" s="36"/>
      <c r="L163" s="40"/>
      <c r="M163" s="227"/>
      <c r="N163" s="228"/>
      <c r="O163" s="87"/>
      <c r="P163" s="87"/>
      <c r="Q163" s="87"/>
      <c r="R163" s="87"/>
      <c r="S163" s="87"/>
      <c r="T163" s="88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3" t="s">
        <v>147</v>
      </c>
      <c r="AU163" s="13" t="s">
        <v>77</v>
      </c>
    </row>
    <row r="164" s="2" customFormat="1" ht="16.5" customHeight="1">
      <c r="A164" s="34"/>
      <c r="B164" s="35"/>
      <c r="C164" s="211" t="s">
        <v>228</v>
      </c>
      <c r="D164" s="211" t="s">
        <v>140</v>
      </c>
      <c r="E164" s="212" t="s">
        <v>224</v>
      </c>
      <c r="F164" s="213" t="s">
        <v>225</v>
      </c>
      <c r="G164" s="214" t="s">
        <v>183</v>
      </c>
      <c r="H164" s="215">
        <v>100</v>
      </c>
      <c r="I164" s="216"/>
      <c r="J164" s="217">
        <f>ROUND(I164*H164,2)</f>
        <v>0</v>
      </c>
      <c r="K164" s="218"/>
      <c r="L164" s="40"/>
      <c r="M164" s="219" t="s">
        <v>1</v>
      </c>
      <c r="N164" s="220" t="s">
        <v>42</v>
      </c>
      <c r="O164" s="87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23" t="s">
        <v>144</v>
      </c>
      <c r="AT164" s="223" t="s">
        <v>140</v>
      </c>
      <c r="AU164" s="223" t="s">
        <v>77</v>
      </c>
      <c r="AY164" s="13" t="s">
        <v>145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3" t="s">
        <v>84</v>
      </c>
      <c r="BK164" s="224">
        <f>ROUND(I164*H164,2)</f>
        <v>0</v>
      </c>
      <c r="BL164" s="13" t="s">
        <v>144</v>
      </c>
      <c r="BM164" s="223" t="s">
        <v>525</v>
      </c>
    </row>
    <row r="165" s="2" customFormat="1">
      <c r="A165" s="34"/>
      <c r="B165" s="35"/>
      <c r="C165" s="36"/>
      <c r="D165" s="225" t="s">
        <v>147</v>
      </c>
      <c r="E165" s="36"/>
      <c r="F165" s="226" t="s">
        <v>227</v>
      </c>
      <c r="G165" s="36"/>
      <c r="H165" s="36"/>
      <c r="I165" s="150"/>
      <c r="J165" s="36"/>
      <c r="K165" s="36"/>
      <c r="L165" s="40"/>
      <c r="M165" s="227"/>
      <c r="N165" s="228"/>
      <c r="O165" s="87"/>
      <c r="P165" s="87"/>
      <c r="Q165" s="87"/>
      <c r="R165" s="87"/>
      <c r="S165" s="87"/>
      <c r="T165" s="88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3" t="s">
        <v>147</v>
      </c>
      <c r="AU165" s="13" t="s">
        <v>77</v>
      </c>
    </row>
    <row r="166" s="2" customFormat="1" ht="16.5" customHeight="1">
      <c r="A166" s="34"/>
      <c r="B166" s="35"/>
      <c r="C166" s="211" t="s">
        <v>8</v>
      </c>
      <c r="D166" s="211" t="s">
        <v>140</v>
      </c>
      <c r="E166" s="212" t="s">
        <v>526</v>
      </c>
      <c r="F166" s="213" t="s">
        <v>527</v>
      </c>
      <c r="G166" s="214" t="s">
        <v>231</v>
      </c>
      <c r="H166" s="215">
        <v>14</v>
      </c>
      <c r="I166" s="216"/>
      <c r="J166" s="217">
        <f>ROUND(I166*H166,2)</f>
        <v>0</v>
      </c>
      <c r="K166" s="218"/>
      <c r="L166" s="40"/>
      <c r="M166" s="219" t="s">
        <v>1</v>
      </c>
      <c r="N166" s="220" t="s">
        <v>42</v>
      </c>
      <c r="O166" s="87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23" t="s">
        <v>144</v>
      </c>
      <c r="AT166" s="223" t="s">
        <v>140</v>
      </c>
      <c r="AU166" s="223" t="s">
        <v>77</v>
      </c>
      <c r="AY166" s="13" t="s">
        <v>145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3" t="s">
        <v>84</v>
      </c>
      <c r="BK166" s="224">
        <f>ROUND(I166*H166,2)</f>
        <v>0</v>
      </c>
      <c r="BL166" s="13" t="s">
        <v>144</v>
      </c>
      <c r="BM166" s="223" t="s">
        <v>528</v>
      </c>
    </row>
    <row r="167" s="2" customFormat="1">
      <c r="A167" s="34"/>
      <c r="B167" s="35"/>
      <c r="C167" s="36"/>
      <c r="D167" s="225" t="s">
        <v>147</v>
      </c>
      <c r="E167" s="36"/>
      <c r="F167" s="226" t="s">
        <v>529</v>
      </c>
      <c r="G167" s="36"/>
      <c r="H167" s="36"/>
      <c r="I167" s="150"/>
      <c r="J167" s="36"/>
      <c r="K167" s="36"/>
      <c r="L167" s="40"/>
      <c r="M167" s="227"/>
      <c r="N167" s="228"/>
      <c r="O167" s="87"/>
      <c r="P167" s="87"/>
      <c r="Q167" s="87"/>
      <c r="R167" s="87"/>
      <c r="S167" s="87"/>
      <c r="T167" s="88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3" t="s">
        <v>147</v>
      </c>
      <c r="AU167" s="13" t="s">
        <v>77</v>
      </c>
    </row>
    <row r="168" s="2" customFormat="1" ht="16.5" customHeight="1">
      <c r="A168" s="34"/>
      <c r="B168" s="35"/>
      <c r="C168" s="211" t="s">
        <v>238</v>
      </c>
      <c r="D168" s="211" t="s">
        <v>140</v>
      </c>
      <c r="E168" s="212" t="s">
        <v>234</v>
      </c>
      <c r="F168" s="213" t="s">
        <v>235</v>
      </c>
      <c r="G168" s="214" t="s">
        <v>231</v>
      </c>
      <c r="H168" s="215">
        <v>4</v>
      </c>
      <c r="I168" s="216"/>
      <c r="J168" s="217">
        <f>ROUND(I168*H168,2)</f>
        <v>0</v>
      </c>
      <c r="K168" s="218"/>
      <c r="L168" s="40"/>
      <c r="M168" s="219" t="s">
        <v>1</v>
      </c>
      <c r="N168" s="220" t="s">
        <v>42</v>
      </c>
      <c r="O168" s="87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23" t="s">
        <v>144</v>
      </c>
      <c r="AT168" s="223" t="s">
        <v>140</v>
      </c>
      <c r="AU168" s="223" t="s">
        <v>77</v>
      </c>
      <c r="AY168" s="13" t="s">
        <v>145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3" t="s">
        <v>84</v>
      </c>
      <c r="BK168" s="224">
        <f>ROUND(I168*H168,2)</f>
        <v>0</v>
      </c>
      <c r="BL168" s="13" t="s">
        <v>144</v>
      </c>
      <c r="BM168" s="223" t="s">
        <v>530</v>
      </c>
    </row>
    <row r="169" s="2" customFormat="1">
      <c r="A169" s="34"/>
      <c r="B169" s="35"/>
      <c r="C169" s="36"/>
      <c r="D169" s="225" t="s">
        <v>147</v>
      </c>
      <c r="E169" s="36"/>
      <c r="F169" s="226" t="s">
        <v>237</v>
      </c>
      <c r="G169" s="36"/>
      <c r="H169" s="36"/>
      <c r="I169" s="150"/>
      <c r="J169" s="36"/>
      <c r="K169" s="36"/>
      <c r="L169" s="40"/>
      <c r="M169" s="227"/>
      <c r="N169" s="228"/>
      <c r="O169" s="87"/>
      <c r="P169" s="87"/>
      <c r="Q169" s="87"/>
      <c r="R169" s="87"/>
      <c r="S169" s="87"/>
      <c r="T169" s="88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3" t="s">
        <v>147</v>
      </c>
      <c r="AU169" s="13" t="s">
        <v>77</v>
      </c>
    </row>
    <row r="170" s="2" customFormat="1" ht="16.5" customHeight="1">
      <c r="A170" s="34"/>
      <c r="B170" s="35"/>
      <c r="C170" s="211" t="s">
        <v>243</v>
      </c>
      <c r="D170" s="211" t="s">
        <v>140</v>
      </c>
      <c r="E170" s="212" t="s">
        <v>239</v>
      </c>
      <c r="F170" s="213" t="s">
        <v>240</v>
      </c>
      <c r="G170" s="214" t="s">
        <v>231</v>
      </c>
      <c r="H170" s="215">
        <v>4</v>
      </c>
      <c r="I170" s="216"/>
      <c r="J170" s="217">
        <f>ROUND(I170*H170,2)</f>
        <v>0</v>
      </c>
      <c r="K170" s="218"/>
      <c r="L170" s="40"/>
      <c r="M170" s="219" t="s">
        <v>1</v>
      </c>
      <c r="N170" s="220" t="s">
        <v>42</v>
      </c>
      <c r="O170" s="87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23" t="s">
        <v>144</v>
      </c>
      <c r="AT170" s="223" t="s">
        <v>140</v>
      </c>
      <c r="AU170" s="223" t="s">
        <v>77</v>
      </c>
      <c r="AY170" s="13" t="s">
        <v>145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3" t="s">
        <v>84</v>
      </c>
      <c r="BK170" s="224">
        <f>ROUND(I170*H170,2)</f>
        <v>0</v>
      </c>
      <c r="BL170" s="13" t="s">
        <v>144</v>
      </c>
      <c r="BM170" s="223" t="s">
        <v>531</v>
      </c>
    </row>
    <row r="171" s="2" customFormat="1">
      <c r="A171" s="34"/>
      <c r="B171" s="35"/>
      <c r="C171" s="36"/>
      <c r="D171" s="225" t="s">
        <v>147</v>
      </c>
      <c r="E171" s="36"/>
      <c r="F171" s="226" t="s">
        <v>242</v>
      </c>
      <c r="G171" s="36"/>
      <c r="H171" s="36"/>
      <c r="I171" s="150"/>
      <c r="J171" s="36"/>
      <c r="K171" s="36"/>
      <c r="L171" s="40"/>
      <c r="M171" s="227"/>
      <c r="N171" s="228"/>
      <c r="O171" s="87"/>
      <c r="P171" s="87"/>
      <c r="Q171" s="87"/>
      <c r="R171" s="87"/>
      <c r="S171" s="87"/>
      <c r="T171" s="88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3" t="s">
        <v>147</v>
      </c>
      <c r="AU171" s="13" t="s">
        <v>77</v>
      </c>
    </row>
    <row r="172" s="2" customFormat="1" ht="16.5" customHeight="1">
      <c r="A172" s="34"/>
      <c r="B172" s="35"/>
      <c r="C172" s="211" t="s">
        <v>248</v>
      </c>
      <c r="D172" s="211" t="s">
        <v>140</v>
      </c>
      <c r="E172" s="212" t="s">
        <v>244</v>
      </c>
      <c r="F172" s="213" t="s">
        <v>245</v>
      </c>
      <c r="G172" s="214" t="s">
        <v>195</v>
      </c>
      <c r="H172" s="215">
        <v>274</v>
      </c>
      <c r="I172" s="216"/>
      <c r="J172" s="217">
        <f>ROUND(I172*H172,2)</f>
        <v>0</v>
      </c>
      <c r="K172" s="218"/>
      <c r="L172" s="40"/>
      <c r="M172" s="219" t="s">
        <v>1</v>
      </c>
      <c r="N172" s="220" t="s">
        <v>42</v>
      </c>
      <c r="O172" s="87"/>
      <c r="P172" s="221">
        <f>O172*H172</f>
        <v>0</v>
      </c>
      <c r="Q172" s="221">
        <v>0</v>
      </c>
      <c r="R172" s="221">
        <f>Q172*H172</f>
        <v>0</v>
      </c>
      <c r="S172" s="221">
        <v>0</v>
      </c>
      <c r="T172" s="22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23" t="s">
        <v>144</v>
      </c>
      <c r="AT172" s="223" t="s">
        <v>140</v>
      </c>
      <c r="AU172" s="223" t="s">
        <v>77</v>
      </c>
      <c r="AY172" s="13" t="s">
        <v>145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3" t="s">
        <v>84</v>
      </c>
      <c r="BK172" s="224">
        <f>ROUND(I172*H172,2)</f>
        <v>0</v>
      </c>
      <c r="BL172" s="13" t="s">
        <v>144</v>
      </c>
      <c r="BM172" s="223" t="s">
        <v>532</v>
      </c>
    </row>
    <row r="173" s="2" customFormat="1">
      <c r="A173" s="34"/>
      <c r="B173" s="35"/>
      <c r="C173" s="36"/>
      <c r="D173" s="225" t="s">
        <v>147</v>
      </c>
      <c r="E173" s="36"/>
      <c r="F173" s="226" t="s">
        <v>247</v>
      </c>
      <c r="G173" s="36"/>
      <c r="H173" s="36"/>
      <c r="I173" s="150"/>
      <c r="J173" s="36"/>
      <c r="K173" s="36"/>
      <c r="L173" s="40"/>
      <c r="M173" s="227"/>
      <c r="N173" s="228"/>
      <c r="O173" s="87"/>
      <c r="P173" s="87"/>
      <c r="Q173" s="87"/>
      <c r="R173" s="87"/>
      <c r="S173" s="87"/>
      <c r="T173" s="88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3" t="s">
        <v>147</v>
      </c>
      <c r="AU173" s="13" t="s">
        <v>77</v>
      </c>
    </row>
    <row r="174" s="10" customFormat="1">
      <c r="A174" s="10"/>
      <c r="B174" s="229"/>
      <c r="C174" s="230"/>
      <c r="D174" s="225" t="s">
        <v>149</v>
      </c>
      <c r="E174" s="231" t="s">
        <v>1</v>
      </c>
      <c r="F174" s="232" t="s">
        <v>533</v>
      </c>
      <c r="G174" s="230"/>
      <c r="H174" s="233">
        <v>274</v>
      </c>
      <c r="I174" s="234"/>
      <c r="J174" s="230"/>
      <c r="K174" s="230"/>
      <c r="L174" s="235"/>
      <c r="M174" s="236"/>
      <c r="N174" s="237"/>
      <c r="O174" s="237"/>
      <c r="P174" s="237"/>
      <c r="Q174" s="237"/>
      <c r="R174" s="237"/>
      <c r="S174" s="237"/>
      <c r="T174" s="238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T174" s="239" t="s">
        <v>149</v>
      </c>
      <c r="AU174" s="239" t="s">
        <v>77</v>
      </c>
      <c r="AV174" s="10" t="s">
        <v>86</v>
      </c>
      <c r="AW174" s="10" t="s">
        <v>32</v>
      </c>
      <c r="AX174" s="10" t="s">
        <v>84</v>
      </c>
      <c r="AY174" s="239" t="s">
        <v>145</v>
      </c>
    </row>
    <row r="175" s="2" customFormat="1" ht="16.5" customHeight="1">
      <c r="A175" s="34"/>
      <c r="B175" s="35"/>
      <c r="C175" s="211" t="s">
        <v>253</v>
      </c>
      <c r="D175" s="211" t="s">
        <v>140</v>
      </c>
      <c r="E175" s="212" t="s">
        <v>249</v>
      </c>
      <c r="F175" s="213" t="s">
        <v>250</v>
      </c>
      <c r="G175" s="214" t="s">
        <v>195</v>
      </c>
      <c r="H175" s="215">
        <v>274</v>
      </c>
      <c r="I175" s="216"/>
      <c r="J175" s="217">
        <f>ROUND(I175*H175,2)</f>
        <v>0</v>
      </c>
      <c r="K175" s="218"/>
      <c r="L175" s="40"/>
      <c r="M175" s="219" t="s">
        <v>1</v>
      </c>
      <c r="N175" s="220" t="s">
        <v>42</v>
      </c>
      <c r="O175" s="87"/>
      <c r="P175" s="221">
        <f>O175*H175</f>
        <v>0</v>
      </c>
      <c r="Q175" s="221">
        <v>0</v>
      </c>
      <c r="R175" s="221">
        <f>Q175*H175</f>
        <v>0</v>
      </c>
      <c r="S175" s="221">
        <v>0</v>
      </c>
      <c r="T175" s="22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23" t="s">
        <v>144</v>
      </c>
      <c r="AT175" s="223" t="s">
        <v>140</v>
      </c>
      <c r="AU175" s="223" t="s">
        <v>77</v>
      </c>
      <c r="AY175" s="13" t="s">
        <v>145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3" t="s">
        <v>84</v>
      </c>
      <c r="BK175" s="224">
        <f>ROUND(I175*H175,2)</f>
        <v>0</v>
      </c>
      <c r="BL175" s="13" t="s">
        <v>144</v>
      </c>
      <c r="BM175" s="223" t="s">
        <v>534</v>
      </c>
    </row>
    <row r="176" s="2" customFormat="1">
      <c r="A176" s="34"/>
      <c r="B176" s="35"/>
      <c r="C176" s="36"/>
      <c r="D176" s="225" t="s">
        <v>147</v>
      </c>
      <c r="E176" s="36"/>
      <c r="F176" s="226" t="s">
        <v>252</v>
      </c>
      <c r="G176" s="36"/>
      <c r="H176" s="36"/>
      <c r="I176" s="150"/>
      <c r="J176" s="36"/>
      <c r="K176" s="36"/>
      <c r="L176" s="40"/>
      <c r="M176" s="227"/>
      <c r="N176" s="228"/>
      <c r="O176" s="87"/>
      <c r="P176" s="87"/>
      <c r="Q176" s="87"/>
      <c r="R176" s="87"/>
      <c r="S176" s="87"/>
      <c r="T176" s="88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3" t="s">
        <v>147</v>
      </c>
      <c r="AU176" s="13" t="s">
        <v>77</v>
      </c>
    </row>
    <row r="177" s="10" customFormat="1">
      <c r="A177" s="10"/>
      <c r="B177" s="229"/>
      <c r="C177" s="230"/>
      <c r="D177" s="225" t="s">
        <v>149</v>
      </c>
      <c r="E177" s="231" t="s">
        <v>1</v>
      </c>
      <c r="F177" s="232" t="s">
        <v>533</v>
      </c>
      <c r="G177" s="230"/>
      <c r="H177" s="233">
        <v>274</v>
      </c>
      <c r="I177" s="234"/>
      <c r="J177" s="230"/>
      <c r="K177" s="230"/>
      <c r="L177" s="235"/>
      <c r="M177" s="236"/>
      <c r="N177" s="237"/>
      <c r="O177" s="237"/>
      <c r="P177" s="237"/>
      <c r="Q177" s="237"/>
      <c r="R177" s="237"/>
      <c r="S177" s="237"/>
      <c r="T177" s="238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T177" s="239" t="s">
        <v>149</v>
      </c>
      <c r="AU177" s="239" t="s">
        <v>77</v>
      </c>
      <c r="AV177" s="10" t="s">
        <v>86</v>
      </c>
      <c r="AW177" s="10" t="s">
        <v>32</v>
      </c>
      <c r="AX177" s="10" t="s">
        <v>84</v>
      </c>
      <c r="AY177" s="239" t="s">
        <v>145</v>
      </c>
    </row>
    <row r="178" s="2" customFormat="1" ht="16.5" customHeight="1">
      <c r="A178" s="34"/>
      <c r="B178" s="35"/>
      <c r="C178" s="211" t="s">
        <v>258</v>
      </c>
      <c r="D178" s="211" t="s">
        <v>140</v>
      </c>
      <c r="E178" s="212" t="s">
        <v>535</v>
      </c>
      <c r="F178" s="213" t="s">
        <v>536</v>
      </c>
      <c r="G178" s="214" t="s">
        <v>195</v>
      </c>
      <c r="H178" s="215">
        <v>272</v>
      </c>
      <c r="I178" s="216"/>
      <c r="J178" s="217">
        <f>ROUND(I178*H178,2)</f>
        <v>0</v>
      </c>
      <c r="K178" s="218"/>
      <c r="L178" s="40"/>
      <c r="M178" s="219" t="s">
        <v>1</v>
      </c>
      <c r="N178" s="220" t="s">
        <v>42</v>
      </c>
      <c r="O178" s="87"/>
      <c r="P178" s="221">
        <f>O178*H178</f>
        <v>0</v>
      </c>
      <c r="Q178" s="221">
        <v>0</v>
      </c>
      <c r="R178" s="221">
        <f>Q178*H178</f>
        <v>0</v>
      </c>
      <c r="S178" s="221">
        <v>0</v>
      </c>
      <c r="T178" s="22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23" t="s">
        <v>144</v>
      </c>
      <c r="AT178" s="223" t="s">
        <v>140</v>
      </c>
      <c r="AU178" s="223" t="s">
        <v>77</v>
      </c>
      <c r="AY178" s="13" t="s">
        <v>145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3" t="s">
        <v>84</v>
      </c>
      <c r="BK178" s="224">
        <f>ROUND(I178*H178,2)</f>
        <v>0</v>
      </c>
      <c r="BL178" s="13" t="s">
        <v>144</v>
      </c>
      <c r="BM178" s="223" t="s">
        <v>537</v>
      </c>
    </row>
    <row r="179" s="2" customFormat="1">
      <c r="A179" s="34"/>
      <c r="B179" s="35"/>
      <c r="C179" s="36"/>
      <c r="D179" s="225" t="s">
        <v>147</v>
      </c>
      <c r="E179" s="36"/>
      <c r="F179" s="226" t="s">
        <v>538</v>
      </c>
      <c r="G179" s="36"/>
      <c r="H179" s="36"/>
      <c r="I179" s="150"/>
      <c r="J179" s="36"/>
      <c r="K179" s="36"/>
      <c r="L179" s="40"/>
      <c r="M179" s="227"/>
      <c r="N179" s="228"/>
      <c r="O179" s="87"/>
      <c r="P179" s="87"/>
      <c r="Q179" s="87"/>
      <c r="R179" s="87"/>
      <c r="S179" s="87"/>
      <c r="T179" s="88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3" t="s">
        <v>147</v>
      </c>
      <c r="AU179" s="13" t="s">
        <v>77</v>
      </c>
    </row>
    <row r="180" s="10" customFormat="1">
      <c r="A180" s="10"/>
      <c r="B180" s="229"/>
      <c r="C180" s="230"/>
      <c r="D180" s="225" t="s">
        <v>149</v>
      </c>
      <c r="E180" s="231" t="s">
        <v>1</v>
      </c>
      <c r="F180" s="232" t="s">
        <v>539</v>
      </c>
      <c r="G180" s="230"/>
      <c r="H180" s="233">
        <v>272</v>
      </c>
      <c r="I180" s="234"/>
      <c r="J180" s="230"/>
      <c r="K180" s="230"/>
      <c r="L180" s="235"/>
      <c r="M180" s="236"/>
      <c r="N180" s="237"/>
      <c r="O180" s="237"/>
      <c r="P180" s="237"/>
      <c r="Q180" s="237"/>
      <c r="R180" s="237"/>
      <c r="S180" s="237"/>
      <c r="T180" s="238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T180" s="239" t="s">
        <v>149</v>
      </c>
      <c r="AU180" s="239" t="s">
        <v>77</v>
      </c>
      <c r="AV180" s="10" t="s">
        <v>86</v>
      </c>
      <c r="AW180" s="10" t="s">
        <v>32</v>
      </c>
      <c r="AX180" s="10" t="s">
        <v>84</v>
      </c>
      <c r="AY180" s="239" t="s">
        <v>145</v>
      </c>
    </row>
    <row r="181" s="2" customFormat="1" ht="16.5" customHeight="1">
      <c r="A181" s="34"/>
      <c r="B181" s="35"/>
      <c r="C181" s="211" t="s">
        <v>7</v>
      </c>
      <c r="D181" s="211" t="s">
        <v>140</v>
      </c>
      <c r="E181" s="212" t="s">
        <v>540</v>
      </c>
      <c r="F181" s="213" t="s">
        <v>541</v>
      </c>
      <c r="G181" s="214" t="s">
        <v>195</v>
      </c>
      <c r="H181" s="215">
        <v>272</v>
      </c>
      <c r="I181" s="216"/>
      <c r="J181" s="217">
        <f>ROUND(I181*H181,2)</f>
        <v>0</v>
      </c>
      <c r="K181" s="218"/>
      <c r="L181" s="40"/>
      <c r="M181" s="219" t="s">
        <v>1</v>
      </c>
      <c r="N181" s="220" t="s">
        <v>42</v>
      </c>
      <c r="O181" s="87"/>
      <c r="P181" s="221">
        <f>O181*H181</f>
        <v>0</v>
      </c>
      <c r="Q181" s="221">
        <v>0</v>
      </c>
      <c r="R181" s="221">
        <f>Q181*H181</f>
        <v>0</v>
      </c>
      <c r="S181" s="221">
        <v>0</v>
      </c>
      <c r="T181" s="22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23" t="s">
        <v>144</v>
      </c>
      <c r="AT181" s="223" t="s">
        <v>140</v>
      </c>
      <c r="AU181" s="223" t="s">
        <v>77</v>
      </c>
      <c r="AY181" s="13" t="s">
        <v>145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3" t="s">
        <v>84</v>
      </c>
      <c r="BK181" s="224">
        <f>ROUND(I181*H181,2)</f>
        <v>0</v>
      </c>
      <c r="BL181" s="13" t="s">
        <v>144</v>
      </c>
      <c r="BM181" s="223" t="s">
        <v>542</v>
      </c>
    </row>
    <row r="182" s="2" customFormat="1">
      <c r="A182" s="34"/>
      <c r="B182" s="35"/>
      <c r="C182" s="36"/>
      <c r="D182" s="225" t="s">
        <v>147</v>
      </c>
      <c r="E182" s="36"/>
      <c r="F182" s="226" t="s">
        <v>543</v>
      </c>
      <c r="G182" s="36"/>
      <c r="H182" s="36"/>
      <c r="I182" s="150"/>
      <c r="J182" s="36"/>
      <c r="K182" s="36"/>
      <c r="L182" s="40"/>
      <c r="M182" s="227"/>
      <c r="N182" s="228"/>
      <c r="O182" s="87"/>
      <c r="P182" s="87"/>
      <c r="Q182" s="87"/>
      <c r="R182" s="87"/>
      <c r="S182" s="87"/>
      <c r="T182" s="88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3" t="s">
        <v>147</v>
      </c>
      <c r="AU182" s="13" t="s">
        <v>77</v>
      </c>
    </row>
    <row r="183" s="10" customFormat="1">
      <c r="A183" s="10"/>
      <c r="B183" s="229"/>
      <c r="C183" s="230"/>
      <c r="D183" s="225" t="s">
        <v>149</v>
      </c>
      <c r="E183" s="231" t="s">
        <v>1</v>
      </c>
      <c r="F183" s="232" t="s">
        <v>539</v>
      </c>
      <c r="G183" s="230"/>
      <c r="H183" s="233">
        <v>272</v>
      </c>
      <c r="I183" s="234"/>
      <c r="J183" s="230"/>
      <c r="K183" s="230"/>
      <c r="L183" s="235"/>
      <c r="M183" s="236"/>
      <c r="N183" s="237"/>
      <c r="O183" s="237"/>
      <c r="P183" s="237"/>
      <c r="Q183" s="237"/>
      <c r="R183" s="237"/>
      <c r="S183" s="237"/>
      <c r="T183" s="238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T183" s="239" t="s">
        <v>149</v>
      </c>
      <c r="AU183" s="239" t="s">
        <v>77</v>
      </c>
      <c r="AV183" s="10" t="s">
        <v>86</v>
      </c>
      <c r="AW183" s="10" t="s">
        <v>32</v>
      </c>
      <c r="AX183" s="10" t="s">
        <v>84</v>
      </c>
      <c r="AY183" s="239" t="s">
        <v>145</v>
      </c>
    </row>
    <row r="184" s="2" customFormat="1" ht="16.5" customHeight="1">
      <c r="A184" s="34"/>
      <c r="B184" s="35"/>
      <c r="C184" s="211" t="s">
        <v>266</v>
      </c>
      <c r="D184" s="211" t="s">
        <v>140</v>
      </c>
      <c r="E184" s="212" t="s">
        <v>262</v>
      </c>
      <c r="F184" s="213" t="s">
        <v>263</v>
      </c>
      <c r="G184" s="214" t="s">
        <v>164</v>
      </c>
      <c r="H184" s="215">
        <v>0.27300000000000002</v>
      </c>
      <c r="I184" s="216"/>
      <c r="J184" s="217">
        <f>ROUND(I184*H184,2)</f>
        <v>0</v>
      </c>
      <c r="K184" s="218"/>
      <c r="L184" s="40"/>
      <c r="M184" s="219" t="s">
        <v>1</v>
      </c>
      <c r="N184" s="220" t="s">
        <v>42</v>
      </c>
      <c r="O184" s="87"/>
      <c r="P184" s="221">
        <f>O184*H184</f>
        <v>0</v>
      </c>
      <c r="Q184" s="221">
        <v>0</v>
      </c>
      <c r="R184" s="221">
        <f>Q184*H184</f>
        <v>0</v>
      </c>
      <c r="S184" s="221">
        <v>0</v>
      </c>
      <c r="T184" s="22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23" t="s">
        <v>144</v>
      </c>
      <c r="AT184" s="223" t="s">
        <v>140</v>
      </c>
      <c r="AU184" s="223" t="s">
        <v>77</v>
      </c>
      <c r="AY184" s="13" t="s">
        <v>145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3" t="s">
        <v>84</v>
      </c>
      <c r="BK184" s="224">
        <f>ROUND(I184*H184,2)</f>
        <v>0</v>
      </c>
      <c r="BL184" s="13" t="s">
        <v>144</v>
      </c>
      <c r="BM184" s="223" t="s">
        <v>544</v>
      </c>
    </row>
    <row r="185" s="2" customFormat="1">
      <c r="A185" s="34"/>
      <c r="B185" s="35"/>
      <c r="C185" s="36"/>
      <c r="D185" s="225" t="s">
        <v>147</v>
      </c>
      <c r="E185" s="36"/>
      <c r="F185" s="226" t="s">
        <v>265</v>
      </c>
      <c r="G185" s="36"/>
      <c r="H185" s="36"/>
      <c r="I185" s="150"/>
      <c r="J185" s="36"/>
      <c r="K185" s="36"/>
      <c r="L185" s="40"/>
      <c r="M185" s="227"/>
      <c r="N185" s="228"/>
      <c r="O185" s="87"/>
      <c r="P185" s="87"/>
      <c r="Q185" s="87"/>
      <c r="R185" s="87"/>
      <c r="S185" s="87"/>
      <c r="T185" s="88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3" t="s">
        <v>147</v>
      </c>
      <c r="AU185" s="13" t="s">
        <v>77</v>
      </c>
    </row>
    <row r="186" s="10" customFormat="1">
      <c r="A186" s="10"/>
      <c r="B186" s="229"/>
      <c r="C186" s="230"/>
      <c r="D186" s="225" t="s">
        <v>149</v>
      </c>
      <c r="E186" s="231" t="s">
        <v>1</v>
      </c>
      <c r="F186" s="232" t="s">
        <v>545</v>
      </c>
      <c r="G186" s="230"/>
      <c r="H186" s="233">
        <v>0.27300000000000002</v>
      </c>
      <c r="I186" s="234"/>
      <c r="J186" s="230"/>
      <c r="K186" s="230"/>
      <c r="L186" s="235"/>
      <c r="M186" s="236"/>
      <c r="N186" s="237"/>
      <c r="O186" s="237"/>
      <c r="P186" s="237"/>
      <c r="Q186" s="237"/>
      <c r="R186" s="237"/>
      <c r="S186" s="237"/>
      <c r="T186" s="238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T186" s="239" t="s">
        <v>149</v>
      </c>
      <c r="AU186" s="239" t="s">
        <v>77</v>
      </c>
      <c r="AV186" s="10" t="s">
        <v>86</v>
      </c>
      <c r="AW186" s="10" t="s">
        <v>32</v>
      </c>
      <c r="AX186" s="10" t="s">
        <v>84</v>
      </c>
      <c r="AY186" s="239" t="s">
        <v>145</v>
      </c>
    </row>
    <row r="187" s="2" customFormat="1" ht="16.5" customHeight="1">
      <c r="A187" s="34"/>
      <c r="B187" s="35"/>
      <c r="C187" s="211" t="s">
        <v>272</v>
      </c>
      <c r="D187" s="211" t="s">
        <v>140</v>
      </c>
      <c r="E187" s="212" t="s">
        <v>455</v>
      </c>
      <c r="F187" s="213" t="s">
        <v>456</v>
      </c>
      <c r="G187" s="214" t="s">
        <v>195</v>
      </c>
      <c r="H187" s="215">
        <v>86.028999999999996</v>
      </c>
      <c r="I187" s="216"/>
      <c r="J187" s="217">
        <f>ROUND(I187*H187,2)</f>
        <v>0</v>
      </c>
      <c r="K187" s="218"/>
      <c r="L187" s="40"/>
      <c r="M187" s="219" t="s">
        <v>1</v>
      </c>
      <c r="N187" s="220" t="s">
        <v>42</v>
      </c>
      <c r="O187" s="87"/>
      <c r="P187" s="221">
        <f>O187*H187</f>
        <v>0</v>
      </c>
      <c r="Q187" s="221">
        <v>0</v>
      </c>
      <c r="R187" s="221">
        <f>Q187*H187</f>
        <v>0</v>
      </c>
      <c r="S187" s="221">
        <v>0</v>
      </c>
      <c r="T187" s="22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23" t="s">
        <v>144</v>
      </c>
      <c r="AT187" s="223" t="s">
        <v>140</v>
      </c>
      <c r="AU187" s="223" t="s">
        <v>77</v>
      </c>
      <c r="AY187" s="13" t="s">
        <v>145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3" t="s">
        <v>84</v>
      </c>
      <c r="BK187" s="224">
        <f>ROUND(I187*H187,2)</f>
        <v>0</v>
      </c>
      <c r="BL187" s="13" t="s">
        <v>144</v>
      </c>
      <c r="BM187" s="223" t="s">
        <v>546</v>
      </c>
    </row>
    <row r="188" s="2" customFormat="1">
      <c r="A188" s="34"/>
      <c r="B188" s="35"/>
      <c r="C188" s="36"/>
      <c r="D188" s="225" t="s">
        <v>147</v>
      </c>
      <c r="E188" s="36"/>
      <c r="F188" s="226" t="s">
        <v>458</v>
      </c>
      <c r="G188" s="36"/>
      <c r="H188" s="36"/>
      <c r="I188" s="150"/>
      <c r="J188" s="36"/>
      <c r="K188" s="36"/>
      <c r="L188" s="40"/>
      <c r="M188" s="227"/>
      <c r="N188" s="228"/>
      <c r="O188" s="87"/>
      <c r="P188" s="87"/>
      <c r="Q188" s="87"/>
      <c r="R188" s="87"/>
      <c r="S188" s="87"/>
      <c r="T188" s="88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3" t="s">
        <v>147</v>
      </c>
      <c r="AU188" s="13" t="s">
        <v>77</v>
      </c>
    </row>
    <row r="189" s="10" customFormat="1">
      <c r="A189" s="10"/>
      <c r="B189" s="229"/>
      <c r="C189" s="230"/>
      <c r="D189" s="225" t="s">
        <v>149</v>
      </c>
      <c r="E189" s="231" t="s">
        <v>1</v>
      </c>
      <c r="F189" s="232" t="s">
        <v>547</v>
      </c>
      <c r="G189" s="230"/>
      <c r="H189" s="233">
        <v>86.028999999999996</v>
      </c>
      <c r="I189" s="234"/>
      <c r="J189" s="230"/>
      <c r="K189" s="230"/>
      <c r="L189" s="235"/>
      <c r="M189" s="236"/>
      <c r="N189" s="237"/>
      <c r="O189" s="237"/>
      <c r="P189" s="237"/>
      <c r="Q189" s="237"/>
      <c r="R189" s="237"/>
      <c r="S189" s="237"/>
      <c r="T189" s="238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T189" s="239" t="s">
        <v>149</v>
      </c>
      <c r="AU189" s="239" t="s">
        <v>77</v>
      </c>
      <c r="AV189" s="10" t="s">
        <v>86</v>
      </c>
      <c r="AW189" s="10" t="s">
        <v>32</v>
      </c>
      <c r="AX189" s="10" t="s">
        <v>84</v>
      </c>
      <c r="AY189" s="239" t="s">
        <v>145</v>
      </c>
    </row>
    <row r="190" s="2" customFormat="1" ht="16.5" customHeight="1">
      <c r="A190" s="34"/>
      <c r="B190" s="35"/>
      <c r="C190" s="211" t="s">
        <v>277</v>
      </c>
      <c r="D190" s="211" t="s">
        <v>140</v>
      </c>
      <c r="E190" s="212" t="s">
        <v>411</v>
      </c>
      <c r="F190" s="213" t="s">
        <v>412</v>
      </c>
      <c r="G190" s="214" t="s">
        <v>183</v>
      </c>
      <c r="H190" s="215">
        <v>51</v>
      </c>
      <c r="I190" s="216"/>
      <c r="J190" s="217">
        <f>ROUND(I190*H190,2)</f>
        <v>0</v>
      </c>
      <c r="K190" s="218"/>
      <c r="L190" s="40"/>
      <c r="M190" s="219" t="s">
        <v>1</v>
      </c>
      <c r="N190" s="220" t="s">
        <v>42</v>
      </c>
      <c r="O190" s="87"/>
      <c r="P190" s="221">
        <f>O190*H190</f>
        <v>0</v>
      </c>
      <c r="Q190" s="221">
        <v>0</v>
      </c>
      <c r="R190" s="221">
        <f>Q190*H190</f>
        <v>0</v>
      </c>
      <c r="S190" s="221">
        <v>0</v>
      </c>
      <c r="T190" s="222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23" t="s">
        <v>144</v>
      </c>
      <c r="AT190" s="223" t="s">
        <v>140</v>
      </c>
      <c r="AU190" s="223" t="s">
        <v>77</v>
      </c>
      <c r="AY190" s="13" t="s">
        <v>145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3" t="s">
        <v>84</v>
      </c>
      <c r="BK190" s="224">
        <f>ROUND(I190*H190,2)</f>
        <v>0</v>
      </c>
      <c r="BL190" s="13" t="s">
        <v>144</v>
      </c>
      <c r="BM190" s="223" t="s">
        <v>548</v>
      </c>
    </row>
    <row r="191" s="2" customFormat="1">
      <c r="A191" s="34"/>
      <c r="B191" s="35"/>
      <c r="C191" s="36"/>
      <c r="D191" s="225" t="s">
        <v>147</v>
      </c>
      <c r="E191" s="36"/>
      <c r="F191" s="226" t="s">
        <v>414</v>
      </c>
      <c r="G191" s="36"/>
      <c r="H191" s="36"/>
      <c r="I191" s="150"/>
      <c r="J191" s="36"/>
      <c r="K191" s="36"/>
      <c r="L191" s="40"/>
      <c r="M191" s="227"/>
      <c r="N191" s="228"/>
      <c r="O191" s="87"/>
      <c r="P191" s="87"/>
      <c r="Q191" s="87"/>
      <c r="R191" s="87"/>
      <c r="S191" s="87"/>
      <c r="T191" s="88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3" t="s">
        <v>147</v>
      </c>
      <c r="AU191" s="13" t="s">
        <v>77</v>
      </c>
    </row>
    <row r="192" s="10" customFormat="1">
      <c r="A192" s="10"/>
      <c r="B192" s="229"/>
      <c r="C192" s="230"/>
      <c r="D192" s="225" t="s">
        <v>149</v>
      </c>
      <c r="E192" s="231" t="s">
        <v>1</v>
      </c>
      <c r="F192" s="232" t="s">
        <v>549</v>
      </c>
      <c r="G192" s="230"/>
      <c r="H192" s="233">
        <v>51</v>
      </c>
      <c r="I192" s="234"/>
      <c r="J192" s="230"/>
      <c r="K192" s="230"/>
      <c r="L192" s="235"/>
      <c r="M192" s="236"/>
      <c r="N192" s="237"/>
      <c r="O192" s="237"/>
      <c r="P192" s="237"/>
      <c r="Q192" s="237"/>
      <c r="R192" s="237"/>
      <c r="S192" s="237"/>
      <c r="T192" s="238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T192" s="239" t="s">
        <v>149</v>
      </c>
      <c r="AU192" s="239" t="s">
        <v>77</v>
      </c>
      <c r="AV192" s="10" t="s">
        <v>86</v>
      </c>
      <c r="AW192" s="10" t="s">
        <v>32</v>
      </c>
      <c r="AX192" s="10" t="s">
        <v>84</v>
      </c>
      <c r="AY192" s="239" t="s">
        <v>145</v>
      </c>
    </row>
    <row r="193" s="2" customFormat="1" ht="24" customHeight="1">
      <c r="A193" s="34"/>
      <c r="B193" s="35"/>
      <c r="C193" s="211" t="s">
        <v>281</v>
      </c>
      <c r="D193" s="211" t="s">
        <v>140</v>
      </c>
      <c r="E193" s="212" t="s">
        <v>415</v>
      </c>
      <c r="F193" s="213" t="s">
        <v>416</v>
      </c>
      <c r="G193" s="214" t="s">
        <v>183</v>
      </c>
      <c r="H193" s="215">
        <v>35</v>
      </c>
      <c r="I193" s="216"/>
      <c r="J193" s="217">
        <f>ROUND(I193*H193,2)</f>
        <v>0</v>
      </c>
      <c r="K193" s="218"/>
      <c r="L193" s="40"/>
      <c r="M193" s="219" t="s">
        <v>1</v>
      </c>
      <c r="N193" s="220" t="s">
        <v>42</v>
      </c>
      <c r="O193" s="87"/>
      <c r="P193" s="221">
        <f>O193*H193</f>
        <v>0</v>
      </c>
      <c r="Q193" s="221">
        <v>0</v>
      </c>
      <c r="R193" s="221">
        <f>Q193*H193</f>
        <v>0</v>
      </c>
      <c r="S193" s="221">
        <v>0</v>
      </c>
      <c r="T193" s="22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23" t="s">
        <v>144</v>
      </c>
      <c r="AT193" s="223" t="s">
        <v>140</v>
      </c>
      <c r="AU193" s="223" t="s">
        <v>77</v>
      </c>
      <c r="AY193" s="13" t="s">
        <v>145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3" t="s">
        <v>84</v>
      </c>
      <c r="BK193" s="224">
        <f>ROUND(I193*H193,2)</f>
        <v>0</v>
      </c>
      <c r="BL193" s="13" t="s">
        <v>144</v>
      </c>
      <c r="BM193" s="223" t="s">
        <v>550</v>
      </c>
    </row>
    <row r="194" s="2" customFormat="1">
      <c r="A194" s="34"/>
      <c r="B194" s="35"/>
      <c r="C194" s="36"/>
      <c r="D194" s="225" t="s">
        <v>147</v>
      </c>
      <c r="E194" s="36"/>
      <c r="F194" s="226" t="s">
        <v>418</v>
      </c>
      <c r="G194" s="36"/>
      <c r="H194" s="36"/>
      <c r="I194" s="150"/>
      <c r="J194" s="36"/>
      <c r="K194" s="36"/>
      <c r="L194" s="40"/>
      <c r="M194" s="227"/>
      <c r="N194" s="228"/>
      <c r="O194" s="87"/>
      <c r="P194" s="87"/>
      <c r="Q194" s="87"/>
      <c r="R194" s="87"/>
      <c r="S194" s="87"/>
      <c r="T194" s="88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3" t="s">
        <v>147</v>
      </c>
      <c r="AU194" s="13" t="s">
        <v>77</v>
      </c>
    </row>
    <row r="195" s="10" customFormat="1">
      <c r="A195" s="10"/>
      <c r="B195" s="229"/>
      <c r="C195" s="230"/>
      <c r="D195" s="225" t="s">
        <v>149</v>
      </c>
      <c r="E195" s="231" t="s">
        <v>1</v>
      </c>
      <c r="F195" s="232" t="s">
        <v>551</v>
      </c>
      <c r="G195" s="230"/>
      <c r="H195" s="233">
        <v>35</v>
      </c>
      <c r="I195" s="234"/>
      <c r="J195" s="230"/>
      <c r="K195" s="230"/>
      <c r="L195" s="235"/>
      <c r="M195" s="236"/>
      <c r="N195" s="237"/>
      <c r="O195" s="237"/>
      <c r="P195" s="237"/>
      <c r="Q195" s="237"/>
      <c r="R195" s="237"/>
      <c r="S195" s="237"/>
      <c r="T195" s="238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T195" s="239" t="s">
        <v>149</v>
      </c>
      <c r="AU195" s="239" t="s">
        <v>77</v>
      </c>
      <c r="AV195" s="10" t="s">
        <v>86</v>
      </c>
      <c r="AW195" s="10" t="s">
        <v>32</v>
      </c>
      <c r="AX195" s="10" t="s">
        <v>84</v>
      </c>
      <c r="AY195" s="239" t="s">
        <v>145</v>
      </c>
    </row>
    <row r="196" s="2" customFormat="1" ht="24" customHeight="1">
      <c r="A196" s="34"/>
      <c r="B196" s="35"/>
      <c r="C196" s="211" t="s">
        <v>286</v>
      </c>
      <c r="D196" s="211" t="s">
        <v>140</v>
      </c>
      <c r="E196" s="212" t="s">
        <v>419</v>
      </c>
      <c r="F196" s="213" t="s">
        <v>420</v>
      </c>
      <c r="G196" s="214" t="s">
        <v>183</v>
      </c>
      <c r="H196" s="215">
        <v>21</v>
      </c>
      <c r="I196" s="216"/>
      <c r="J196" s="217">
        <f>ROUND(I196*H196,2)</f>
        <v>0</v>
      </c>
      <c r="K196" s="218"/>
      <c r="L196" s="40"/>
      <c r="M196" s="219" t="s">
        <v>1</v>
      </c>
      <c r="N196" s="220" t="s">
        <v>42</v>
      </c>
      <c r="O196" s="87"/>
      <c r="P196" s="221">
        <f>O196*H196</f>
        <v>0</v>
      </c>
      <c r="Q196" s="221">
        <v>0</v>
      </c>
      <c r="R196" s="221">
        <f>Q196*H196</f>
        <v>0</v>
      </c>
      <c r="S196" s="221">
        <v>0</v>
      </c>
      <c r="T196" s="222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23" t="s">
        <v>144</v>
      </c>
      <c r="AT196" s="223" t="s">
        <v>140</v>
      </c>
      <c r="AU196" s="223" t="s">
        <v>77</v>
      </c>
      <c r="AY196" s="13" t="s">
        <v>145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3" t="s">
        <v>84</v>
      </c>
      <c r="BK196" s="224">
        <f>ROUND(I196*H196,2)</f>
        <v>0</v>
      </c>
      <c r="BL196" s="13" t="s">
        <v>144</v>
      </c>
      <c r="BM196" s="223" t="s">
        <v>552</v>
      </c>
    </row>
    <row r="197" s="2" customFormat="1">
      <c r="A197" s="34"/>
      <c r="B197" s="35"/>
      <c r="C197" s="36"/>
      <c r="D197" s="225" t="s">
        <v>147</v>
      </c>
      <c r="E197" s="36"/>
      <c r="F197" s="226" t="s">
        <v>422</v>
      </c>
      <c r="G197" s="36"/>
      <c r="H197" s="36"/>
      <c r="I197" s="150"/>
      <c r="J197" s="36"/>
      <c r="K197" s="36"/>
      <c r="L197" s="40"/>
      <c r="M197" s="227"/>
      <c r="N197" s="228"/>
      <c r="O197" s="87"/>
      <c r="P197" s="87"/>
      <c r="Q197" s="87"/>
      <c r="R197" s="87"/>
      <c r="S197" s="87"/>
      <c r="T197" s="88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3" t="s">
        <v>147</v>
      </c>
      <c r="AU197" s="13" t="s">
        <v>77</v>
      </c>
    </row>
    <row r="198" s="10" customFormat="1">
      <c r="A198" s="10"/>
      <c r="B198" s="229"/>
      <c r="C198" s="230"/>
      <c r="D198" s="225" t="s">
        <v>149</v>
      </c>
      <c r="E198" s="231" t="s">
        <v>1</v>
      </c>
      <c r="F198" s="232" t="s">
        <v>553</v>
      </c>
      <c r="G198" s="230"/>
      <c r="H198" s="233">
        <v>21</v>
      </c>
      <c r="I198" s="234"/>
      <c r="J198" s="230"/>
      <c r="K198" s="230"/>
      <c r="L198" s="235"/>
      <c r="M198" s="236"/>
      <c r="N198" s="237"/>
      <c r="O198" s="237"/>
      <c r="P198" s="237"/>
      <c r="Q198" s="237"/>
      <c r="R198" s="237"/>
      <c r="S198" s="237"/>
      <c r="T198" s="238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T198" s="239" t="s">
        <v>149</v>
      </c>
      <c r="AU198" s="239" t="s">
        <v>77</v>
      </c>
      <c r="AV198" s="10" t="s">
        <v>86</v>
      </c>
      <c r="AW198" s="10" t="s">
        <v>32</v>
      </c>
      <c r="AX198" s="10" t="s">
        <v>84</v>
      </c>
      <c r="AY198" s="239" t="s">
        <v>145</v>
      </c>
    </row>
    <row r="199" s="2" customFormat="1" ht="16.5" customHeight="1">
      <c r="A199" s="34"/>
      <c r="B199" s="35"/>
      <c r="C199" s="251" t="s">
        <v>291</v>
      </c>
      <c r="D199" s="251" t="s">
        <v>173</v>
      </c>
      <c r="E199" s="252" t="s">
        <v>439</v>
      </c>
      <c r="F199" s="253" t="s">
        <v>440</v>
      </c>
      <c r="G199" s="254" t="s">
        <v>183</v>
      </c>
      <c r="H199" s="255">
        <v>1220</v>
      </c>
      <c r="I199" s="256"/>
      <c r="J199" s="257">
        <f>ROUND(I199*H199,2)</f>
        <v>0</v>
      </c>
      <c r="K199" s="258"/>
      <c r="L199" s="259"/>
      <c r="M199" s="260" t="s">
        <v>1</v>
      </c>
      <c r="N199" s="261" t="s">
        <v>42</v>
      </c>
      <c r="O199" s="87"/>
      <c r="P199" s="221">
        <f>O199*H199</f>
        <v>0</v>
      </c>
      <c r="Q199" s="221">
        <v>0.00123</v>
      </c>
      <c r="R199" s="221">
        <f>Q199*H199</f>
        <v>1.5005999999999999</v>
      </c>
      <c r="S199" s="221">
        <v>0</v>
      </c>
      <c r="T199" s="22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23" t="s">
        <v>192</v>
      </c>
      <c r="AT199" s="223" t="s">
        <v>173</v>
      </c>
      <c r="AU199" s="223" t="s">
        <v>77</v>
      </c>
      <c r="AY199" s="13" t="s">
        <v>145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3" t="s">
        <v>84</v>
      </c>
      <c r="BK199" s="224">
        <f>ROUND(I199*H199,2)</f>
        <v>0</v>
      </c>
      <c r="BL199" s="13" t="s">
        <v>144</v>
      </c>
      <c r="BM199" s="223" t="s">
        <v>554</v>
      </c>
    </row>
    <row r="200" s="2" customFormat="1">
      <c r="A200" s="34"/>
      <c r="B200" s="35"/>
      <c r="C200" s="36"/>
      <c r="D200" s="225" t="s">
        <v>147</v>
      </c>
      <c r="E200" s="36"/>
      <c r="F200" s="226" t="s">
        <v>440</v>
      </c>
      <c r="G200" s="36"/>
      <c r="H200" s="36"/>
      <c r="I200" s="150"/>
      <c r="J200" s="36"/>
      <c r="K200" s="36"/>
      <c r="L200" s="40"/>
      <c r="M200" s="227"/>
      <c r="N200" s="228"/>
      <c r="O200" s="87"/>
      <c r="P200" s="87"/>
      <c r="Q200" s="87"/>
      <c r="R200" s="87"/>
      <c r="S200" s="87"/>
      <c r="T200" s="88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3" t="s">
        <v>147</v>
      </c>
      <c r="AU200" s="13" t="s">
        <v>77</v>
      </c>
    </row>
    <row r="201" s="10" customFormat="1">
      <c r="A201" s="10"/>
      <c r="B201" s="229"/>
      <c r="C201" s="230"/>
      <c r="D201" s="225" t="s">
        <v>149</v>
      </c>
      <c r="E201" s="231" t="s">
        <v>1</v>
      </c>
      <c r="F201" s="232" t="s">
        <v>555</v>
      </c>
      <c r="G201" s="230"/>
      <c r="H201" s="233">
        <v>1220</v>
      </c>
      <c r="I201" s="234"/>
      <c r="J201" s="230"/>
      <c r="K201" s="230"/>
      <c r="L201" s="235"/>
      <c r="M201" s="236"/>
      <c r="N201" s="237"/>
      <c r="O201" s="237"/>
      <c r="P201" s="237"/>
      <c r="Q201" s="237"/>
      <c r="R201" s="237"/>
      <c r="S201" s="237"/>
      <c r="T201" s="238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T201" s="239" t="s">
        <v>149</v>
      </c>
      <c r="AU201" s="239" t="s">
        <v>77</v>
      </c>
      <c r="AV201" s="10" t="s">
        <v>86</v>
      </c>
      <c r="AW201" s="10" t="s">
        <v>32</v>
      </c>
      <c r="AX201" s="10" t="s">
        <v>84</v>
      </c>
      <c r="AY201" s="239" t="s">
        <v>145</v>
      </c>
    </row>
    <row r="202" s="2" customFormat="1" ht="16.5" customHeight="1">
      <c r="A202" s="34"/>
      <c r="B202" s="35"/>
      <c r="C202" s="251" t="s">
        <v>296</v>
      </c>
      <c r="D202" s="251" t="s">
        <v>173</v>
      </c>
      <c r="E202" s="252" t="s">
        <v>423</v>
      </c>
      <c r="F202" s="253" t="s">
        <v>424</v>
      </c>
      <c r="G202" s="254" t="s">
        <v>183</v>
      </c>
      <c r="H202" s="255">
        <v>786</v>
      </c>
      <c r="I202" s="256"/>
      <c r="J202" s="257">
        <f>ROUND(I202*H202,2)</f>
        <v>0</v>
      </c>
      <c r="K202" s="258"/>
      <c r="L202" s="259"/>
      <c r="M202" s="260" t="s">
        <v>1</v>
      </c>
      <c r="N202" s="261" t="s">
        <v>42</v>
      </c>
      <c r="O202" s="87"/>
      <c r="P202" s="221">
        <f>O202*H202</f>
        <v>0</v>
      </c>
      <c r="Q202" s="221">
        <v>0.00051999999999999995</v>
      </c>
      <c r="R202" s="221">
        <f>Q202*H202</f>
        <v>0.40871999999999997</v>
      </c>
      <c r="S202" s="221">
        <v>0</v>
      </c>
      <c r="T202" s="222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23" t="s">
        <v>192</v>
      </c>
      <c r="AT202" s="223" t="s">
        <v>173</v>
      </c>
      <c r="AU202" s="223" t="s">
        <v>77</v>
      </c>
      <c r="AY202" s="13" t="s">
        <v>145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3" t="s">
        <v>84</v>
      </c>
      <c r="BK202" s="224">
        <f>ROUND(I202*H202,2)</f>
        <v>0</v>
      </c>
      <c r="BL202" s="13" t="s">
        <v>144</v>
      </c>
      <c r="BM202" s="223" t="s">
        <v>556</v>
      </c>
    </row>
    <row r="203" s="2" customFormat="1">
      <c r="A203" s="34"/>
      <c r="B203" s="35"/>
      <c r="C203" s="36"/>
      <c r="D203" s="225" t="s">
        <v>147</v>
      </c>
      <c r="E203" s="36"/>
      <c r="F203" s="226" t="s">
        <v>424</v>
      </c>
      <c r="G203" s="36"/>
      <c r="H203" s="36"/>
      <c r="I203" s="150"/>
      <c r="J203" s="36"/>
      <c r="K203" s="36"/>
      <c r="L203" s="40"/>
      <c r="M203" s="227"/>
      <c r="N203" s="228"/>
      <c r="O203" s="87"/>
      <c r="P203" s="87"/>
      <c r="Q203" s="87"/>
      <c r="R203" s="87"/>
      <c r="S203" s="87"/>
      <c r="T203" s="88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3" t="s">
        <v>147</v>
      </c>
      <c r="AU203" s="13" t="s">
        <v>77</v>
      </c>
    </row>
    <row r="204" s="10" customFormat="1">
      <c r="A204" s="10"/>
      <c r="B204" s="229"/>
      <c r="C204" s="230"/>
      <c r="D204" s="225" t="s">
        <v>149</v>
      </c>
      <c r="E204" s="231" t="s">
        <v>1</v>
      </c>
      <c r="F204" s="232" t="s">
        <v>557</v>
      </c>
      <c r="G204" s="230"/>
      <c r="H204" s="233">
        <v>786</v>
      </c>
      <c r="I204" s="234"/>
      <c r="J204" s="230"/>
      <c r="K204" s="230"/>
      <c r="L204" s="235"/>
      <c r="M204" s="236"/>
      <c r="N204" s="237"/>
      <c r="O204" s="237"/>
      <c r="P204" s="237"/>
      <c r="Q204" s="237"/>
      <c r="R204" s="237"/>
      <c r="S204" s="237"/>
      <c r="T204" s="238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T204" s="239" t="s">
        <v>149</v>
      </c>
      <c r="AU204" s="239" t="s">
        <v>77</v>
      </c>
      <c r="AV204" s="10" t="s">
        <v>86</v>
      </c>
      <c r="AW204" s="10" t="s">
        <v>32</v>
      </c>
      <c r="AX204" s="10" t="s">
        <v>84</v>
      </c>
      <c r="AY204" s="239" t="s">
        <v>145</v>
      </c>
    </row>
    <row r="205" s="2" customFormat="1" ht="16.5" customHeight="1">
      <c r="A205" s="34"/>
      <c r="B205" s="35"/>
      <c r="C205" s="251" t="s">
        <v>301</v>
      </c>
      <c r="D205" s="251" t="s">
        <v>173</v>
      </c>
      <c r="E205" s="252" t="s">
        <v>426</v>
      </c>
      <c r="F205" s="253" t="s">
        <v>427</v>
      </c>
      <c r="G205" s="254" t="s">
        <v>183</v>
      </c>
      <c r="H205" s="255">
        <v>460</v>
      </c>
      <c r="I205" s="256"/>
      <c r="J205" s="257">
        <f>ROUND(I205*H205,2)</f>
        <v>0</v>
      </c>
      <c r="K205" s="258"/>
      <c r="L205" s="259"/>
      <c r="M205" s="260" t="s">
        <v>1</v>
      </c>
      <c r="N205" s="261" t="s">
        <v>42</v>
      </c>
      <c r="O205" s="87"/>
      <c r="P205" s="221">
        <f>O205*H205</f>
        <v>0</v>
      </c>
      <c r="Q205" s="221">
        <v>0.00056999999999999998</v>
      </c>
      <c r="R205" s="221">
        <f>Q205*H205</f>
        <v>0.26219999999999999</v>
      </c>
      <c r="S205" s="221">
        <v>0</v>
      </c>
      <c r="T205" s="22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23" t="s">
        <v>192</v>
      </c>
      <c r="AT205" s="223" t="s">
        <v>173</v>
      </c>
      <c r="AU205" s="223" t="s">
        <v>77</v>
      </c>
      <c r="AY205" s="13" t="s">
        <v>145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3" t="s">
        <v>84</v>
      </c>
      <c r="BK205" s="224">
        <f>ROUND(I205*H205,2)</f>
        <v>0</v>
      </c>
      <c r="BL205" s="13" t="s">
        <v>144</v>
      </c>
      <c r="BM205" s="223" t="s">
        <v>558</v>
      </c>
    </row>
    <row r="206" s="2" customFormat="1">
      <c r="A206" s="34"/>
      <c r="B206" s="35"/>
      <c r="C206" s="36"/>
      <c r="D206" s="225" t="s">
        <v>147</v>
      </c>
      <c r="E206" s="36"/>
      <c r="F206" s="226" t="s">
        <v>427</v>
      </c>
      <c r="G206" s="36"/>
      <c r="H206" s="36"/>
      <c r="I206" s="150"/>
      <c r="J206" s="36"/>
      <c r="K206" s="36"/>
      <c r="L206" s="40"/>
      <c r="M206" s="227"/>
      <c r="N206" s="228"/>
      <c r="O206" s="87"/>
      <c r="P206" s="87"/>
      <c r="Q206" s="87"/>
      <c r="R206" s="87"/>
      <c r="S206" s="87"/>
      <c r="T206" s="88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3" t="s">
        <v>147</v>
      </c>
      <c r="AU206" s="13" t="s">
        <v>77</v>
      </c>
    </row>
    <row r="207" s="10" customFormat="1">
      <c r="A207" s="10"/>
      <c r="B207" s="229"/>
      <c r="C207" s="230"/>
      <c r="D207" s="225" t="s">
        <v>149</v>
      </c>
      <c r="E207" s="231" t="s">
        <v>1</v>
      </c>
      <c r="F207" s="232" t="s">
        <v>559</v>
      </c>
      <c r="G207" s="230"/>
      <c r="H207" s="233">
        <v>460</v>
      </c>
      <c r="I207" s="234"/>
      <c r="J207" s="230"/>
      <c r="K207" s="230"/>
      <c r="L207" s="235"/>
      <c r="M207" s="236"/>
      <c r="N207" s="237"/>
      <c r="O207" s="237"/>
      <c r="P207" s="237"/>
      <c r="Q207" s="237"/>
      <c r="R207" s="237"/>
      <c r="S207" s="237"/>
      <c r="T207" s="238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T207" s="239" t="s">
        <v>149</v>
      </c>
      <c r="AU207" s="239" t="s">
        <v>77</v>
      </c>
      <c r="AV207" s="10" t="s">
        <v>86</v>
      </c>
      <c r="AW207" s="10" t="s">
        <v>32</v>
      </c>
      <c r="AX207" s="10" t="s">
        <v>84</v>
      </c>
      <c r="AY207" s="239" t="s">
        <v>145</v>
      </c>
    </row>
    <row r="208" s="2" customFormat="1" ht="16.5" customHeight="1">
      <c r="A208" s="34"/>
      <c r="B208" s="35"/>
      <c r="C208" s="251" t="s">
        <v>306</v>
      </c>
      <c r="D208" s="251" t="s">
        <v>173</v>
      </c>
      <c r="E208" s="252" t="s">
        <v>429</v>
      </c>
      <c r="F208" s="253" t="s">
        <v>430</v>
      </c>
      <c r="G208" s="254" t="s">
        <v>183</v>
      </c>
      <c r="H208" s="255">
        <v>1246</v>
      </c>
      <c r="I208" s="256"/>
      <c r="J208" s="257">
        <f>ROUND(I208*H208,2)</f>
        <v>0</v>
      </c>
      <c r="K208" s="258"/>
      <c r="L208" s="259"/>
      <c r="M208" s="260" t="s">
        <v>1</v>
      </c>
      <c r="N208" s="261" t="s">
        <v>42</v>
      </c>
      <c r="O208" s="87"/>
      <c r="P208" s="221">
        <f>O208*H208</f>
        <v>0</v>
      </c>
      <c r="Q208" s="221">
        <v>9.0000000000000006E-05</v>
      </c>
      <c r="R208" s="221">
        <f>Q208*H208</f>
        <v>0.11214</v>
      </c>
      <c r="S208" s="221">
        <v>0</v>
      </c>
      <c r="T208" s="22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23" t="s">
        <v>192</v>
      </c>
      <c r="AT208" s="223" t="s">
        <v>173</v>
      </c>
      <c r="AU208" s="223" t="s">
        <v>77</v>
      </c>
      <c r="AY208" s="13" t="s">
        <v>145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3" t="s">
        <v>84</v>
      </c>
      <c r="BK208" s="224">
        <f>ROUND(I208*H208,2)</f>
        <v>0</v>
      </c>
      <c r="BL208" s="13" t="s">
        <v>144</v>
      </c>
      <c r="BM208" s="223" t="s">
        <v>560</v>
      </c>
    </row>
    <row r="209" s="2" customFormat="1">
      <c r="A209" s="34"/>
      <c r="B209" s="35"/>
      <c r="C209" s="36"/>
      <c r="D209" s="225" t="s">
        <v>147</v>
      </c>
      <c r="E209" s="36"/>
      <c r="F209" s="226" t="s">
        <v>430</v>
      </c>
      <c r="G209" s="36"/>
      <c r="H209" s="36"/>
      <c r="I209" s="150"/>
      <c r="J209" s="36"/>
      <c r="K209" s="36"/>
      <c r="L209" s="40"/>
      <c r="M209" s="227"/>
      <c r="N209" s="228"/>
      <c r="O209" s="87"/>
      <c r="P209" s="87"/>
      <c r="Q209" s="87"/>
      <c r="R209" s="87"/>
      <c r="S209" s="87"/>
      <c r="T209" s="88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3" t="s">
        <v>147</v>
      </c>
      <c r="AU209" s="13" t="s">
        <v>77</v>
      </c>
    </row>
    <row r="210" s="10" customFormat="1">
      <c r="A210" s="10"/>
      <c r="B210" s="229"/>
      <c r="C210" s="230"/>
      <c r="D210" s="225" t="s">
        <v>149</v>
      </c>
      <c r="E210" s="231" t="s">
        <v>1</v>
      </c>
      <c r="F210" s="232" t="s">
        <v>561</v>
      </c>
      <c r="G210" s="230"/>
      <c r="H210" s="233">
        <v>1246</v>
      </c>
      <c r="I210" s="234"/>
      <c r="J210" s="230"/>
      <c r="K210" s="230"/>
      <c r="L210" s="235"/>
      <c r="M210" s="236"/>
      <c r="N210" s="237"/>
      <c r="O210" s="237"/>
      <c r="P210" s="237"/>
      <c r="Q210" s="237"/>
      <c r="R210" s="237"/>
      <c r="S210" s="237"/>
      <c r="T210" s="238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T210" s="239" t="s">
        <v>149</v>
      </c>
      <c r="AU210" s="239" t="s">
        <v>77</v>
      </c>
      <c r="AV210" s="10" t="s">
        <v>86</v>
      </c>
      <c r="AW210" s="10" t="s">
        <v>32</v>
      </c>
      <c r="AX210" s="10" t="s">
        <v>84</v>
      </c>
      <c r="AY210" s="239" t="s">
        <v>145</v>
      </c>
    </row>
    <row r="211" s="2" customFormat="1" ht="16.5" customHeight="1">
      <c r="A211" s="34"/>
      <c r="B211" s="35"/>
      <c r="C211" s="251" t="s">
        <v>311</v>
      </c>
      <c r="D211" s="251" t="s">
        <v>173</v>
      </c>
      <c r="E211" s="252" t="s">
        <v>433</v>
      </c>
      <c r="F211" s="253" t="s">
        <v>434</v>
      </c>
      <c r="G211" s="254" t="s">
        <v>183</v>
      </c>
      <c r="H211" s="255">
        <v>610</v>
      </c>
      <c r="I211" s="256"/>
      <c r="J211" s="257">
        <f>ROUND(I211*H211,2)</f>
        <v>0</v>
      </c>
      <c r="K211" s="258"/>
      <c r="L211" s="259"/>
      <c r="M211" s="260" t="s">
        <v>1</v>
      </c>
      <c r="N211" s="261" t="s">
        <v>42</v>
      </c>
      <c r="O211" s="87"/>
      <c r="P211" s="221">
        <f>O211*H211</f>
        <v>0</v>
      </c>
      <c r="Q211" s="221">
        <v>0.00018000000000000001</v>
      </c>
      <c r="R211" s="221">
        <f>Q211*H211</f>
        <v>0.10980000000000001</v>
      </c>
      <c r="S211" s="221">
        <v>0</v>
      </c>
      <c r="T211" s="222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23" t="s">
        <v>192</v>
      </c>
      <c r="AT211" s="223" t="s">
        <v>173</v>
      </c>
      <c r="AU211" s="223" t="s">
        <v>77</v>
      </c>
      <c r="AY211" s="13" t="s">
        <v>145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3" t="s">
        <v>84</v>
      </c>
      <c r="BK211" s="224">
        <f>ROUND(I211*H211,2)</f>
        <v>0</v>
      </c>
      <c r="BL211" s="13" t="s">
        <v>144</v>
      </c>
      <c r="BM211" s="223" t="s">
        <v>562</v>
      </c>
    </row>
    <row r="212" s="2" customFormat="1">
      <c r="A212" s="34"/>
      <c r="B212" s="35"/>
      <c r="C212" s="36"/>
      <c r="D212" s="225" t="s">
        <v>147</v>
      </c>
      <c r="E212" s="36"/>
      <c r="F212" s="226" t="s">
        <v>434</v>
      </c>
      <c r="G212" s="36"/>
      <c r="H212" s="36"/>
      <c r="I212" s="150"/>
      <c r="J212" s="36"/>
      <c r="K212" s="36"/>
      <c r="L212" s="40"/>
      <c r="M212" s="227"/>
      <c r="N212" s="228"/>
      <c r="O212" s="87"/>
      <c r="P212" s="87"/>
      <c r="Q212" s="87"/>
      <c r="R212" s="87"/>
      <c r="S212" s="87"/>
      <c r="T212" s="88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3" t="s">
        <v>147</v>
      </c>
      <c r="AU212" s="13" t="s">
        <v>77</v>
      </c>
    </row>
    <row r="213" s="10" customFormat="1">
      <c r="A213" s="10"/>
      <c r="B213" s="229"/>
      <c r="C213" s="230"/>
      <c r="D213" s="225" t="s">
        <v>149</v>
      </c>
      <c r="E213" s="231" t="s">
        <v>1</v>
      </c>
      <c r="F213" s="232" t="s">
        <v>563</v>
      </c>
      <c r="G213" s="230"/>
      <c r="H213" s="233">
        <v>610</v>
      </c>
      <c r="I213" s="234"/>
      <c r="J213" s="230"/>
      <c r="K213" s="230"/>
      <c r="L213" s="235"/>
      <c r="M213" s="236"/>
      <c r="N213" s="237"/>
      <c r="O213" s="237"/>
      <c r="P213" s="237"/>
      <c r="Q213" s="237"/>
      <c r="R213" s="237"/>
      <c r="S213" s="237"/>
      <c r="T213" s="238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T213" s="239" t="s">
        <v>149</v>
      </c>
      <c r="AU213" s="239" t="s">
        <v>77</v>
      </c>
      <c r="AV213" s="10" t="s">
        <v>86</v>
      </c>
      <c r="AW213" s="10" t="s">
        <v>32</v>
      </c>
      <c r="AX213" s="10" t="s">
        <v>84</v>
      </c>
      <c r="AY213" s="239" t="s">
        <v>145</v>
      </c>
    </row>
    <row r="214" s="2" customFormat="1" ht="16.5" customHeight="1">
      <c r="A214" s="34"/>
      <c r="B214" s="35"/>
      <c r="C214" s="251" t="s">
        <v>316</v>
      </c>
      <c r="D214" s="251" t="s">
        <v>173</v>
      </c>
      <c r="E214" s="252" t="s">
        <v>564</v>
      </c>
      <c r="F214" s="253" t="s">
        <v>565</v>
      </c>
      <c r="G214" s="254" t="s">
        <v>183</v>
      </c>
      <c r="H214" s="255">
        <v>206</v>
      </c>
      <c r="I214" s="256"/>
      <c r="J214" s="257">
        <f>ROUND(I214*H214,2)</f>
        <v>0</v>
      </c>
      <c r="K214" s="258"/>
      <c r="L214" s="259"/>
      <c r="M214" s="260" t="s">
        <v>1</v>
      </c>
      <c r="N214" s="261" t="s">
        <v>42</v>
      </c>
      <c r="O214" s="87"/>
      <c r="P214" s="221">
        <f>O214*H214</f>
        <v>0</v>
      </c>
      <c r="Q214" s="221">
        <v>8.0000000000000007E-05</v>
      </c>
      <c r="R214" s="221">
        <f>Q214*H214</f>
        <v>0.016480000000000002</v>
      </c>
      <c r="S214" s="221">
        <v>0</v>
      </c>
      <c r="T214" s="22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23" t="s">
        <v>192</v>
      </c>
      <c r="AT214" s="223" t="s">
        <v>173</v>
      </c>
      <c r="AU214" s="223" t="s">
        <v>77</v>
      </c>
      <c r="AY214" s="13" t="s">
        <v>145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3" t="s">
        <v>84</v>
      </c>
      <c r="BK214" s="224">
        <f>ROUND(I214*H214,2)</f>
        <v>0</v>
      </c>
      <c r="BL214" s="13" t="s">
        <v>144</v>
      </c>
      <c r="BM214" s="223" t="s">
        <v>566</v>
      </c>
    </row>
    <row r="215" s="2" customFormat="1">
      <c r="A215" s="34"/>
      <c r="B215" s="35"/>
      <c r="C215" s="36"/>
      <c r="D215" s="225" t="s">
        <v>147</v>
      </c>
      <c r="E215" s="36"/>
      <c r="F215" s="226" t="s">
        <v>565</v>
      </c>
      <c r="G215" s="36"/>
      <c r="H215" s="36"/>
      <c r="I215" s="150"/>
      <c r="J215" s="36"/>
      <c r="K215" s="36"/>
      <c r="L215" s="40"/>
      <c r="M215" s="227"/>
      <c r="N215" s="228"/>
      <c r="O215" s="87"/>
      <c r="P215" s="87"/>
      <c r="Q215" s="87"/>
      <c r="R215" s="87"/>
      <c r="S215" s="87"/>
      <c r="T215" s="88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3" t="s">
        <v>147</v>
      </c>
      <c r="AU215" s="13" t="s">
        <v>77</v>
      </c>
    </row>
    <row r="216" s="10" customFormat="1">
      <c r="A216" s="10"/>
      <c r="B216" s="229"/>
      <c r="C216" s="230"/>
      <c r="D216" s="225" t="s">
        <v>149</v>
      </c>
      <c r="E216" s="231" t="s">
        <v>1</v>
      </c>
      <c r="F216" s="232" t="s">
        <v>567</v>
      </c>
      <c r="G216" s="230"/>
      <c r="H216" s="233">
        <v>206</v>
      </c>
      <c r="I216" s="234"/>
      <c r="J216" s="230"/>
      <c r="K216" s="230"/>
      <c r="L216" s="235"/>
      <c r="M216" s="236"/>
      <c r="N216" s="237"/>
      <c r="O216" s="237"/>
      <c r="P216" s="237"/>
      <c r="Q216" s="237"/>
      <c r="R216" s="237"/>
      <c r="S216" s="237"/>
      <c r="T216" s="238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T216" s="239" t="s">
        <v>149</v>
      </c>
      <c r="AU216" s="239" t="s">
        <v>77</v>
      </c>
      <c r="AV216" s="10" t="s">
        <v>86</v>
      </c>
      <c r="AW216" s="10" t="s">
        <v>32</v>
      </c>
      <c r="AX216" s="10" t="s">
        <v>84</v>
      </c>
      <c r="AY216" s="239" t="s">
        <v>145</v>
      </c>
    </row>
    <row r="217" s="2" customFormat="1" ht="16.5" customHeight="1">
      <c r="A217" s="34"/>
      <c r="B217" s="35"/>
      <c r="C217" s="211" t="s">
        <v>321</v>
      </c>
      <c r="D217" s="211" t="s">
        <v>140</v>
      </c>
      <c r="E217" s="212" t="s">
        <v>443</v>
      </c>
      <c r="F217" s="213" t="s">
        <v>444</v>
      </c>
      <c r="G217" s="214" t="s">
        <v>183</v>
      </c>
      <c r="H217" s="215">
        <v>109</v>
      </c>
      <c r="I217" s="216"/>
      <c r="J217" s="217">
        <f>ROUND(I217*H217,2)</f>
        <v>0</v>
      </c>
      <c r="K217" s="218"/>
      <c r="L217" s="40"/>
      <c r="M217" s="219" t="s">
        <v>1</v>
      </c>
      <c r="N217" s="220" t="s">
        <v>42</v>
      </c>
      <c r="O217" s="87"/>
      <c r="P217" s="221">
        <f>O217*H217</f>
        <v>0</v>
      </c>
      <c r="Q217" s="221">
        <v>0</v>
      </c>
      <c r="R217" s="221">
        <f>Q217*H217</f>
        <v>0</v>
      </c>
      <c r="S217" s="221">
        <v>0</v>
      </c>
      <c r="T217" s="22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23" t="s">
        <v>144</v>
      </c>
      <c r="AT217" s="223" t="s">
        <v>140</v>
      </c>
      <c r="AU217" s="223" t="s">
        <v>77</v>
      </c>
      <c r="AY217" s="13" t="s">
        <v>145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13" t="s">
        <v>84</v>
      </c>
      <c r="BK217" s="224">
        <f>ROUND(I217*H217,2)</f>
        <v>0</v>
      </c>
      <c r="BL217" s="13" t="s">
        <v>144</v>
      </c>
      <c r="BM217" s="223" t="s">
        <v>568</v>
      </c>
    </row>
    <row r="218" s="2" customFormat="1">
      <c r="A218" s="34"/>
      <c r="B218" s="35"/>
      <c r="C218" s="36"/>
      <c r="D218" s="225" t="s">
        <v>147</v>
      </c>
      <c r="E218" s="36"/>
      <c r="F218" s="226" t="s">
        <v>446</v>
      </c>
      <c r="G218" s="36"/>
      <c r="H218" s="36"/>
      <c r="I218" s="150"/>
      <c r="J218" s="36"/>
      <c r="K218" s="36"/>
      <c r="L218" s="40"/>
      <c r="M218" s="227"/>
      <c r="N218" s="228"/>
      <c r="O218" s="87"/>
      <c r="P218" s="87"/>
      <c r="Q218" s="87"/>
      <c r="R218" s="87"/>
      <c r="S218" s="87"/>
      <c r="T218" s="88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3" t="s">
        <v>147</v>
      </c>
      <c r="AU218" s="13" t="s">
        <v>77</v>
      </c>
    </row>
    <row r="219" s="10" customFormat="1">
      <c r="A219" s="10"/>
      <c r="B219" s="229"/>
      <c r="C219" s="230"/>
      <c r="D219" s="225" t="s">
        <v>149</v>
      </c>
      <c r="E219" s="231" t="s">
        <v>1</v>
      </c>
      <c r="F219" s="232" t="s">
        <v>569</v>
      </c>
      <c r="G219" s="230"/>
      <c r="H219" s="233">
        <v>109</v>
      </c>
      <c r="I219" s="234"/>
      <c r="J219" s="230"/>
      <c r="K219" s="230"/>
      <c r="L219" s="235"/>
      <c r="M219" s="236"/>
      <c r="N219" s="237"/>
      <c r="O219" s="237"/>
      <c r="P219" s="237"/>
      <c r="Q219" s="237"/>
      <c r="R219" s="237"/>
      <c r="S219" s="237"/>
      <c r="T219" s="238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T219" s="239" t="s">
        <v>149</v>
      </c>
      <c r="AU219" s="239" t="s">
        <v>77</v>
      </c>
      <c r="AV219" s="10" t="s">
        <v>86</v>
      </c>
      <c r="AW219" s="10" t="s">
        <v>32</v>
      </c>
      <c r="AX219" s="10" t="s">
        <v>84</v>
      </c>
      <c r="AY219" s="239" t="s">
        <v>145</v>
      </c>
    </row>
    <row r="220" s="2" customFormat="1" ht="16.5" customHeight="1">
      <c r="A220" s="34"/>
      <c r="B220" s="35"/>
      <c r="C220" s="251" t="s">
        <v>326</v>
      </c>
      <c r="D220" s="251" t="s">
        <v>173</v>
      </c>
      <c r="E220" s="252" t="s">
        <v>447</v>
      </c>
      <c r="F220" s="253" t="s">
        <v>448</v>
      </c>
      <c r="G220" s="254" t="s">
        <v>143</v>
      </c>
      <c r="H220" s="255">
        <v>27.25</v>
      </c>
      <c r="I220" s="256"/>
      <c r="J220" s="257">
        <f>ROUND(I220*H220,2)</f>
        <v>0</v>
      </c>
      <c r="K220" s="258"/>
      <c r="L220" s="259"/>
      <c r="M220" s="260" t="s">
        <v>1</v>
      </c>
      <c r="N220" s="261" t="s">
        <v>42</v>
      </c>
      <c r="O220" s="87"/>
      <c r="P220" s="221">
        <f>O220*H220</f>
        <v>0</v>
      </c>
      <c r="Q220" s="221">
        <v>0.001</v>
      </c>
      <c r="R220" s="221">
        <f>Q220*H220</f>
        <v>0.02725</v>
      </c>
      <c r="S220" s="221">
        <v>0</v>
      </c>
      <c r="T220" s="22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23" t="s">
        <v>192</v>
      </c>
      <c r="AT220" s="223" t="s">
        <v>173</v>
      </c>
      <c r="AU220" s="223" t="s">
        <v>77</v>
      </c>
      <c r="AY220" s="13" t="s">
        <v>145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13" t="s">
        <v>84</v>
      </c>
      <c r="BK220" s="224">
        <f>ROUND(I220*H220,2)</f>
        <v>0</v>
      </c>
      <c r="BL220" s="13" t="s">
        <v>144</v>
      </c>
      <c r="BM220" s="223" t="s">
        <v>570</v>
      </c>
    </row>
    <row r="221" s="2" customFormat="1">
      <c r="A221" s="34"/>
      <c r="B221" s="35"/>
      <c r="C221" s="36"/>
      <c r="D221" s="225" t="s">
        <v>147</v>
      </c>
      <c r="E221" s="36"/>
      <c r="F221" s="226" t="s">
        <v>448</v>
      </c>
      <c r="G221" s="36"/>
      <c r="H221" s="36"/>
      <c r="I221" s="150"/>
      <c r="J221" s="36"/>
      <c r="K221" s="36"/>
      <c r="L221" s="40"/>
      <c r="M221" s="227"/>
      <c r="N221" s="228"/>
      <c r="O221" s="87"/>
      <c r="P221" s="87"/>
      <c r="Q221" s="87"/>
      <c r="R221" s="87"/>
      <c r="S221" s="87"/>
      <c r="T221" s="88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3" t="s">
        <v>147</v>
      </c>
      <c r="AU221" s="13" t="s">
        <v>77</v>
      </c>
    </row>
    <row r="222" s="10" customFormat="1">
      <c r="A222" s="10"/>
      <c r="B222" s="229"/>
      <c r="C222" s="230"/>
      <c r="D222" s="225" t="s">
        <v>149</v>
      </c>
      <c r="E222" s="231" t="s">
        <v>1</v>
      </c>
      <c r="F222" s="232" t="s">
        <v>571</v>
      </c>
      <c r="G222" s="230"/>
      <c r="H222" s="233">
        <v>27.25</v>
      </c>
      <c r="I222" s="234"/>
      <c r="J222" s="230"/>
      <c r="K222" s="230"/>
      <c r="L222" s="235"/>
      <c r="M222" s="236"/>
      <c r="N222" s="237"/>
      <c r="O222" s="237"/>
      <c r="P222" s="237"/>
      <c r="Q222" s="237"/>
      <c r="R222" s="237"/>
      <c r="S222" s="237"/>
      <c r="T222" s="238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T222" s="239" t="s">
        <v>149</v>
      </c>
      <c r="AU222" s="239" t="s">
        <v>77</v>
      </c>
      <c r="AV222" s="10" t="s">
        <v>86</v>
      </c>
      <c r="AW222" s="10" t="s">
        <v>32</v>
      </c>
      <c r="AX222" s="10" t="s">
        <v>84</v>
      </c>
      <c r="AY222" s="239" t="s">
        <v>145</v>
      </c>
    </row>
    <row r="223" s="2" customFormat="1" ht="16.5" customHeight="1">
      <c r="A223" s="34"/>
      <c r="B223" s="35"/>
      <c r="C223" s="211" t="s">
        <v>329</v>
      </c>
      <c r="D223" s="211" t="s">
        <v>140</v>
      </c>
      <c r="E223" s="212" t="s">
        <v>572</v>
      </c>
      <c r="F223" s="213" t="s">
        <v>573</v>
      </c>
      <c r="G223" s="214" t="s">
        <v>183</v>
      </c>
      <c r="H223" s="215">
        <v>1</v>
      </c>
      <c r="I223" s="216"/>
      <c r="J223" s="217">
        <f>ROUND(I223*H223,2)</f>
        <v>0</v>
      </c>
      <c r="K223" s="218"/>
      <c r="L223" s="40"/>
      <c r="M223" s="219" t="s">
        <v>1</v>
      </c>
      <c r="N223" s="220" t="s">
        <v>42</v>
      </c>
      <c r="O223" s="87"/>
      <c r="P223" s="221">
        <f>O223*H223</f>
        <v>0</v>
      </c>
      <c r="Q223" s="221">
        <v>0</v>
      </c>
      <c r="R223" s="221">
        <f>Q223*H223</f>
        <v>0</v>
      </c>
      <c r="S223" s="221">
        <v>0</v>
      </c>
      <c r="T223" s="222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23" t="s">
        <v>144</v>
      </c>
      <c r="AT223" s="223" t="s">
        <v>140</v>
      </c>
      <c r="AU223" s="223" t="s">
        <v>77</v>
      </c>
      <c r="AY223" s="13" t="s">
        <v>145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3" t="s">
        <v>84</v>
      </c>
      <c r="BK223" s="224">
        <f>ROUND(I223*H223,2)</f>
        <v>0</v>
      </c>
      <c r="BL223" s="13" t="s">
        <v>144</v>
      </c>
      <c r="BM223" s="223" t="s">
        <v>574</v>
      </c>
    </row>
    <row r="224" s="2" customFormat="1">
      <c r="A224" s="34"/>
      <c r="B224" s="35"/>
      <c r="C224" s="36"/>
      <c r="D224" s="225" t="s">
        <v>147</v>
      </c>
      <c r="E224" s="36"/>
      <c r="F224" s="226" t="s">
        <v>575</v>
      </c>
      <c r="G224" s="36"/>
      <c r="H224" s="36"/>
      <c r="I224" s="150"/>
      <c r="J224" s="36"/>
      <c r="K224" s="36"/>
      <c r="L224" s="40"/>
      <c r="M224" s="227"/>
      <c r="N224" s="228"/>
      <c r="O224" s="87"/>
      <c r="P224" s="87"/>
      <c r="Q224" s="87"/>
      <c r="R224" s="87"/>
      <c r="S224" s="87"/>
      <c r="T224" s="88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3" t="s">
        <v>147</v>
      </c>
      <c r="AU224" s="13" t="s">
        <v>77</v>
      </c>
    </row>
    <row r="225" s="2" customFormat="1" ht="16.5" customHeight="1">
      <c r="A225" s="34"/>
      <c r="B225" s="35"/>
      <c r="C225" s="211" t="s">
        <v>335</v>
      </c>
      <c r="D225" s="211" t="s">
        <v>140</v>
      </c>
      <c r="E225" s="212" t="s">
        <v>459</v>
      </c>
      <c r="F225" s="213" t="s">
        <v>460</v>
      </c>
      <c r="G225" s="214" t="s">
        <v>183</v>
      </c>
      <c r="H225" s="215">
        <v>1</v>
      </c>
      <c r="I225" s="216"/>
      <c r="J225" s="217">
        <f>ROUND(I225*H225,2)</f>
        <v>0</v>
      </c>
      <c r="K225" s="218"/>
      <c r="L225" s="40"/>
      <c r="M225" s="219" t="s">
        <v>1</v>
      </c>
      <c r="N225" s="220" t="s">
        <v>42</v>
      </c>
      <c r="O225" s="87"/>
      <c r="P225" s="221">
        <f>O225*H225</f>
        <v>0</v>
      </c>
      <c r="Q225" s="221">
        <v>0</v>
      </c>
      <c r="R225" s="221">
        <f>Q225*H225</f>
        <v>0</v>
      </c>
      <c r="S225" s="221">
        <v>0</v>
      </c>
      <c r="T225" s="222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23" t="s">
        <v>144</v>
      </c>
      <c r="AT225" s="223" t="s">
        <v>140</v>
      </c>
      <c r="AU225" s="223" t="s">
        <v>77</v>
      </c>
      <c r="AY225" s="13" t="s">
        <v>145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3" t="s">
        <v>84</v>
      </c>
      <c r="BK225" s="224">
        <f>ROUND(I225*H225,2)</f>
        <v>0</v>
      </c>
      <c r="BL225" s="13" t="s">
        <v>144</v>
      </c>
      <c r="BM225" s="223" t="s">
        <v>576</v>
      </c>
    </row>
    <row r="226" s="2" customFormat="1">
      <c r="A226" s="34"/>
      <c r="B226" s="35"/>
      <c r="C226" s="36"/>
      <c r="D226" s="225" t="s">
        <v>147</v>
      </c>
      <c r="E226" s="36"/>
      <c r="F226" s="226" t="s">
        <v>462</v>
      </c>
      <c r="G226" s="36"/>
      <c r="H226" s="36"/>
      <c r="I226" s="150"/>
      <c r="J226" s="36"/>
      <c r="K226" s="36"/>
      <c r="L226" s="40"/>
      <c r="M226" s="227"/>
      <c r="N226" s="228"/>
      <c r="O226" s="87"/>
      <c r="P226" s="87"/>
      <c r="Q226" s="87"/>
      <c r="R226" s="87"/>
      <c r="S226" s="87"/>
      <c r="T226" s="88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3" t="s">
        <v>147</v>
      </c>
      <c r="AU226" s="13" t="s">
        <v>77</v>
      </c>
    </row>
    <row r="227" s="2" customFormat="1" ht="16.5" customHeight="1">
      <c r="A227" s="34"/>
      <c r="B227" s="35"/>
      <c r="C227" s="211" t="s">
        <v>341</v>
      </c>
      <c r="D227" s="211" t="s">
        <v>140</v>
      </c>
      <c r="E227" s="212" t="s">
        <v>577</v>
      </c>
      <c r="F227" s="213" t="s">
        <v>578</v>
      </c>
      <c r="G227" s="214" t="s">
        <v>195</v>
      </c>
      <c r="H227" s="215">
        <v>50</v>
      </c>
      <c r="I227" s="216"/>
      <c r="J227" s="217">
        <f>ROUND(I227*H227,2)</f>
        <v>0</v>
      </c>
      <c r="K227" s="218"/>
      <c r="L227" s="40"/>
      <c r="M227" s="219" t="s">
        <v>1</v>
      </c>
      <c r="N227" s="220" t="s">
        <v>42</v>
      </c>
      <c r="O227" s="87"/>
      <c r="P227" s="221">
        <f>O227*H227</f>
        <v>0</v>
      </c>
      <c r="Q227" s="221">
        <v>0</v>
      </c>
      <c r="R227" s="221">
        <f>Q227*H227</f>
        <v>0</v>
      </c>
      <c r="S227" s="221">
        <v>0</v>
      </c>
      <c r="T227" s="222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23" t="s">
        <v>144</v>
      </c>
      <c r="AT227" s="223" t="s">
        <v>140</v>
      </c>
      <c r="AU227" s="223" t="s">
        <v>77</v>
      </c>
      <c r="AY227" s="13" t="s">
        <v>145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3" t="s">
        <v>84</v>
      </c>
      <c r="BK227" s="224">
        <f>ROUND(I227*H227,2)</f>
        <v>0</v>
      </c>
      <c r="BL227" s="13" t="s">
        <v>144</v>
      </c>
      <c r="BM227" s="223" t="s">
        <v>579</v>
      </c>
    </row>
    <row r="228" s="2" customFormat="1">
      <c r="A228" s="34"/>
      <c r="B228" s="35"/>
      <c r="C228" s="36"/>
      <c r="D228" s="225" t="s">
        <v>147</v>
      </c>
      <c r="E228" s="36"/>
      <c r="F228" s="226" t="s">
        <v>580</v>
      </c>
      <c r="G228" s="36"/>
      <c r="H228" s="36"/>
      <c r="I228" s="150"/>
      <c r="J228" s="36"/>
      <c r="K228" s="36"/>
      <c r="L228" s="40"/>
      <c r="M228" s="227"/>
      <c r="N228" s="228"/>
      <c r="O228" s="87"/>
      <c r="P228" s="87"/>
      <c r="Q228" s="87"/>
      <c r="R228" s="87"/>
      <c r="S228" s="87"/>
      <c r="T228" s="88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3" t="s">
        <v>147</v>
      </c>
      <c r="AU228" s="13" t="s">
        <v>77</v>
      </c>
    </row>
    <row r="229" s="2" customFormat="1" ht="16.5" customHeight="1">
      <c r="A229" s="34"/>
      <c r="B229" s="35"/>
      <c r="C229" s="211" t="s">
        <v>347</v>
      </c>
      <c r="D229" s="211" t="s">
        <v>140</v>
      </c>
      <c r="E229" s="212" t="s">
        <v>581</v>
      </c>
      <c r="F229" s="213" t="s">
        <v>582</v>
      </c>
      <c r="G229" s="214" t="s">
        <v>195</v>
      </c>
      <c r="H229" s="215">
        <v>60</v>
      </c>
      <c r="I229" s="216"/>
      <c r="J229" s="217">
        <f>ROUND(I229*H229,2)</f>
        <v>0</v>
      </c>
      <c r="K229" s="218"/>
      <c r="L229" s="40"/>
      <c r="M229" s="219" t="s">
        <v>1</v>
      </c>
      <c r="N229" s="220" t="s">
        <v>42</v>
      </c>
      <c r="O229" s="87"/>
      <c r="P229" s="221">
        <f>O229*H229</f>
        <v>0</v>
      </c>
      <c r="Q229" s="221">
        <v>0</v>
      </c>
      <c r="R229" s="221">
        <f>Q229*H229</f>
        <v>0</v>
      </c>
      <c r="S229" s="221">
        <v>0</v>
      </c>
      <c r="T229" s="222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23" t="s">
        <v>144</v>
      </c>
      <c r="AT229" s="223" t="s">
        <v>140</v>
      </c>
      <c r="AU229" s="223" t="s">
        <v>77</v>
      </c>
      <c r="AY229" s="13" t="s">
        <v>145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13" t="s">
        <v>84</v>
      </c>
      <c r="BK229" s="224">
        <f>ROUND(I229*H229,2)</f>
        <v>0</v>
      </c>
      <c r="BL229" s="13" t="s">
        <v>144</v>
      </c>
      <c r="BM229" s="223" t="s">
        <v>583</v>
      </c>
    </row>
    <row r="230" s="2" customFormat="1">
      <c r="A230" s="34"/>
      <c r="B230" s="35"/>
      <c r="C230" s="36"/>
      <c r="D230" s="225" t="s">
        <v>147</v>
      </c>
      <c r="E230" s="36"/>
      <c r="F230" s="226" t="s">
        <v>584</v>
      </c>
      <c r="G230" s="36"/>
      <c r="H230" s="36"/>
      <c r="I230" s="150"/>
      <c r="J230" s="36"/>
      <c r="K230" s="36"/>
      <c r="L230" s="40"/>
      <c r="M230" s="227"/>
      <c r="N230" s="228"/>
      <c r="O230" s="87"/>
      <c r="P230" s="87"/>
      <c r="Q230" s="87"/>
      <c r="R230" s="87"/>
      <c r="S230" s="87"/>
      <c r="T230" s="88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3" t="s">
        <v>147</v>
      </c>
      <c r="AU230" s="13" t="s">
        <v>77</v>
      </c>
    </row>
    <row r="231" s="2" customFormat="1" ht="16.5" customHeight="1">
      <c r="A231" s="34"/>
      <c r="B231" s="35"/>
      <c r="C231" s="211" t="s">
        <v>352</v>
      </c>
      <c r="D231" s="211" t="s">
        <v>140</v>
      </c>
      <c r="E231" s="212" t="s">
        <v>585</v>
      </c>
      <c r="F231" s="213" t="s">
        <v>586</v>
      </c>
      <c r="G231" s="214" t="s">
        <v>157</v>
      </c>
      <c r="H231" s="215">
        <v>10</v>
      </c>
      <c r="I231" s="216"/>
      <c r="J231" s="217">
        <f>ROUND(I231*H231,2)</f>
        <v>0</v>
      </c>
      <c r="K231" s="218"/>
      <c r="L231" s="40"/>
      <c r="M231" s="219" t="s">
        <v>1</v>
      </c>
      <c r="N231" s="220" t="s">
        <v>42</v>
      </c>
      <c r="O231" s="87"/>
      <c r="P231" s="221">
        <f>O231*H231</f>
        <v>0</v>
      </c>
      <c r="Q231" s="221">
        <v>0</v>
      </c>
      <c r="R231" s="221">
        <f>Q231*H231</f>
        <v>0</v>
      </c>
      <c r="S231" s="221">
        <v>0</v>
      </c>
      <c r="T231" s="222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23" t="s">
        <v>144</v>
      </c>
      <c r="AT231" s="223" t="s">
        <v>140</v>
      </c>
      <c r="AU231" s="223" t="s">
        <v>77</v>
      </c>
      <c r="AY231" s="13" t="s">
        <v>145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13" t="s">
        <v>84</v>
      </c>
      <c r="BK231" s="224">
        <f>ROUND(I231*H231,2)</f>
        <v>0</v>
      </c>
      <c r="BL231" s="13" t="s">
        <v>144</v>
      </c>
      <c r="BM231" s="223" t="s">
        <v>587</v>
      </c>
    </row>
    <row r="232" s="2" customFormat="1">
      <c r="A232" s="34"/>
      <c r="B232" s="35"/>
      <c r="C232" s="36"/>
      <c r="D232" s="225" t="s">
        <v>147</v>
      </c>
      <c r="E232" s="36"/>
      <c r="F232" s="226" t="s">
        <v>588</v>
      </c>
      <c r="G232" s="36"/>
      <c r="H232" s="36"/>
      <c r="I232" s="150"/>
      <c r="J232" s="36"/>
      <c r="K232" s="36"/>
      <c r="L232" s="40"/>
      <c r="M232" s="227"/>
      <c r="N232" s="228"/>
      <c r="O232" s="87"/>
      <c r="P232" s="87"/>
      <c r="Q232" s="87"/>
      <c r="R232" s="87"/>
      <c r="S232" s="87"/>
      <c r="T232" s="88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3" t="s">
        <v>147</v>
      </c>
      <c r="AU232" s="13" t="s">
        <v>77</v>
      </c>
    </row>
    <row r="233" s="10" customFormat="1">
      <c r="A233" s="10"/>
      <c r="B233" s="229"/>
      <c r="C233" s="230"/>
      <c r="D233" s="225" t="s">
        <v>149</v>
      </c>
      <c r="E233" s="231" t="s">
        <v>1</v>
      </c>
      <c r="F233" s="232" t="s">
        <v>589</v>
      </c>
      <c r="G233" s="230"/>
      <c r="H233" s="233">
        <v>10</v>
      </c>
      <c r="I233" s="234"/>
      <c r="J233" s="230"/>
      <c r="K233" s="230"/>
      <c r="L233" s="235"/>
      <c r="M233" s="236"/>
      <c r="N233" s="237"/>
      <c r="O233" s="237"/>
      <c r="P233" s="237"/>
      <c r="Q233" s="237"/>
      <c r="R233" s="237"/>
      <c r="S233" s="237"/>
      <c r="T233" s="238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T233" s="239" t="s">
        <v>149</v>
      </c>
      <c r="AU233" s="239" t="s">
        <v>77</v>
      </c>
      <c r="AV233" s="10" t="s">
        <v>86</v>
      </c>
      <c r="AW233" s="10" t="s">
        <v>32</v>
      </c>
      <c r="AX233" s="10" t="s">
        <v>84</v>
      </c>
      <c r="AY233" s="239" t="s">
        <v>145</v>
      </c>
    </row>
    <row r="234" s="2" customFormat="1" ht="16.5" customHeight="1">
      <c r="A234" s="34"/>
      <c r="B234" s="35"/>
      <c r="C234" s="251" t="s">
        <v>358</v>
      </c>
      <c r="D234" s="251" t="s">
        <v>173</v>
      </c>
      <c r="E234" s="252" t="s">
        <v>590</v>
      </c>
      <c r="F234" s="253" t="s">
        <v>591</v>
      </c>
      <c r="G234" s="254" t="s">
        <v>157</v>
      </c>
      <c r="H234" s="255">
        <v>7</v>
      </c>
      <c r="I234" s="256"/>
      <c r="J234" s="257">
        <f>ROUND(I234*H234,2)</f>
        <v>0</v>
      </c>
      <c r="K234" s="258"/>
      <c r="L234" s="259"/>
      <c r="M234" s="260" t="s">
        <v>1</v>
      </c>
      <c r="N234" s="261" t="s">
        <v>42</v>
      </c>
      <c r="O234" s="87"/>
      <c r="P234" s="221">
        <f>O234*H234</f>
        <v>0</v>
      </c>
      <c r="Q234" s="221">
        <v>2429</v>
      </c>
      <c r="R234" s="221">
        <f>Q234*H234</f>
        <v>17003</v>
      </c>
      <c r="S234" s="221">
        <v>0</v>
      </c>
      <c r="T234" s="222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23" t="s">
        <v>192</v>
      </c>
      <c r="AT234" s="223" t="s">
        <v>173</v>
      </c>
      <c r="AU234" s="223" t="s">
        <v>77</v>
      </c>
      <c r="AY234" s="13" t="s">
        <v>145</v>
      </c>
      <c r="BE234" s="224">
        <f>IF(N234="základní",J234,0)</f>
        <v>0</v>
      </c>
      <c r="BF234" s="224">
        <f>IF(N234="snížená",J234,0)</f>
        <v>0</v>
      </c>
      <c r="BG234" s="224">
        <f>IF(N234="zákl. přenesená",J234,0)</f>
        <v>0</v>
      </c>
      <c r="BH234" s="224">
        <f>IF(N234="sníž. přenesená",J234,0)</f>
        <v>0</v>
      </c>
      <c r="BI234" s="224">
        <f>IF(N234="nulová",J234,0)</f>
        <v>0</v>
      </c>
      <c r="BJ234" s="13" t="s">
        <v>84</v>
      </c>
      <c r="BK234" s="224">
        <f>ROUND(I234*H234,2)</f>
        <v>0</v>
      </c>
      <c r="BL234" s="13" t="s">
        <v>144</v>
      </c>
      <c r="BM234" s="223" t="s">
        <v>592</v>
      </c>
    </row>
    <row r="235" s="2" customFormat="1">
      <c r="A235" s="34"/>
      <c r="B235" s="35"/>
      <c r="C235" s="36"/>
      <c r="D235" s="225" t="s">
        <v>147</v>
      </c>
      <c r="E235" s="36"/>
      <c r="F235" s="226" t="s">
        <v>591</v>
      </c>
      <c r="G235" s="36"/>
      <c r="H235" s="36"/>
      <c r="I235" s="150"/>
      <c r="J235" s="36"/>
      <c r="K235" s="36"/>
      <c r="L235" s="40"/>
      <c r="M235" s="227"/>
      <c r="N235" s="228"/>
      <c r="O235" s="87"/>
      <c r="P235" s="87"/>
      <c r="Q235" s="87"/>
      <c r="R235" s="87"/>
      <c r="S235" s="87"/>
      <c r="T235" s="88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3" t="s">
        <v>147</v>
      </c>
      <c r="AU235" s="13" t="s">
        <v>77</v>
      </c>
    </row>
    <row r="236" s="2" customFormat="1" ht="16.5" customHeight="1">
      <c r="A236" s="34"/>
      <c r="B236" s="35"/>
      <c r="C236" s="251" t="s">
        <v>364</v>
      </c>
      <c r="D236" s="251" t="s">
        <v>173</v>
      </c>
      <c r="E236" s="252" t="s">
        <v>593</v>
      </c>
      <c r="F236" s="253" t="s">
        <v>594</v>
      </c>
      <c r="G236" s="254" t="s">
        <v>176</v>
      </c>
      <c r="H236" s="255">
        <v>18</v>
      </c>
      <c r="I236" s="256"/>
      <c r="J236" s="257">
        <f>ROUND(I236*H236,2)</f>
        <v>0</v>
      </c>
      <c r="K236" s="258"/>
      <c r="L236" s="259"/>
      <c r="M236" s="260" t="s">
        <v>1</v>
      </c>
      <c r="N236" s="261" t="s">
        <v>42</v>
      </c>
      <c r="O236" s="87"/>
      <c r="P236" s="221">
        <f>O236*H236</f>
        <v>0</v>
      </c>
      <c r="Q236" s="221">
        <v>1000</v>
      </c>
      <c r="R236" s="221">
        <f>Q236*H236</f>
        <v>18000</v>
      </c>
      <c r="S236" s="221">
        <v>0</v>
      </c>
      <c r="T236" s="22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23" t="s">
        <v>192</v>
      </c>
      <c r="AT236" s="223" t="s">
        <v>173</v>
      </c>
      <c r="AU236" s="223" t="s">
        <v>77</v>
      </c>
      <c r="AY236" s="13" t="s">
        <v>145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13" t="s">
        <v>84</v>
      </c>
      <c r="BK236" s="224">
        <f>ROUND(I236*H236,2)</f>
        <v>0</v>
      </c>
      <c r="BL236" s="13" t="s">
        <v>144</v>
      </c>
      <c r="BM236" s="223" t="s">
        <v>595</v>
      </c>
    </row>
    <row r="237" s="2" customFormat="1">
      <c r="A237" s="34"/>
      <c r="B237" s="35"/>
      <c r="C237" s="36"/>
      <c r="D237" s="225" t="s">
        <v>147</v>
      </c>
      <c r="E237" s="36"/>
      <c r="F237" s="226" t="s">
        <v>594</v>
      </c>
      <c r="G237" s="36"/>
      <c r="H237" s="36"/>
      <c r="I237" s="150"/>
      <c r="J237" s="36"/>
      <c r="K237" s="36"/>
      <c r="L237" s="40"/>
      <c r="M237" s="227"/>
      <c r="N237" s="228"/>
      <c r="O237" s="87"/>
      <c r="P237" s="87"/>
      <c r="Q237" s="87"/>
      <c r="R237" s="87"/>
      <c r="S237" s="87"/>
      <c r="T237" s="88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3" t="s">
        <v>147</v>
      </c>
      <c r="AU237" s="13" t="s">
        <v>77</v>
      </c>
    </row>
    <row r="238" s="10" customFormat="1">
      <c r="A238" s="10"/>
      <c r="B238" s="229"/>
      <c r="C238" s="230"/>
      <c r="D238" s="225" t="s">
        <v>149</v>
      </c>
      <c r="E238" s="231" t="s">
        <v>1</v>
      </c>
      <c r="F238" s="232" t="s">
        <v>596</v>
      </c>
      <c r="G238" s="230"/>
      <c r="H238" s="233">
        <v>18</v>
      </c>
      <c r="I238" s="234"/>
      <c r="J238" s="230"/>
      <c r="K238" s="230"/>
      <c r="L238" s="235"/>
      <c r="M238" s="236"/>
      <c r="N238" s="237"/>
      <c r="O238" s="237"/>
      <c r="P238" s="237"/>
      <c r="Q238" s="237"/>
      <c r="R238" s="237"/>
      <c r="S238" s="237"/>
      <c r="T238" s="238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T238" s="239" t="s">
        <v>149</v>
      </c>
      <c r="AU238" s="239" t="s">
        <v>77</v>
      </c>
      <c r="AV238" s="10" t="s">
        <v>86</v>
      </c>
      <c r="AW238" s="10" t="s">
        <v>32</v>
      </c>
      <c r="AX238" s="10" t="s">
        <v>84</v>
      </c>
      <c r="AY238" s="239" t="s">
        <v>145</v>
      </c>
    </row>
    <row r="239" s="2" customFormat="1" ht="16.5" customHeight="1">
      <c r="A239" s="34"/>
      <c r="B239" s="35"/>
      <c r="C239" s="251" t="s">
        <v>367</v>
      </c>
      <c r="D239" s="251" t="s">
        <v>173</v>
      </c>
      <c r="E239" s="252" t="s">
        <v>403</v>
      </c>
      <c r="F239" s="253" t="s">
        <v>404</v>
      </c>
      <c r="G239" s="254" t="s">
        <v>176</v>
      </c>
      <c r="H239" s="255">
        <v>5</v>
      </c>
      <c r="I239" s="256"/>
      <c r="J239" s="257">
        <f>ROUND(I239*H239,2)</f>
        <v>0</v>
      </c>
      <c r="K239" s="258"/>
      <c r="L239" s="259"/>
      <c r="M239" s="260" t="s">
        <v>1</v>
      </c>
      <c r="N239" s="261" t="s">
        <v>42</v>
      </c>
      <c r="O239" s="87"/>
      <c r="P239" s="221">
        <f>O239*H239</f>
        <v>0</v>
      </c>
      <c r="Q239" s="221">
        <v>1</v>
      </c>
      <c r="R239" s="221">
        <f>Q239*H239</f>
        <v>5</v>
      </c>
      <c r="S239" s="221">
        <v>0</v>
      </c>
      <c r="T239" s="222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23" t="s">
        <v>192</v>
      </c>
      <c r="AT239" s="223" t="s">
        <v>173</v>
      </c>
      <c r="AU239" s="223" t="s">
        <v>77</v>
      </c>
      <c r="AY239" s="13" t="s">
        <v>145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3" t="s">
        <v>84</v>
      </c>
      <c r="BK239" s="224">
        <f>ROUND(I239*H239,2)</f>
        <v>0</v>
      </c>
      <c r="BL239" s="13" t="s">
        <v>144</v>
      </c>
      <c r="BM239" s="223" t="s">
        <v>597</v>
      </c>
    </row>
    <row r="240" s="2" customFormat="1">
      <c r="A240" s="34"/>
      <c r="B240" s="35"/>
      <c r="C240" s="36"/>
      <c r="D240" s="225" t="s">
        <v>147</v>
      </c>
      <c r="E240" s="36"/>
      <c r="F240" s="226" t="s">
        <v>404</v>
      </c>
      <c r="G240" s="36"/>
      <c r="H240" s="36"/>
      <c r="I240" s="150"/>
      <c r="J240" s="36"/>
      <c r="K240" s="36"/>
      <c r="L240" s="40"/>
      <c r="M240" s="227"/>
      <c r="N240" s="228"/>
      <c r="O240" s="87"/>
      <c r="P240" s="87"/>
      <c r="Q240" s="87"/>
      <c r="R240" s="87"/>
      <c r="S240" s="87"/>
      <c r="T240" s="88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3" t="s">
        <v>147</v>
      </c>
      <c r="AU240" s="13" t="s">
        <v>77</v>
      </c>
    </row>
    <row r="241" s="2" customFormat="1" ht="16.5" customHeight="1">
      <c r="A241" s="34"/>
      <c r="B241" s="35"/>
      <c r="C241" s="211" t="s">
        <v>373</v>
      </c>
      <c r="D241" s="211" t="s">
        <v>140</v>
      </c>
      <c r="E241" s="212" t="s">
        <v>598</v>
      </c>
      <c r="F241" s="213" t="s">
        <v>599</v>
      </c>
      <c r="G241" s="214" t="s">
        <v>183</v>
      </c>
      <c r="H241" s="215">
        <v>2</v>
      </c>
      <c r="I241" s="216"/>
      <c r="J241" s="217">
        <f>ROUND(I241*H241,2)</f>
        <v>0</v>
      </c>
      <c r="K241" s="218"/>
      <c r="L241" s="40"/>
      <c r="M241" s="219" t="s">
        <v>1</v>
      </c>
      <c r="N241" s="220" t="s">
        <v>42</v>
      </c>
      <c r="O241" s="87"/>
      <c r="P241" s="221">
        <f>O241*H241</f>
        <v>0</v>
      </c>
      <c r="Q241" s="221">
        <v>0</v>
      </c>
      <c r="R241" s="221">
        <f>Q241*H241</f>
        <v>0</v>
      </c>
      <c r="S241" s="221">
        <v>0</v>
      </c>
      <c r="T241" s="222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23" t="s">
        <v>144</v>
      </c>
      <c r="AT241" s="223" t="s">
        <v>140</v>
      </c>
      <c r="AU241" s="223" t="s">
        <v>77</v>
      </c>
      <c r="AY241" s="13" t="s">
        <v>145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13" t="s">
        <v>84</v>
      </c>
      <c r="BK241" s="224">
        <f>ROUND(I241*H241,2)</f>
        <v>0</v>
      </c>
      <c r="BL241" s="13" t="s">
        <v>144</v>
      </c>
      <c r="BM241" s="223" t="s">
        <v>600</v>
      </c>
    </row>
    <row r="242" s="2" customFormat="1">
      <c r="A242" s="34"/>
      <c r="B242" s="35"/>
      <c r="C242" s="36"/>
      <c r="D242" s="225" t="s">
        <v>147</v>
      </c>
      <c r="E242" s="36"/>
      <c r="F242" s="226" t="s">
        <v>601</v>
      </c>
      <c r="G242" s="36"/>
      <c r="H242" s="36"/>
      <c r="I242" s="150"/>
      <c r="J242" s="36"/>
      <c r="K242" s="36"/>
      <c r="L242" s="40"/>
      <c r="M242" s="227"/>
      <c r="N242" s="228"/>
      <c r="O242" s="87"/>
      <c r="P242" s="87"/>
      <c r="Q242" s="87"/>
      <c r="R242" s="87"/>
      <c r="S242" s="87"/>
      <c r="T242" s="88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3" t="s">
        <v>147</v>
      </c>
      <c r="AU242" s="13" t="s">
        <v>77</v>
      </c>
    </row>
    <row r="243" s="2" customFormat="1" ht="16.5" customHeight="1">
      <c r="A243" s="34"/>
      <c r="B243" s="35"/>
      <c r="C243" s="211" t="s">
        <v>376</v>
      </c>
      <c r="D243" s="211" t="s">
        <v>140</v>
      </c>
      <c r="E243" s="212" t="s">
        <v>602</v>
      </c>
      <c r="F243" s="213" t="s">
        <v>603</v>
      </c>
      <c r="G243" s="214" t="s">
        <v>183</v>
      </c>
      <c r="H243" s="215">
        <v>2</v>
      </c>
      <c r="I243" s="216"/>
      <c r="J243" s="217">
        <f>ROUND(I243*H243,2)</f>
        <v>0</v>
      </c>
      <c r="K243" s="218"/>
      <c r="L243" s="40"/>
      <c r="M243" s="219" t="s">
        <v>1</v>
      </c>
      <c r="N243" s="220" t="s">
        <v>42</v>
      </c>
      <c r="O243" s="87"/>
      <c r="P243" s="221">
        <f>O243*H243</f>
        <v>0</v>
      </c>
      <c r="Q243" s="221">
        <v>0</v>
      </c>
      <c r="R243" s="221">
        <f>Q243*H243</f>
        <v>0</v>
      </c>
      <c r="S243" s="221">
        <v>0</v>
      </c>
      <c r="T243" s="222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23" t="s">
        <v>144</v>
      </c>
      <c r="AT243" s="223" t="s">
        <v>140</v>
      </c>
      <c r="AU243" s="223" t="s">
        <v>77</v>
      </c>
      <c r="AY243" s="13" t="s">
        <v>145</v>
      </c>
      <c r="BE243" s="224">
        <f>IF(N243="základní",J243,0)</f>
        <v>0</v>
      </c>
      <c r="BF243" s="224">
        <f>IF(N243="snížená",J243,0)</f>
        <v>0</v>
      </c>
      <c r="BG243" s="224">
        <f>IF(N243="zákl. přenesená",J243,0)</f>
        <v>0</v>
      </c>
      <c r="BH243" s="224">
        <f>IF(N243="sníž. přenesená",J243,0)</f>
        <v>0</v>
      </c>
      <c r="BI243" s="224">
        <f>IF(N243="nulová",J243,0)</f>
        <v>0</v>
      </c>
      <c r="BJ243" s="13" t="s">
        <v>84</v>
      </c>
      <c r="BK243" s="224">
        <f>ROUND(I243*H243,2)</f>
        <v>0</v>
      </c>
      <c r="BL243" s="13" t="s">
        <v>144</v>
      </c>
      <c r="BM243" s="223" t="s">
        <v>604</v>
      </c>
    </row>
    <row r="244" s="2" customFormat="1">
      <c r="A244" s="34"/>
      <c r="B244" s="35"/>
      <c r="C244" s="36"/>
      <c r="D244" s="225" t="s">
        <v>147</v>
      </c>
      <c r="E244" s="36"/>
      <c r="F244" s="226" t="s">
        <v>605</v>
      </c>
      <c r="G244" s="36"/>
      <c r="H244" s="36"/>
      <c r="I244" s="150"/>
      <c r="J244" s="36"/>
      <c r="K244" s="36"/>
      <c r="L244" s="40"/>
      <c r="M244" s="227"/>
      <c r="N244" s="228"/>
      <c r="O244" s="87"/>
      <c r="P244" s="87"/>
      <c r="Q244" s="87"/>
      <c r="R244" s="87"/>
      <c r="S244" s="87"/>
      <c r="T244" s="88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3" t="s">
        <v>147</v>
      </c>
      <c r="AU244" s="13" t="s">
        <v>77</v>
      </c>
    </row>
    <row r="245" s="2" customFormat="1" ht="16.5" customHeight="1">
      <c r="A245" s="34"/>
      <c r="B245" s="35"/>
      <c r="C245" s="251" t="s">
        <v>606</v>
      </c>
      <c r="D245" s="251" t="s">
        <v>173</v>
      </c>
      <c r="E245" s="252" t="s">
        <v>607</v>
      </c>
      <c r="F245" s="253" t="s">
        <v>608</v>
      </c>
      <c r="G245" s="254" t="s">
        <v>183</v>
      </c>
      <c r="H245" s="255">
        <v>2</v>
      </c>
      <c r="I245" s="256"/>
      <c r="J245" s="257">
        <f>ROUND(I245*H245,2)</f>
        <v>0</v>
      </c>
      <c r="K245" s="258"/>
      <c r="L245" s="259"/>
      <c r="M245" s="260" t="s">
        <v>1</v>
      </c>
      <c r="N245" s="261" t="s">
        <v>42</v>
      </c>
      <c r="O245" s="87"/>
      <c r="P245" s="221">
        <f>O245*H245</f>
        <v>0</v>
      </c>
      <c r="Q245" s="221">
        <v>0</v>
      </c>
      <c r="R245" s="221">
        <f>Q245*H245</f>
        <v>0</v>
      </c>
      <c r="S245" s="221">
        <v>0</v>
      </c>
      <c r="T245" s="222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23" t="s">
        <v>192</v>
      </c>
      <c r="AT245" s="223" t="s">
        <v>173</v>
      </c>
      <c r="AU245" s="223" t="s">
        <v>77</v>
      </c>
      <c r="AY245" s="13" t="s">
        <v>145</v>
      </c>
      <c r="BE245" s="224">
        <f>IF(N245="základní",J245,0)</f>
        <v>0</v>
      </c>
      <c r="BF245" s="224">
        <f>IF(N245="snížená",J245,0)</f>
        <v>0</v>
      </c>
      <c r="BG245" s="224">
        <f>IF(N245="zákl. přenesená",J245,0)</f>
        <v>0</v>
      </c>
      <c r="BH245" s="224">
        <f>IF(N245="sníž. přenesená",J245,0)</f>
        <v>0</v>
      </c>
      <c r="BI245" s="224">
        <f>IF(N245="nulová",J245,0)</f>
        <v>0</v>
      </c>
      <c r="BJ245" s="13" t="s">
        <v>84</v>
      </c>
      <c r="BK245" s="224">
        <f>ROUND(I245*H245,2)</f>
        <v>0</v>
      </c>
      <c r="BL245" s="13" t="s">
        <v>144</v>
      </c>
      <c r="BM245" s="223" t="s">
        <v>609</v>
      </c>
    </row>
    <row r="246" s="2" customFormat="1">
      <c r="A246" s="34"/>
      <c r="B246" s="35"/>
      <c r="C246" s="36"/>
      <c r="D246" s="225" t="s">
        <v>147</v>
      </c>
      <c r="E246" s="36"/>
      <c r="F246" s="226" t="s">
        <v>608</v>
      </c>
      <c r="G246" s="36"/>
      <c r="H246" s="36"/>
      <c r="I246" s="150"/>
      <c r="J246" s="36"/>
      <c r="K246" s="36"/>
      <c r="L246" s="40"/>
      <c r="M246" s="227"/>
      <c r="N246" s="228"/>
      <c r="O246" s="87"/>
      <c r="P246" s="87"/>
      <c r="Q246" s="87"/>
      <c r="R246" s="87"/>
      <c r="S246" s="87"/>
      <c r="T246" s="88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3" t="s">
        <v>147</v>
      </c>
      <c r="AU246" s="13" t="s">
        <v>77</v>
      </c>
    </row>
    <row r="247" s="2" customFormat="1" ht="16.5" customHeight="1">
      <c r="A247" s="34"/>
      <c r="B247" s="35"/>
      <c r="C247" s="251" t="s">
        <v>610</v>
      </c>
      <c r="D247" s="251" t="s">
        <v>173</v>
      </c>
      <c r="E247" s="252" t="s">
        <v>611</v>
      </c>
      <c r="F247" s="253" t="s">
        <v>612</v>
      </c>
      <c r="G247" s="254" t="s">
        <v>183</v>
      </c>
      <c r="H247" s="255">
        <v>2</v>
      </c>
      <c r="I247" s="256"/>
      <c r="J247" s="257">
        <f>ROUND(I247*H247,2)</f>
        <v>0</v>
      </c>
      <c r="K247" s="258"/>
      <c r="L247" s="259"/>
      <c r="M247" s="260" t="s">
        <v>1</v>
      </c>
      <c r="N247" s="261" t="s">
        <v>42</v>
      </c>
      <c r="O247" s="87"/>
      <c r="P247" s="221">
        <f>O247*H247</f>
        <v>0</v>
      </c>
      <c r="Q247" s="221">
        <v>0</v>
      </c>
      <c r="R247" s="221">
        <f>Q247*H247</f>
        <v>0</v>
      </c>
      <c r="S247" s="221">
        <v>0</v>
      </c>
      <c r="T247" s="222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23" t="s">
        <v>192</v>
      </c>
      <c r="AT247" s="223" t="s">
        <v>173</v>
      </c>
      <c r="AU247" s="223" t="s">
        <v>77</v>
      </c>
      <c r="AY247" s="13" t="s">
        <v>145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13" t="s">
        <v>84</v>
      </c>
      <c r="BK247" s="224">
        <f>ROUND(I247*H247,2)</f>
        <v>0</v>
      </c>
      <c r="BL247" s="13" t="s">
        <v>144</v>
      </c>
      <c r="BM247" s="223" t="s">
        <v>613</v>
      </c>
    </row>
    <row r="248" s="2" customFormat="1">
      <c r="A248" s="34"/>
      <c r="B248" s="35"/>
      <c r="C248" s="36"/>
      <c r="D248" s="225" t="s">
        <v>147</v>
      </c>
      <c r="E248" s="36"/>
      <c r="F248" s="226" t="s">
        <v>612</v>
      </c>
      <c r="G248" s="36"/>
      <c r="H248" s="36"/>
      <c r="I248" s="150"/>
      <c r="J248" s="36"/>
      <c r="K248" s="36"/>
      <c r="L248" s="40"/>
      <c r="M248" s="227"/>
      <c r="N248" s="228"/>
      <c r="O248" s="87"/>
      <c r="P248" s="87"/>
      <c r="Q248" s="87"/>
      <c r="R248" s="87"/>
      <c r="S248" s="87"/>
      <c r="T248" s="88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3" t="s">
        <v>147</v>
      </c>
      <c r="AU248" s="13" t="s">
        <v>77</v>
      </c>
    </row>
    <row r="249" s="2" customFormat="1" ht="16.5" customHeight="1">
      <c r="A249" s="34"/>
      <c r="B249" s="35"/>
      <c r="C249" s="251" t="s">
        <v>614</v>
      </c>
      <c r="D249" s="251" t="s">
        <v>173</v>
      </c>
      <c r="E249" s="252" t="s">
        <v>615</v>
      </c>
      <c r="F249" s="253" t="s">
        <v>616</v>
      </c>
      <c r="G249" s="254" t="s">
        <v>183</v>
      </c>
      <c r="H249" s="255">
        <v>6</v>
      </c>
      <c r="I249" s="256"/>
      <c r="J249" s="257">
        <f>ROUND(I249*H249,2)</f>
        <v>0</v>
      </c>
      <c r="K249" s="258"/>
      <c r="L249" s="259"/>
      <c r="M249" s="260" t="s">
        <v>1</v>
      </c>
      <c r="N249" s="261" t="s">
        <v>42</v>
      </c>
      <c r="O249" s="87"/>
      <c r="P249" s="221">
        <f>O249*H249</f>
        <v>0</v>
      </c>
      <c r="Q249" s="221">
        <v>0</v>
      </c>
      <c r="R249" s="221">
        <f>Q249*H249</f>
        <v>0</v>
      </c>
      <c r="S249" s="221">
        <v>0</v>
      </c>
      <c r="T249" s="222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23" t="s">
        <v>192</v>
      </c>
      <c r="AT249" s="223" t="s">
        <v>173</v>
      </c>
      <c r="AU249" s="223" t="s">
        <v>77</v>
      </c>
      <c r="AY249" s="13" t="s">
        <v>145</v>
      </c>
      <c r="BE249" s="224">
        <f>IF(N249="základní",J249,0)</f>
        <v>0</v>
      </c>
      <c r="BF249" s="224">
        <f>IF(N249="snížená",J249,0)</f>
        <v>0</v>
      </c>
      <c r="BG249" s="224">
        <f>IF(N249="zákl. přenesená",J249,0)</f>
        <v>0</v>
      </c>
      <c r="BH249" s="224">
        <f>IF(N249="sníž. přenesená",J249,0)</f>
        <v>0</v>
      </c>
      <c r="BI249" s="224">
        <f>IF(N249="nulová",J249,0)</f>
        <v>0</v>
      </c>
      <c r="BJ249" s="13" t="s">
        <v>84</v>
      </c>
      <c r="BK249" s="224">
        <f>ROUND(I249*H249,2)</f>
        <v>0</v>
      </c>
      <c r="BL249" s="13" t="s">
        <v>144</v>
      </c>
      <c r="BM249" s="223" t="s">
        <v>617</v>
      </c>
    </row>
    <row r="250" s="2" customFormat="1">
      <c r="A250" s="34"/>
      <c r="B250" s="35"/>
      <c r="C250" s="36"/>
      <c r="D250" s="225" t="s">
        <v>147</v>
      </c>
      <c r="E250" s="36"/>
      <c r="F250" s="226" t="s">
        <v>616</v>
      </c>
      <c r="G250" s="36"/>
      <c r="H250" s="36"/>
      <c r="I250" s="150"/>
      <c r="J250" s="36"/>
      <c r="K250" s="36"/>
      <c r="L250" s="40"/>
      <c r="M250" s="227"/>
      <c r="N250" s="228"/>
      <c r="O250" s="87"/>
      <c r="P250" s="87"/>
      <c r="Q250" s="87"/>
      <c r="R250" s="87"/>
      <c r="S250" s="87"/>
      <c r="T250" s="88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3" t="s">
        <v>147</v>
      </c>
      <c r="AU250" s="13" t="s">
        <v>77</v>
      </c>
    </row>
    <row r="251" s="2" customFormat="1" ht="16.5" customHeight="1">
      <c r="A251" s="34"/>
      <c r="B251" s="35"/>
      <c r="C251" s="251" t="s">
        <v>618</v>
      </c>
      <c r="D251" s="251" t="s">
        <v>173</v>
      </c>
      <c r="E251" s="252" t="s">
        <v>619</v>
      </c>
      <c r="F251" s="253" t="s">
        <v>620</v>
      </c>
      <c r="G251" s="254" t="s">
        <v>183</v>
      </c>
      <c r="H251" s="255">
        <v>6</v>
      </c>
      <c r="I251" s="256"/>
      <c r="J251" s="257">
        <f>ROUND(I251*H251,2)</f>
        <v>0</v>
      </c>
      <c r="K251" s="258"/>
      <c r="L251" s="259"/>
      <c r="M251" s="260" t="s">
        <v>1</v>
      </c>
      <c r="N251" s="261" t="s">
        <v>42</v>
      </c>
      <c r="O251" s="87"/>
      <c r="P251" s="221">
        <f>O251*H251</f>
        <v>0</v>
      </c>
      <c r="Q251" s="221">
        <v>0</v>
      </c>
      <c r="R251" s="221">
        <f>Q251*H251</f>
        <v>0</v>
      </c>
      <c r="S251" s="221">
        <v>0</v>
      </c>
      <c r="T251" s="222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23" t="s">
        <v>192</v>
      </c>
      <c r="AT251" s="223" t="s">
        <v>173</v>
      </c>
      <c r="AU251" s="223" t="s">
        <v>77</v>
      </c>
      <c r="AY251" s="13" t="s">
        <v>145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3" t="s">
        <v>84</v>
      </c>
      <c r="BK251" s="224">
        <f>ROUND(I251*H251,2)</f>
        <v>0</v>
      </c>
      <c r="BL251" s="13" t="s">
        <v>144</v>
      </c>
      <c r="BM251" s="223" t="s">
        <v>621</v>
      </c>
    </row>
    <row r="252" s="2" customFormat="1">
      <c r="A252" s="34"/>
      <c r="B252" s="35"/>
      <c r="C252" s="36"/>
      <c r="D252" s="225" t="s">
        <v>147</v>
      </c>
      <c r="E252" s="36"/>
      <c r="F252" s="226" t="s">
        <v>620</v>
      </c>
      <c r="G252" s="36"/>
      <c r="H252" s="36"/>
      <c r="I252" s="150"/>
      <c r="J252" s="36"/>
      <c r="K252" s="36"/>
      <c r="L252" s="40"/>
      <c r="M252" s="227"/>
      <c r="N252" s="228"/>
      <c r="O252" s="87"/>
      <c r="P252" s="87"/>
      <c r="Q252" s="87"/>
      <c r="R252" s="87"/>
      <c r="S252" s="87"/>
      <c r="T252" s="88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3" t="s">
        <v>147</v>
      </c>
      <c r="AU252" s="13" t="s">
        <v>77</v>
      </c>
    </row>
    <row r="253" s="2" customFormat="1" ht="16.5" customHeight="1">
      <c r="A253" s="34"/>
      <c r="B253" s="35"/>
      <c r="C253" s="251" t="s">
        <v>622</v>
      </c>
      <c r="D253" s="251" t="s">
        <v>173</v>
      </c>
      <c r="E253" s="252" t="s">
        <v>623</v>
      </c>
      <c r="F253" s="253" t="s">
        <v>624</v>
      </c>
      <c r="G253" s="254" t="s">
        <v>183</v>
      </c>
      <c r="H253" s="255">
        <v>6</v>
      </c>
      <c r="I253" s="256"/>
      <c r="J253" s="257">
        <f>ROUND(I253*H253,2)</f>
        <v>0</v>
      </c>
      <c r="K253" s="258"/>
      <c r="L253" s="259"/>
      <c r="M253" s="260" t="s">
        <v>1</v>
      </c>
      <c r="N253" s="261" t="s">
        <v>42</v>
      </c>
      <c r="O253" s="87"/>
      <c r="P253" s="221">
        <f>O253*H253</f>
        <v>0</v>
      </c>
      <c r="Q253" s="221">
        <v>0</v>
      </c>
      <c r="R253" s="221">
        <f>Q253*H253</f>
        <v>0</v>
      </c>
      <c r="S253" s="221">
        <v>0</v>
      </c>
      <c r="T253" s="222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23" t="s">
        <v>192</v>
      </c>
      <c r="AT253" s="223" t="s">
        <v>173</v>
      </c>
      <c r="AU253" s="223" t="s">
        <v>77</v>
      </c>
      <c r="AY253" s="13" t="s">
        <v>145</v>
      </c>
      <c r="BE253" s="224">
        <f>IF(N253="základní",J253,0)</f>
        <v>0</v>
      </c>
      <c r="BF253" s="224">
        <f>IF(N253="snížená",J253,0)</f>
        <v>0</v>
      </c>
      <c r="BG253" s="224">
        <f>IF(N253="zákl. přenesená",J253,0)</f>
        <v>0</v>
      </c>
      <c r="BH253" s="224">
        <f>IF(N253="sníž. přenesená",J253,0)</f>
        <v>0</v>
      </c>
      <c r="BI253" s="224">
        <f>IF(N253="nulová",J253,0)</f>
        <v>0</v>
      </c>
      <c r="BJ253" s="13" t="s">
        <v>84</v>
      </c>
      <c r="BK253" s="224">
        <f>ROUND(I253*H253,2)</f>
        <v>0</v>
      </c>
      <c r="BL253" s="13" t="s">
        <v>144</v>
      </c>
      <c r="BM253" s="223" t="s">
        <v>625</v>
      </c>
    </row>
    <row r="254" s="2" customFormat="1">
      <c r="A254" s="34"/>
      <c r="B254" s="35"/>
      <c r="C254" s="36"/>
      <c r="D254" s="225" t="s">
        <v>147</v>
      </c>
      <c r="E254" s="36"/>
      <c r="F254" s="226" t="s">
        <v>624</v>
      </c>
      <c r="G254" s="36"/>
      <c r="H254" s="36"/>
      <c r="I254" s="150"/>
      <c r="J254" s="36"/>
      <c r="K254" s="36"/>
      <c r="L254" s="40"/>
      <c r="M254" s="227"/>
      <c r="N254" s="228"/>
      <c r="O254" s="87"/>
      <c r="P254" s="87"/>
      <c r="Q254" s="87"/>
      <c r="R254" s="87"/>
      <c r="S254" s="87"/>
      <c r="T254" s="88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3" t="s">
        <v>147</v>
      </c>
      <c r="AU254" s="13" t="s">
        <v>77</v>
      </c>
    </row>
    <row r="255" s="2" customFormat="1" ht="16.5" customHeight="1">
      <c r="A255" s="34"/>
      <c r="B255" s="35"/>
      <c r="C255" s="211" t="s">
        <v>626</v>
      </c>
      <c r="D255" s="211" t="s">
        <v>140</v>
      </c>
      <c r="E255" s="212" t="s">
        <v>200</v>
      </c>
      <c r="F255" s="213" t="s">
        <v>201</v>
      </c>
      <c r="G255" s="214" t="s">
        <v>176</v>
      </c>
      <c r="H255" s="215">
        <v>12.9</v>
      </c>
      <c r="I255" s="216"/>
      <c r="J255" s="217">
        <f>ROUND(I255*H255,2)</f>
        <v>0</v>
      </c>
      <c r="K255" s="218"/>
      <c r="L255" s="40"/>
      <c r="M255" s="219" t="s">
        <v>1</v>
      </c>
      <c r="N255" s="220" t="s">
        <v>42</v>
      </c>
      <c r="O255" s="87"/>
      <c r="P255" s="221">
        <f>O255*H255</f>
        <v>0</v>
      </c>
      <c r="Q255" s="221">
        <v>0</v>
      </c>
      <c r="R255" s="221">
        <f>Q255*H255</f>
        <v>0</v>
      </c>
      <c r="S255" s="221">
        <v>0</v>
      </c>
      <c r="T255" s="222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23" t="s">
        <v>215</v>
      </c>
      <c r="AT255" s="223" t="s">
        <v>140</v>
      </c>
      <c r="AU255" s="223" t="s">
        <v>77</v>
      </c>
      <c r="AY255" s="13" t="s">
        <v>145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13" t="s">
        <v>84</v>
      </c>
      <c r="BK255" s="224">
        <f>ROUND(I255*H255,2)</f>
        <v>0</v>
      </c>
      <c r="BL255" s="13" t="s">
        <v>215</v>
      </c>
      <c r="BM255" s="223" t="s">
        <v>627</v>
      </c>
    </row>
    <row r="256" s="2" customFormat="1">
      <c r="A256" s="34"/>
      <c r="B256" s="35"/>
      <c r="C256" s="36"/>
      <c r="D256" s="225" t="s">
        <v>147</v>
      </c>
      <c r="E256" s="36"/>
      <c r="F256" s="226" t="s">
        <v>203</v>
      </c>
      <c r="G256" s="36"/>
      <c r="H256" s="36"/>
      <c r="I256" s="150"/>
      <c r="J256" s="36"/>
      <c r="K256" s="36"/>
      <c r="L256" s="40"/>
      <c r="M256" s="227"/>
      <c r="N256" s="228"/>
      <c r="O256" s="87"/>
      <c r="P256" s="87"/>
      <c r="Q256" s="87"/>
      <c r="R256" s="87"/>
      <c r="S256" s="87"/>
      <c r="T256" s="88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3" t="s">
        <v>147</v>
      </c>
      <c r="AU256" s="13" t="s">
        <v>77</v>
      </c>
    </row>
    <row r="257" s="10" customFormat="1">
      <c r="A257" s="10"/>
      <c r="B257" s="229"/>
      <c r="C257" s="230"/>
      <c r="D257" s="225" t="s">
        <v>149</v>
      </c>
      <c r="E257" s="231" t="s">
        <v>1</v>
      </c>
      <c r="F257" s="232" t="s">
        <v>628</v>
      </c>
      <c r="G257" s="230"/>
      <c r="H257" s="233">
        <v>12.9</v>
      </c>
      <c r="I257" s="234"/>
      <c r="J257" s="230"/>
      <c r="K257" s="230"/>
      <c r="L257" s="235"/>
      <c r="M257" s="236"/>
      <c r="N257" s="237"/>
      <c r="O257" s="237"/>
      <c r="P257" s="237"/>
      <c r="Q257" s="237"/>
      <c r="R257" s="237"/>
      <c r="S257" s="237"/>
      <c r="T257" s="238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T257" s="239" t="s">
        <v>149</v>
      </c>
      <c r="AU257" s="239" t="s">
        <v>77</v>
      </c>
      <c r="AV257" s="10" t="s">
        <v>86</v>
      </c>
      <c r="AW257" s="10" t="s">
        <v>32</v>
      </c>
      <c r="AX257" s="10" t="s">
        <v>84</v>
      </c>
      <c r="AY257" s="239" t="s">
        <v>145</v>
      </c>
    </row>
    <row r="258" s="2" customFormat="1" ht="16.5" customHeight="1">
      <c r="A258" s="34"/>
      <c r="B258" s="35"/>
      <c r="C258" s="211" t="s">
        <v>629</v>
      </c>
      <c r="D258" s="211" t="s">
        <v>140</v>
      </c>
      <c r="E258" s="212" t="s">
        <v>330</v>
      </c>
      <c r="F258" s="213" t="s">
        <v>331</v>
      </c>
      <c r="G258" s="214" t="s">
        <v>176</v>
      </c>
      <c r="H258" s="215">
        <v>843.48000000000002</v>
      </c>
      <c r="I258" s="216"/>
      <c r="J258" s="217">
        <f>ROUND(I258*H258,2)</f>
        <v>0</v>
      </c>
      <c r="K258" s="218"/>
      <c r="L258" s="40"/>
      <c r="M258" s="219" t="s">
        <v>1</v>
      </c>
      <c r="N258" s="220" t="s">
        <v>42</v>
      </c>
      <c r="O258" s="87"/>
      <c r="P258" s="221">
        <f>O258*H258</f>
        <v>0</v>
      </c>
      <c r="Q258" s="221">
        <v>0</v>
      </c>
      <c r="R258" s="221">
        <f>Q258*H258</f>
        <v>0</v>
      </c>
      <c r="S258" s="221">
        <v>0</v>
      </c>
      <c r="T258" s="222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23" t="s">
        <v>144</v>
      </c>
      <c r="AT258" s="223" t="s">
        <v>140</v>
      </c>
      <c r="AU258" s="223" t="s">
        <v>77</v>
      </c>
      <c r="AY258" s="13" t="s">
        <v>145</v>
      </c>
      <c r="BE258" s="224">
        <f>IF(N258="základní",J258,0)</f>
        <v>0</v>
      </c>
      <c r="BF258" s="224">
        <f>IF(N258="snížená",J258,0)</f>
        <v>0</v>
      </c>
      <c r="BG258" s="224">
        <f>IF(N258="zákl. přenesená",J258,0)</f>
        <v>0</v>
      </c>
      <c r="BH258" s="224">
        <f>IF(N258="sníž. přenesená",J258,0)</f>
        <v>0</v>
      </c>
      <c r="BI258" s="224">
        <f>IF(N258="nulová",J258,0)</f>
        <v>0</v>
      </c>
      <c r="BJ258" s="13" t="s">
        <v>84</v>
      </c>
      <c r="BK258" s="224">
        <f>ROUND(I258*H258,2)</f>
        <v>0</v>
      </c>
      <c r="BL258" s="13" t="s">
        <v>144</v>
      </c>
      <c r="BM258" s="223" t="s">
        <v>630</v>
      </c>
    </row>
    <row r="259" s="2" customFormat="1">
      <c r="A259" s="34"/>
      <c r="B259" s="35"/>
      <c r="C259" s="36"/>
      <c r="D259" s="225" t="s">
        <v>147</v>
      </c>
      <c r="E259" s="36"/>
      <c r="F259" s="226" t="s">
        <v>333</v>
      </c>
      <c r="G259" s="36"/>
      <c r="H259" s="36"/>
      <c r="I259" s="150"/>
      <c r="J259" s="36"/>
      <c r="K259" s="36"/>
      <c r="L259" s="40"/>
      <c r="M259" s="227"/>
      <c r="N259" s="228"/>
      <c r="O259" s="87"/>
      <c r="P259" s="87"/>
      <c r="Q259" s="87"/>
      <c r="R259" s="87"/>
      <c r="S259" s="87"/>
      <c r="T259" s="88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3" t="s">
        <v>147</v>
      </c>
      <c r="AU259" s="13" t="s">
        <v>77</v>
      </c>
    </row>
    <row r="260" s="10" customFormat="1">
      <c r="A260" s="10"/>
      <c r="B260" s="229"/>
      <c r="C260" s="230"/>
      <c r="D260" s="225" t="s">
        <v>149</v>
      </c>
      <c r="E260" s="231" t="s">
        <v>1</v>
      </c>
      <c r="F260" s="232" t="s">
        <v>631</v>
      </c>
      <c r="G260" s="230"/>
      <c r="H260" s="233">
        <v>843.48000000000002</v>
      </c>
      <c r="I260" s="234"/>
      <c r="J260" s="230"/>
      <c r="K260" s="230"/>
      <c r="L260" s="235"/>
      <c r="M260" s="236"/>
      <c r="N260" s="237"/>
      <c r="O260" s="237"/>
      <c r="P260" s="237"/>
      <c r="Q260" s="237"/>
      <c r="R260" s="237"/>
      <c r="S260" s="237"/>
      <c r="T260" s="238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T260" s="239" t="s">
        <v>149</v>
      </c>
      <c r="AU260" s="239" t="s">
        <v>77</v>
      </c>
      <c r="AV260" s="10" t="s">
        <v>86</v>
      </c>
      <c r="AW260" s="10" t="s">
        <v>32</v>
      </c>
      <c r="AX260" s="10" t="s">
        <v>84</v>
      </c>
      <c r="AY260" s="239" t="s">
        <v>145</v>
      </c>
    </row>
    <row r="261" s="2" customFormat="1" ht="16.5" customHeight="1">
      <c r="A261" s="34"/>
      <c r="B261" s="35"/>
      <c r="C261" s="211" t="s">
        <v>632</v>
      </c>
      <c r="D261" s="211" t="s">
        <v>140</v>
      </c>
      <c r="E261" s="212" t="s">
        <v>336</v>
      </c>
      <c r="F261" s="213" t="s">
        <v>337</v>
      </c>
      <c r="G261" s="214" t="s">
        <v>176</v>
      </c>
      <c r="H261" s="215">
        <v>12.9</v>
      </c>
      <c r="I261" s="216"/>
      <c r="J261" s="217">
        <f>ROUND(I261*H261,2)</f>
        <v>0</v>
      </c>
      <c r="K261" s="218"/>
      <c r="L261" s="40"/>
      <c r="M261" s="219" t="s">
        <v>1</v>
      </c>
      <c r="N261" s="220" t="s">
        <v>42</v>
      </c>
      <c r="O261" s="87"/>
      <c r="P261" s="221">
        <f>O261*H261</f>
        <v>0</v>
      </c>
      <c r="Q261" s="221">
        <v>0</v>
      </c>
      <c r="R261" s="221">
        <f>Q261*H261</f>
        <v>0</v>
      </c>
      <c r="S261" s="221">
        <v>0</v>
      </c>
      <c r="T261" s="222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23" t="s">
        <v>144</v>
      </c>
      <c r="AT261" s="223" t="s">
        <v>140</v>
      </c>
      <c r="AU261" s="223" t="s">
        <v>77</v>
      </c>
      <c r="AY261" s="13" t="s">
        <v>145</v>
      </c>
      <c r="BE261" s="224">
        <f>IF(N261="základní",J261,0)</f>
        <v>0</v>
      </c>
      <c r="BF261" s="224">
        <f>IF(N261="snížená",J261,0)</f>
        <v>0</v>
      </c>
      <c r="BG261" s="224">
        <f>IF(N261="zákl. přenesená",J261,0)</f>
        <v>0</v>
      </c>
      <c r="BH261" s="224">
        <f>IF(N261="sníž. přenesená",J261,0)</f>
        <v>0</v>
      </c>
      <c r="BI261" s="224">
        <f>IF(N261="nulová",J261,0)</f>
        <v>0</v>
      </c>
      <c r="BJ261" s="13" t="s">
        <v>84</v>
      </c>
      <c r="BK261" s="224">
        <f>ROUND(I261*H261,2)</f>
        <v>0</v>
      </c>
      <c r="BL261" s="13" t="s">
        <v>144</v>
      </c>
      <c r="BM261" s="223" t="s">
        <v>633</v>
      </c>
    </row>
    <row r="262" s="2" customFormat="1">
      <c r="A262" s="34"/>
      <c r="B262" s="35"/>
      <c r="C262" s="36"/>
      <c r="D262" s="225" t="s">
        <v>147</v>
      </c>
      <c r="E262" s="36"/>
      <c r="F262" s="226" t="s">
        <v>339</v>
      </c>
      <c r="G262" s="36"/>
      <c r="H262" s="36"/>
      <c r="I262" s="150"/>
      <c r="J262" s="36"/>
      <c r="K262" s="36"/>
      <c r="L262" s="40"/>
      <c r="M262" s="227"/>
      <c r="N262" s="228"/>
      <c r="O262" s="87"/>
      <c r="P262" s="87"/>
      <c r="Q262" s="87"/>
      <c r="R262" s="87"/>
      <c r="S262" s="87"/>
      <c r="T262" s="88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3" t="s">
        <v>147</v>
      </c>
      <c r="AU262" s="13" t="s">
        <v>77</v>
      </c>
    </row>
    <row r="263" s="10" customFormat="1">
      <c r="A263" s="10"/>
      <c r="B263" s="229"/>
      <c r="C263" s="230"/>
      <c r="D263" s="225" t="s">
        <v>149</v>
      </c>
      <c r="E263" s="231" t="s">
        <v>1</v>
      </c>
      <c r="F263" s="232" t="s">
        <v>628</v>
      </c>
      <c r="G263" s="230"/>
      <c r="H263" s="233">
        <v>12.9</v>
      </c>
      <c r="I263" s="234"/>
      <c r="J263" s="230"/>
      <c r="K263" s="230"/>
      <c r="L263" s="235"/>
      <c r="M263" s="236"/>
      <c r="N263" s="237"/>
      <c r="O263" s="237"/>
      <c r="P263" s="237"/>
      <c r="Q263" s="237"/>
      <c r="R263" s="237"/>
      <c r="S263" s="237"/>
      <c r="T263" s="238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T263" s="239" t="s">
        <v>149</v>
      </c>
      <c r="AU263" s="239" t="s">
        <v>77</v>
      </c>
      <c r="AV263" s="10" t="s">
        <v>86</v>
      </c>
      <c r="AW263" s="10" t="s">
        <v>32</v>
      </c>
      <c r="AX263" s="10" t="s">
        <v>84</v>
      </c>
      <c r="AY263" s="239" t="s">
        <v>145</v>
      </c>
    </row>
    <row r="264" s="2" customFormat="1" ht="16.5" customHeight="1">
      <c r="A264" s="34"/>
      <c r="B264" s="35"/>
      <c r="C264" s="211" t="s">
        <v>634</v>
      </c>
      <c r="D264" s="211" t="s">
        <v>140</v>
      </c>
      <c r="E264" s="212" t="s">
        <v>353</v>
      </c>
      <c r="F264" s="213" t="s">
        <v>354</v>
      </c>
      <c r="G264" s="214" t="s">
        <v>176</v>
      </c>
      <c r="H264" s="215">
        <v>843.48000000000002</v>
      </c>
      <c r="I264" s="216"/>
      <c r="J264" s="217">
        <f>ROUND(I264*H264,2)</f>
        <v>0</v>
      </c>
      <c r="K264" s="218"/>
      <c r="L264" s="40"/>
      <c r="M264" s="219" t="s">
        <v>1</v>
      </c>
      <c r="N264" s="220" t="s">
        <v>42</v>
      </c>
      <c r="O264" s="87"/>
      <c r="P264" s="221">
        <f>O264*H264</f>
        <v>0</v>
      </c>
      <c r="Q264" s="221">
        <v>0</v>
      </c>
      <c r="R264" s="221">
        <f>Q264*H264</f>
        <v>0</v>
      </c>
      <c r="S264" s="221">
        <v>0</v>
      </c>
      <c r="T264" s="222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23" t="s">
        <v>215</v>
      </c>
      <c r="AT264" s="223" t="s">
        <v>140</v>
      </c>
      <c r="AU264" s="223" t="s">
        <v>77</v>
      </c>
      <c r="AY264" s="13" t="s">
        <v>145</v>
      </c>
      <c r="BE264" s="224">
        <f>IF(N264="základní",J264,0)</f>
        <v>0</v>
      </c>
      <c r="BF264" s="224">
        <f>IF(N264="snížená",J264,0)</f>
        <v>0</v>
      </c>
      <c r="BG264" s="224">
        <f>IF(N264="zákl. přenesená",J264,0)</f>
        <v>0</v>
      </c>
      <c r="BH264" s="224">
        <f>IF(N264="sníž. přenesená",J264,0)</f>
        <v>0</v>
      </c>
      <c r="BI264" s="224">
        <f>IF(N264="nulová",J264,0)</f>
        <v>0</v>
      </c>
      <c r="BJ264" s="13" t="s">
        <v>84</v>
      </c>
      <c r="BK264" s="224">
        <f>ROUND(I264*H264,2)</f>
        <v>0</v>
      </c>
      <c r="BL264" s="13" t="s">
        <v>215</v>
      </c>
      <c r="BM264" s="223" t="s">
        <v>635</v>
      </c>
    </row>
    <row r="265" s="2" customFormat="1">
      <c r="A265" s="34"/>
      <c r="B265" s="35"/>
      <c r="C265" s="36"/>
      <c r="D265" s="225" t="s">
        <v>147</v>
      </c>
      <c r="E265" s="36"/>
      <c r="F265" s="226" t="s">
        <v>356</v>
      </c>
      <c r="G265" s="36"/>
      <c r="H265" s="36"/>
      <c r="I265" s="150"/>
      <c r="J265" s="36"/>
      <c r="K265" s="36"/>
      <c r="L265" s="40"/>
      <c r="M265" s="227"/>
      <c r="N265" s="228"/>
      <c r="O265" s="87"/>
      <c r="P265" s="87"/>
      <c r="Q265" s="87"/>
      <c r="R265" s="87"/>
      <c r="S265" s="87"/>
      <c r="T265" s="88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3" t="s">
        <v>147</v>
      </c>
      <c r="AU265" s="13" t="s">
        <v>77</v>
      </c>
    </row>
    <row r="266" s="10" customFormat="1">
      <c r="A266" s="10"/>
      <c r="B266" s="229"/>
      <c r="C266" s="230"/>
      <c r="D266" s="225" t="s">
        <v>149</v>
      </c>
      <c r="E266" s="231" t="s">
        <v>1</v>
      </c>
      <c r="F266" s="232" t="s">
        <v>636</v>
      </c>
      <c r="G266" s="230"/>
      <c r="H266" s="233">
        <v>843.48000000000002</v>
      </c>
      <c r="I266" s="234"/>
      <c r="J266" s="230"/>
      <c r="K266" s="230"/>
      <c r="L266" s="235"/>
      <c r="M266" s="236"/>
      <c r="N266" s="237"/>
      <c r="O266" s="237"/>
      <c r="P266" s="237"/>
      <c r="Q266" s="237"/>
      <c r="R266" s="237"/>
      <c r="S266" s="237"/>
      <c r="T266" s="238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T266" s="239" t="s">
        <v>149</v>
      </c>
      <c r="AU266" s="239" t="s">
        <v>77</v>
      </c>
      <c r="AV266" s="10" t="s">
        <v>86</v>
      </c>
      <c r="AW266" s="10" t="s">
        <v>32</v>
      </c>
      <c r="AX266" s="10" t="s">
        <v>84</v>
      </c>
      <c r="AY266" s="239" t="s">
        <v>145</v>
      </c>
    </row>
    <row r="267" s="2" customFormat="1" ht="16.5" customHeight="1">
      <c r="A267" s="34"/>
      <c r="B267" s="35"/>
      <c r="C267" s="211" t="s">
        <v>637</v>
      </c>
      <c r="D267" s="211" t="s">
        <v>140</v>
      </c>
      <c r="E267" s="212" t="s">
        <v>353</v>
      </c>
      <c r="F267" s="213" t="s">
        <v>354</v>
      </c>
      <c r="G267" s="214" t="s">
        <v>176</v>
      </c>
      <c r="H267" s="215">
        <v>718.11800000000005</v>
      </c>
      <c r="I267" s="216"/>
      <c r="J267" s="217">
        <f>ROUND(I267*H267,2)</f>
        <v>0</v>
      </c>
      <c r="K267" s="218"/>
      <c r="L267" s="40"/>
      <c r="M267" s="219" t="s">
        <v>1</v>
      </c>
      <c r="N267" s="220" t="s">
        <v>42</v>
      </c>
      <c r="O267" s="87"/>
      <c r="P267" s="221">
        <f>O267*H267</f>
        <v>0</v>
      </c>
      <c r="Q267" s="221">
        <v>0</v>
      </c>
      <c r="R267" s="221">
        <f>Q267*H267</f>
        <v>0</v>
      </c>
      <c r="S267" s="221">
        <v>0</v>
      </c>
      <c r="T267" s="222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23" t="s">
        <v>215</v>
      </c>
      <c r="AT267" s="223" t="s">
        <v>140</v>
      </c>
      <c r="AU267" s="223" t="s">
        <v>77</v>
      </c>
      <c r="AY267" s="13" t="s">
        <v>145</v>
      </c>
      <c r="BE267" s="224">
        <f>IF(N267="základní",J267,0)</f>
        <v>0</v>
      </c>
      <c r="BF267" s="224">
        <f>IF(N267="snížená",J267,0)</f>
        <v>0</v>
      </c>
      <c r="BG267" s="224">
        <f>IF(N267="zákl. přenesená",J267,0)</f>
        <v>0</v>
      </c>
      <c r="BH267" s="224">
        <f>IF(N267="sníž. přenesená",J267,0)</f>
        <v>0</v>
      </c>
      <c r="BI267" s="224">
        <f>IF(N267="nulová",J267,0)</f>
        <v>0</v>
      </c>
      <c r="BJ267" s="13" t="s">
        <v>84</v>
      </c>
      <c r="BK267" s="224">
        <f>ROUND(I267*H267,2)</f>
        <v>0</v>
      </c>
      <c r="BL267" s="13" t="s">
        <v>215</v>
      </c>
      <c r="BM267" s="223" t="s">
        <v>638</v>
      </c>
    </row>
    <row r="268" s="2" customFormat="1">
      <c r="A268" s="34"/>
      <c r="B268" s="35"/>
      <c r="C268" s="36"/>
      <c r="D268" s="225" t="s">
        <v>147</v>
      </c>
      <c r="E268" s="36"/>
      <c r="F268" s="226" t="s">
        <v>356</v>
      </c>
      <c r="G268" s="36"/>
      <c r="H268" s="36"/>
      <c r="I268" s="150"/>
      <c r="J268" s="36"/>
      <c r="K268" s="36"/>
      <c r="L268" s="40"/>
      <c r="M268" s="227"/>
      <c r="N268" s="228"/>
      <c r="O268" s="87"/>
      <c r="P268" s="87"/>
      <c r="Q268" s="87"/>
      <c r="R268" s="87"/>
      <c r="S268" s="87"/>
      <c r="T268" s="88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3" t="s">
        <v>147</v>
      </c>
      <c r="AU268" s="13" t="s">
        <v>77</v>
      </c>
    </row>
    <row r="269" s="10" customFormat="1">
      <c r="A269" s="10"/>
      <c r="B269" s="229"/>
      <c r="C269" s="230"/>
      <c r="D269" s="225" t="s">
        <v>149</v>
      </c>
      <c r="E269" s="231" t="s">
        <v>1</v>
      </c>
      <c r="F269" s="232" t="s">
        <v>639</v>
      </c>
      <c r="G269" s="230"/>
      <c r="H269" s="233">
        <v>718.11800000000005</v>
      </c>
      <c r="I269" s="234"/>
      <c r="J269" s="230"/>
      <c r="K269" s="230"/>
      <c r="L269" s="235"/>
      <c r="M269" s="236"/>
      <c r="N269" s="237"/>
      <c r="O269" s="237"/>
      <c r="P269" s="237"/>
      <c r="Q269" s="237"/>
      <c r="R269" s="237"/>
      <c r="S269" s="237"/>
      <c r="T269" s="238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T269" s="239" t="s">
        <v>149</v>
      </c>
      <c r="AU269" s="239" t="s">
        <v>77</v>
      </c>
      <c r="AV269" s="10" t="s">
        <v>86</v>
      </c>
      <c r="AW269" s="10" t="s">
        <v>32</v>
      </c>
      <c r="AX269" s="10" t="s">
        <v>84</v>
      </c>
      <c r="AY269" s="239" t="s">
        <v>145</v>
      </c>
    </row>
    <row r="270" s="2" customFormat="1" ht="24" customHeight="1">
      <c r="A270" s="34"/>
      <c r="B270" s="35"/>
      <c r="C270" s="211" t="s">
        <v>640</v>
      </c>
      <c r="D270" s="211" t="s">
        <v>140</v>
      </c>
      <c r="E270" s="212" t="s">
        <v>207</v>
      </c>
      <c r="F270" s="213" t="s">
        <v>208</v>
      </c>
      <c r="G270" s="214" t="s">
        <v>176</v>
      </c>
      <c r="H270" s="215">
        <v>12.9</v>
      </c>
      <c r="I270" s="216"/>
      <c r="J270" s="217">
        <f>ROUND(I270*H270,2)</f>
        <v>0</v>
      </c>
      <c r="K270" s="218"/>
      <c r="L270" s="40"/>
      <c r="M270" s="219" t="s">
        <v>1</v>
      </c>
      <c r="N270" s="220" t="s">
        <v>42</v>
      </c>
      <c r="O270" s="87"/>
      <c r="P270" s="221">
        <f>O270*H270</f>
        <v>0</v>
      </c>
      <c r="Q270" s="221">
        <v>0</v>
      </c>
      <c r="R270" s="221">
        <f>Q270*H270</f>
        <v>0</v>
      </c>
      <c r="S270" s="221">
        <v>0</v>
      </c>
      <c r="T270" s="222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23" t="s">
        <v>215</v>
      </c>
      <c r="AT270" s="223" t="s">
        <v>140</v>
      </c>
      <c r="AU270" s="223" t="s">
        <v>77</v>
      </c>
      <c r="AY270" s="13" t="s">
        <v>145</v>
      </c>
      <c r="BE270" s="224">
        <f>IF(N270="základní",J270,0)</f>
        <v>0</v>
      </c>
      <c r="BF270" s="224">
        <f>IF(N270="snížená",J270,0)</f>
        <v>0</v>
      </c>
      <c r="BG270" s="224">
        <f>IF(N270="zákl. přenesená",J270,0)</f>
        <v>0</v>
      </c>
      <c r="BH270" s="224">
        <f>IF(N270="sníž. přenesená",J270,0)</f>
        <v>0</v>
      </c>
      <c r="BI270" s="224">
        <f>IF(N270="nulová",J270,0)</f>
        <v>0</v>
      </c>
      <c r="BJ270" s="13" t="s">
        <v>84</v>
      </c>
      <c r="BK270" s="224">
        <f>ROUND(I270*H270,2)</f>
        <v>0</v>
      </c>
      <c r="BL270" s="13" t="s">
        <v>215</v>
      </c>
      <c r="BM270" s="223" t="s">
        <v>641</v>
      </c>
    </row>
    <row r="271" s="2" customFormat="1">
      <c r="A271" s="34"/>
      <c r="B271" s="35"/>
      <c r="C271" s="36"/>
      <c r="D271" s="225" t="s">
        <v>147</v>
      </c>
      <c r="E271" s="36"/>
      <c r="F271" s="226" t="s">
        <v>210</v>
      </c>
      <c r="G271" s="36"/>
      <c r="H271" s="36"/>
      <c r="I271" s="150"/>
      <c r="J271" s="36"/>
      <c r="K271" s="36"/>
      <c r="L271" s="40"/>
      <c r="M271" s="227"/>
      <c r="N271" s="228"/>
      <c r="O271" s="87"/>
      <c r="P271" s="87"/>
      <c r="Q271" s="87"/>
      <c r="R271" s="87"/>
      <c r="S271" s="87"/>
      <c r="T271" s="88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3" t="s">
        <v>147</v>
      </c>
      <c r="AU271" s="13" t="s">
        <v>77</v>
      </c>
    </row>
    <row r="272" s="10" customFormat="1">
      <c r="A272" s="10"/>
      <c r="B272" s="229"/>
      <c r="C272" s="230"/>
      <c r="D272" s="225" t="s">
        <v>149</v>
      </c>
      <c r="E272" s="231" t="s">
        <v>1</v>
      </c>
      <c r="F272" s="232" t="s">
        <v>642</v>
      </c>
      <c r="G272" s="230"/>
      <c r="H272" s="233">
        <v>12.9</v>
      </c>
      <c r="I272" s="234"/>
      <c r="J272" s="230"/>
      <c r="K272" s="230"/>
      <c r="L272" s="235"/>
      <c r="M272" s="236"/>
      <c r="N272" s="237"/>
      <c r="O272" s="237"/>
      <c r="P272" s="237"/>
      <c r="Q272" s="237"/>
      <c r="R272" s="237"/>
      <c r="S272" s="237"/>
      <c r="T272" s="238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T272" s="239" t="s">
        <v>149</v>
      </c>
      <c r="AU272" s="239" t="s">
        <v>77</v>
      </c>
      <c r="AV272" s="10" t="s">
        <v>86</v>
      </c>
      <c r="AW272" s="10" t="s">
        <v>32</v>
      </c>
      <c r="AX272" s="10" t="s">
        <v>84</v>
      </c>
      <c r="AY272" s="239" t="s">
        <v>145</v>
      </c>
    </row>
    <row r="273" s="2" customFormat="1" ht="16.5" customHeight="1">
      <c r="A273" s="34"/>
      <c r="B273" s="35"/>
      <c r="C273" s="211" t="s">
        <v>643</v>
      </c>
      <c r="D273" s="211" t="s">
        <v>140</v>
      </c>
      <c r="E273" s="212" t="s">
        <v>644</v>
      </c>
      <c r="F273" s="213" t="s">
        <v>645</v>
      </c>
      <c r="G273" s="214" t="s">
        <v>176</v>
      </c>
      <c r="H273" s="215">
        <v>2.5</v>
      </c>
      <c r="I273" s="216"/>
      <c r="J273" s="217">
        <f>ROUND(I273*H273,2)</f>
        <v>0</v>
      </c>
      <c r="K273" s="218"/>
      <c r="L273" s="40"/>
      <c r="M273" s="219" t="s">
        <v>1</v>
      </c>
      <c r="N273" s="220" t="s">
        <v>42</v>
      </c>
      <c r="O273" s="87"/>
      <c r="P273" s="221">
        <f>O273*H273</f>
        <v>0</v>
      </c>
      <c r="Q273" s="221">
        <v>0</v>
      </c>
      <c r="R273" s="221">
        <f>Q273*H273</f>
        <v>0</v>
      </c>
      <c r="S273" s="221">
        <v>0</v>
      </c>
      <c r="T273" s="222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23" t="s">
        <v>215</v>
      </c>
      <c r="AT273" s="223" t="s">
        <v>140</v>
      </c>
      <c r="AU273" s="223" t="s">
        <v>77</v>
      </c>
      <c r="AY273" s="13" t="s">
        <v>145</v>
      </c>
      <c r="BE273" s="224">
        <f>IF(N273="základní",J273,0)</f>
        <v>0</v>
      </c>
      <c r="BF273" s="224">
        <f>IF(N273="snížená",J273,0)</f>
        <v>0</v>
      </c>
      <c r="BG273" s="224">
        <f>IF(N273="zákl. přenesená",J273,0)</f>
        <v>0</v>
      </c>
      <c r="BH273" s="224">
        <f>IF(N273="sníž. přenesená",J273,0)</f>
        <v>0</v>
      </c>
      <c r="BI273" s="224">
        <f>IF(N273="nulová",J273,0)</f>
        <v>0</v>
      </c>
      <c r="BJ273" s="13" t="s">
        <v>84</v>
      </c>
      <c r="BK273" s="224">
        <f>ROUND(I273*H273,2)</f>
        <v>0</v>
      </c>
      <c r="BL273" s="13" t="s">
        <v>215</v>
      </c>
      <c r="BM273" s="223" t="s">
        <v>646</v>
      </c>
    </row>
    <row r="274" s="2" customFormat="1">
      <c r="A274" s="34"/>
      <c r="B274" s="35"/>
      <c r="C274" s="36"/>
      <c r="D274" s="225" t="s">
        <v>147</v>
      </c>
      <c r="E274" s="36"/>
      <c r="F274" s="226" t="s">
        <v>647</v>
      </c>
      <c r="G274" s="36"/>
      <c r="H274" s="36"/>
      <c r="I274" s="150"/>
      <c r="J274" s="36"/>
      <c r="K274" s="36"/>
      <c r="L274" s="40"/>
      <c r="M274" s="227"/>
      <c r="N274" s="228"/>
      <c r="O274" s="87"/>
      <c r="P274" s="87"/>
      <c r="Q274" s="87"/>
      <c r="R274" s="87"/>
      <c r="S274" s="87"/>
      <c r="T274" s="88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3" t="s">
        <v>147</v>
      </c>
      <c r="AU274" s="13" t="s">
        <v>77</v>
      </c>
    </row>
    <row r="275" s="10" customFormat="1">
      <c r="A275" s="10"/>
      <c r="B275" s="229"/>
      <c r="C275" s="230"/>
      <c r="D275" s="225" t="s">
        <v>149</v>
      </c>
      <c r="E275" s="231" t="s">
        <v>1</v>
      </c>
      <c r="F275" s="232" t="s">
        <v>648</v>
      </c>
      <c r="G275" s="230"/>
      <c r="H275" s="233">
        <v>2.5</v>
      </c>
      <c r="I275" s="234"/>
      <c r="J275" s="230"/>
      <c r="K275" s="230"/>
      <c r="L275" s="235"/>
      <c r="M275" s="236"/>
      <c r="N275" s="237"/>
      <c r="O275" s="237"/>
      <c r="P275" s="237"/>
      <c r="Q275" s="237"/>
      <c r="R275" s="237"/>
      <c r="S275" s="237"/>
      <c r="T275" s="238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T275" s="239" t="s">
        <v>149</v>
      </c>
      <c r="AU275" s="239" t="s">
        <v>77</v>
      </c>
      <c r="AV275" s="10" t="s">
        <v>86</v>
      </c>
      <c r="AW275" s="10" t="s">
        <v>32</v>
      </c>
      <c r="AX275" s="10" t="s">
        <v>84</v>
      </c>
      <c r="AY275" s="239" t="s">
        <v>145</v>
      </c>
    </row>
    <row r="276" s="2" customFormat="1" ht="16.5" customHeight="1">
      <c r="A276" s="34"/>
      <c r="B276" s="35"/>
      <c r="C276" s="211" t="s">
        <v>649</v>
      </c>
      <c r="D276" s="211" t="s">
        <v>140</v>
      </c>
      <c r="E276" s="212" t="s">
        <v>650</v>
      </c>
      <c r="F276" s="213" t="s">
        <v>651</v>
      </c>
      <c r="G276" s="214" t="s">
        <v>183</v>
      </c>
      <c r="H276" s="215">
        <v>3</v>
      </c>
      <c r="I276" s="216"/>
      <c r="J276" s="217">
        <f>ROUND(I276*H276,2)</f>
        <v>0</v>
      </c>
      <c r="K276" s="218"/>
      <c r="L276" s="40"/>
      <c r="M276" s="219" t="s">
        <v>1</v>
      </c>
      <c r="N276" s="220" t="s">
        <v>42</v>
      </c>
      <c r="O276" s="87"/>
      <c r="P276" s="221">
        <f>O276*H276</f>
        <v>0</v>
      </c>
      <c r="Q276" s="221">
        <v>0</v>
      </c>
      <c r="R276" s="221">
        <f>Q276*H276</f>
        <v>0</v>
      </c>
      <c r="S276" s="221">
        <v>0</v>
      </c>
      <c r="T276" s="222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23" t="s">
        <v>215</v>
      </c>
      <c r="AT276" s="223" t="s">
        <v>140</v>
      </c>
      <c r="AU276" s="223" t="s">
        <v>77</v>
      </c>
      <c r="AY276" s="13" t="s">
        <v>145</v>
      </c>
      <c r="BE276" s="224">
        <f>IF(N276="základní",J276,0)</f>
        <v>0</v>
      </c>
      <c r="BF276" s="224">
        <f>IF(N276="snížená",J276,0)</f>
        <v>0</v>
      </c>
      <c r="BG276" s="224">
        <f>IF(N276="zákl. přenesená",J276,0)</f>
        <v>0</v>
      </c>
      <c r="BH276" s="224">
        <f>IF(N276="sníž. přenesená",J276,0)</f>
        <v>0</v>
      </c>
      <c r="BI276" s="224">
        <f>IF(N276="nulová",J276,0)</f>
        <v>0</v>
      </c>
      <c r="BJ276" s="13" t="s">
        <v>84</v>
      </c>
      <c r="BK276" s="224">
        <f>ROUND(I276*H276,2)</f>
        <v>0</v>
      </c>
      <c r="BL276" s="13" t="s">
        <v>215</v>
      </c>
      <c r="BM276" s="223" t="s">
        <v>652</v>
      </c>
    </row>
    <row r="277" s="2" customFormat="1">
      <c r="A277" s="34"/>
      <c r="B277" s="35"/>
      <c r="C277" s="36"/>
      <c r="D277" s="225" t="s">
        <v>147</v>
      </c>
      <c r="E277" s="36"/>
      <c r="F277" s="226" t="s">
        <v>653</v>
      </c>
      <c r="G277" s="36"/>
      <c r="H277" s="36"/>
      <c r="I277" s="150"/>
      <c r="J277" s="36"/>
      <c r="K277" s="36"/>
      <c r="L277" s="40"/>
      <c r="M277" s="227"/>
      <c r="N277" s="228"/>
      <c r="O277" s="87"/>
      <c r="P277" s="87"/>
      <c r="Q277" s="87"/>
      <c r="R277" s="87"/>
      <c r="S277" s="87"/>
      <c r="T277" s="88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3" t="s">
        <v>147</v>
      </c>
      <c r="AU277" s="13" t="s">
        <v>77</v>
      </c>
    </row>
    <row r="278" s="2" customFormat="1" ht="16.5" customHeight="1">
      <c r="A278" s="34"/>
      <c r="B278" s="35"/>
      <c r="C278" s="211" t="s">
        <v>654</v>
      </c>
      <c r="D278" s="211" t="s">
        <v>140</v>
      </c>
      <c r="E278" s="212" t="s">
        <v>655</v>
      </c>
      <c r="F278" s="213" t="s">
        <v>656</v>
      </c>
      <c r="G278" s="214" t="s">
        <v>183</v>
      </c>
      <c r="H278" s="215">
        <v>2</v>
      </c>
      <c r="I278" s="216"/>
      <c r="J278" s="217">
        <f>ROUND(I278*H278,2)</f>
        <v>0</v>
      </c>
      <c r="K278" s="218"/>
      <c r="L278" s="40"/>
      <c r="M278" s="219" t="s">
        <v>1</v>
      </c>
      <c r="N278" s="220" t="s">
        <v>42</v>
      </c>
      <c r="O278" s="87"/>
      <c r="P278" s="221">
        <f>O278*H278</f>
        <v>0</v>
      </c>
      <c r="Q278" s="221">
        <v>0</v>
      </c>
      <c r="R278" s="221">
        <f>Q278*H278</f>
        <v>0</v>
      </c>
      <c r="S278" s="221">
        <v>0</v>
      </c>
      <c r="T278" s="222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23" t="s">
        <v>657</v>
      </c>
      <c r="AT278" s="223" t="s">
        <v>140</v>
      </c>
      <c r="AU278" s="223" t="s">
        <v>77</v>
      </c>
      <c r="AY278" s="13" t="s">
        <v>145</v>
      </c>
      <c r="BE278" s="224">
        <f>IF(N278="základní",J278,0)</f>
        <v>0</v>
      </c>
      <c r="BF278" s="224">
        <f>IF(N278="snížená",J278,0)</f>
        <v>0</v>
      </c>
      <c r="BG278" s="224">
        <f>IF(N278="zákl. přenesená",J278,0)</f>
        <v>0</v>
      </c>
      <c r="BH278" s="224">
        <f>IF(N278="sníž. přenesená",J278,0)</f>
        <v>0</v>
      </c>
      <c r="BI278" s="224">
        <f>IF(N278="nulová",J278,0)</f>
        <v>0</v>
      </c>
      <c r="BJ278" s="13" t="s">
        <v>84</v>
      </c>
      <c r="BK278" s="224">
        <f>ROUND(I278*H278,2)</f>
        <v>0</v>
      </c>
      <c r="BL278" s="13" t="s">
        <v>657</v>
      </c>
      <c r="BM278" s="223" t="s">
        <v>658</v>
      </c>
    </row>
    <row r="279" s="2" customFormat="1">
      <c r="A279" s="34"/>
      <c r="B279" s="35"/>
      <c r="C279" s="36"/>
      <c r="D279" s="225" t="s">
        <v>147</v>
      </c>
      <c r="E279" s="36"/>
      <c r="F279" s="226" t="s">
        <v>656</v>
      </c>
      <c r="G279" s="36"/>
      <c r="H279" s="36"/>
      <c r="I279" s="150"/>
      <c r="J279" s="36"/>
      <c r="K279" s="36"/>
      <c r="L279" s="40"/>
      <c r="M279" s="227"/>
      <c r="N279" s="228"/>
      <c r="O279" s="87"/>
      <c r="P279" s="87"/>
      <c r="Q279" s="87"/>
      <c r="R279" s="87"/>
      <c r="S279" s="87"/>
      <c r="T279" s="88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3" t="s">
        <v>147</v>
      </c>
      <c r="AU279" s="13" t="s">
        <v>77</v>
      </c>
    </row>
    <row r="280" s="2" customFormat="1" ht="16.5" customHeight="1">
      <c r="A280" s="34"/>
      <c r="B280" s="35"/>
      <c r="C280" s="211" t="s">
        <v>659</v>
      </c>
      <c r="D280" s="211" t="s">
        <v>140</v>
      </c>
      <c r="E280" s="212" t="s">
        <v>660</v>
      </c>
      <c r="F280" s="213" t="s">
        <v>661</v>
      </c>
      <c r="G280" s="214" t="s">
        <v>183</v>
      </c>
      <c r="H280" s="215">
        <v>2</v>
      </c>
      <c r="I280" s="216"/>
      <c r="J280" s="217">
        <f>ROUND(I280*H280,2)</f>
        <v>0</v>
      </c>
      <c r="K280" s="218"/>
      <c r="L280" s="40"/>
      <c r="M280" s="219" t="s">
        <v>1</v>
      </c>
      <c r="N280" s="220" t="s">
        <v>42</v>
      </c>
      <c r="O280" s="87"/>
      <c r="P280" s="221">
        <f>O280*H280</f>
        <v>0</v>
      </c>
      <c r="Q280" s="221">
        <v>0</v>
      </c>
      <c r="R280" s="221">
        <f>Q280*H280</f>
        <v>0</v>
      </c>
      <c r="S280" s="221">
        <v>0</v>
      </c>
      <c r="T280" s="222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23" t="s">
        <v>657</v>
      </c>
      <c r="AT280" s="223" t="s">
        <v>140</v>
      </c>
      <c r="AU280" s="223" t="s">
        <v>77</v>
      </c>
      <c r="AY280" s="13" t="s">
        <v>145</v>
      </c>
      <c r="BE280" s="224">
        <f>IF(N280="základní",J280,0)</f>
        <v>0</v>
      </c>
      <c r="BF280" s="224">
        <f>IF(N280="snížená",J280,0)</f>
        <v>0</v>
      </c>
      <c r="BG280" s="224">
        <f>IF(N280="zákl. přenesená",J280,0)</f>
        <v>0</v>
      </c>
      <c r="BH280" s="224">
        <f>IF(N280="sníž. přenesená",J280,0)</f>
        <v>0</v>
      </c>
      <c r="BI280" s="224">
        <f>IF(N280="nulová",J280,0)</f>
        <v>0</v>
      </c>
      <c r="BJ280" s="13" t="s">
        <v>84</v>
      </c>
      <c r="BK280" s="224">
        <f>ROUND(I280*H280,2)</f>
        <v>0</v>
      </c>
      <c r="BL280" s="13" t="s">
        <v>657</v>
      </c>
      <c r="BM280" s="223" t="s">
        <v>662</v>
      </c>
    </row>
    <row r="281" s="2" customFormat="1">
      <c r="A281" s="34"/>
      <c r="B281" s="35"/>
      <c r="C281" s="36"/>
      <c r="D281" s="225" t="s">
        <v>147</v>
      </c>
      <c r="E281" s="36"/>
      <c r="F281" s="226" t="s">
        <v>663</v>
      </c>
      <c r="G281" s="36"/>
      <c r="H281" s="36"/>
      <c r="I281" s="150"/>
      <c r="J281" s="36"/>
      <c r="K281" s="36"/>
      <c r="L281" s="40"/>
      <c r="M281" s="265"/>
      <c r="N281" s="266"/>
      <c r="O281" s="267"/>
      <c r="P281" s="267"/>
      <c r="Q281" s="267"/>
      <c r="R281" s="267"/>
      <c r="S281" s="267"/>
      <c r="T281" s="268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3" t="s">
        <v>147</v>
      </c>
      <c r="AU281" s="13" t="s">
        <v>77</v>
      </c>
    </row>
    <row r="282" s="2" customFormat="1" ht="6.96" customHeight="1">
      <c r="A282" s="34"/>
      <c r="B282" s="62"/>
      <c r="C282" s="63"/>
      <c r="D282" s="63"/>
      <c r="E282" s="63"/>
      <c r="F282" s="63"/>
      <c r="G282" s="63"/>
      <c r="H282" s="63"/>
      <c r="I282" s="188"/>
      <c r="J282" s="63"/>
      <c r="K282" s="63"/>
      <c r="L282" s="40"/>
      <c r="M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</row>
  </sheetData>
  <sheetProtection sheet="1" autoFilter="0" formatColumns="0" formatRows="0" objects="1" scenarios="1" spinCount="100000" saltValue="vz+648InP8U5hMvxE9brTASyLCz9qS+dPGGa9OZeuwTZ1+thY7QZvcTOdJ+9SnHaSp5dlK3odHeqMcsS/7gyVQ==" hashValue="kNNPmT1tgV0BXzMYEZrrgJZ7jwLASiqRhRgmFkjBvlP9j70crvfNXBxwYMD9QtoloUHxfedQlkj5ajs7iIoqDA==" algorithmName="SHA-512" password="CC35"/>
  <autoFilter ref="C119:K28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2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106</v>
      </c>
    </row>
    <row r="3" hidden="1" s="1" customFormat="1" ht="6.96" customHeight="1">
      <c r="B3" s="143"/>
      <c r="C3" s="144"/>
      <c r="D3" s="144"/>
      <c r="E3" s="144"/>
      <c r="F3" s="144"/>
      <c r="G3" s="144"/>
      <c r="H3" s="144"/>
      <c r="I3" s="145"/>
      <c r="J3" s="144"/>
      <c r="K3" s="144"/>
      <c r="L3" s="16"/>
      <c r="AT3" s="13" t="s">
        <v>86</v>
      </c>
    </row>
    <row r="4" hidden="1" s="1" customFormat="1" ht="24.96" customHeight="1">
      <c r="B4" s="16"/>
      <c r="D4" s="146" t="s">
        <v>117</v>
      </c>
      <c r="I4" s="142"/>
      <c r="L4" s="16"/>
      <c r="M4" s="147" t="s">
        <v>10</v>
      </c>
      <c r="AT4" s="13" t="s">
        <v>4</v>
      </c>
    </row>
    <row r="5" hidden="1" s="1" customFormat="1" ht="6.96" customHeight="1">
      <c r="B5" s="16"/>
      <c r="I5" s="142"/>
      <c r="L5" s="16"/>
    </row>
    <row r="6" hidden="1" s="1" customFormat="1" ht="12" customHeight="1">
      <c r="B6" s="16"/>
      <c r="D6" s="148" t="s">
        <v>16</v>
      </c>
      <c r="I6" s="142"/>
      <c r="L6" s="16"/>
    </row>
    <row r="7" hidden="1" s="1" customFormat="1" ht="16.5" customHeight="1">
      <c r="B7" s="16"/>
      <c r="E7" s="149" t="str">
        <f>'Rekapitulace stavby'!K6</f>
        <v>Opravné práce na trati Staňkov - Poběžovice</v>
      </c>
      <c r="F7" s="148"/>
      <c r="G7" s="148"/>
      <c r="H7" s="148"/>
      <c r="I7" s="142"/>
      <c r="L7" s="16"/>
    </row>
    <row r="8" hidden="1" s="1" customFormat="1" ht="12" customHeight="1">
      <c r="B8" s="16"/>
      <c r="D8" s="148" t="s">
        <v>118</v>
      </c>
      <c r="I8" s="142"/>
      <c r="L8" s="16"/>
    </row>
    <row r="9" hidden="1" s="2" customFormat="1" ht="16.5" customHeight="1">
      <c r="A9" s="34"/>
      <c r="B9" s="40"/>
      <c r="C9" s="34"/>
      <c r="D9" s="34"/>
      <c r="E9" s="149" t="s">
        <v>664</v>
      </c>
      <c r="F9" s="34"/>
      <c r="G9" s="34"/>
      <c r="H9" s="34"/>
      <c r="I9" s="150"/>
      <c r="J9" s="34"/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 ht="12" customHeight="1">
      <c r="A10" s="34"/>
      <c r="B10" s="40"/>
      <c r="C10" s="34"/>
      <c r="D10" s="148" t="s">
        <v>120</v>
      </c>
      <c r="E10" s="34"/>
      <c r="F10" s="34"/>
      <c r="G10" s="34"/>
      <c r="H10" s="34"/>
      <c r="I10" s="150"/>
      <c r="J10" s="34"/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6.5" customHeight="1">
      <c r="A11" s="34"/>
      <c r="B11" s="40"/>
      <c r="C11" s="34"/>
      <c r="D11" s="34"/>
      <c r="E11" s="151" t="s">
        <v>665</v>
      </c>
      <c r="F11" s="34"/>
      <c r="G11" s="34"/>
      <c r="H11" s="34"/>
      <c r="I11" s="150"/>
      <c r="J11" s="34"/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>
      <c r="A12" s="34"/>
      <c r="B12" s="40"/>
      <c r="C12" s="34"/>
      <c r="D12" s="34"/>
      <c r="E12" s="34"/>
      <c r="F12" s="34"/>
      <c r="G12" s="34"/>
      <c r="H12" s="34"/>
      <c r="I12" s="150"/>
      <c r="J12" s="34"/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2" customHeight="1">
      <c r="A13" s="34"/>
      <c r="B13" s="40"/>
      <c r="C13" s="34"/>
      <c r="D13" s="148" t="s">
        <v>18</v>
      </c>
      <c r="E13" s="34"/>
      <c r="F13" s="137" t="s">
        <v>1</v>
      </c>
      <c r="G13" s="34"/>
      <c r="H13" s="34"/>
      <c r="I13" s="152" t="s">
        <v>19</v>
      </c>
      <c r="J13" s="137" t="s">
        <v>1</v>
      </c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40"/>
      <c r="C14" s="34"/>
      <c r="D14" s="148" t="s">
        <v>20</v>
      </c>
      <c r="E14" s="34"/>
      <c r="F14" s="137" t="s">
        <v>21</v>
      </c>
      <c r="G14" s="34"/>
      <c r="H14" s="34"/>
      <c r="I14" s="152" t="s">
        <v>22</v>
      </c>
      <c r="J14" s="153" t="str">
        <f>'Rekapitulace stavby'!AN8</f>
        <v>14. 3. 2019</v>
      </c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150"/>
      <c r="J15" s="34"/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12" customHeight="1">
      <c r="A16" s="34"/>
      <c r="B16" s="40"/>
      <c r="C16" s="34"/>
      <c r="D16" s="148" t="s">
        <v>24</v>
      </c>
      <c r="E16" s="34"/>
      <c r="F16" s="34"/>
      <c r="G16" s="34"/>
      <c r="H16" s="34"/>
      <c r="I16" s="152" t="s">
        <v>25</v>
      </c>
      <c r="J16" s="137" t="s">
        <v>1</v>
      </c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8" customHeight="1">
      <c r="A17" s="34"/>
      <c r="B17" s="40"/>
      <c r="C17" s="34"/>
      <c r="D17" s="34"/>
      <c r="E17" s="137" t="s">
        <v>26</v>
      </c>
      <c r="F17" s="34"/>
      <c r="G17" s="34"/>
      <c r="H17" s="34"/>
      <c r="I17" s="152" t="s">
        <v>27</v>
      </c>
      <c r="J17" s="137" t="s">
        <v>1</v>
      </c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150"/>
      <c r="J18" s="34"/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12" customHeight="1">
      <c r="A19" s="34"/>
      <c r="B19" s="40"/>
      <c r="C19" s="34"/>
      <c r="D19" s="148" t="s">
        <v>28</v>
      </c>
      <c r="E19" s="34"/>
      <c r="F19" s="34"/>
      <c r="G19" s="34"/>
      <c r="H19" s="34"/>
      <c r="I19" s="152" t="s">
        <v>25</v>
      </c>
      <c r="J19" s="29" t="str">
        <f>'Rekapitulace stavby'!AN13</f>
        <v>Vyplň údaj</v>
      </c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8" customHeight="1">
      <c r="A20" s="34"/>
      <c r="B20" s="40"/>
      <c r="C20" s="34"/>
      <c r="D20" s="34"/>
      <c r="E20" s="29" t="str">
        <f>'Rekapitulace stavby'!E14</f>
        <v>Vyplň údaj</v>
      </c>
      <c r="F20" s="137"/>
      <c r="G20" s="137"/>
      <c r="H20" s="137"/>
      <c r="I20" s="152" t="s">
        <v>27</v>
      </c>
      <c r="J20" s="29" t="str">
        <f>'Rekapitulace stavby'!AN14</f>
        <v>Vyplň údaj</v>
      </c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150"/>
      <c r="J21" s="34"/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12" customHeight="1">
      <c r="A22" s="34"/>
      <c r="B22" s="40"/>
      <c r="C22" s="34"/>
      <c r="D22" s="148" t="s">
        <v>30</v>
      </c>
      <c r="E22" s="34"/>
      <c r="F22" s="34"/>
      <c r="G22" s="34"/>
      <c r="H22" s="34"/>
      <c r="I22" s="152" t="s">
        <v>25</v>
      </c>
      <c r="J22" s="137" t="str">
        <f>IF('Rekapitulace stavby'!AN16="","",'Rekapitulace stavby'!AN16)</f>
        <v/>
      </c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8" customHeight="1">
      <c r="A23" s="34"/>
      <c r="B23" s="40"/>
      <c r="C23" s="34"/>
      <c r="D23" s="34"/>
      <c r="E23" s="137" t="str">
        <f>IF('Rekapitulace stavby'!E17="","",'Rekapitulace stavby'!E17)</f>
        <v xml:space="preserve"> </v>
      </c>
      <c r="F23" s="34"/>
      <c r="G23" s="34"/>
      <c r="H23" s="34"/>
      <c r="I23" s="152" t="s">
        <v>27</v>
      </c>
      <c r="J23" s="137" t="str">
        <f>IF('Rekapitulace stavby'!AN17="","",'Rekapitulace stavby'!AN17)</f>
        <v/>
      </c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150"/>
      <c r="J24" s="34"/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12" customHeight="1">
      <c r="A25" s="34"/>
      <c r="B25" s="40"/>
      <c r="C25" s="34"/>
      <c r="D25" s="148" t="s">
        <v>33</v>
      </c>
      <c r="E25" s="34"/>
      <c r="F25" s="34"/>
      <c r="G25" s="34"/>
      <c r="H25" s="34"/>
      <c r="I25" s="152" t="s">
        <v>25</v>
      </c>
      <c r="J25" s="137" t="s">
        <v>1</v>
      </c>
      <c r="K25" s="34"/>
      <c r="L25" s="5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8" customHeight="1">
      <c r="A26" s="34"/>
      <c r="B26" s="40"/>
      <c r="C26" s="34"/>
      <c r="D26" s="34"/>
      <c r="E26" s="137" t="s">
        <v>34</v>
      </c>
      <c r="F26" s="34"/>
      <c r="G26" s="34"/>
      <c r="H26" s="34"/>
      <c r="I26" s="152" t="s">
        <v>27</v>
      </c>
      <c r="J26" s="137" t="s">
        <v>1</v>
      </c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150"/>
      <c r="J27" s="34"/>
      <c r="K27" s="34"/>
      <c r="L27" s="59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hidden="1" s="2" customFormat="1" ht="12" customHeight="1">
      <c r="A28" s="34"/>
      <c r="B28" s="40"/>
      <c r="C28" s="34"/>
      <c r="D28" s="148" t="s">
        <v>35</v>
      </c>
      <c r="E28" s="34"/>
      <c r="F28" s="34"/>
      <c r="G28" s="34"/>
      <c r="H28" s="34"/>
      <c r="I28" s="150"/>
      <c r="J28" s="34"/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7"/>
      <c r="J29" s="154"/>
      <c r="K29" s="154"/>
      <c r="L29" s="158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hidden="1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150"/>
      <c r="J30" s="34"/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40"/>
      <c r="C31" s="34"/>
      <c r="D31" s="159"/>
      <c r="E31" s="159"/>
      <c r="F31" s="159"/>
      <c r="G31" s="159"/>
      <c r="H31" s="159"/>
      <c r="I31" s="160"/>
      <c r="J31" s="159"/>
      <c r="K31" s="159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25.44" customHeight="1">
      <c r="A32" s="34"/>
      <c r="B32" s="40"/>
      <c r="C32" s="34"/>
      <c r="D32" s="161" t="s">
        <v>37</v>
      </c>
      <c r="E32" s="34"/>
      <c r="F32" s="34"/>
      <c r="G32" s="34"/>
      <c r="H32" s="34"/>
      <c r="I32" s="150"/>
      <c r="J32" s="162">
        <f>ROUND(J120, 2)</f>
        <v>0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6.96" customHeight="1">
      <c r="A33" s="34"/>
      <c r="B33" s="40"/>
      <c r="C33" s="34"/>
      <c r="D33" s="159"/>
      <c r="E33" s="159"/>
      <c r="F33" s="159"/>
      <c r="G33" s="159"/>
      <c r="H33" s="159"/>
      <c r="I33" s="160"/>
      <c r="J33" s="159"/>
      <c r="K33" s="159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40"/>
      <c r="C34" s="34"/>
      <c r="D34" s="34"/>
      <c r="E34" s="34"/>
      <c r="F34" s="163" t="s">
        <v>39</v>
      </c>
      <c r="G34" s="34"/>
      <c r="H34" s="34"/>
      <c r="I34" s="164" t="s">
        <v>38</v>
      </c>
      <c r="J34" s="163" t="s">
        <v>40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165" t="s">
        <v>41</v>
      </c>
      <c r="E35" s="148" t="s">
        <v>42</v>
      </c>
      <c r="F35" s="166">
        <f>ROUND((SUM(BE120:BE225)),  2)</f>
        <v>0</v>
      </c>
      <c r="G35" s="34"/>
      <c r="H35" s="34"/>
      <c r="I35" s="167">
        <v>0.20999999999999999</v>
      </c>
      <c r="J35" s="166">
        <f>ROUND(((SUM(BE120:BE225))*I35),  2)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48" t="s">
        <v>43</v>
      </c>
      <c r="F36" s="166">
        <f>ROUND((SUM(BF120:BF225)),  2)</f>
        <v>0</v>
      </c>
      <c r="G36" s="34"/>
      <c r="H36" s="34"/>
      <c r="I36" s="167">
        <v>0.14999999999999999</v>
      </c>
      <c r="J36" s="166">
        <f>ROUND(((SUM(BF120:BF225))*I36),  2)</f>
        <v>0</v>
      </c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48" t="s">
        <v>44</v>
      </c>
      <c r="F37" s="166">
        <f>ROUND((SUM(BG120:BG225)),  2)</f>
        <v>0</v>
      </c>
      <c r="G37" s="34"/>
      <c r="H37" s="34"/>
      <c r="I37" s="167">
        <v>0.20999999999999999</v>
      </c>
      <c r="J37" s="166">
        <f>0</f>
        <v>0</v>
      </c>
      <c r="K37" s="34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48" t="s">
        <v>45</v>
      </c>
      <c r="F38" s="166">
        <f>ROUND((SUM(BH120:BH225)),  2)</f>
        <v>0</v>
      </c>
      <c r="G38" s="34"/>
      <c r="H38" s="34"/>
      <c r="I38" s="167">
        <v>0.14999999999999999</v>
      </c>
      <c r="J38" s="166">
        <f>0</f>
        <v>0</v>
      </c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48" t="s">
        <v>46</v>
      </c>
      <c r="F39" s="166">
        <f>ROUND((SUM(BI120:BI225)),  2)</f>
        <v>0</v>
      </c>
      <c r="G39" s="34"/>
      <c r="H39" s="34"/>
      <c r="I39" s="167">
        <v>0</v>
      </c>
      <c r="J39" s="166">
        <f>0</f>
        <v>0</v>
      </c>
      <c r="K39" s="34"/>
      <c r="L39" s="5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150"/>
      <c r="J40" s="34"/>
      <c r="K40" s="34"/>
      <c r="L40" s="5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25.44" customHeight="1">
      <c r="A41" s="34"/>
      <c r="B41" s="40"/>
      <c r="C41" s="168"/>
      <c r="D41" s="169" t="s">
        <v>47</v>
      </c>
      <c r="E41" s="170"/>
      <c r="F41" s="170"/>
      <c r="G41" s="171" t="s">
        <v>48</v>
      </c>
      <c r="H41" s="172" t="s">
        <v>49</v>
      </c>
      <c r="I41" s="173"/>
      <c r="J41" s="174">
        <f>SUM(J32:J39)</f>
        <v>0</v>
      </c>
      <c r="K41" s="175"/>
      <c r="L41" s="59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hidden="1" s="2" customFormat="1" ht="14.4" customHeight="1">
      <c r="A42" s="34"/>
      <c r="B42" s="40"/>
      <c r="C42" s="34"/>
      <c r="D42" s="34"/>
      <c r="E42" s="34"/>
      <c r="F42" s="34"/>
      <c r="G42" s="34"/>
      <c r="H42" s="34"/>
      <c r="I42" s="150"/>
      <c r="J42" s="34"/>
      <c r="K42" s="34"/>
      <c r="L42" s="59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hidden="1" s="1" customFormat="1" ht="14.4" customHeight="1">
      <c r="B43" s="16"/>
      <c r="I43" s="142"/>
      <c r="L43" s="16"/>
    </row>
    <row r="44" hidden="1" s="1" customFormat="1" ht="14.4" customHeight="1">
      <c r="B44" s="16"/>
      <c r="I44" s="142"/>
      <c r="L44" s="16"/>
    </row>
    <row r="45" hidden="1" s="1" customFormat="1" ht="14.4" customHeight="1">
      <c r="B45" s="16"/>
      <c r="I45" s="142"/>
      <c r="L45" s="16"/>
    </row>
    <row r="46" hidden="1" s="1" customFormat="1" ht="14.4" customHeight="1">
      <c r="B46" s="16"/>
      <c r="I46" s="142"/>
      <c r="L46" s="16"/>
    </row>
    <row r="47" hidden="1" s="1" customFormat="1" ht="14.4" customHeight="1">
      <c r="B47" s="16"/>
      <c r="I47" s="142"/>
      <c r="L47" s="16"/>
    </row>
    <row r="48" hidden="1" s="1" customFormat="1" ht="14.4" customHeight="1">
      <c r="B48" s="16"/>
      <c r="I48" s="142"/>
      <c r="L48" s="16"/>
    </row>
    <row r="49" hidden="1" s="1" customFormat="1" ht="14.4" customHeight="1">
      <c r="B49" s="16"/>
      <c r="I49" s="142"/>
      <c r="L49" s="16"/>
    </row>
    <row r="50" hidden="1" s="2" customFormat="1" ht="14.4" customHeight="1">
      <c r="B50" s="59"/>
      <c r="D50" s="176" t="s">
        <v>50</v>
      </c>
      <c r="E50" s="177"/>
      <c r="F50" s="177"/>
      <c r="G50" s="176" t="s">
        <v>51</v>
      </c>
      <c r="H50" s="177"/>
      <c r="I50" s="178"/>
      <c r="J50" s="177"/>
      <c r="K50" s="177"/>
      <c r="L50" s="59"/>
    </row>
    <row r="51" hidden="1">
      <c r="B51" s="16"/>
      <c r="L51" s="16"/>
    </row>
    <row r="52" hidden="1">
      <c r="B52" s="16"/>
      <c r="L52" s="16"/>
    </row>
    <row r="53" hidden="1">
      <c r="B53" s="16"/>
      <c r="L53" s="16"/>
    </row>
    <row r="54" hidden="1">
      <c r="B54" s="16"/>
      <c r="L54" s="16"/>
    </row>
    <row r="55" hidden="1">
      <c r="B55" s="16"/>
      <c r="L55" s="16"/>
    </row>
    <row r="56" hidden="1">
      <c r="B56" s="16"/>
      <c r="L56" s="16"/>
    </row>
    <row r="57" hidden="1">
      <c r="B57" s="16"/>
      <c r="L57" s="16"/>
    </row>
    <row r="58" hidden="1">
      <c r="B58" s="16"/>
      <c r="L58" s="16"/>
    </row>
    <row r="59" hidden="1">
      <c r="B59" s="16"/>
      <c r="L59" s="16"/>
    </row>
    <row r="60" hidden="1">
      <c r="B60" s="16"/>
      <c r="L60" s="16"/>
    </row>
    <row r="61" hidden="1" s="2" customFormat="1">
      <c r="A61" s="34"/>
      <c r="B61" s="40"/>
      <c r="C61" s="34"/>
      <c r="D61" s="179" t="s">
        <v>52</v>
      </c>
      <c r="E61" s="180"/>
      <c r="F61" s="181" t="s">
        <v>53</v>
      </c>
      <c r="G61" s="179" t="s">
        <v>52</v>
      </c>
      <c r="H61" s="180"/>
      <c r="I61" s="182"/>
      <c r="J61" s="183" t="s">
        <v>53</v>
      </c>
      <c r="K61" s="180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6"/>
      <c r="L62" s="16"/>
    </row>
    <row r="63" hidden="1">
      <c r="B63" s="16"/>
      <c r="L63" s="16"/>
    </row>
    <row r="64" hidden="1">
      <c r="B64" s="16"/>
      <c r="L64" s="16"/>
    </row>
    <row r="65" hidden="1" s="2" customFormat="1">
      <c r="A65" s="34"/>
      <c r="B65" s="40"/>
      <c r="C65" s="34"/>
      <c r="D65" s="176" t="s">
        <v>54</v>
      </c>
      <c r="E65" s="184"/>
      <c r="F65" s="184"/>
      <c r="G65" s="176" t="s">
        <v>55</v>
      </c>
      <c r="H65" s="184"/>
      <c r="I65" s="185"/>
      <c r="J65" s="184"/>
      <c r="K65" s="184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6"/>
      <c r="L66" s="16"/>
    </row>
    <row r="67" hidden="1">
      <c r="B67" s="16"/>
      <c r="L67" s="16"/>
    </row>
    <row r="68" hidden="1">
      <c r="B68" s="16"/>
      <c r="L68" s="16"/>
    </row>
    <row r="69" hidden="1">
      <c r="B69" s="16"/>
      <c r="L69" s="16"/>
    </row>
    <row r="70" hidden="1">
      <c r="B70" s="16"/>
      <c r="L70" s="16"/>
    </row>
    <row r="71" hidden="1">
      <c r="B71" s="16"/>
      <c r="L71" s="16"/>
    </row>
    <row r="72" hidden="1">
      <c r="B72" s="16"/>
      <c r="L72" s="16"/>
    </row>
    <row r="73" hidden="1">
      <c r="B73" s="16"/>
      <c r="L73" s="16"/>
    </row>
    <row r="74" hidden="1">
      <c r="B74" s="16"/>
      <c r="L74" s="16"/>
    </row>
    <row r="75" hidden="1">
      <c r="B75" s="16"/>
      <c r="L75" s="16"/>
    </row>
    <row r="76" hidden="1" s="2" customFormat="1">
      <c r="A76" s="34"/>
      <c r="B76" s="40"/>
      <c r="C76" s="34"/>
      <c r="D76" s="179" t="s">
        <v>52</v>
      </c>
      <c r="E76" s="180"/>
      <c r="F76" s="181" t="s">
        <v>53</v>
      </c>
      <c r="G76" s="179" t="s">
        <v>52</v>
      </c>
      <c r="H76" s="180"/>
      <c r="I76" s="182"/>
      <c r="J76" s="183" t="s">
        <v>53</v>
      </c>
      <c r="K76" s="180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186"/>
      <c r="C77" s="187"/>
      <c r="D77" s="187"/>
      <c r="E77" s="187"/>
      <c r="F77" s="187"/>
      <c r="G77" s="187"/>
      <c r="H77" s="187"/>
      <c r="I77" s="188"/>
      <c r="J77" s="187"/>
      <c r="K77" s="187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hidden="1" s="2" customFormat="1" ht="6.96" customHeight="1">
      <c r="A81" s="34"/>
      <c r="B81" s="189"/>
      <c r="C81" s="190"/>
      <c r="D81" s="190"/>
      <c r="E81" s="190"/>
      <c r="F81" s="190"/>
      <c r="G81" s="190"/>
      <c r="H81" s="190"/>
      <c r="I81" s="191"/>
      <c r="J81" s="190"/>
      <c r="K81" s="190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122</v>
      </c>
      <c r="D82" s="36"/>
      <c r="E82" s="36"/>
      <c r="F82" s="36"/>
      <c r="G82" s="36"/>
      <c r="H82" s="36"/>
      <c r="I82" s="150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150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150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6"/>
      <c r="D85" s="36"/>
      <c r="E85" s="192" t="str">
        <f>E7</f>
        <v>Opravné práce na trati Staňkov - Poběžovice</v>
      </c>
      <c r="F85" s="28"/>
      <c r="G85" s="28"/>
      <c r="H85" s="28"/>
      <c r="I85" s="150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1" customFormat="1" ht="12" customHeight="1">
      <c r="B86" s="17"/>
      <c r="C86" s="28" t="s">
        <v>118</v>
      </c>
      <c r="D86" s="18"/>
      <c r="E86" s="18"/>
      <c r="F86" s="18"/>
      <c r="G86" s="18"/>
      <c r="H86" s="18"/>
      <c r="I86" s="142"/>
      <c r="J86" s="18"/>
      <c r="K86" s="18"/>
      <c r="L86" s="16"/>
    </row>
    <row r="87" hidden="1" s="2" customFormat="1" ht="16.5" customHeight="1">
      <c r="A87" s="34"/>
      <c r="B87" s="35"/>
      <c r="C87" s="36"/>
      <c r="D87" s="36"/>
      <c r="E87" s="192" t="s">
        <v>664</v>
      </c>
      <c r="F87" s="36"/>
      <c r="G87" s="36"/>
      <c r="H87" s="36"/>
      <c r="I87" s="150"/>
      <c r="J87" s="36"/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12" customHeight="1">
      <c r="A88" s="34"/>
      <c r="B88" s="35"/>
      <c r="C88" s="28" t="s">
        <v>120</v>
      </c>
      <c r="D88" s="36"/>
      <c r="E88" s="36"/>
      <c r="F88" s="36"/>
      <c r="G88" s="36"/>
      <c r="H88" s="36"/>
      <c r="I88" s="150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6.5" customHeight="1">
      <c r="A89" s="34"/>
      <c r="B89" s="35"/>
      <c r="C89" s="36"/>
      <c r="D89" s="36"/>
      <c r="E89" s="72" t="str">
        <f>E11</f>
        <v>SO 3.1 - Km 2,262 - 2,500</v>
      </c>
      <c r="F89" s="36"/>
      <c r="G89" s="36"/>
      <c r="H89" s="36"/>
      <c r="I89" s="150"/>
      <c r="J89" s="36"/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150"/>
      <c r="J90" s="36"/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2" customHeight="1">
      <c r="A91" s="34"/>
      <c r="B91" s="35"/>
      <c r="C91" s="28" t="s">
        <v>20</v>
      </c>
      <c r="D91" s="36"/>
      <c r="E91" s="36"/>
      <c r="F91" s="23" t="str">
        <f>F14</f>
        <v>TO Domažlice</v>
      </c>
      <c r="G91" s="36"/>
      <c r="H91" s="36"/>
      <c r="I91" s="152" t="s">
        <v>22</v>
      </c>
      <c r="J91" s="75" t="str">
        <f>IF(J14="","",J14)</f>
        <v>14. 3. 2019</v>
      </c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6.96" customHeight="1">
      <c r="A92" s="34"/>
      <c r="B92" s="35"/>
      <c r="C92" s="36"/>
      <c r="D92" s="36"/>
      <c r="E92" s="36"/>
      <c r="F92" s="36"/>
      <c r="G92" s="36"/>
      <c r="H92" s="36"/>
      <c r="I92" s="150"/>
      <c r="J92" s="36"/>
      <c r="K92" s="36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5.15" customHeight="1">
      <c r="A93" s="34"/>
      <c r="B93" s="35"/>
      <c r="C93" s="28" t="s">
        <v>24</v>
      </c>
      <c r="D93" s="36"/>
      <c r="E93" s="36"/>
      <c r="F93" s="23" t="str">
        <f>E17</f>
        <v>SŽDC s.o. - OŘ Plzeň</v>
      </c>
      <c r="G93" s="36"/>
      <c r="H93" s="36"/>
      <c r="I93" s="152" t="s">
        <v>30</v>
      </c>
      <c r="J93" s="32" t="str">
        <f>E23</f>
        <v xml:space="preserve"> </v>
      </c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15.15" customHeight="1">
      <c r="A94" s="34"/>
      <c r="B94" s="35"/>
      <c r="C94" s="28" t="s">
        <v>28</v>
      </c>
      <c r="D94" s="36"/>
      <c r="E94" s="36"/>
      <c r="F94" s="23" t="str">
        <f>IF(E20="","",E20)</f>
        <v>Vyplň údaj</v>
      </c>
      <c r="G94" s="36"/>
      <c r="H94" s="36"/>
      <c r="I94" s="152" t="s">
        <v>33</v>
      </c>
      <c r="J94" s="32" t="str">
        <f>E26</f>
        <v>Jung</v>
      </c>
      <c r="K94" s="36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150"/>
      <c r="J95" s="36"/>
      <c r="K95" s="36"/>
      <c r="L95" s="5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9.28" customHeight="1">
      <c r="A96" s="34"/>
      <c r="B96" s="35"/>
      <c r="C96" s="193" t="s">
        <v>123</v>
      </c>
      <c r="D96" s="194"/>
      <c r="E96" s="194"/>
      <c r="F96" s="194"/>
      <c r="G96" s="194"/>
      <c r="H96" s="194"/>
      <c r="I96" s="195"/>
      <c r="J96" s="196" t="s">
        <v>124</v>
      </c>
      <c r="K96" s="194"/>
      <c r="L96" s="5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hidden="1" s="2" customFormat="1" ht="10.32" customHeight="1">
      <c r="A97" s="34"/>
      <c r="B97" s="35"/>
      <c r="C97" s="36"/>
      <c r="D97" s="36"/>
      <c r="E97" s="36"/>
      <c r="F97" s="36"/>
      <c r="G97" s="36"/>
      <c r="H97" s="36"/>
      <c r="I97" s="150"/>
      <c r="J97" s="36"/>
      <c r="K97" s="36"/>
      <c r="L97" s="59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hidden="1" s="2" customFormat="1" ht="22.8" customHeight="1">
      <c r="A98" s="34"/>
      <c r="B98" s="35"/>
      <c r="C98" s="197" t="s">
        <v>125</v>
      </c>
      <c r="D98" s="36"/>
      <c r="E98" s="36"/>
      <c r="F98" s="36"/>
      <c r="G98" s="36"/>
      <c r="H98" s="36"/>
      <c r="I98" s="150"/>
      <c r="J98" s="106">
        <f>J120</f>
        <v>0</v>
      </c>
      <c r="K98" s="36"/>
      <c r="L98" s="59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3" t="s">
        <v>126</v>
      </c>
    </row>
    <row r="99" hidden="1" s="2" customFormat="1" ht="21.84" customHeight="1">
      <c r="A99" s="34"/>
      <c r="B99" s="35"/>
      <c r="C99" s="36"/>
      <c r="D99" s="36"/>
      <c r="E99" s="36"/>
      <c r="F99" s="36"/>
      <c r="G99" s="36"/>
      <c r="H99" s="36"/>
      <c r="I99" s="150"/>
      <c r="J99" s="36"/>
      <c r="K99" s="36"/>
      <c r="L99" s="59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hidden="1" s="2" customFormat="1" ht="6.96" customHeight="1">
      <c r="A100" s="34"/>
      <c r="B100" s="62"/>
      <c r="C100" s="63"/>
      <c r="D100" s="63"/>
      <c r="E100" s="63"/>
      <c r="F100" s="63"/>
      <c r="G100" s="63"/>
      <c r="H100" s="63"/>
      <c r="I100" s="188"/>
      <c r="J100" s="63"/>
      <c r="K100" s="63"/>
      <c r="L100" s="59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hidden="1"/>
    <row r="102" hidden="1"/>
    <row r="103" hidden="1"/>
    <row r="104" s="2" customFormat="1" ht="6.96" customHeight="1">
      <c r="A104" s="34"/>
      <c r="B104" s="64"/>
      <c r="C104" s="65"/>
      <c r="D104" s="65"/>
      <c r="E104" s="65"/>
      <c r="F104" s="65"/>
      <c r="G104" s="65"/>
      <c r="H104" s="65"/>
      <c r="I104" s="191"/>
      <c r="J104" s="65"/>
      <c r="K104" s="65"/>
      <c r="L104" s="59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24.96" customHeight="1">
      <c r="A105" s="34"/>
      <c r="B105" s="35"/>
      <c r="C105" s="19" t="s">
        <v>127</v>
      </c>
      <c r="D105" s="36"/>
      <c r="E105" s="36"/>
      <c r="F105" s="36"/>
      <c r="G105" s="36"/>
      <c r="H105" s="36"/>
      <c r="I105" s="150"/>
      <c r="J105" s="36"/>
      <c r="K105" s="36"/>
      <c r="L105" s="59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6.96" customHeight="1">
      <c r="A106" s="34"/>
      <c r="B106" s="35"/>
      <c r="C106" s="36"/>
      <c r="D106" s="36"/>
      <c r="E106" s="36"/>
      <c r="F106" s="36"/>
      <c r="G106" s="36"/>
      <c r="H106" s="36"/>
      <c r="I106" s="150"/>
      <c r="J106" s="36"/>
      <c r="K106" s="36"/>
      <c r="L106" s="59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12" customHeight="1">
      <c r="A107" s="34"/>
      <c r="B107" s="35"/>
      <c r="C107" s="28" t="s">
        <v>16</v>
      </c>
      <c r="D107" s="36"/>
      <c r="E107" s="36"/>
      <c r="F107" s="36"/>
      <c r="G107" s="36"/>
      <c r="H107" s="36"/>
      <c r="I107" s="150"/>
      <c r="J107" s="36"/>
      <c r="K107" s="36"/>
      <c r="L107" s="59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6.5" customHeight="1">
      <c r="A108" s="34"/>
      <c r="B108" s="35"/>
      <c r="C108" s="36"/>
      <c r="D108" s="36"/>
      <c r="E108" s="192" t="str">
        <f>E7</f>
        <v>Opravné práce na trati Staňkov - Poběžovice</v>
      </c>
      <c r="F108" s="28"/>
      <c r="G108" s="28"/>
      <c r="H108" s="28"/>
      <c r="I108" s="150"/>
      <c r="J108" s="36"/>
      <c r="K108" s="36"/>
      <c r="L108" s="59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1" customFormat="1" ht="12" customHeight="1">
      <c r="B109" s="17"/>
      <c r="C109" s="28" t="s">
        <v>118</v>
      </c>
      <c r="D109" s="18"/>
      <c r="E109" s="18"/>
      <c r="F109" s="18"/>
      <c r="G109" s="18"/>
      <c r="H109" s="18"/>
      <c r="I109" s="142"/>
      <c r="J109" s="18"/>
      <c r="K109" s="18"/>
      <c r="L109" s="16"/>
    </row>
    <row r="110" s="2" customFormat="1" ht="16.5" customHeight="1">
      <c r="A110" s="34"/>
      <c r="B110" s="35"/>
      <c r="C110" s="36"/>
      <c r="D110" s="36"/>
      <c r="E110" s="192" t="s">
        <v>664</v>
      </c>
      <c r="F110" s="36"/>
      <c r="G110" s="36"/>
      <c r="H110" s="36"/>
      <c r="I110" s="150"/>
      <c r="J110" s="36"/>
      <c r="K110" s="36"/>
      <c r="L110" s="59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120</v>
      </c>
      <c r="D111" s="36"/>
      <c r="E111" s="36"/>
      <c r="F111" s="36"/>
      <c r="G111" s="36"/>
      <c r="H111" s="36"/>
      <c r="I111" s="150"/>
      <c r="J111" s="36"/>
      <c r="K111" s="36"/>
      <c r="L111" s="59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6.5" customHeight="1">
      <c r="A112" s="34"/>
      <c r="B112" s="35"/>
      <c r="C112" s="36"/>
      <c r="D112" s="36"/>
      <c r="E112" s="72" t="str">
        <f>E11</f>
        <v>SO 3.1 - Km 2,262 - 2,500</v>
      </c>
      <c r="F112" s="36"/>
      <c r="G112" s="36"/>
      <c r="H112" s="36"/>
      <c r="I112" s="150"/>
      <c r="J112" s="36"/>
      <c r="K112" s="36"/>
      <c r="L112" s="59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6"/>
      <c r="D113" s="36"/>
      <c r="E113" s="36"/>
      <c r="F113" s="36"/>
      <c r="G113" s="36"/>
      <c r="H113" s="36"/>
      <c r="I113" s="150"/>
      <c r="J113" s="36"/>
      <c r="K113" s="36"/>
      <c r="L113" s="59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20</v>
      </c>
      <c r="D114" s="36"/>
      <c r="E114" s="36"/>
      <c r="F114" s="23" t="str">
        <f>F14</f>
        <v>TO Domažlice</v>
      </c>
      <c r="G114" s="36"/>
      <c r="H114" s="36"/>
      <c r="I114" s="152" t="s">
        <v>22</v>
      </c>
      <c r="J114" s="75" t="str">
        <f>IF(J14="","",J14)</f>
        <v>14. 3. 2019</v>
      </c>
      <c r="K114" s="36"/>
      <c r="L114" s="59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6"/>
      <c r="D115" s="36"/>
      <c r="E115" s="36"/>
      <c r="F115" s="36"/>
      <c r="G115" s="36"/>
      <c r="H115" s="36"/>
      <c r="I115" s="150"/>
      <c r="J115" s="36"/>
      <c r="K115" s="36"/>
      <c r="L115" s="59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5.15" customHeight="1">
      <c r="A116" s="34"/>
      <c r="B116" s="35"/>
      <c r="C116" s="28" t="s">
        <v>24</v>
      </c>
      <c r="D116" s="36"/>
      <c r="E116" s="36"/>
      <c r="F116" s="23" t="str">
        <f>E17</f>
        <v>SŽDC s.o. - OŘ Plzeň</v>
      </c>
      <c r="G116" s="36"/>
      <c r="H116" s="36"/>
      <c r="I116" s="152" t="s">
        <v>30</v>
      </c>
      <c r="J116" s="32" t="str">
        <f>E23</f>
        <v xml:space="preserve"> </v>
      </c>
      <c r="K116" s="36"/>
      <c r="L116" s="59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28</v>
      </c>
      <c r="D117" s="36"/>
      <c r="E117" s="36"/>
      <c r="F117" s="23" t="str">
        <f>IF(E20="","",E20)</f>
        <v>Vyplň údaj</v>
      </c>
      <c r="G117" s="36"/>
      <c r="H117" s="36"/>
      <c r="I117" s="152" t="s">
        <v>33</v>
      </c>
      <c r="J117" s="32" t="str">
        <f>E26</f>
        <v>Jung</v>
      </c>
      <c r="K117" s="36"/>
      <c r="L117" s="59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0.32" customHeight="1">
      <c r="A118" s="34"/>
      <c r="B118" s="35"/>
      <c r="C118" s="36"/>
      <c r="D118" s="36"/>
      <c r="E118" s="36"/>
      <c r="F118" s="36"/>
      <c r="G118" s="36"/>
      <c r="H118" s="36"/>
      <c r="I118" s="150"/>
      <c r="J118" s="36"/>
      <c r="K118" s="36"/>
      <c r="L118" s="59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9" customFormat="1" ht="29.28" customHeight="1">
      <c r="A119" s="198"/>
      <c r="B119" s="199"/>
      <c r="C119" s="200" t="s">
        <v>128</v>
      </c>
      <c r="D119" s="201" t="s">
        <v>62</v>
      </c>
      <c r="E119" s="201" t="s">
        <v>58</v>
      </c>
      <c r="F119" s="201" t="s">
        <v>59</v>
      </c>
      <c r="G119" s="201" t="s">
        <v>129</v>
      </c>
      <c r="H119" s="201" t="s">
        <v>130</v>
      </c>
      <c r="I119" s="202" t="s">
        <v>131</v>
      </c>
      <c r="J119" s="203" t="s">
        <v>124</v>
      </c>
      <c r="K119" s="204" t="s">
        <v>132</v>
      </c>
      <c r="L119" s="205"/>
      <c r="M119" s="96" t="s">
        <v>1</v>
      </c>
      <c r="N119" s="97" t="s">
        <v>41</v>
      </c>
      <c r="O119" s="97" t="s">
        <v>133</v>
      </c>
      <c r="P119" s="97" t="s">
        <v>134</v>
      </c>
      <c r="Q119" s="97" t="s">
        <v>135</v>
      </c>
      <c r="R119" s="97" t="s">
        <v>136</v>
      </c>
      <c r="S119" s="97" t="s">
        <v>137</v>
      </c>
      <c r="T119" s="98" t="s">
        <v>138</v>
      </c>
      <c r="U119" s="198"/>
      <c r="V119" s="198"/>
      <c r="W119" s="198"/>
      <c r="X119" s="198"/>
      <c r="Y119" s="198"/>
      <c r="Z119" s="198"/>
      <c r="AA119" s="198"/>
      <c r="AB119" s="198"/>
      <c r="AC119" s="198"/>
      <c r="AD119" s="198"/>
      <c r="AE119" s="198"/>
    </row>
    <row r="120" s="2" customFormat="1" ht="22.8" customHeight="1">
      <c r="A120" s="34"/>
      <c r="B120" s="35"/>
      <c r="C120" s="103" t="s">
        <v>139</v>
      </c>
      <c r="D120" s="36"/>
      <c r="E120" s="36"/>
      <c r="F120" s="36"/>
      <c r="G120" s="36"/>
      <c r="H120" s="36"/>
      <c r="I120" s="150"/>
      <c r="J120" s="206">
        <f>BK120</f>
        <v>0</v>
      </c>
      <c r="K120" s="36"/>
      <c r="L120" s="40"/>
      <c r="M120" s="99"/>
      <c r="N120" s="207"/>
      <c r="O120" s="100"/>
      <c r="P120" s="208">
        <f>SUM(P121:P225)</f>
        <v>0</v>
      </c>
      <c r="Q120" s="100"/>
      <c r="R120" s="208">
        <f>SUM(R121:R225)</f>
        <v>23293.3642</v>
      </c>
      <c r="S120" s="100"/>
      <c r="T120" s="209">
        <f>SUM(T121:T225)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3" t="s">
        <v>76</v>
      </c>
      <c r="AU120" s="13" t="s">
        <v>126</v>
      </c>
      <c r="BK120" s="210">
        <f>SUM(BK121:BK225)</f>
        <v>0</v>
      </c>
    </row>
    <row r="121" s="2" customFormat="1" ht="16.5" customHeight="1">
      <c r="A121" s="34"/>
      <c r="B121" s="35"/>
      <c r="C121" s="211" t="s">
        <v>84</v>
      </c>
      <c r="D121" s="211" t="s">
        <v>140</v>
      </c>
      <c r="E121" s="212" t="s">
        <v>141</v>
      </c>
      <c r="F121" s="213" t="s">
        <v>142</v>
      </c>
      <c r="G121" s="214" t="s">
        <v>143</v>
      </c>
      <c r="H121" s="215">
        <v>240</v>
      </c>
      <c r="I121" s="216"/>
      <c r="J121" s="217">
        <f>ROUND(I121*H121,2)</f>
        <v>0</v>
      </c>
      <c r="K121" s="218"/>
      <c r="L121" s="40"/>
      <c r="M121" s="219" t="s">
        <v>1</v>
      </c>
      <c r="N121" s="220" t="s">
        <v>42</v>
      </c>
      <c r="O121" s="87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23" t="s">
        <v>144</v>
      </c>
      <c r="AT121" s="223" t="s">
        <v>140</v>
      </c>
      <c r="AU121" s="223" t="s">
        <v>77</v>
      </c>
      <c r="AY121" s="13" t="s">
        <v>145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3" t="s">
        <v>84</v>
      </c>
      <c r="BK121" s="224">
        <f>ROUND(I121*H121,2)</f>
        <v>0</v>
      </c>
      <c r="BL121" s="13" t="s">
        <v>144</v>
      </c>
      <c r="BM121" s="223" t="s">
        <v>666</v>
      </c>
    </row>
    <row r="122" s="2" customFormat="1">
      <c r="A122" s="34"/>
      <c r="B122" s="35"/>
      <c r="C122" s="36"/>
      <c r="D122" s="225" t="s">
        <v>147</v>
      </c>
      <c r="E122" s="36"/>
      <c r="F122" s="226" t="s">
        <v>148</v>
      </c>
      <c r="G122" s="36"/>
      <c r="H122" s="36"/>
      <c r="I122" s="150"/>
      <c r="J122" s="36"/>
      <c r="K122" s="36"/>
      <c r="L122" s="40"/>
      <c r="M122" s="227"/>
      <c r="N122" s="228"/>
      <c r="O122" s="87"/>
      <c r="P122" s="87"/>
      <c r="Q122" s="87"/>
      <c r="R122" s="87"/>
      <c r="S122" s="87"/>
      <c r="T122" s="88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3" t="s">
        <v>147</v>
      </c>
      <c r="AU122" s="13" t="s">
        <v>77</v>
      </c>
    </row>
    <row r="123" s="10" customFormat="1">
      <c r="A123" s="10"/>
      <c r="B123" s="229"/>
      <c r="C123" s="230"/>
      <c r="D123" s="225" t="s">
        <v>149</v>
      </c>
      <c r="E123" s="231" t="s">
        <v>1</v>
      </c>
      <c r="F123" s="232" t="s">
        <v>667</v>
      </c>
      <c r="G123" s="230"/>
      <c r="H123" s="233">
        <v>160</v>
      </c>
      <c r="I123" s="234"/>
      <c r="J123" s="230"/>
      <c r="K123" s="230"/>
      <c r="L123" s="235"/>
      <c r="M123" s="236"/>
      <c r="N123" s="237"/>
      <c r="O123" s="237"/>
      <c r="P123" s="237"/>
      <c r="Q123" s="237"/>
      <c r="R123" s="237"/>
      <c r="S123" s="237"/>
      <c r="T123" s="238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T123" s="239" t="s">
        <v>149</v>
      </c>
      <c r="AU123" s="239" t="s">
        <v>77</v>
      </c>
      <c r="AV123" s="10" t="s">
        <v>86</v>
      </c>
      <c r="AW123" s="10" t="s">
        <v>32</v>
      </c>
      <c r="AX123" s="10" t="s">
        <v>77</v>
      </c>
      <c r="AY123" s="239" t="s">
        <v>145</v>
      </c>
    </row>
    <row r="124" s="10" customFormat="1">
      <c r="A124" s="10"/>
      <c r="B124" s="229"/>
      <c r="C124" s="230"/>
      <c r="D124" s="225" t="s">
        <v>149</v>
      </c>
      <c r="E124" s="231" t="s">
        <v>1</v>
      </c>
      <c r="F124" s="232" t="s">
        <v>668</v>
      </c>
      <c r="G124" s="230"/>
      <c r="H124" s="233">
        <v>80</v>
      </c>
      <c r="I124" s="234"/>
      <c r="J124" s="230"/>
      <c r="K124" s="230"/>
      <c r="L124" s="235"/>
      <c r="M124" s="236"/>
      <c r="N124" s="237"/>
      <c r="O124" s="237"/>
      <c r="P124" s="237"/>
      <c r="Q124" s="237"/>
      <c r="R124" s="237"/>
      <c r="S124" s="237"/>
      <c r="T124" s="238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T124" s="239" t="s">
        <v>149</v>
      </c>
      <c r="AU124" s="239" t="s">
        <v>77</v>
      </c>
      <c r="AV124" s="10" t="s">
        <v>86</v>
      </c>
      <c r="AW124" s="10" t="s">
        <v>32</v>
      </c>
      <c r="AX124" s="10" t="s">
        <v>77</v>
      </c>
      <c r="AY124" s="239" t="s">
        <v>145</v>
      </c>
    </row>
    <row r="125" s="11" customFormat="1">
      <c r="A125" s="11"/>
      <c r="B125" s="240"/>
      <c r="C125" s="241"/>
      <c r="D125" s="225" t="s">
        <v>149</v>
      </c>
      <c r="E125" s="242" t="s">
        <v>1</v>
      </c>
      <c r="F125" s="243" t="s">
        <v>154</v>
      </c>
      <c r="G125" s="241"/>
      <c r="H125" s="244">
        <v>240</v>
      </c>
      <c r="I125" s="245"/>
      <c r="J125" s="241"/>
      <c r="K125" s="241"/>
      <c r="L125" s="246"/>
      <c r="M125" s="247"/>
      <c r="N125" s="248"/>
      <c r="O125" s="248"/>
      <c r="P125" s="248"/>
      <c r="Q125" s="248"/>
      <c r="R125" s="248"/>
      <c r="S125" s="248"/>
      <c r="T125" s="249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T125" s="250" t="s">
        <v>149</v>
      </c>
      <c r="AU125" s="250" t="s">
        <v>77</v>
      </c>
      <c r="AV125" s="11" t="s">
        <v>144</v>
      </c>
      <c r="AW125" s="11" t="s">
        <v>32</v>
      </c>
      <c r="AX125" s="11" t="s">
        <v>84</v>
      </c>
      <c r="AY125" s="250" t="s">
        <v>145</v>
      </c>
    </row>
    <row r="126" s="2" customFormat="1" ht="16.5" customHeight="1">
      <c r="A126" s="34"/>
      <c r="B126" s="35"/>
      <c r="C126" s="211" t="s">
        <v>86</v>
      </c>
      <c r="D126" s="211" t="s">
        <v>140</v>
      </c>
      <c r="E126" s="212" t="s">
        <v>155</v>
      </c>
      <c r="F126" s="213" t="s">
        <v>156</v>
      </c>
      <c r="G126" s="214" t="s">
        <v>157</v>
      </c>
      <c r="H126" s="215">
        <v>5.75</v>
      </c>
      <c r="I126" s="216"/>
      <c r="J126" s="217">
        <f>ROUND(I126*H126,2)</f>
        <v>0</v>
      </c>
      <c r="K126" s="218"/>
      <c r="L126" s="40"/>
      <c r="M126" s="219" t="s">
        <v>1</v>
      </c>
      <c r="N126" s="220" t="s">
        <v>42</v>
      </c>
      <c r="O126" s="87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23" t="s">
        <v>144</v>
      </c>
      <c r="AT126" s="223" t="s">
        <v>140</v>
      </c>
      <c r="AU126" s="223" t="s">
        <v>77</v>
      </c>
      <c r="AY126" s="13" t="s">
        <v>145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3" t="s">
        <v>84</v>
      </c>
      <c r="BK126" s="224">
        <f>ROUND(I126*H126,2)</f>
        <v>0</v>
      </c>
      <c r="BL126" s="13" t="s">
        <v>144</v>
      </c>
      <c r="BM126" s="223" t="s">
        <v>669</v>
      </c>
    </row>
    <row r="127" s="2" customFormat="1">
      <c r="A127" s="34"/>
      <c r="B127" s="35"/>
      <c r="C127" s="36"/>
      <c r="D127" s="225" t="s">
        <v>147</v>
      </c>
      <c r="E127" s="36"/>
      <c r="F127" s="226" t="s">
        <v>159</v>
      </c>
      <c r="G127" s="36"/>
      <c r="H127" s="36"/>
      <c r="I127" s="150"/>
      <c r="J127" s="36"/>
      <c r="K127" s="36"/>
      <c r="L127" s="40"/>
      <c r="M127" s="227"/>
      <c r="N127" s="228"/>
      <c r="O127" s="87"/>
      <c r="P127" s="87"/>
      <c r="Q127" s="87"/>
      <c r="R127" s="87"/>
      <c r="S127" s="87"/>
      <c r="T127" s="88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3" t="s">
        <v>147</v>
      </c>
      <c r="AU127" s="13" t="s">
        <v>77</v>
      </c>
    </row>
    <row r="128" s="10" customFormat="1">
      <c r="A128" s="10"/>
      <c r="B128" s="229"/>
      <c r="C128" s="230"/>
      <c r="D128" s="225" t="s">
        <v>149</v>
      </c>
      <c r="E128" s="231" t="s">
        <v>1</v>
      </c>
      <c r="F128" s="232" t="s">
        <v>670</v>
      </c>
      <c r="G128" s="230"/>
      <c r="H128" s="233">
        <v>5.75</v>
      </c>
      <c r="I128" s="234"/>
      <c r="J128" s="230"/>
      <c r="K128" s="230"/>
      <c r="L128" s="235"/>
      <c r="M128" s="236"/>
      <c r="N128" s="237"/>
      <c r="O128" s="237"/>
      <c r="P128" s="237"/>
      <c r="Q128" s="237"/>
      <c r="R128" s="237"/>
      <c r="S128" s="237"/>
      <c r="T128" s="238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T128" s="239" t="s">
        <v>149</v>
      </c>
      <c r="AU128" s="239" t="s">
        <v>77</v>
      </c>
      <c r="AV128" s="10" t="s">
        <v>86</v>
      </c>
      <c r="AW128" s="10" t="s">
        <v>32</v>
      </c>
      <c r="AX128" s="10" t="s">
        <v>84</v>
      </c>
      <c r="AY128" s="239" t="s">
        <v>145</v>
      </c>
    </row>
    <row r="129" s="2" customFormat="1" ht="16.5" customHeight="1">
      <c r="A129" s="34"/>
      <c r="B129" s="35"/>
      <c r="C129" s="211" t="s">
        <v>161</v>
      </c>
      <c r="D129" s="211" t="s">
        <v>140</v>
      </c>
      <c r="E129" s="212" t="s">
        <v>162</v>
      </c>
      <c r="F129" s="213" t="s">
        <v>163</v>
      </c>
      <c r="G129" s="214" t="s">
        <v>164</v>
      </c>
      <c r="H129" s="215">
        <v>0.23799999999999999</v>
      </c>
      <c r="I129" s="216"/>
      <c r="J129" s="217">
        <f>ROUND(I129*H129,2)</f>
        <v>0</v>
      </c>
      <c r="K129" s="218"/>
      <c r="L129" s="40"/>
      <c r="M129" s="219" t="s">
        <v>1</v>
      </c>
      <c r="N129" s="220" t="s">
        <v>42</v>
      </c>
      <c r="O129" s="87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23" t="s">
        <v>144</v>
      </c>
      <c r="AT129" s="223" t="s">
        <v>140</v>
      </c>
      <c r="AU129" s="223" t="s">
        <v>77</v>
      </c>
      <c r="AY129" s="13" t="s">
        <v>145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3" t="s">
        <v>84</v>
      </c>
      <c r="BK129" s="224">
        <f>ROUND(I129*H129,2)</f>
        <v>0</v>
      </c>
      <c r="BL129" s="13" t="s">
        <v>144</v>
      </c>
      <c r="BM129" s="223" t="s">
        <v>671</v>
      </c>
    </row>
    <row r="130" s="2" customFormat="1">
      <c r="A130" s="34"/>
      <c r="B130" s="35"/>
      <c r="C130" s="36"/>
      <c r="D130" s="225" t="s">
        <v>147</v>
      </c>
      <c r="E130" s="36"/>
      <c r="F130" s="226" t="s">
        <v>166</v>
      </c>
      <c r="G130" s="36"/>
      <c r="H130" s="36"/>
      <c r="I130" s="150"/>
      <c r="J130" s="36"/>
      <c r="K130" s="36"/>
      <c r="L130" s="40"/>
      <c r="M130" s="227"/>
      <c r="N130" s="228"/>
      <c r="O130" s="87"/>
      <c r="P130" s="87"/>
      <c r="Q130" s="87"/>
      <c r="R130" s="87"/>
      <c r="S130" s="87"/>
      <c r="T130" s="88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3" t="s">
        <v>147</v>
      </c>
      <c r="AU130" s="13" t="s">
        <v>77</v>
      </c>
    </row>
    <row r="131" s="2" customFormat="1" ht="16.5" customHeight="1">
      <c r="A131" s="34"/>
      <c r="B131" s="35"/>
      <c r="C131" s="211" t="s">
        <v>144</v>
      </c>
      <c r="D131" s="211" t="s">
        <v>140</v>
      </c>
      <c r="E131" s="212" t="s">
        <v>167</v>
      </c>
      <c r="F131" s="213" t="s">
        <v>168</v>
      </c>
      <c r="G131" s="214" t="s">
        <v>157</v>
      </c>
      <c r="H131" s="215">
        <v>214.19999999999999</v>
      </c>
      <c r="I131" s="216"/>
      <c r="J131" s="217">
        <f>ROUND(I131*H131,2)</f>
        <v>0</v>
      </c>
      <c r="K131" s="218"/>
      <c r="L131" s="40"/>
      <c r="M131" s="219" t="s">
        <v>1</v>
      </c>
      <c r="N131" s="220" t="s">
        <v>42</v>
      </c>
      <c r="O131" s="87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23" t="s">
        <v>144</v>
      </c>
      <c r="AT131" s="223" t="s">
        <v>140</v>
      </c>
      <c r="AU131" s="223" t="s">
        <v>77</v>
      </c>
      <c r="AY131" s="13" t="s">
        <v>145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3" t="s">
        <v>84</v>
      </c>
      <c r="BK131" s="224">
        <f>ROUND(I131*H131,2)</f>
        <v>0</v>
      </c>
      <c r="BL131" s="13" t="s">
        <v>144</v>
      </c>
      <c r="BM131" s="223" t="s">
        <v>672</v>
      </c>
    </row>
    <row r="132" s="2" customFormat="1">
      <c r="A132" s="34"/>
      <c r="B132" s="35"/>
      <c r="C132" s="36"/>
      <c r="D132" s="225" t="s">
        <v>147</v>
      </c>
      <c r="E132" s="36"/>
      <c r="F132" s="226" t="s">
        <v>170</v>
      </c>
      <c r="G132" s="36"/>
      <c r="H132" s="36"/>
      <c r="I132" s="150"/>
      <c r="J132" s="36"/>
      <c r="K132" s="36"/>
      <c r="L132" s="40"/>
      <c r="M132" s="227"/>
      <c r="N132" s="228"/>
      <c r="O132" s="87"/>
      <c r="P132" s="87"/>
      <c r="Q132" s="87"/>
      <c r="R132" s="87"/>
      <c r="S132" s="87"/>
      <c r="T132" s="88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3" t="s">
        <v>147</v>
      </c>
      <c r="AU132" s="13" t="s">
        <v>77</v>
      </c>
    </row>
    <row r="133" s="10" customFormat="1">
      <c r="A133" s="10"/>
      <c r="B133" s="229"/>
      <c r="C133" s="230"/>
      <c r="D133" s="225" t="s">
        <v>149</v>
      </c>
      <c r="E133" s="231" t="s">
        <v>1</v>
      </c>
      <c r="F133" s="232" t="s">
        <v>673</v>
      </c>
      <c r="G133" s="230"/>
      <c r="H133" s="233">
        <v>214.19999999999999</v>
      </c>
      <c r="I133" s="234"/>
      <c r="J133" s="230"/>
      <c r="K133" s="230"/>
      <c r="L133" s="235"/>
      <c r="M133" s="236"/>
      <c r="N133" s="237"/>
      <c r="O133" s="237"/>
      <c r="P133" s="237"/>
      <c r="Q133" s="237"/>
      <c r="R133" s="237"/>
      <c r="S133" s="237"/>
      <c r="T133" s="238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T133" s="239" t="s">
        <v>149</v>
      </c>
      <c r="AU133" s="239" t="s">
        <v>77</v>
      </c>
      <c r="AV133" s="10" t="s">
        <v>86</v>
      </c>
      <c r="AW133" s="10" t="s">
        <v>32</v>
      </c>
      <c r="AX133" s="10" t="s">
        <v>84</v>
      </c>
      <c r="AY133" s="239" t="s">
        <v>145</v>
      </c>
    </row>
    <row r="134" s="2" customFormat="1" ht="16.5" customHeight="1">
      <c r="A134" s="34"/>
      <c r="B134" s="35"/>
      <c r="C134" s="251" t="s">
        <v>172</v>
      </c>
      <c r="D134" s="251" t="s">
        <v>173</v>
      </c>
      <c r="E134" s="252" t="s">
        <v>174</v>
      </c>
      <c r="F134" s="253" t="s">
        <v>175</v>
      </c>
      <c r="G134" s="254" t="s">
        <v>176</v>
      </c>
      <c r="H134" s="255">
        <v>305.44900000000001</v>
      </c>
      <c r="I134" s="256"/>
      <c r="J134" s="257">
        <f>ROUND(I134*H134,2)</f>
        <v>0</v>
      </c>
      <c r="K134" s="258"/>
      <c r="L134" s="259"/>
      <c r="M134" s="260" t="s">
        <v>1</v>
      </c>
      <c r="N134" s="261" t="s">
        <v>42</v>
      </c>
      <c r="O134" s="87"/>
      <c r="P134" s="221">
        <f>O134*H134</f>
        <v>0</v>
      </c>
      <c r="Q134" s="221">
        <v>1</v>
      </c>
      <c r="R134" s="221">
        <f>Q134*H134</f>
        <v>305.44900000000001</v>
      </c>
      <c r="S134" s="221">
        <v>0</v>
      </c>
      <c r="T134" s="222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23" t="s">
        <v>177</v>
      </c>
      <c r="AT134" s="223" t="s">
        <v>173</v>
      </c>
      <c r="AU134" s="223" t="s">
        <v>77</v>
      </c>
      <c r="AY134" s="13" t="s">
        <v>145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3" t="s">
        <v>84</v>
      </c>
      <c r="BK134" s="224">
        <f>ROUND(I134*H134,2)</f>
        <v>0</v>
      </c>
      <c r="BL134" s="13" t="s">
        <v>177</v>
      </c>
      <c r="BM134" s="223" t="s">
        <v>674</v>
      </c>
    </row>
    <row r="135" s="2" customFormat="1">
      <c r="A135" s="34"/>
      <c r="B135" s="35"/>
      <c r="C135" s="36"/>
      <c r="D135" s="225" t="s">
        <v>147</v>
      </c>
      <c r="E135" s="36"/>
      <c r="F135" s="226" t="s">
        <v>175</v>
      </c>
      <c r="G135" s="36"/>
      <c r="H135" s="36"/>
      <c r="I135" s="150"/>
      <c r="J135" s="36"/>
      <c r="K135" s="36"/>
      <c r="L135" s="40"/>
      <c r="M135" s="227"/>
      <c r="N135" s="228"/>
      <c r="O135" s="87"/>
      <c r="P135" s="87"/>
      <c r="Q135" s="87"/>
      <c r="R135" s="87"/>
      <c r="S135" s="87"/>
      <c r="T135" s="88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3" t="s">
        <v>147</v>
      </c>
      <c r="AU135" s="13" t="s">
        <v>77</v>
      </c>
    </row>
    <row r="136" s="10" customFormat="1">
      <c r="A136" s="10"/>
      <c r="B136" s="229"/>
      <c r="C136" s="230"/>
      <c r="D136" s="225" t="s">
        <v>149</v>
      </c>
      <c r="E136" s="231" t="s">
        <v>1</v>
      </c>
      <c r="F136" s="232" t="s">
        <v>675</v>
      </c>
      <c r="G136" s="230"/>
      <c r="H136" s="233">
        <v>305.44900000000001</v>
      </c>
      <c r="I136" s="234"/>
      <c r="J136" s="230"/>
      <c r="K136" s="230"/>
      <c r="L136" s="235"/>
      <c r="M136" s="236"/>
      <c r="N136" s="237"/>
      <c r="O136" s="237"/>
      <c r="P136" s="237"/>
      <c r="Q136" s="237"/>
      <c r="R136" s="237"/>
      <c r="S136" s="237"/>
      <c r="T136" s="238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T136" s="239" t="s">
        <v>149</v>
      </c>
      <c r="AU136" s="239" t="s">
        <v>77</v>
      </c>
      <c r="AV136" s="10" t="s">
        <v>86</v>
      </c>
      <c r="AW136" s="10" t="s">
        <v>32</v>
      </c>
      <c r="AX136" s="10" t="s">
        <v>84</v>
      </c>
      <c r="AY136" s="239" t="s">
        <v>145</v>
      </c>
    </row>
    <row r="137" s="2" customFormat="1" ht="16.5" customHeight="1">
      <c r="A137" s="34"/>
      <c r="B137" s="35"/>
      <c r="C137" s="211" t="s">
        <v>180</v>
      </c>
      <c r="D137" s="211" t="s">
        <v>140</v>
      </c>
      <c r="E137" s="212" t="s">
        <v>181</v>
      </c>
      <c r="F137" s="213" t="s">
        <v>182</v>
      </c>
      <c r="G137" s="214" t="s">
        <v>183</v>
      </c>
      <c r="H137" s="215">
        <v>397</v>
      </c>
      <c r="I137" s="216"/>
      <c r="J137" s="217">
        <f>ROUND(I137*H137,2)</f>
        <v>0</v>
      </c>
      <c r="K137" s="218"/>
      <c r="L137" s="40"/>
      <c r="M137" s="219" t="s">
        <v>1</v>
      </c>
      <c r="N137" s="220" t="s">
        <v>42</v>
      </c>
      <c r="O137" s="87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23" t="s">
        <v>144</v>
      </c>
      <c r="AT137" s="223" t="s">
        <v>140</v>
      </c>
      <c r="AU137" s="223" t="s">
        <v>77</v>
      </c>
      <c r="AY137" s="13" t="s">
        <v>145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3" t="s">
        <v>84</v>
      </c>
      <c r="BK137" s="224">
        <f>ROUND(I137*H137,2)</f>
        <v>0</v>
      </c>
      <c r="BL137" s="13" t="s">
        <v>144</v>
      </c>
      <c r="BM137" s="223" t="s">
        <v>676</v>
      </c>
    </row>
    <row r="138" s="2" customFormat="1">
      <c r="A138" s="34"/>
      <c r="B138" s="35"/>
      <c r="C138" s="36"/>
      <c r="D138" s="225" t="s">
        <v>147</v>
      </c>
      <c r="E138" s="36"/>
      <c r="F138" s="226" t="s">
        <v>185</v>
      </c>
      <c r="G138" s="36"/>
      <c r="H138" s="36"/>
      <c r="I138" s="150"/>
      <c r="J138" s="36"/>
      <c r="K138" s="36"/>
      <c r="L138" s="40"/>
      <c r="M138" s="227"/>
      <c r="N138" s="228"/>
      <c r="O138" s="87"/>
      <c r="P138" s="87"/>
      <c r="Q138" s="87"/>
      <c r="R138" s="87"/>
      <c r="S138" s="87"/>
      <c r="T138" s="88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3" t="s">
        <v>147</v>
      </c>
      <c r="AU138" s="13" t="s">
        <v>77</v>
      </c>
    </row>
    <row r="139" s="2" customFormat="1" ht="16.5" customHeight="1">
      <c r="A139" s="34"/>
      <c r="B139" s="35"/>
      <c r="C139" s="211" t="s">
        <v>186</v>
      </c>
      <c r="D139" s="211" t="s">
        <v>140</v>
      </c>
      <c r="E139" s="212" t="s">
        <v>677</v>
      </c>
      <c r="F139" s="213" t="s">
        <v>678</v>
      </c>
      <c r="G139" s="214" t="s">
        <v>189</v>
      </c>
      <c r="H139" s="215">
        <v>18</v>
      </c>
      <c r="I139" s="216"/>
      <c r="J139" s="217">
        <f>ROUND(I139*H139,2)</f>
        <v>0</v>
      </c>
      <c r="K139" s="218"/>
      <c r="L139" s="40"/>
      <c r="M139" s="219" t="s">
        <v>1</v>
      </c>
      <c r="N139" s="220" t="s">
        <v>42</v>
      </c>
      <c r="O139" s="87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23" t="s">
        <v>144</v>
      </c>
      <c r="AT139" s="223" t="s">
        <v>140</v>
      </c>
      <c r="AU139" s="223" t="s">
        <v>77</v>
      </c>
      <c r="AY139" s="13" t="s">
        <v>145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3" t="s">
        <v>84</v>
      </c>
      <c r="BK139" s="224">
        <f>ROUND(I139*H139,2)</f>
        <v>0</v>
      </c>
      <c r="BL139" s="13" t="s">
        <v>144</v>
      </c>
      <c r="BM139" s="223" t="s">
        <v>679</v>
      </c>
    </row>
    <row r="140" s="2" customFormat="1">
      <c r="A140" s="34"/>
      <c r="B140" s="35"/>
      <c r="C140" s="36"/>
      <c r="D140" s="225" t="s">
        <v>147</v>
      </c>
      <c r="E140" s="36"/>
      <c r="F140" s="226" t="s">
        <v>680</v>
      </c>
      <c r="G140" s="36"/>
      <c r="H140" s="36"/>
      <c r="I140" s="150"/>
      <c r="J140" s="36"/>
      <c r="K140" s="36"/>
      <c r="L140" s="40"/>
      <c r="M140" s="227"/>
      <c r="N140" s="228"/>
      <c r="O140" s="87"/>
      <c r="P140" s="87"/>
      <c r="Q140" s="87"/>
      <c r="R140" s="87"/>
      <c r="S140" s="87"/>
      <c r="T140" s="88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3" t="s">
        <v>147</v>
      </c>
      <c r="AU140" s="13" t="s">
        <v>77</v>
      </c>
    </row>
    <row r="141" s="2" customFormat="1" ht="16.5" customHeight="1">
      <c r="A141" s="34"/>
      <c r="B141" s="35"/>
      <c r="C141" s="211" t="s">
        <v>192</v>
      </c>
      <c r="D141" s="211" t="s">
        <v>140</v>
      </c>
      <c r="E141" s="212" t="s">
        <v>193</v>
      </c>
      <c r="F141" s="213" t="s">
        <v>194</v>
      </c>
      <c r="G141" s="214" t="s">
        <v>195</v>
      </c>
      <c r="H141" s="215">
        <v>476</v>
      </c>
      <c r="I141" s="216"/>
      <c r="J141" s="217">
        <f>ROUND(I141*H141,2)</f>
        <v>0</v>
      </c>
      <c r="K141" s="218"/>
      <c r="L141" s="40"/>
      <c r="M141" s="219" t="s">
        <v>1</v>
      </c>
      <c r="N141" s="220" t="s">
        <v>42</v>
      </c>
      <c r="O141" s="87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23" t="s">
        <v>144</v>
      </c>
      <c r="AT141" s="223" t="s">
        <v>140</v>
      </c>
      <c r="AU141" s="223" t="s">
        <v>77</v>
      </c>
      <c r="AY141" s="13" t="s">
        <v>145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3" t="s">
        <v>84</v>
      </c>
      <c r="BK141" s="224">
        <f>ROUND(I141*H141,2)</f>
        <v>0</v>
      </c>
      <c r="BL141" s="13" t="s">
        <v>144</v>
      </c>
      <c r="BM141" s="223" t="s">
        <v>681</v>
      </c>
    </row>
    <row r="142" s="2" customFormat="1">
      <c r="A142" s="34"/>
      <c r="B142" s="35"/>
      <c r="C142" s="36"/>
      <c r="D142" s="225" t="s">
        <v>147</v>
      </c>
      <c r="E142" s="36"/>
      <c r="F142" s="226" t="s">
        <v>197</v>
      </c>
      <c r="G142" s="36"/>
      <c r="H142" s="36"/>
      <c r="I142" s="150"/>
      <c r="J142" s="36"/>
      <c r="K142" s="36"/>
      <c r="L142" s="40"/>
      <c r="M142" s="227"/>
      <c r="N142" s="228"/>
      <c r="O142" s="87"/>
      <c r="P142" s="87"/>
      <c r="Q142" s="87"/>
      <c r="R142" s="87"/>
      <c r="S142" s="87"/>
      <c r="T142" s="88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3" t="s">
        <v>147</v>
      </c>
      <c r="AU142" s="13" t="s">
        <v>77</v>
      </c>
    </row>
    <row r="143" s="2" customFormat="1" ht="16.5" customHeight="1">
      <c r="A143" s="34"/>
      <c r="B143" s="35"/>
      <c r="C143" s="211" t="s">
        <v>199</v>
      </c>
      <c r="D143" s="211" t="s">
        <v>140</v>
      </c>
      <c r="E143" s="212" t="s">
        <v>224</v>
      </c>
      <c r="F143" s="213" t="s">
        <v>225</v>
      </c>
      <c r="G143" s="214" t="s">
        <v>183</v>
      </c>
      <c r="H143" s="215">
        <v>95</v>
      </c>
      <c r="I143" s="216"/>
      <c r="J143" s="217">
        <f>ROUND(I143*H143,2)</f>
        <v>0</v>
      </c>
      <c r="K143" s="218"/>
      <c r="L143" s="40"/>
      <c r="M143" s="219" t="s">
        <v>1</v>
      </c>
      <c r="N143" s="220" t="s">
        <v>42</v>
      </c>
      <c r="O143" s="87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23" t="s">
        <v>144</v>
      </c>
      <c r="AT143" s="223" t="s">
        <v>140</v>
      </c>
      <c r="AU143" s="223" t="s">
        <v>77</v>
      </c>
      <c r="AY143" s="13" t="s">
        <v>145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3" t="s">
        <v>84</v>
      </c>
      <c r="BK143" s="224">
        <f>ROUND(I143*H143,2)</f>
        <v>0</v>
      </c>
      <c r="BL143" s="13" t="s">
        <v>144</v>
      </c>
      <c r="BM143" s="223" t="s">
        <v>682</v>
      </c>
    </row>
    <row r="144" s="2" customFormat="1">
      <c r="A144" s="34"/>
      <c r="B144" s="35"/>
      <c r="C144" s="36"/>
      <c r="D144" s="225" t="s">
        <v>147</v>
      </c>
      <c r="E144" s="36"/>
      <c r="F144" s="226" t="s">
        <v>227</v>
      </c>
      <c r="G144" s="36"/>
      <c r="H144" s="36"/>
      <c r="I144" s="150"/>
      <c r="J144" s="36"/>
      <c r="K144" s="36"/>
      <c r="L144" s="40"/>
      <c r="M144" s="227"/>
      <c r="N144" s="228"/>
      <c r="O144" s="87"/>
      <c r="P144" s="87"/>
      <c r="Q144" s="87"/>
      <c r="R144" s="87"/>
      <c r="S144" s="87"/>
      <c r="T144" s="88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3" t="s">
        <v>147</v>
      </c>
      <c r="AU144" s="13" t="s">
        <v>77</v>
      </c>
    </row>
    <row r="145" s="2" customFormat="1" ht="16.5" customHeight="1">
      <c r="A145" s="34"/>
      <c r="B145" s="35"/>
      <c r="C145" s="211" t="s">
        <v>206</v>
      </c>
      <c r="D145" s="211" t="s">
        <v>140</v>
      </c>
      <c r="E145" s="212" t="s">
        <v>229</v>
      </c>
      <c r="F145" s="213" t="s">
        <v>230</v>
      </c>
      <c r="G145" s="214" t="s">
        <v>231</v>
      </c>
      <c r="H145" s="215">
        <v>2</v>
      </c>
      <c r="I145" s="216"/>
      <c r="J145" s="217">
        <f>ROUND(I145*H145,2)</f>
        <v>0</v>
      </c>
      <c r="K145" s="218"/>
      <c r="L145" s="40"/>
      <c r="M145" s="219" t="s">
        <v>1</v>
      </c>
      <c r="N145" s="220" t="s">
        <v>42</v>
      </c>
      <c r="O145" s="87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23" t="s">
        <v>144</v>
      </c>
      <c r="AT145" s="223" t="s">
        <v>140</v>
      </c>
      <c r="AU145" s="223" t="s">
        <v>77</v>
      </c>
      <c r="AY145" s="13" t="s">
        <v>145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3" t="s">
        <v>84</v>
      </c>
      <c r="BK145" s="224">
        <f>ROUND(I145*H145,2)</f>
        <v>0</v>
      </c>
      <c r="BL145" s="13" t="s">
        <v>144</v>
      </c>
      <c r="BM145" s="223" t="s">
        <v>683</v>
      </c>
    </row>
    <row r="146" s="2" customFormat="1">
      <c r="A146" s="34"/>
      <c r="B146" s="35"/>
      <c r="C146" s="36"/>
      <c r="D146" s="225" t="s">
        <v>147</v>
      </c>
      <c r="E146" s="36"/>
      <c r="F146" s="226" t="s">
        <v>233</v>
      </c>
      <c r="G146" s="36"/>
      <c r="H146" s="36"/>
      <c r="I146" s="150"/>
      <c r="J146" s="36"/>
      <c r="K146" s="36"/>
      <c r="L146" s="40"/>
      <c r="M146" s="227"/>
      <c r="N146" s="228"/>
      <c r="O146" s="87"/>
      <c r="P146" s="87"/>
      <c r="Q146" s="87"/>
      <c r="R146" s="87"/>
      <c r="S146" s="87"/>
      <c r="T146" s="88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3" t="s">
        <v>147</v>
      </c>
      <c r="AU146" s="13" t="s">
        <v>77</v>
      </c>
    </row>
    <row r="147" s="2" customFormat="1" ht="16.5" customHeight="1">
      <c r="A147" s="34"/>
      <c r="B147" s="35"/>
      <c r="C147" s="211" t="s">
        <v>212</v>
      </c>
      <c r="D147" s="211" t="s">
        <v>140</v>
      </c>
      <c r="E147" s="212" t="s">
        <v>234</v>
      </c>
      <c r="F147" s="213" t="s">
        <v>235</v>
      </c>
      <c r="G147" s="214" t="s">
        <v>231</v>
      </c>
      <c r="H147" s="215">
        <v>8</v>
      </c>
      <c r="I147" s="216"/>
      <c r="J147" s="217">
        <f>ROUND(I147*H147,2)</f>
        <v>0</v>
      </c>
      <c r="K147" s="218"/>
      <c r="L147" s="40"/>
      <c r="M147" s="219" t="s">
        <v>1</v>
      </c>
      <c r="N147" s="220" t="s">
        <v>42</v>
      </c>
      <c r="O147" s="87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23" t="s">
        <v>144</v>
      </c>
      <c r="AT147" s="223" t="s">
        <v>140</v>
      </c>
      <c r="AU147" s="223" t="s">
        <v>77</v>
      </c>
      <c r="AY147" s="13" t="s">
        <v>145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3" t="s">
        <v>84</v>
      </c>
      <c r="BK147" s="224">
        <f>ROUND(I147*H147,2)</f>
        <v>0</v>
      </c>
      <c r="BL147" s="13" t="s">
        <v>144</v>
      </c>
      <c r="BM147" s="223" t="s">
        <v>684</v>
      </c>
    </row>
    <row r="148" s="2" customFormat="1">
      <c r="A148" s="34"/>
      <c r="B148" s="35"/>
      <c r="C148" s="36"/>
      <c r="D148" s="225" t="s">
        <v>147</v>
      </c>
      <c r="E148" s="36"/>
      <c r="F148" s="226" t="s">
        <v>237</v>
      </c>
      <c r="G148" s="36"/>
      <c r="H148" s="36"/>
      <c r="I148" s="150"/>
      <c r="J148" s="36"/>
      <c r="K148" s="36"/>
      <c r="L148" s="40"/>
      <c r="M148" s="227"/>
      <c r="N148" s="228"/>
      <c r="O148" s="87"/>
      <c r="P148" s="87"/>
      <c r="Q148" s="87"/>
      <c r="R148" s="87"/>
      <c r="S148" s="87"/>
      <c r="T148" s="88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3" t="s">
        <v>147</v>
      </c>
      <c r="AU148" s="13" t="s">
        <v>77</v>
      </c>
    </row>
    <row r="149" s="2" customFormat="1" ht="16.5" customHeight="1">
      <c r="A149" s="34"/>
      <c r="B149" s="35"/>
      <c r="C149" s="211" t="s">
        <v>219</v>
      </c>
      <c r="D149" s="211" t="s">
        <v>140</v>
      </c>
      <c r="E149" s="212" t="s">
        <v>239</v>
      </c>
      <c r="F149" s="213" t="s">
        <v>240</v>
      </c>
      <c r="G149" s="214" t="s">
        <v>231</v>
      </c>
      <c r="H149" s="215">
        <v>2</v>
      </c>
      <c r="I149" s="216"/>
      <c r="J149" s="217">
        <f>ROUND(I149*H149,2)</f>
        <v>0</v>
      </c>
      <c r="K149" s="218"/>
      <c r="L149" s="40"/>
      <c r="M149" s="219" t="s">
        <v>1</v>
      </c>
      <c r="N149" s="220" t="s">
        <v>42</v>
      </c>
      <c r="O149" s="87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23" t="s">
        <v>144</v>
      </c>
      <c r="AT149" s="223" t="s">
        <v>140</v>
      </c>
      <c r="AU149" s="223" t="s">
        <v>77</v>
      </c>
      <c r="AY149" s="13" t="s">
        <v>145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3" t="s">
        <v>84</v>
      </c>
      <c r="BK149" s="224">
        <f>ROUND(I149*H149,2)</f>
        <v>0</v>
      </c>
      <c r="BL149" s="13" t="s">
        <v>144</v>
      </c>
      <c r="BM149" s="223" t="s">
        <v>685</v>
      </c>
    </row>
    <row r="150" s="2" customFormat="1">
      <c r="A150" s="34"/>
      <c r="B150" s="35"/>
      <c r="C150" s="36"/>
      <c r="D150" s="225" t="s">
        <v>147</v>
      </c>
      <c r="E150" s="36"/>
      <c r="F150" s="226" t="s">
        <v>242</v>
      </c>
      <c r="G150" s="36"/>
      <c r="H150" s="36"/>
      <c r="I150" s="150"/>
      <c r="J150" s="36"/>
      <c r="K150" s="36"/>
      <c r="L150" s="40"/>
      <c r="M150" s="227"/>
      <c r="N150" s="228"/>
      <c r="O150" s="87"/>
      <c r="P150" s="87"/>
      <c r="Q150" s="87"/>
      <c r="R150" s="87"/>
      <c r="S150" s="87"/>
      <c r="T150" s="88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3" t="s">
        <v>147</v>
      </c>
      <c r="AU150" s="13" t="s">
        <v>77</v>
      </c>
    </row>
    <row r="151" s="2" customFormat="1" ht="16.5" customHeight="1">
      <c r="A151" s="34"/>
      <c r="B151" s="35"/>
      <c r="C151" s="211" t="s">
        <v>223</v>
      </c>
      <c r="D151" s="211" t="s">
        <v>140</v>
      </c>
      <c r="E151" s="212" t="s">
        <v>249</v>
      </c>
      <c r="F151" s="213" t="s">
        <v>250</v>
      </c>
      <c r="G151" s="214" t="s">
        <v>195</v>
      </c>
      <c r="H151" s="215">
        <v>530</v>
      </c>
      <c r="I151" s="216"/>
      <c r="J151" s="217">
        <f>ROUND(I151*H151,2)</f>
        <v>0</v>
      </c>
      <c r="K151" s="218"/>
      <c r="L151" s="40"/>
      <c r="M151" s="219" t="s">
        <v>1</v>
      </c>
      <c r="N151" s="220" t="s">
        <v>42</v>
      </c>
      <c r="O151" s="87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23" t="s">
        <v>144</v>
      </c>
      <c r="AT151" s="223" t="s">
        <v>140</v>
      </c>
      <c r="AU151" s="223" t="s">
        <v>77</v>
      </c>
      <c r="AY151" s="13" t="s">
        <v>145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3" t="s">
        <v>84</v>
      </c>
      <c r="BK151" s="224">
        <f>ROUND(I151*H151,2)</f>
        <v>0</v>
      </c>
      <c r="BL151" s="13" t="s">
        <v>144</v>
      </c>
      <c r="BM151" s="223" t="s">
        <v>686</v>
      </c>
    </row>
    <row r="152" s="2" customFormat="1">
      <c r="A152" s="34"/>
      <c r="B152" s="35"/>
      <c r="C152" s="36"/>
      <c r="D152" s="225" t="s">
        <v>147</v>
      </c>
      <c r="E152" s="36"/>
      <c r="F152" s="226" t="s">
        <v>252</v>
      </c>
      <c r="G152" s="36"/>
      <c r="H152" s="36"/>
      <c r="I152" s="150"/>
      <c r="J152" s="36"/>
      <c r="K152" s="36"/>
      <c r="L152" s="40"/>
      <c r="M152" s="227"/>
      <c r="N152" s="228"/>
      <c r="O152" s="87"/>
      <c r="P152" s="87"/>
      <c r="Q152" s="87"/>
      <c r="R152" s="87"/>
      <c r="S152" s="87"/>
      <c r="T152" s="88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3" t="s">
        <v>147</v>
      </c>
      <c r="AU152" s="13" t="s">
        <v>77</v>
      </c>
    </row>
    <row r="153" s="2" customFormat="1" ht="16.5" customHeight="1">
      <c r="A153" s="34"/>
      <c r="B153" s="35"/>
      <c r="C153" s="211" t="s">
        <v>228</v>
      </c>
      <c r="D153" s="211" t="s">
        <v>140</v>
      </c>
      <c r="E153" s="212" t="s">
        <v>244</v>
      </c>
      <c r="F153" s="213" t="s">
        <v>245</v>
      </c>
      <c r="G153" s="214" t="s">
        <v>195</v>
      </c>
      <c r="H153" s="215">
        <v>530</v>
      </c>
      <c r="I153" s="216"/>
      <c r="J153" s="217">
        <f>ROUND(I153*H153,2)</f>
        <v>0</v>
      </c>
      <c r="K153" s="218"/>
      <c r="L153" s="40"/>
      <c r="M153" s="219" t="s">
        <v>1</v>
      </c>
      <c r="N153" s="220" t="s">
        <v>42</v>
      </c>
      <c r="O153" s="87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23" t="s">
        <v>144</v>
      </c>
      <c r="AT153" s="223" t="s">
        <v>140</v>
      </c>
      <c r="AU153" s="223" t="s">
        <v>77</v>
      </c>
      <c r="AY153" s="13" t="s">
        <v>145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3" t="s">
        <v>84</v>
      </c>
      <c r="BK153" s="224">
        <f>ROUND(I153*H153,2)</f>
        <v>0</v>
      </c>
      <c r="BL153" s="13" t="s">
        <v>144</v>
      </c>
      <c r="BM153" s="223" t="s">
        <v>687</v>
      </c>
    </row>
    <row r="154" s="2" customFormat="1">
      <c r="A154" s="34"/>
      <c r="B154" s="35"/>
      <c r="C154" s="36"/>
      <c r="D154" s="225" t="s">
        <v>147</v>
      </c>
      <c r="E154" s="36"/>
      <c r="F154" s="226" t="s">
        <v>247</v>
      </c>
      <c r="G154" s="36"/>
      <c r="H154" s="36"/>
      <c r="I154" s="150"/>
      <c r="J154" s="36"/>
      <c r="K154" s="36"/>
      <c r="L154" s="40"/>
      <c r="M154" s="227"/>
      <c r="N154" s="228"/>
      <c r="O154" s="87"/>
      <c r="P154" s="87"/>
      <c r="Q154" s="87"/>
      <c r="R154" s="87"/>
      <c r="S154" s="87"/>
      <c r="T154" s="88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3" t="s">
        <v>147</v>
      </c>
      <c r="AU154" s="13" t="s">
        <v>77</v>
      </c>
    </row>
    <row r="155" s="2" customFormat="1" ht="16.5" customHeight="1">
      <c r="A155" s="34"/>
      <c r="B155" s="35"/>
      <c r="C155" s="211" t="s">
        <v>8</v>
      </c>
      <c r="D155" s="211" t="s">
        <v>140</v>
      </c>
      <c r="E155" s="212" t="s">
        <v>254</v>
      </c>
      <c r="F155" s="213" t="s">
        <v>255</v>
      </c>
      <c r="G155" s="214" t="s">
        <v>183</v>
      </c>
      <c r="H155" s="215">
        <v>80</v>
      </c>
      <c r="I155" s="216"/>
      <c r="J155" s="217">
        <f>ROUND(I155*H155,2)</f>
        <v>0</v>
      </c>
      <c r="K155" s="218"/>
      <c r="L155" s="40"/>
      <c r="M155" s="219" t="s">
        <v>1</v>
      </c>
      <c r="N155" s="220" t="s">
        <v>42</v>
      </c>
      <c r="O155" s="87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23" t="s">
        <v>144</v>
      </c>
      <c r="AT155" s="223" t="s">
        <v>140</v>
      </c>
      <c r="AU155" s="223" t="s">
        <v>77</v>
      </c>
      <c r="AY155" s="13" t="s">
        <v>145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3" t="s">
        <v>84</v>
      </c>
      <c r="BK155" s="224">
        <f>ROUND(I155*H155,2)</f>
        <v>0</v>
      </c>
      <c r="BL155" s="13" t="s">
        <v>144</v>
      </c>
      <c r="BM155" s="223" t="s">
        <v>688</v>
      </c>
    </row>
    <row r="156" s="2" customFormat="1">
      <c r="A156" s="34"/>
      <c r="B156" s="35"/>
      <c r="C156" s="36"/>
      <c r="D156" s="225" t="s">
        <v>147</v>
      </c>
      <c r="E156" s="36"/>
      <c r="F156" s="226" t="s">
        <v>257</v>
      </c>
      <c r="G156" s="36"/>
      <c r="H156" s="36"/>
      <c r="I156" s="150"/>
      <c r="J156" s="36"/>
      <c r="K156" s="36"/>
      <c r="L156" s="40"/>
      <c r="M156" s="227"/>
      <c r="N156" s="228"/>
      <c r="O156" s="87"/>
      <c r="P156" s="87"/>
      <c r="Q156" s="87"/>
      <c r="R156" s="87"/>
      <c r="S156" s="87"/>
      <c r="T156" s="88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3" t="s">
        <v>147</v>
      </c>
      <c r="AU156" s="13" t="s">
        <v>77</v>
      </c>
    </row>
    <row r="157" s="2" customFormat="1" ht="16.5" customHeight="1">
      <c r="A157" s="34"/>
      <c r="B157" s="35"/>
      <c r="C157" s="251" t="s">
        <v>238</v>
      </c>
      <c r="D157" s="251" t="s">
        <v>173</v>
      </c>
      <c r="E157" s="252" t="s">
        <v>259</v>
      </c>
      <c r="F157" s="253" t="s">
        <v>260</v>
      </c>
      <c r="G157" s="254" t="s">
        <v>183</v>
      </c>
      <c r="H157" s="255">
        <v>80</v>
      </c>
      <c r="I157" s="256"/>
      <c r="J157" s="257">
        <f>ROUND(I157*H157,2)</f>
        <v>0</v>
      </c>
      <c r="K157" s="258"/>
      <c r="L157" s="259"/>
      <c r="M157" s="260" t="s">
        <v>1</v>
      </c>
      <c r="N157" s="261" t="s">
        <v>42</v>
      </c>
      <c r="O157" s="87"/>
      <c r="P157" s="221">
        <f>O157*H157</f>
        <v>0</v>
      </c>
      <c r="Q157" s="221">
        <v>0.01004</v>
      </c>
      <c r="R157" s="221">
        <f>Q157*H157</f>
        <v>0.80320000000000003</v>
      </c>
      <c r="S157" s="221">
        <v>0</v>
      </c>
      <c r="T157" s="222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23" t="s">
        <v>192</v>
      </c>
      <c r="AT157" s="223" t="s">
        <v>173</v>
      </c>
      <c r="AU157" s="223" t="s">
        <v>77</v>
      </c>
      <c r="AY157" s="13" t="s">
        <v>145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3" t="s">
        <v>84</v>
      </c>
      <c r="BK157" s="224">
        <f>ROUND(I157*H157,2)</f>
        <v>0</v>
      </c>
      <c r="BL157" s="13" t="s">
        <v>144</v>
      </c>
      <c r="BM157" s="223" t="s">
        <v>689</v>
      </c>
    </row>
    <row r="158" s="2" customFormat="1">
      <c r="A158" s="34"/>
      <c r="B158" s="35"/>
      <c r="C158" s="36"/>
      <c r="D158" s="225" t="s">
        <v>147</v>
      </c>
      <c r="E158" s="36"/>
      <c r="F158" s="226" t="s">
        <v>260</v>
      </c>
      <c r="G158" s="36"/>
      <c r="H158" s="36"/>
      <c r="I158" s="150"/>
      <c r="J158" s="36"/>
      <c r="K158" s="36"/>
      <c r="L158" s="40"/>
      <c r="M158" s="227"/>
      <c r="N158" s="228"/>
      <c r="O158" s="87"/>
      <c r="P158" s="87"/>
      <c r="Q158" s="87"/>
      <c r="R158" s="87"/>
      <c r="S158" s="87"/>
      <c r="T158" s="88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3" t="s">
        <v>147</v>
      </c>
      <c r="AU158" s="13" t="s">
        <v>77</v>
      </c>
    </row>
    <row r="159" s="2" customFormat="1" ht="16.5" customHeight="1">
      <c r="A159" s="34"/>
      <c r="B159" s="35"/>
      <c r="C159" s="211" t="s">
        <v>243</v>
      </c>
      <c r="D159" s="211" t="s">
        <v>140</v>
      </c>
      <c r="E159" s="212" t="s">
        <v>262</v>
      </c>
      <c r="F159" s="213" t="s">
        <v>263</v>
      </c>
      <c r="G159" s="214" t="s">
        <v>164</v>
      </c>
      <c r="H159" s="215">
        <v>0.55000000000000004</v>
      </c>
      <c r="I159" s="216"/>
      <c r="J159" s="217">
        <f>ROUND(I159*H159,2)</f>
        <v>0</v>
      </c>
      <c r="K159" s="218"/>
      <c r="L159" s="40"/>
      <c r="M159" s="219" t="s">
        <v>1</v>
      </c>
      <c r="N159" s="220" t="s">
        <v>42</v>
      </c>
      <c r="O159" s="87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23" t="s">
        <v>144</v>
      </c>
      <c r="AT159" s="223" t="s">
        <v>140</v>
      </c>
      <c r="AU159" s="223" t="s">
        <v>77</v>
      </c>
      <c r="AY159" s="13" t="s">
        <v>145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3" t="s">
        <v>84</v>
      </c>
      <c r="BK159" s="224">
        <f>ROUND(I159*H159,2)</f>
        <v>0</v>
      </c>
      <c r="BL159" s="13" t="s">
        <v>144</v>
      </c>
      <c r="BM159" s="223" t="s">
        <v>690</v>
      </c>
    </row>
    <row r="160" s="2" customFormat="1">
      <c r="A160" s="34"/>
      <c r="B160" s="35"/>
      <c r="C160" s="36"/>
      <c r="D160" s="225" t="s">
        <v>147</v>
      </c>
      <c r="E160" s="36"/>
      <c r="F160" s="226" t="s">
        <v>265</v>
      </c>
      <c r="G160" s="36"/>
      <c r="H160" s="36"/>
      <c r="I160" s="150"/>
      <c r="J160" s="36"/>
      <c r="K160" s="36"/>
      <c r="L160" s="40"/>
      <c r="M160" s="227"/>
      <c r="N160" s="228"/>
      <c r="O160" s="87"/>
      <c r="P160" s="87"/>
      <c r="Q160" s="87"/>
      <c r="R160" s="87"/>
      <c r="S160" s="87"/>
      <c r="T160" s="88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3" t="s">
        <v>147</v>
      </c>
      <c r="AU160" s="13" t="s">
        <v>77</v>
      </c>
    </row>
    <row r="161" s="2" customFormat="1" ht="16.5" customHeight="1">
      <c r="A161" s="34"/>
      <c r="B161" s="35"/>
      <c r="C161" s="211" t="s">
        <v>248</v>
      </c>
      <c r="D161" s="211" t="s">
        <v>140</v>
      </c>
      <c r="E161" s="212" t="s">
        <v>267</v>
      </c>
      <c r="F161" s="213" t="s">
        <v>268</v>
      </c>
      <c r="G161" s="214" t="s">
        <v>157</v>
      </c>
      <c r="H161" s="215">
        <v>35</v>
      </c>
      <c r="I161" s="216"/>
      <c r="J161" s="217">
        <f>ROUND(I161*H161,2)</f>
        <v>0</v>
      </c>
      <c r="K161" s="218"/>
      <c r="L161" s="40"/>
      <c r="M161" s="219" t="s">
        <v>1</v>
      </c>
      <c r="N161" s="220" t="s">
        <v>42</v>
      </c>
      <c r="O161" s="87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23" t="s">
        <v>144</v>
      </c>
      <c r="AT161" s="223" t="s">
        <v>140</v>
      </c>
      <c r="AU161" s="223" t="s">
        <v>77</v>
      </c>
      <c r="AY161" s="13" t="s">
        <v>145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3" t="s">
        <v>84</v>
      </c>
      <c r="BK161" s="224">
        <f>ROUND(I161*H161,2)</f>
        <v>0</v>
      </c>
      <c r="BL161" s="13" t="s">
        <v>144</v>
      </c>
      <c r="BM161" s="223" t="s">
        <v>691</v>
      </c>
    </row>
    <row r="162" s="2" customFormat="1">
      <c r="A162" s="34"/>
      <c r="B162" s="35"/>
      <c r="C162" s="36"/>
      <c r="D162" s="225" t="s">
        <v>147</v>
      </c>
      <c r="E162" s="36"/>
      <c r="F162" s="226" t="s">
        <v>270</v>
      </c>
      <c r="G162" s="36"/>
      <c r="H162" s="36"/>
      <c r="I162" s="150"/>
      <c r="J162" s="36"/>
      <c r="K162" s="36"/>
      <c r="L162" s="40"/>
      <c r="M162" s="227"/>
      <c r="N162" s="228"/>
      <c r="O162" s="87"/>
      <c r="P162" s="87"/>
      <c r="Q162" s="87"/>
      <c r="R162" s="87"/>
      <c r="S162" s="87"/>
      <c r="T162" s="88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3" t="s">
        <v>147</v>
      </c>
      <c r="AU162" s="13" t="s">
        <v>77</v>
      </c>
    </row>
    <row r="163" s="10" customFormat="1">
      <c r="A163" s="10"/>
      <c r="B163" s="229"/>
      <c r="C163" s="230"/>
      <c r="D163" s="225" t="s">
        <v>149</v>
      </c>
      <c r="E163" s="231" t="s">
        <v>1</v>
      </c>
      <c r="F163" s="232" t="s">
        <v>692</v>
      </c>
      <c r="G163" s="230"/>
      <c r="H163" s="233">
        <v>35</v>
      </c>
      <c r="I163" s="234"/>
      <c r="J163" s="230"/>
      <c r="K163" s="230"/>
      <c r="L163" s="235"/>
      <c r="M163" s="236"/>
      <c r="N163" s="237"/>
      <c r="O163" s="237"/>
      <c r="P163" s="237"/>
      <c r="Q163" s="237"/>
      <c r="R163" s="237"/>
      <c r="S163" s="237"/>
      <c r="T163" s="238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T163" s="239" t="s">
        <v>149</v>
      </c>
      <c r="AU163" s="239" t="s">
        <v>77</v>
      </c>
      <c r="AV163" s="10" t="s">
        <v>86</v>
      </c>
      <c r="AW163" s="10" t="s">
        <v>32</v>
      </c>
      <c r="AX163" s="10" t="s">
        <v>84</v>
      </c>
      <c r="AY163" s="239" t="s">
        <v>145</v>
      </c>
    </row>
    <row r="164" s="2" customFormat="1" ht="16.5" customHeight="1">
      <c r="A164" s="34"/>
      <c r="B164" s="35"/>
      <c r="C164" s="211" t="s">
        <v>253</v>
      </c>
      <c r="D164" s="211" t="s">
        <v>140</v>
      </c>
      <c r="E164" s="212" t="s">
        <v>273</v>
      </c>
      <c r="F164" s="213" t="s">
        <v>274</v>
      </c>
      <c r="G164" s="214" t="s">
        <v>183</v>
      </c>
      <c r="H164" s="215">
        <v>10</v>
      </c>
      <c r="I164" s="216"/>
      <c r="J164" s="217">
        <f>ROUND(I164*H164,2)</f>
        <v>0</v>
      </c>
      <c r="K164" s="218"/>
      <c r="L164" s="40"/>
      <c r="M164" s="219" t="s">
        <v>1</v>
      </c>
      <c r="N164" s="220" t="s">
        <v>42</v>
      </c>
      <c r="O164" s="87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23" t="s">
        <v>144</v>
      </c>
      <c r="AT164" s="223" t="s">
        <v>140</v>
      </c>
      <c r="AU164" s="223" t="s">
        <v>77</v>
      </c>
      <c r="AY164" s="13" t="s">
        <v>145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3" t="s">
        <v>84</v>
      </c>
      <c r="BK164" s="224">
        <f>ROUND(I164*H164,2)</f>
        <v>0</v>
      </c>
      <c r="BL164" s="13" t="s">
        <v>144</v>
      </c>
      <c r="BM164" s="223" t="s">
        <v>693</v>
      </c>
    </row>
    <row r="165" s="2" customFormat="1">
      <c r="A165" s="34"/>
      <c r="B165" s="35"/>
      <c r="C165" s="36"/>
      <c r="D165" s="225" t="s">
        <v>147</v>
      </c>
      <c r="E165" s="36"/>
      <c r="F165" s="226" t="s">
        <v>276</v>
      </c>
      <c r="G165" s="36"/>
      <c r="H165" s="36"/>
      <c r="I165" s="150"/>
      <c r="J165" s="36"/>
      <c r="K165" s="36"/>
      <c r="L165" s="40"/>
      <c r="M165" s="227"/>
      <c r="N165" s="228"/>
      <c r="O165" s="87"/>
      <c r="P165" s="87"/>
      <c r="Q165" s="87"/>
      <c r="R165" s="87"/>
      <c r="S165" s="87"/>
      <c r="T165" s="88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3" t="s">
        <v>147</v>
      </c>
      <c r="AU165" s="13" t="s">
        <v>77</v>
      </c>
    </row>
    <row r="166" s="2" customFormat="1" ht="16.5" customHeight="1">
      <c r="A166" s="34"/>
      <c r="B166" s="35"/>
      <c r="C166" s="251" t="s">
        <v>258</v>
      </c>
      <c r="D166" s="251" t="s">
        <v>173</v>
      </c>
      <c r="E166" s="252" t="s">
        <v>278</v>
      </c>
      <c r="F166" s="253" t="s">
        <v>279</v>
      </c>
      <c r="G166" s="254" t="s">
        <v>183</v>
      </c>
      <c r="H166" s="255">
        <v>10</v>
      </c>
      <c r="I166" s="256"/>
      <c r="J166" s="257">
        <f>ROUND(I166*H166,2)</f>
        <v>0</v>
      </c>
      <c r="K166" s="258"/>
      <c r="L166" s="259"/>
      <c r="M166" s="260" t="s">
        <v>1</v>
      </c>
      <c r="N166" s="261" t="s">
        <v>42</v>
      </c>
      <c r="O166" s="87"/>
      <c r="P166" s="221">
        <f>O166*H166</f>
        <v>0</v>
      </c>
      <c r="Q166" s="221">
        <v>0.17000000000000001</v>
      </c>
      <c r="R166" s="221">
        <f>Q166*H166</f>
        <v>1.7000000000000002</v>
      </c>
      <c r="S166" s="221">
        <v>0</v>
      </c>
      <c r="T166" s="22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23" t="s">
        <v>192</v>
      </c>
      <c r="AT166" s="223" t="s">
        <v>173</v>
      </c>
      <c r="AU166" s="223" t="s">
        <v>77</v>
      </c>
      <c r="AY166" s="13" t="s">
        <v>145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3" t="s">
        <v>84</v>
      </c>
      <c r="BK166" s="224">
        <f>ROUND(I166*H166,2)</f>
        <v>0</v>
      </c>
      <c r="BL166" s="13" t="s">
        <v>144</v>
      </c>
      <c r="BM166" s="223" t="s">
        <v>694</v>
      </c>
    </row>
    <row r="167" s="2" customFormat="1">
      <c r="A167" s="34"/>
      <c r="B167" s="35"/>
      <c r="C167" s="36"/>
      <c r="D167" s="225" t="s">
        <v>147</v>
      </c>
      <c r="E167" s="36"/>
      <c r="F167" s="226" t="s">
        <v>279</v>
      </c>
      <c r="G167" s="36"/>
      <c r="H167" s="36"/>
      <c r="I167" s="150"/>
      <c r="J167" s="36"/>
      <c r="K167" s="36"/>
      <c r="L167" s="40"/>
      <c r="M167" s="227"/>
      <c r="N167" s="228"/>
      <c r="O167" s="87"/>
      <c r="P167" s="87"/>
      <c r="Q167" s="87"/>
      <c r="R167" s="87"/>
      <c r="S167" s="87"/>
      <c r="T167" s="88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3" t="s">
        <v>147</v>
      </c>
      <c r="AU167" s="13" t="s">
        <v>77</v>
      </c>
    </row>
    <row r="168" s="2" customFormat="1" ht="16.5" customHeight="1">
      <c r="A168" s="34"/>
      <c r="B168" s="35"/>
      <c r="C168" s="211" t="s">
        <v>7</v>
      </c>
      <c r="D168" s="211" t="s">
        <v>140</v>
      </c>
      <c r="E168" s="212" t="s">
        <v>282</v>
      </c>
      <c r="F168" s="213" t="s">
        <v>283</v>
      </c>
      <c r="G168" s="214" t="s">
        <v>183</v>
      </c>
      <c r="H168" s="215">
        <v>4</v>
      </c>
      <c r="I168" s="216"/>
      <c r="J168" s="217">
        <f>ROUND(I168*H168,2)</f>
        <v>0</v>
      </c>
      <c r="K168" s="218"/>
      <c r="L168" s="40"/>
      <c r="M168" s="219" t="s">
        <v>1</v>
      </c>
      <c r="N168" s="220" t="s">
        <v>42</v>
      </c>
      <c r="O168" s="87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23" t="s">
        <v>144</v>
      </c>
      <c r="AT168" s="223" t="s">
        <v>140</v>
      </c>
      <c r="AU168" s="223" t="s">
        <v>77</v>
      </c>
      <c r="AY168" s="13" t="s">
        <v>145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3" t="s">
        <v>84</v>
      </c>
      <c r="BK168" s="224">
        <f>ROUND(I168*H168,2)</f>
        <v>0</v>
      </c>
      <c r="BL168" s="13" t="s">
        <v>144</v>
      </c>
      <c r="BM168" s="223" t="s">
        <v>695</v>
      </c>
    </row>
    <row r="169" s="2" customFormat="1">
      <c r="A169" s="34"/>
      <c r="B169" s="35"/>
      <c r="C169" s="36"/>
      <c r="D169" s="225" t="s">
        <v>147</v>
      </c>
      <c r="E169" s="36"/>
      <c r="F169" s="226" t="s">
        <v>285</v>
      </c>
      <c r="G169" s="36"/>
      <c r="H169" s="36"/>
      <c r="I169" s="150"/>
      <c r="J169" s="36"/>
      <c r="K169" s="36"/>
      <c r="L169" s="40"/>
      <c r="M169" s="227"/>
      <c r="N169" s="228"/>
      <c r="O169" s="87"/>
      <c r="P169" s="87"/>
      <c r="Q169" s="87"/>
      <c r="R169" s="87"/>
      <c r="S169" s="87"/>
      <c r="T169" s="88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3" t="s">
        <v>147</v>
      </c>
      <c r="AU169" s="13" t="s">
        <v>77</v>
      </c>
    </row>
    <row r="170" s="2" customFormat="1" ht="16.5" customHeight="1">
      <c r="A170" s="34"/>
      <c r="B170" s="35"/>
      <c r="C170" s="211" t="s">
        <v>266</v>
      </c>
      <c r="D170" s="211" t="s">
        <v>140</v>
      </c>
      <c r="E170" s="212" t="s">
        <v>696</v>
      </c>
      <c r="F170" s="213" t="s">
        <v>697</v>
      </c>
      <c r="G170" s="214" t="s">
        <v>195</v>
      </c>
      <c r="H170" s="215">
        <v>16</v>
      </c>
      <c r="I170" s="216"/>
      <c r="J170" s="217">
        <f>ROUND(I170*H170,2)</f>
        <v>0</v>
      </c>
      <c r="K170" s="218"/>
      <c r="L170" s="40"/>
      <c r="M170" s="219" t="s">
        <v>1</v>
      </c>
      <c r="N170" s="220" t="s">
        <v>42</v>
      </c>
      <c r="O170" s="87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23" t="s">
        <v>144</v>
      </c>
      <c r="AT170" s="223" t="s">
        <v>140</v>
      </c>
      <c r="AU170" s="223" t="s">
        <v>77</v>
      </c>
      <c r="AY170" s="13" t="s">
        <v>145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3" t="s">
        <v>84</v>
      </c>
      <c r="BK170" s="224">
        <f>ROUND(I170*H170,2)</f>
        <v>0</v>
      </c>
      <c r="BL170" s="13" t="s">
        <v>144</v>
      </c>
      <c r="BM170" s="223" t="s">
        <v>698</v>
      </c>
    </row>
    <row r="171" s="2" customFormat="1">
      <c r="A171" s="34"/>
      <c r="B171" s="35"/>
      <c r="C171" s="36"/>
      <c r="D171" s="225" t="s">
        <v>147</v>
      </c>
      <c r="E171" s="36"/>
      <c r="F171" s="226" t="s">
        <v>699</v>
      </c>
      <c r="G171" s="36"/>
      <c r="H171" s="36"/>
      <c r="I171" s="150"/>
      <c r="J171" s="36"/>
      <c r="K171" s="36"/>
      <c r="L171" s="40"/>
      <c r="M171" s="227"/>
      <c r="N171" s="228"/>
      <c r="O171" s="87"/>
      <c r="P171" s="87"/>
      <c r="Q171" s="87"/>
      <c r="R171" s="87"/>
      <c r="S171" s="87"/>
      <c r="T171" s="88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3" t="s">
        <v>147</v>
      </c>
      <c r="AU171" s="13" t="s">
        <v>77</v>
      </c>
    </row>
    <row r="172" s="2" customFormat="1" ht="16.5" customHeight="1">
      <c r="A172" s="34"/>
      <c r="B172" s="35"/>
      <c r="C172" s="211" t="s">
        <v>272</v>
      </c>
      <c r="D172" s="211" t="s">
        <v>140</v>
      </c>
      <c r="E172" s="212" t="s">
        <v>317</v>
      </c>
      <c r="F172" s="213" t="s">
        <v>318</v>
      </c>
      <c r="G172" s="214" t="s">
        <v>183</v>
      </c>
      <c r="H172" s="215">
        <v>4</v>
      </c>
      <c r="I172" s="216"/>
      <c r="J172" s="217">
        <f>ROUND(I172*H172,2)</f>
        <v>0</v>
      </c>
      <c r="K172" s="218"/>
      <c r="L172" s="40"/>
      <c r="M172" s="219" t="s">
        <v>1</v>
      </c>
      <c r="N172" s="220" t="s">
        <v>42</v>
      </c>
      <c r="O172" s="87"/>
      <c r="P172" s="221">
        <f>O172*H172</f>
        <v>0</v>
      </c>
      <c r="Q172" s="221">
        <v>0</v>
      </c>
      <c r="R172" s="221">
        <f>Q172*H172</f>
        <v>0</v>
      </c>
      <c r="S172" s="221">
        <v>0</v>
      </c>
      <c r="T172" s="22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23" t="s">
        <v>144</v>
      </c>
      <c r="AT172" s="223" t="s">
        <v>140</v>
      </c>
      <c r="AU172" s="223" t="s">
        <v>77</v>
      </c>
      <c r="AY172" s="13" t="s">
        <v>145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3" t="s">
        <v>84</v>
      </c>
      <c r="BK172" s="224">
        <f>ROUND(I172*H172,2)</f>
        <v>0</v>
      </c>
      <c r="BL172" s="13" t="s">
        <v>144</v>
      </c>
      <c r="BM172" s="223" t="s">
        <v>700</v>
      </c>
    </row>
    <row r="173" s="2" customFormat="1">
      <c r="A173" s="34"/>
      <c r="B173" s="35"/>
      <c r="C173" s="36"/>
      <c r="D173" s="225" t="s">
        <v>147</v>
      </c>
      <c r="E173" s="36"/>
      <c r="F173" s="226" t="s">
        <v>320</v>
      </c>
      <c r="G173" s="36"/>
      <c r="H173" s="36"/>
      <c r="I173" s="150"/>
      <c r="J173" s="36"/>
      <c r="K173" s="36"/>
      <c r="L173" s="40"/>
      <c r="M173" s="227"/>
      <c r="N173" s="228"/>
      <c r="O173" s="87"/>
      <c r="P173" s="87"/>
      <c r="Q173" s="87"/>
      <c r="R173" s="87"/>
      <c r="S173" s="87"/>
      <c r="T173" s="88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3" t="s">
        <v>147</v>
      </c>
      <c r="AU173" s="13" t="s">
        <v>77</v>
      </c>
    </row>
    <row r="174" s="2" customFormat="1" ht="16.5" customHeight="1">
      <c r="A174" s="34"/>
      <c r="B174" s="35"/>
      <c r="C174" s="211" t="s">
        <v>277</v>
      </c>
      <c r="D174" s="211" t="s">
        <v>140</v>
      </c>
      <c r="E174" s="212" t="s">
        <v>701</v>
      </c>
      <c r="F174" s="213" t="s">
        <v>702</v>
      </c>
      <c r="G174" s="214" t="s">
        <v>195</v>
      </c>
      <c r="H174" s="215">
        <v>16</v>
      </c>
      <c r="I174" s="216"/>
      <c r="J174" s="217">
        <f>ROUND(I174*H174,2)</f>
        <v>0</v>
      </c>
      <c r="K174" s="218"/>
      <c r="L174" s="40"/>
      <c r="M174" s="219" t="s">
        <v>1</v>
      </c>
      <c r="N174" s="220" t="s">
        <v>42</v>
      </c>
      <c r="O174" s="87"/>
      <c r="P174" s="221">
        <f>O174*H174</f>
        <v>0</v>
      </c>
      <c r="Q174" s="221">
        <v>0</v>
      </c>
      <c r="R174" s="221">
        <f>Q174*H174</f>
        <v>0</v>
      </c>
      <c r="S174" s="221">
        <v>0</v>
      </c>
      <c r="T174" s="222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23" t="s">
        <v>144</v>
      </c>
      <c r="AT174" s="223" t="s">
        <v>140</v>
      </c>
      <c r="AU174" s="223" t="s">
        <v>77</v>
      </c>
      <c r="AY174" s="13" t="s">
        <v>145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3" t="s">
        <v>84</v>
      </c>
      <c r="BK174" s="224">
        <f>ROUND(I174*H174,2)</f>
        <v>0</v>
      </c>
      <c r="BL174" s="13" t="s">
        <v>144</v>
      </c>
      <c r="BM174" s="223" t="s">
        <v>703</v>
      </c>
    </row>
    <row r="175" s="2" customFormat="1">
      <c r="A175" s="34"/>
      <c r="B175" s="35"/>
      <c r="C175" s="36"/>
      <c r="D175" s="225" t="s">
        <v>147</v>
      </c>
      <c r="E175" s="36"/>
      <c r="F175" s="226" t="s">
        <v>704</v>
      </c>
      <c r="G175" s="36"/>
      <c r="H175" s="36"/>
      <c r="I175" s="150"/>
      <c r="J175" s="36"/>
      <c r="K175" s="36"/>
      <c r="L175" s="40"/>
      <c r="M175" s="227"/>
      <c r="N175" s="228"/>
      <c r="O175" s="87"/>
      <c r="P175" s="87"/>
      <c r="Q175" s="87"/>
      <c r="R175" s="87"/>
      <c r="S175" s="87"/>
      <c r="T175" s="88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3" t="s">
        <v>147</v>
      </c>
      <c r="AU175" s="13" t="s">
        <v>77</v>
      </c>
    </row>
    <row r="176" s="2" customFormat="1" ht="16.5" customHeight="1">
      <c r="A176" s="34"/>
      <c r="B176" s="35"/>
      <c r="C176" s="211" t="s">
        <v>281</v>
      </c>
      <c r="D176" s="211" t="s">
        <v>140</v>
      </c>
      <c r="E176" s="212" t="s">
        <v>705</v>
      </c>
      <c r="F176" s="213" t="s">
        <v>706</v>
      </c>
      <c r="G176" s="214" t="s">
        <v>143</v>
      </c>
      <c r="H176" s="215">
        <v>40</v>
      </c>
      <c r="I176" s="216"/>
      <c r="J176" s="217">
        <f>ROUND(I176*H176,2)</f>
        <v>0</v>
      </c>
      <c r="K176" s="218"/>
      <c r="L176" s="40"/>
      <c r="M176" s="219" t="s">
        <v>1</v>
      </c>
      <c r="N176" s="220" t="s">
        <v>42</v>
      </c>
      <c r="O176" s="87"/>
      <c r="P176" s="221">
        <f>O176*H176</f>
        <v>0</v>
      </c>
      <c r="Q176" s="221">
        <v>0</v>
      </c>
      <c r="R176" s="221">
        <f>Q176*H176</f>
        <v>0</v>
      </c>
      <c r="S176" s="221">
        <v>0</v>
      </c>
      <c r="T176" s="22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23" t="s">
        <v>144</v>
      </c>
      <c r="AT176" s="223" t="s">
        <v>140</v>
      </c>
      <c r="AU176" s="223" t="s">
        <v>77</v>
      </c>
      <c r="AY176" s="13" t="s">
        <v>145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3" t="s">
        <v>84</v>
      </c>
      <c r="BK176" s="224">
        <f>ROUND(I176*H176,2)</f>
        <v>0</v>
      </c>
      <c r="BL176" s="13" t="s">
        <v>144</v>
      </c>
      <c r="BM176" s="223" t="s">
        <v>707</v>
      </c>
    </row>
    <row r="177" s="2" customFormat="1">
      <c r="A177" s="34"/>
      <c r="B177" s="35"/>
      <c r="C177" s="36"/>
      <c r="D177" s="225" t="s">
        <v>147</v>
      </c>
      <c r="E177" s="36"/>
      <c r="F177" s="226" t="s">
        <v>708</v>
      </c>
      <c r="G177" s="36"/>
      <c r="H177" s="36"/>
      <c r="I177" s="150"/>
      <c r="J177" s="36"/>
      <c r="K177" s="36"/>
      <c r="L177" s="40"/>
      <c r="M177" s="227"/>
      <c r="N177" s="228"/>
      <c r="O177" s="87"/>
      <c r="P177" s="87"/>
      <c r="Q177" s="87"/>
      <c r="R177" s="87"/>
      <c r="S177" s="87"/>
      <c r="T177" s="88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3" t="s">
        <v>147</v>
      </c>
      <c r="AU177" s="13" t="s">
        <v>77</v>
      </c>
    </row>
    <row r="178" s="2" customFormat="1" ht="16.5" customHeight="1">
      <c r="A178" s="34"/>
      <c r="B178" s="35"/>
      <c r="C178" s="211" t="s">
        <v>286</v>
      </c>
      <c r="D178" s="211" t="s">
        <v>140</v>
      </c>
      <c r="E178" s="212" t="s">
        <v>292</v>
      </c>
      <c r="F178" s="213" t="s">
        <v>293</v>
      </c>
      <c r="G178" s="214" t="s">
        <v>143</v>
      </c>
      <c r="H178" s="215">
        <v>52.200000000000003</v>
      </c>
      <c r="I178" s="216"/>
      <c r="J178" s="217">
        <f>ROUND(I178*H178,2)</f>
        <v>0</v>
      </c>
      <c r="K178" s="218"/>
      <c r="L178" s="40"/>
      <c r="M178" s="219" t="s">
        <v>1</v>
      </c>
      <c r="N178" s="220" t="s">
        <v>42</v>
      </c>
      <c r="O178" s="87"/>
      <c r="P178" s="221">
        <f>O178*H178</f>
        <v>0</v>
      </c>
      <c r="Q178" s="221">
        <v>0</v>
      </c>
      <c r="R178" s="221">
        <f>Q178*H178</f>
        <v>0</v>
      </c>
      <c r="S178" s="221">
        <v>0</v>
      </c>
      <c r="T178" s="22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23" t="s">
        <v>144</v>
      </c>
      <c r="AT178" s="223" t="s">
        <v>140</v>
      </c>
      <c r="AU178" s="223" t="s">
        <v>77</v>
      </c>
      <c r="AY178" s="13" t="s">
        <v>145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3" t="s">
        <v>84</v>
      </c>
      <c r="BK178" s="224">
        <f>ROUND(I178*H178,2)</f>
        <v>0</v>
      </c>
      <c r="BL178" s="13" t="s">
        <v>144</v>
      </c>
      <c r="BM178" s="223" t="s">
        <v>709</v>
      </c>
    </row>
    <row r="179" s="2" customFormat="1">
      <c r="A179" s="34"/>
      <c r="B179" s="35"/>
      <c r="C179" s="36"/>
      <c r="D179" s="225" t="s">
        <v>147</v>
      </c>
      <c r="E179" s="36"/>
      <c r="F179" s="226" t="s">
        <v>295</v>
      </c>
      <c r="G179" s="36"/>
      <c r="H179" s="36"/>
      <c r="I179" s="150"/>
      <c r="J179" s="36"/>
      <c r="K179" s="36"/>
      <c r="L179" s="40"/>
      <c r="M179" s="227"/>
      <c r="N179" s="228"/>
      <c r="O179" s="87"/>
      <c r="P179" s="87"/>
      <c r="Q179" s="87"/>
      <c r="R179" s="87"/>
      <c r="S179" s="87"/>
      <c r="T179" s="88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3" t="s">
        <v>147</v>
      </c>
      <c r="AU179" s="13" t="s">
        <v>77</v>
      </c>
    </row>
    <row r="180" s="10" customFormat="1">
      <c r="A180" s="10"/>
      <c r="B180" s="229"/>
      <c r="C180" s="230"/>
      <c r="D180" s="225" t="s">
        <v>149</v>
      </c>
      <c r="E180" s="231" t="s">
        <v>1</v>
      </c>
      <c r="F180" s="232" t="s">
        <v>710</v>
      </c>
      <c r="G180" s="230"/>
      <c r="H180" s="233">
        <v>52.200000000000003</v>
      </c>
      <c r="I180" s="234"/>
      <c r="J180" s="230"/>
      <c r="K180" s="230"/>
      <c r="L180" s="235"/>
      <c r="M180" s="236"/>
      <c r="N180" s="237"/>
      <c r="O180" s="237"/>
      <c r="P180" s="237"/>
      <c r="Q180" s="237"/>
      <c r="R180" s="237"/>
      <c r="S180" s="237"/>
      <c r="T180" s="238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T180" s="239" t="s">
        <v>149</v>
      </c>
      <c r="AU180" s="239" t="s">
        <v>77</v>
      </c>
      <c r="AV180" s="10" t="s">
        <v>86</v>
      </c>
      <c r="AW180" s="10" t="s">
        <v>32</v>
      </c>
      <c r="AX180" s="10" t="s">
        <v>84</v>
      </c>
      <c r="AY180" s="239" t="s">
        <v>145</v>
      </c>
    </row>
    <row r="181" s="2" customFormat="1" ht="16.5" customHeight="1">
      <c r="A181" s="34"/>
      <c r="B181" s="35"/>
      <c r="C181" s="211" t="s">
        <v>291</v>
      </c>
      <c r="D181" s="211" t="s">
        <v>140</v>
      </c>
      <c r="E181" s="212" t="s">
        <v>297</v>
      </c>
      <c r="F181" s="213" t="s">
        <v>298</v>
      </c>
      <c r="G181" s="214" t="s">
        <v>195</v>
      </c>
      <c r="H181" s="215">
        <v>47</v>
      </c>
      <c r="I181" s="216"/>
      <c r="J181" s="217">
        <f>ROUND(I181*H181,2)</f>
        <v>0</v>
      </c>
      <c r="K181" s="218"/>
      <c r="L181" s="40"/>
      <c r="M181" s="219" t="s">
        <v>1</v>
      </c>
      <c r="N181" s="220" t="s">
        <v>42</v>
      </c>
      <c r="O181" s="87"/>
      <c r="P181" s="221">
        <f>O181*H181</f>
        <v>0</v>
      </c>
      <c r="Q181" s="221">
        <v>0</v>
      </c>
      <c r="R181" s="221">
        <f>Q181*H181</f>
        <v>0</v>
      </c>
      <c r="S181" s="221">
        <v>0</v>
      </c>
      <c r="T181" s="22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23" t="s">
        <v>144</v>
      </c>
      <c r="AT181" s="223" t="s">
        <v>140</v>
      </c>
      <c r="AU181" s="223" t="s">
        <v>77</v>
      </c>
      <c r="AY181" s="13" t="s">
        <v>145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3" t="s">
        <v>84</v>
      </c>
      <c r="BK181" s="224">
        <f>ROUND(I181*H181,2)</f>
        <v>0</v>
      </c>
      <c r="BL181" s="13" t="s">
        <v>144</v>
      </c>
      <c r="BM181" s="223" t="s">
        <v>711</v>
      </c>
    </row>
    <row r="182" s="2" customFormat="1">
      <c r="A182" s="34"/>
      <c r="B182" s="35"/>
      <c r="C182" s="36"/>
      <c r="D182" s="225" t="s">
        <v>147</v>
      </c>
      <c r="E182" s="36"/>
      <c r="F182" s="226" t="s">
        <v>300</v>
      </c>
      <c r="G182" s="36"/>
      <c r="H182" s="36"/>
      <c r="I182" s="150"/>
      <c r="J182" s="36"/>
      <c r="K182" s="36"/>
      <c r="L182" s="40"/>
      <c r="M182" s="227"/>
      <c r="N182" s="228"/>
      <c r="O182" s="87"/>
      <c r="P182" s="87"/>
      <c r="Q182" s="87"/>
      <c r="R182" s="87"/>
      <c r="S182" s="87"/>
      <c r="T182" s="88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3" t="s">
        <v>147</v>
      </c>
      <c r="AU182" s="13" t="s">
        <v>77</v>
      </c>
    </row>
    <row r="183" s="2" customFormat="1" ht="16.5" customHeight="1">
      <c r="A183" s="34"/>
      <c r="B183" s="35"/>
      <c r="C183" s="251" t="s">
        <v>296</v>
      </c>
      <c r="D183" s="251" t="s">
        <v>173</v>
      </c>
      <c r="E183" s="252" t="s">
        <v>302</v>
      </c>
      <c r="F183" s="253" t="s">
        <v>303</v>
      </c>
      <c r="G183" s="254" t="s">
        <v>176</v>
      </c>
      <c r="H183" s="255">
        <v>22.968</v>
      </c>
      <c r="I183" s="256"/>
      <c r="J183" s="257">
        <f>ROUND(I183*H183,2)</f>
        <v>0</v>
      </c>
      <c r="K183" s="258"/>
      <c r="L183" s="259"/>
      <c r="M183" s="260" t="s">
        <v>1</v>
      </c>
      <c r="N183" s="261" t="s">
        <v>42</v>
      </c>
      <c r="O183" s="87"/>
      <c r="P183" s="221">
        <f>O183*H183</f>
        <v>0</v>
      </c>
      <c r="Q183" s="221">
        <v>1000</v>
      </c>
      <c r="R183" s="221">
        <f>Q183*H183</f>
        <v>22968</v>
      </c>
      <c r="S183" s="221">
        <v>0</v>
      </c>
      <c r="T183" s="22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23" t="s">
        <v>192</v>
      </c>
      <c r="AT183" s="223" t="s">
        <v>173</v>
      </c>
      <c r="AU183" s="223" t="s">
        <v>77</v>
      </c>
      <c r="AY183" s="13" t="s">
        <v>145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3" t="s">
        <v>84</v>
      </c>
      <c r="BK183" s="224">
        <f>ROUND(I183*H183,2)</f>
        <v>0</v>
      </c>
      <c r="BL183" s="13" t="s">
        <v>144</v>
      </c>
      <c r="BM183" s="223" t="s">
        <v>712</v>
      </c>
    </row>
    <row r="184" s="2" customFormat="1">
      <c r="A184" s="34"/>
      <c r="B184" s="35"/>
      <c r="C184" s="36"/>
      <c r="D184" s="225" t="s">
        <v>147</v>
      </c>
      <c r="E184" s="36"/>
      <c r="F184" s="226" t="s">
        <v>303</v>
      </c>
      <c r="G184" s="36"/>
      <c r="H184" s="36"/>
      <c r="I184" s="150"/>
      <c r="J184" s="36"/>
      <c r="K184" s="36"/>
      <c r="L184" s="40"/>
      <c r="M184" s="227"/>
      <c r="N184" s="228"/>
      <c r="O184" s="87"/>
      <c r="P184" s="87"/>
      <c r="Q184" s="87"/>
      <c r="R184" s="87"/>
      <c r="S184" s="87"/>
      <c r="T184" s="88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3" t="s">
        <v>147</v>
      </c>
      <c r="AU184" s="13" t="s">
        <v>77</v>
      </c>
    </row>
    <row r="185" s="10" customFormat="1">
      <c r="A185" s="10"/>
      <c r="B185" s="229"/>
      <c r="C185" s="230"/>
      <c r="D185" s="225" t="s">
        <v>149</v>
      </c>
      <c r="E185" s="231" t="s">
        <v>1</v>
      </c>
      <c r="F185" s="232" t="s">
        <v>713</v>
      </c>
      <c r="G185" s="230"/>
      <c r="H185" s="233">
        <v>22.968</v>
      </c>
      <c r="I185" s="234"/>
      <c r="J185" s="230"/>
      <c r="K185" s="230"/>
      <c r="L185" s="235"/>
      <c r="M185" s="236"/>
      <c r="N185" s="237"/>
      <c r="O185" s="237"/>
      <c r="P185" s="237"/>
      <c r="Q185" s="237"/>
      <c r="R185" s="237"/>
      <c r="S185" s="237"/>
      <c r="T185" s="238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T185" s="239" t="s">
        <v>149</v>
      </c>
      <c r="AU185" s="239" t="s">
        <v>77</v>
      </c>
      <c r="AV185" s="10" t="s">
        <v>86</v>
      </c>
      <c r="AW185" s="10" t="s">
        <v>32</v>
      </c>
      <c r="AX185" s="10" t="s">
        <v>84</v>
      </c>
      <c r="AY185" s="239" t="s">
        <v>145</v>
      </c>
    </row>
    <row r="186" s="2" customFormat="1" ht="16.5" customHeight="1">
      <c r="A186" s="34"/>
      <c r="B186" s="35"/>
      <c r="C186" s="251" t="s">
        <v>301</v>
      </c>
      <c r="D186" s="251" t="s">
        <v>173</v>
      </c>
      <c r="E186" s="252" t="s">
        <v>307</v>
      </c>
      <c r="F186" s="253" t="s">
        <v>308</v>
      </c>
      <c r="G186" s="254" t="s">
        <v>309</v>
      </c>
      <c r="H186" s="255">
        <v>10</v>
      </c>
      <c r="I186" s="256"/>
      <c r="J186" s="257">
        <f>ROUND(I186*H186,2)</f>
        <v>0</v>
      </c>
      <c r="K186" s="258"/>
      <c r="L186" s="259"/>
      <c r="M186" s="260" t="s">
        <v>1</v>
      </c>
      <c r="N186" s="261" t="s">
        <v>42</v>
      </c>
      <c r="O186" s="87"/>
      <c r="P186" s="221">
        <f>O186*H186</f>
        <v>0</v>
      </c>
      <c r="Q186" s="221">
        <v>0</v>
      </c>
      <c r="R186" s="221">
        <f>Q186*H186</f>
        <v>0</v>
      </c>
      <c r="S186" s="221">
        <v>0</v>
      </c>
      <c r="T186" s="222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23" t="s">
        <v>192</v>
      </c>
      <c r="AT186" s="223" t="s">
        <v>173</v>
      </c>
      <c r="AU186" s="223" t="s">
        <v>77</v>
      </c>
      <c r="AY186" s="13" t="s">
        <v>145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3" t="s">
        <v>84</v>
      </c>
      <c r="BK186" s="224">
        <f>ROUND(I186*H186,2)</f>
        <v>0</v>
      </c>
      <c r="BL186" s="13" t="s">
        <v>144</v>
      </c>
      <c r="BM186" s="223" t="s">
        <v>714</v>
      </c>
    </row>
    <row r="187" s="2" customFormat="1">
      <c r="A187" s="34"/>
      <c r="B187" s="35"/>
      <c r="C187" s="36"/>
      <c r="D187" s="225" t="s">
        <v>147</v>
      </c>
      <c r="E187" s="36"/>
      <c r="F187" s="226" t="s">
        <v>308</v>
      </c>
      <c r="G187" s="36"/>
      <c r="H187" s="36"/>
      <c r="I187" s="150"/>
      <c r="J187" s="36"/>
      <c r="K187" s="36"/>
      <c r="L187" s="40"/>
      <c r="M187" s="227"/>
      <c r="N187" s="228"/>
      <c r="O187" s="87"/>
      <c r="P187" s="87"/>
      <c r="Q187" s="87"/>
      <c r="R187" s="87"/>
      <c r="S187" s="87"/>
      <c r="T187" s="88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3" t="s">
        <v>147</v>
      </c>
      <c r="AU187" s="13" t="s">
        <v>77</v>
      </c>
    </row>
    <row r="188" s="2" customFormat="1" ht="16.5" customHeight="1">
      <c r="A188" s="34"/>
      <c r="B188" s="35"/>
      <c r="C188" s="211" t="s">
        <v>306</v>
      </c>
      <c r="D188" s="211" t="s">
        <v>140</v>
      </c>
      <c r="E188" s="212" t="s">
        <v>312</v>
      </c>
      <c r="F188" s="213" t="s">
        <v>313</v>
      </c>
      <c r="G188" s="214" t="s">
        <v>195</v>
      </c>
      <c r="H188" s="215">
        <v>14.4</v>
      </c>
      <c r="I188" s="216"/>
      <c r="J188" s="217">
        <f>ROUND(I188*H188,2)</f>
        <v>0</v>
      </c>
      <c r="K188" s="218"/>
      <c r="L188" s="40"/>
      <c r="M188" s="219" t="s">
        <v>1</v>
      </c>
      <c r="N188" s="220" t="s">
        <v>42</v>
      </c>
      <c r="O188" s="87"/>
      <c r="P188" s="221">
        <f>O188*H188</f>
        <v>0</v>
      </c>
      <c r="Q188" s="221">
        <v>0</v>
      </c>
      <c r="R188" s="221">
        <f>Q188*H188</f>
        <v>0</v>
      </c>
      <c r="S188" s="221">
        <v>0</v>
      </c>
      <c r="T188" s="22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23" t="s">
        <v>144</v>
      </c>
      <c r="AT188" s="223" t="s">
        <v>140</v>
      </c>
      <c r="AU188" s="223" t="s">
        <v>77</v>
      </c>
      <c r="AY188" s="13" t="s">
        <v>145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3" t="s">
        <v>84</v>
      </c>
      <c r="BK188" s="224">
        <f>ROUND(I188*H188,2)</f>
        <v>0</v>
      </c>
      <c r="BL188" s="13" t="s">
        <v>144</v>
      </c>
      <c r="BM188" s="223" t="s">
        <v>715</v>
      </c>
    </row>
    <row r="189" s="2" customFormat="1">
      <c r="A189" s="34"/>
      <c r="B189" s="35"/>
      <c r="C189" s="36"/>
      <c r="D189" s="225" t="s">
        <v>147</v>
      </c>
      <c r="E189" s="36"/>
      <c r="F189" s="226" t="s">
        <v>315</v>
      </c>
      <c r="G189" s="36"/>
      <c r="H189" s="36"/>
      <c r="I189" s="150"/>
      <c r="J189" s="36"/>
      <c r="K189" s="36"/>
      <c r="L189" s="40"/>
      <c r="M189" s="227"/>
      <c r="N189" s="228"/>
      <c r="O189" s="87"/>
      <c r="P189" s="87"/>
      <c r="Q189" s="87"/>
      <c r="R189" s="87"/>
      <c r="S189" s="87"/>
      <c r="T189" s="88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3" t="s">
        <v>147</v>
      </c>
      <c r="AU189" s="13" t="s">
        <v>77</v>
      </c>
    </row>
    <row r="190" s="10" customFormat="1">
      <c r="A190" s="10"/>
      <c r="B190" s="229"/>
      <c r="C190" s="230"/>
      <c r="D190" s="225" t="s">
        <v>149</v>
      </c>
      <c r="E190" s="231" t="s">
        <v>1</v>
      </c>
      <c r="F190" s="232" t="s">
        <v>716</v>
      </c>
      <c r="G190" s="230"/>
      <c r="H190" s="233">
        <v>14.4</v>
      </c>
      <c r="I190" s="234"/>
      <c r="J190" s="230"/>
      <c r="K190" s="230"/>
      <c r="L190" s="235"/>
      <c r="M190" s="236"/>
      <c r="N190" s="237"/>
      <c r="O190" s="237"/>
      <c r="P190" s="237"/>
      <c r="Q190" s="237"/>
      <c r="R190" s="237"/>
      <c r="S190" s="237"/>
      <c r="T190" s="238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T190" s="239" t="s">
        <v>149</v>
      </c>
      <c r="AU190" s="239" t="s">
        <v>77</v>
      </c>
      <c r="AV190" s="10" t="s">
        <v>86</v>
      </c>
      <c r="AW190" s="10" t="s">
        <v>32</v>
      </c>
      <c r="AX190" s="10" t="s">
        <v>84</v>
      </c>
      <c r="AY190" s="239" t="s">
        <v>145</v>
      </c>
    </row>
    <row r="191" s="2" customFormat="1" ht="16.5" customHeight="1">
      <c r="A191" s="34"/>
      <c r="B191" s="35"/>
      <c r="C191" s="211" t="s">
        <v>311</v>
      </c>
      <c r="D191" s="211" t="s">
        <v>140</v>
      </c>
      <c r="E191" s="212" t="s">
        <v>717</v>
      </c>
      <c r="F191" s="213" t="s">
        <v>718</v>
      </c>
      <c r="G191" s="214" t="s">
        <v>195</v>
      </c>
      <c r="H191" s="215">
        <v>9</v>
      </c>
      <c r="I191" s="216"/>
      <c r="J191" s="217">
        <f>ROUND(I191*H191,2)</f>
        <v>0</v>
      </c>
      <c r="K191" s="218"/>
      <c r="L191" s="40"/>
      <c r="M191" s="219" t="s">
        <v>1</v>
      </c>
      <c r="N191" s="220" t="s">
        <v>42</v>
      </c>
      <c r="O191" s="87"/>
      <c r="P191" s="221">
        <f>O191*H191</f>
        <v>0</v>
      </c>
      <c r="Q191" s="221">
        <v>0</v>
      </c>
      <c r="R191" s="221">
        <f>Q191*H191</f>
        <v>0</v>
      </c>
      <c r="S191" s="221">
        <v>0</v>
      </c>
      <c r="T191" s="222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23" t="s">
        <v>144</v>
      </c>
      <c r="AT191" s="223" t="s">
        <v>140</v>
      </c>
      <c r="AU191" s="223" t="s">
        <v>77</v>
      </c>
      <c r="AY191" s="13" t="s">
        <v>145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3" t="s">
        <v>84</v>
      </c>
      <c r="BK191" s="224">
        <f>ROUND(I191*H191,2)</f>
        <v>0</v>
      </c>
      <c r="BL191" s="13" t="s">
        <v>144</v>
      </c>
      <c r="BM191" s="223" t="s">
        <v>719</v>
      </c>
    </row>
    <row r="192" s="2" customFormat="1">
      <c r="A192" s="34"/>
      <c r="B192" s="35"/>
      <c r="C192" s="36"/>
      <c r="D192" s="225" t="s">
        <v>147</v>
      </c>
      <c r="E192" s="36"/>
      <c r="F192" s="226" t="s">
        <v>720</v>
      </c>
      <c r="G192" s="36"/>
      <c r="H192" s="36"/>
      <c r="I192" s="150"/>
      <c r="J192" s="36"/>
      <c r="K192" s="36"/>
      <c r="L192" s="40"/>
      <c r="M192" s="227"/>
      <c r="N192" s="228"/>
      <c r="O192" s="87"/>
      <c r="P192" s="87"/>
      <c r="Q192" s="87"/>
      <c r="R192" s="87"/>
      <c r="S192" s="87"/>
      <c r="T192" s="88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3" t="s">
        <v>147</v>
      </c>
      <c r="AU192" s="13" t="s">
        <v>77</v>
      </c>
    </row>
    <row r="193" s="2" customFormat="1" ht="16.5" customHeight="1">
      <c r="A193" s="34"/>
      <c r="B193" s="35"/>
      <c r="C193" s="251" t="s">
        <v>316</v>
      </c>
      <c r="D193" s="251" t="s">
        <v>173</v>
      </c>
      <c r="E193" s="252" t="s">
        <v>721</v>
      </c>
      <c r="F193" s="253" t="s">
        <v>722</v>
      </c>
      <c r="G193" s="254" t="s">
        <v>183</v>
      </c>
      <c r="H193" s="255">
        <v>9</v>
      </c>
      <c r="I193" s="256"/>
      <c r="J193" s="257">
        <f>ROUND(I193*H193,2)</f>
        <v>0</v>
      </c>
      <c r="K193" s="258"/>
      <c r="L193" s="259"/>
      <c r="M193" s="260" t="s">
        <v>1</v>
      </c>
      <c r="N193" s="261" t="s">
        <v>42</v>
      </c>
      <c r="O193" s="87"/>
      <c r="P193" s="221">
        <f>O193*H193</f>
        <v>0</v>
      </c>
      <c r="Q193" s="221">
        <v>1.125</v>
      </c>
      <c r="R193" s="221">
        <f>Q193*H193</f>
        <v>10.125</v>
      </c>
      <c r="S193" s="221">
        <v>0</v>
      </c>
      <c r="T193" s="22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23" t="s">
        <v>192</v>
      </c>
      <c r="AT193" s="223" t="s">
        <v>173</v>
      </c>
      <c r="AU193" s="223" t="s">
        <v>77</v>
      </c>
      <c r="AY193" s="13" t="s">
        <v>145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3" t="s">
        <v>84</v>
      </c>
      <c r="BK193" s="224">
        <f>ROUND(I193*H193,2)</f>
        <v>0</v>
      </c>
      <c r="BL193" s="13" t="s">
        <v>144</v>
      </c>
      <c r="BM193" s="223" t="s">
        <v>723</v>
      </c>
    </row>
    <row r="194" s="2" customFormat="1">
      <c r="A194" s="34"/>
      <c r="B194" s="35"/>
      <c r="C194" s="36"/>
      <c r="D194" s="225" t="s">
        <v>147</v>
      </c>
      <c r="E194" s="36"/>
      <c r="F194" s="226" t="s">
        <v>722</v>
      </c>
      <c r="G194" s="36"/>
      <c r="H194" s="36"/>
      <c r="I194" s="150"/>
      <c r="J194" s="36"/>
      <c r="K194" s="36"/>
      <c r="L194" s="40"/>
      <c r="M194" s="227"/>
      <c r="N194" s="228"/>
      <c r="O194" s="87"/>
      <c r="P194" s="87"/>
      <c r="Q194" s="87"/>
      <c r="R194" s="87"/>
      <c r="S194" s="87"/>
      <c r="T194" s="88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3" t="s">
        <v>147</v>
      </c>
      <c r="AU194" s="13" t="s">
        <v>77</v>
      </c>
    </row>
    <row r="195" s="2" customFormat="1" ht="16.5" customHeight="1">
      <c r="A195" s="34"/>
      <c r="B195" s="35"/>
      <c r="C195" s="251" t="s">
        <v>321</v>
      </c>
      <c r="D195" s="251" t="s">
        <v>173</v>
      </c>
      <c r="E195" s="252" t="s">
        <v>724</v>
      </c>
      <c r="F195" s="253" t="s">
        <v>725</v>
      </c>
      <c r="G195" s="254" t="s">
        <v>157</v>
      </c>
      <c r="H195" s="255">
        <v>3</v>
      </c>
      <c r="I195" s="256"/>
      <c r="J195" s="257">
        <f>ROUND(I195*H195,2)</f>
        <v>0</v>
      </c>
      <c r="K195" s="258"/>
      <c r="L195" s="259"/>
      <c r="M195" s="260" t="s">
        <v>1</v>
      </c>
      <c r="N195" s="261" t="s">
        <v>42</v>
      </c>
      <c r="O195" s="87"/>
      <c r="P195" s="221">
        <f>O195*H195</f>
        <v>0</v>
      </c>
      <c r="Q195" s="221">
        <v>2.4289999999999998</v>
      </c>
      <c r="R195" s="221">
        <f>Q195*H195</f>
        <v>7.286999999999999</v>
      </c>
      <c r="S195" s="221">
        <v>0</v>
      </c>
      <c r="T195" s="222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23" t="s">
        <v>192</v>
      </c>
      <c r="AT195" s="223" t="s">
        <v>173</v>
      </c>
      <c r="AU195" s="223" t="s">
        <v>77</v>
      </c>
      <c r="AY195" s="13" t="s">
        <v>145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3" t="s">
        <v>84</v>
      </c>
      <c r="BK195" s="224">
        <f>ROUND(I195*H195,2)</f>
        <v>0</v>
      </c>
      <c r="BL195" s="13" t="s">
        <v>144</v>
      </c>
      <c r="BM195" s="223" t="s">
        <v>726</v>
      </c>
    </row>
    <row r="196" s="2" customFormat="1">
      <c r="A196" s="34"/>
      <c r="B196" s="35"/>
      <c r="C196" s="36"/>
      <c r="D196" s="225" t="s">
        <v>147</v>
      </c>
      <c r="E196" s="36"/>
      <c r="F196" s="226" t="s">
        <v>725</v>
      </c>
      <c r="G196" s="36"/>
      <c r="H196" s="36"/>
      <c r="I196" s="150"/>
      <c r="J196" s="36"/>
      <c r="K196" s="36"/>
      <c r="L196" s="40"/>
      <c r="M196" s="227"/>
      <c r="N196" s="228"/>
      <c r="O196" s="87"/>
      <c r="P196" s="87"/>
      <c r="Q196" s="87"/>
      <c r="R196" s="87"/>
      <c r="S196" s="87"/>
      <c r="T196" s="88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3" t="s">
        <v>147</v>
      </c>
      <c r="AU196" s="13" t="s">
        <v>77</v>
      </c>
    </row>
    <row r="197" s="2" customFormat="1" ht="16.5" customHeight="1">
      <c r="A197" s="34"/>
      <c r="B197" s="35"/>
      <c r="C197" s="211" t="s">
        <v>326</v>
      </c>
      <c r="D197" s="211" t="s">
        <v>140</v>
      </c>
      <c r="E197" s="212" t="s">
        <v>200</v>
      </c>
      <c r="F197" s="213" t="s">
        <v>201</v>
      </c>
      <c r="G197" s="214" t="s">
        <v>176</v>
      </c>
      <c r="H197" s="215">
        <v>31.77</v>
      </c>
      <c r="I197" s="216"/>
      <c r="J197" s="217">
        <f>ROUND(I197*H197,2)</f>
        <v>0</v>
      </c>
      <c r="K197" s="218"/>
      <c r="L197" s="40"/>
      <c r="M197" s="219" t="s">
        <v>1</v>
      </c>
      <c r="N197" s="220" t="s">
        <v>42</v>
      </c>
      <c r="O197" s="87"/>
      <c r="P197" s="221">
        <f>O197*H197</f>
        <v>0</v>
      </c>
      <c r="Q197" s="221">
        <v>0</v>
      </c>
      <c r="R197" s="221">
        <f>Q197*H197</f>
        <v>0</v>
      </c>
      <c r="S197" s="221">
        <v>0</v>
      </c>
      <c r="T197" s="222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23" t="s">
        <v>144</v>
      </c>
      <c r="AT197" s="223" t="s">
        <v>140</v>
      </c>
      <c r="AU197" s="223" t="s">
        <v>77</v>
      </c>
      <c r="AY197" s="13" t="s">
        <v>145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3" t="s">
        <v>84</v>
      </c>
      <c r="BK197" s="224">
        <f>ROUND(I197*H197,2)</f>
        <v>0</v>
      </c>
      <c r="BL197" s="13" t="s">
        <v>144</v>
      </c>
      <c r="BM197" s="223" t="s">
        <v>727</v>
      </c>
    </row>
    <row r="198" s="2" customFormat="1">
      <c r="A198" s="34"/>
      <c r="B198" s="35"/>
      <c r="C198" s="36"/>
      <c r="D198" s="225" t="s">
        <v>147</v>
      </c>
      <c r="E198" s="36"/>
      <c r="F198" s="226" t="s">
        <v>203</v>
      </c>
      <c r="G198" s="36"/>
      <c r="H198" s="36"/>
      <c r="I198" s="150"/>
      <c r="J198" s="36"/>
      <c r="K198" s="36"/>
      <c r="L198" s="40"/>
      <c r="M198" s="227"/>
      <c r="N198" s="228"/>
      <c r="O198" s="87"/>
      <c r="P198" s="87"/>
      <c r="Q198" s="87"/>
      <c r="R198" s="87"/>
      <c r="S198" s="87"/>
      <c r="T198" s="88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3" t="s">
        <v>147</v>
      </c>
      <c r="AU198" s="13" t="s">
        <v>77</v>
      </c>
    </row>
    <row r="199" s="10" customFormat="1">
      <c r="A199" s="10"/>
      <c r="B199" s="229"/>
      <c r="C199" s="230"/>
      <c r="D199" s="225" t="s">
        <v>149</v>
      </c>
      <c r="E199" s="231" t="s">
        <v>1</v>
      </c>
      <c r="F199" s="232" t="s">
        <v>728</v>
      </c>
      <c r="G199" s="230"/>
      <c r="H199" s="233">
        <v>31.77</v>
      </c>
      <c r="I199" s="234"/>
      <c r="J199" s="230"/>
      <c r="K199" s="230"/>
      <c r="L199" s="235"/>
      <c r="M199" s="236"/>
      <c r="N199" s="237"/>
      <c r="O199" s="237"/>
      <c r="P199" s="237"/>
      <c r="Q199" s="237"/>
      <c r="R199" s="237"/>
      <c r="S199" s="237"/>
      <c r="T199" s="238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T199" s="239" t="s">
        <v>149</v>
      </c>
      <c r="AU199" s="239" t="s">
        <v>77</v>
      </c>
      <c r="AV199" s="10" t="s">
        <v>86</v>
      </c>
      <c r="AW199" s="10" t="s">
        <v>32</v>
      </c>
      <c r="AX199" s="10" t="s">
        <v>84</v>
      </c>
      <c r="AY199" s="239" t="s">
        <v>145</v>
      </c>
    </row>
    <row r="200" s="2" customFormat="1" ht="16.5" customHeight="1">
      <c r="A200" s="34"/>
      <c r="B200" s="35"/>
      <c r="C200" s="211" t="s">
        <v>329</v>
      </c>
      <c r="D200" s="211" t="s">
        <v>140</v>
      </c>
      <c r="E200" s="212" t="s">
        <v>330</v>
      </c>
      <c r="F200" s="213" t="s">
        <v>331</v>
      </c>
      <c r="G200" s="214" t="s">
        <v>176</v>
      </c>
      <c r="H200" s="215">
        <v>438.06</v>
      </c>
      <c r="I200" s="216"/>
      <c r="J200" s="217">
        <f>ROUND(I200*H200,2)</f>
        <v>0</v>
      </c>
      <c r="K200" s="218"/>
      <c r="L200" s="40"/>
      <c r="M200" s="219" t="s">
        <v>1</v>
      </c>
      <c r="N200" s="220" t="s">
        <v>42</v>
      </c>
      <c r="O200" s="87"/>
      <c r="P200" s="221">
        <f>O200*H200</f>
        <v>0</v>
      </c>
      <c r="Q200" s="221">
        <v>0</v>
      </c>
      <c r="R200" s="221">
        <f>Q200*H200</f>
        <v>0</v>
      </c>
      <c r="S200" s="221">
        <v>0</v>
      </c>
      <c r="T200" s="222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23" t="s">
        <v>144</v>
      </c>
      <c r="AT200" s="223" t="s">
        <v>140</v>
      </c>
      <c r="AU200" s="223" t="s">
        <v>77</v>
      </c>
      <c r="AY200" s="13" t="s">
        <v>145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3" t="s">
        <v>84</v>
      </c>
      <c r="BK200" s="224">
        <f>ROUND(I200*H200,2)</f>
        <v>0</v>
      </c>
      <c r="BL200" s="13" t="s">
        <v>144</v>
      </c>
      <c r="BM200" s="223" t="s">
        <v>729</v>
      </c>
    </row>
    <row r="201" s="2" customFormat="1">
      <c r="A201" s="34"/>
      <c r="B201" s="35"/>
      <c r="C201" s="36"/>
      <c r="D201" s="225" t="s">
        <v>147</v>
      </c>
      <c r="E201" s="36"/>
      <c r="F201" s="226" t="s">
        <v>333</v>
      </c>
      <c r="G201" s="36"/>
      <c r="H201" s="36"/>
      <c r="I201" s="150"/>
      <c r="J201" s="36"/>
      <c r="K201" s="36"/>
      <c r="L201" s="40"/>
      <c r="M201" s="227"/>
      <c r="N201" s="228"/>
      <c r="O201" s="87"/>
      <c r="P201" s="87"/>
      <c r="Q201" s="87"/>
      <c r="R201" s="87"/>
      <c r="S201" s="87"/>
      <c r="T201" s="88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3" t="s">
        <v>147</v>
      </c>
      <c r="AU201" s="13" t="s">
        <v>77</v>
      </c>
    </row>
    <row r="202" s="10" customFormat="1">
      <c r="A202" s="10"/>
      <c r="B202" s="229"/>
      <c r="C202" s="230"/>
      <c r="D202" s="225" t="s">
        <v>149</v>
      </c>
      <c r="E202" s="231" t="s">
        <v>1</v>
      </c>
      <c r="F202" s="232" t="s">
        <v>730</v>
      </c>
      <c r="G202" s="230"/>
      <c r="H202" s="233">
        <v>438.06</v>
      </c>
      <c r="I202" s="234"/>
      <c r="J202" s="230"/>
      <c r="K202" s="230"/>
      <c r="L202" s="235"/>
      <c r="M202" s="236"/>
      <c r="N202" s="237"/>
      <c r="O202" s="237"/>
      <c r="P202" s="237"/>
      <c r="Q202" s="237"/>
      <c r="R202" s="237"/>
      <c r="S202" s="237"/>
      <c r="T202" s="238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T202" s="239" t="s">
        <v>149</v>
      </c>
      <c r="AU202" s="239" t="s">
        <v>77</v>
      </c>
      <c r="AV202" s="10" t="s">
        <v>86</v>
      </c>
      <c r="AW202" s="10" t="s">
        <v>32</v>
      </c>
      <c r="AX202" s="10" t="s">
        <v>84</v>
      </c>
      <c r="AY202" s="239" t="s">
        <v>145</v>
      </c>
    </row>
    <row r="203" s="2" customFormat="1" ht="16.5" customHeight="1">
      <c r="A203" s="34"/>
      <c r="B203" s="35"/>
      <c r="C203" s="211" t="s">
        <v>335</v>
      </c>
      <c r="D203" s="211" t="s">
        <v>140</v>
      </c>
      <c r="E203" s="212" t="s">
        <v>336</v>
      </c>
      <c r="F203" s="213" t="s">
        <v>337</v>
      </c>
      <c r="G203" s="214" t="s">
        <v>176</v>
      </c>
      <c r="H203" s="215">
        <v>31.77</v>
      </c>
      <c r="I203" s="216"/>
      <c r="J203" s="217">
        <f>ROUND(I203*H203,2)</f>
        <v>0</v>
      </c>
      <c r="K203" s="218"/>
      <c r="L203" s="40"/>
      <c r="M203" s="219" t="s">
        <v>1</v>
      </c>
      <c r="N203" s="220" t="s">
        <v>42</v>
      </c>
      <c r="O203" s="87"/>
      <c r="P203" s="221">
        <f>O203*H203</f>
        <v>0</v>
      </c>
      <c r="Q203" s="221">
        <v>0</v>
      </c>
      <c r="R203" s="221">
        <f>Q203*H203</f>
        <v>0</v>
      </c>
      <c r="S203" s="221">
        <v>0</v>
      </c>
      <c r="T203" s="222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23" t="s">
        <v>144</v>
      </c>
      <c r="AT203" s="223" t="s">
        <v>140</v>
      </c>
      <c r="AU203" s="223" t="s">
        <v>77</v>
      </c>
      <c r="AY203" s="13" t="s">
        <v>145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3" t="s">
        <v>84</v>
      </c>
      <c r="BK203" s="224">
        <f>ROUND(I203*H203,2)</f>
        <v>0</v>
      </c>
      <c r="BL203" s="13" t="s">
        <v>144</v>
      </c>
      <c r="BM203" s="223" t="s">
        <v>731</v>
      </c>
    </row>
    <row r="204" s="2" customFormat="1">
      <c r="A204" s="34"/>
      <c r="B204" s="35"/>
      <c r="C204" s="36"/>
      <c r="D204" s="225" t="s">
        <v>147</v>
      </c>
      <c r="E204" s="36"/>
      <c r="F204" s="226" t="s">
        <v>339</v>
      </c>
      <c r="G204" s="36"/>
      <c r="H204" s="36"/>
      <c r="I204" s="150"/>
      <c r="J204" s="36"/>
      <c r="K204" s="36"/>
      <c r="L204" s="40"/>
      <c r="M204" s="227"/>
      <c r="N204" s="228"/>
      <c r="O204" s="87"/>
      <c r="P204" s="87"/>
      <c r="Q204" s="87"/>
      <c r="R204" s="87"/>
      <c r="S204" s="87"/>
      <c r="T204" s="88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3" t="s">
        <v>147</v>
      </c>
      <c r="AU204" s="13" t="s">
        <v>77</v>
      </c>
    </row>
    <row r="205" s="10" customFormat="1">
      <c r="A205" s="10"/>
      <c r="B205" s="229"/>
      <c r="C205" s="230"/>
      <c r="D205" s="225" t="s">
        <v>149</v>
      </c>
      <c r="E205" s="231" t="s">
        <v>1</v>
      </c>
      <c r="F205" s="232" t="s">
        <v>732</v>
      </c>
      <c r="G205" s="230"/>
      <c r="H205" s="233">
        <v>31.77</v>
      </c>
      <c r="I205" s="234"/>
      <c r="J205" s="230"/>
      <c r="K205" s="230"/>
      <c r="L205" s="235"/>
      <c r="M205" s="236"/>
      <c r="N205" s="237"/>
      <c r="O205" s="237"/>
      <c r="P205" s="237"/>
      <c r="Q205" s="237"/>
      <c r="R205" s="237"/>
      <c r="S205" s="237"/>
      <c r="T205" s="238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T205" s="239" t="s">
        <v>149</v>
      </c>
      <c r="AU205" s="239" t="s">
        <v>77</v>
      </c>
      <c r="AV205" s="10" t="s">
        <v>86</v>
      </c>
      <c r="AW205" s="10" t="s">
        <v>32</v>
      </c>
      <c r="AX205" s="10" t="s">
        <v>84</v>
      </c>
      <c r="AY205" s="239" t="s">
        <v>145</v>
      </c>
    </row>
    <row r="206" s="2" customFormat="1" ht="16.5" customHeight="1">
      <c r="A206" s="34"/>
      <c r="B206" s="35"/>
      <c r="C206" s="211" t="s">
        <v>341</v>
      </c>
      <c r="D206" s="211" t="s">
        <v>140</v>
      </c>
      <c r="E206" s="212" t="s">
        <v>348</v>
      </c>
      <c r="F206" s="213" t="s">
        <v>349</v>
      </c>
      <c r="G206" s="214" t="s">
        <v>176</v>
      </c>
      <c r="H206" s="215">
        <v>0.050000000000000003</v>
      </c>
      <c r="I206" s="216"/>
      <c r="J206" s="217">
        <f>ROUND(I206*H206,2)</f>
        <v>0</v>
      </c>
      <c r="K206" s="218"/>
      <c r="L206" s="40"/>
      <c r="M206" s="219" t="s">
        <v>1</v>
      </c>
      <c r="N206" s="220" t="s">
        <v>42</v>
      </c>
      <c r="O206" s="87"/>
      <c r="P206" s="221">
        <f>O206*H206</f>
        <v>0</v>
      </c>
      <c r="Q206" s="221">
        <v>0</v>
      </c>
      <c r="R206" s="221">
        <f>Q206*H206</f>
        <v>0</v>
      </c>
      <c r="S206" s="221">
        <v>0</v>
      </c>
      <c r="T206" s="222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23" t="s">
        <v>144</v>
      </c>
      <c r="AT206" s="223" t="s">
        <v>140</v>
      </c>
      <c r="AU206" s="223" t="s">
        <v>77</v>
      </c>
      <c r="AY206" s="13" t="s">
        <v>145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3" t="s">
        <v>84</v>
      </c>
      <c r="BK206" s="224">
        <f>ROUND(I206*H206,2)</f>
        <v>0</v>
      </c>
      <c r="BL206" s="13" t="s">
        <v>144</v>
      </c>
      <c r="BM206" s="223" t="s">
        <v>733</v>
      </c>
    </row>
    <row r="207" s="2" customFormat="1">
      <c r="A207" s="34"/>
      <c r="B207" s="35"/>
      <c r="C207" s="36"/>
      <c r="D207" s="225" t="s">
        <v>147</v>
      </c>
      <c r="E207" s="36"/>
      <c r="F207" s="226" t="s">
        <v>351</v>
      </c>
      <c r="G207" s="36"/>
      <c r="H207" s="36"/>
      <c r="I207" s="150"/>
      <c r="J207" s="36"/>
      <c r="K207" s="36"/>
      <c r="L207" s="40"/>
      <c r="M207" s="227"/>
      <c r="N207" s="228"/>
      <c r="O207" s="87"/>
      <c r="P207" s="87"/>
      <c r="Q207" s="87"/>
      <c r="R207" s="87"/>
      <c r="S207" s="87"/>
      <c r="T207" s="88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3" t="s">
        <v>147</v>
      </c>
      <c r="AU207" s="13" t="s">
        <v>77</v>
      </c>
    </row>
    <row r="208" s="2" customFormat="1" ht="16.5" customHeight="1">
      <c r="A208" s="34"/>
      <c r="B208" s="35"/>
      <c r="C208" s="211" t="s">
        <v>347</v>
      </c>
      <c r="D208" s="211" t="s">
        <v>140</v>
      </c>
      <c r="E208" s="212" t="s">
        <v>734</v>
      </c>
      <c r="F208" s="213" t="s">
        <v>735</v>
      </c>
      <c r="G208" s="214" t="s">
        <v>176</v>
      </c>
      <c r="H208" s="215">
        <v>17.600000000000001</v>
      </c>
      <c r="I208" s="216"/>
      <c r="J208" s="217">
        <f>ROUND(I208*H208,2)</f>
        <v>0</v>
      </c>
      <c r="K208" s="218"/>
      <c r="L208" s="40"/>
      <c r="M208" s="219" t="s">
        <v>1</v>
      </c>
      <c r="N208" s="220" t="s">
        <v>42</v>
      </c>
      <c r="O208" s="87"/>
      <c r="P208" s="221">
        <f>O208*H208</f>
        <v>0</v>
      </c>
      <c r="Q208" s="221">
        <v>0</v>
      </c>
      <c r="R208" s="221">
        <f>Q208*H208</f>
        <v>0</v>
      </c>
      <c r="S208" s="221">
        <v>0</v>
      </c>
      <c r="T208" s="22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23" t="s">
        <v>215</v>
      </c>
      <c r="AT208" s="223" t="s">
        <v>140</v>
      </c>
      <c r="AU208" s="223" t="s">
        <v>77</v>
      </c>
      <c r="AY208" s="13" t="s">
        <v>145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3" t="s">
        <v>84</v>
      </c>
      <c r="BK208" s="224">
        <f>ROUND(I208*H208,2)</f>
        <v>0</v>
      </c>
      <c r="BL208" s="13" t="s">
        <v>215</v>
      </c>
      <c r="BM208" s="223" t="s">
        <v>736</v>
      </c>
    </row>
    <row r="209" s="2" customFormat="1">
      <c r="A209" s="34"/>
      <c r="B209" s="35"/>
      <c r="C209" s="36"/>
      <c r="D209" s="225" t="s">
        <v>147</v>
      </c>
      <c r="E209" s="36"/>
      <c r="F209" s="226" t="s">
        <v>737</v>
      </c>
      <c r="G209" s="36"/>
      <c r="H209" s="36"/>
      <c r="I209" s="150"/>
      <c r="J209" s="36"/>
      <c r="K209" s="36"/>
      <c r="L209" s="40"/>
      <c r="M209" s="227"/>
      <c r="N209" s="228"/>
      <c r="O209" s="87"/>
      <c r="P209" s="87"/>
      <c r="Q209" s="87"/>
      <c r="R209" s="87"/>
      <c r="S209" s="87"/>
      <c r="T209" s="88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3" t="s">
        <v>147</v>
      </c>
      <c r="AU209" s="13" t="s">
        <v>77</v>
      </c>
    </row>
    <row r="210" s="10" customFormat="1">
      <c r="A210" s="10"/>
      <c r="B210" s="229"/>
      <c r="C210" s="230"/>
      <c r="D210" s="225" t="s">
        <v>149</v>
      </c>
      <c r="E210" s="231" t="s">
        <v>1</v>
      </c>
      <c r="F210" s="232" t="s">
        <v>738</v>
      </c>
      <c r="G210" s="230"/>
      <c r="H210" s="233">
        <v>17.600000000000001</v>
      </c>
      <c r="I210" s="234"/>
      <c r="J210" s="230"/>
      <c r="K210" s="230"/>
      <c r="L210" s="235"/>
      <c r="M210" s="236"/>
      <c r="N210" s="237"/>
      <c r="O210" s="237"/>
      <c r="P210" s="237"/>
      <c r="Q210" s="237"/>
      <c r="R210" s="237"/>
      <c r="S210" s="237"/>
      <c r="T210" s="238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T210" s="239" t="s">
        <v>149</v>
      </c>
      <c r="AU210" s="239" t="s">
        <v>77</v>
      </c>
      <c r="AV210" s="10" t="s">
        <v>86</v>
      </c>
      <c r="AW210" s="10" t="s">
        <v>32</v>
      </c>
      <c r="AX210" s="10" t="s">
        <v>84</v>
      </c>
      <c r="AY210" s="239" t="s">
        <v>145</v>
      </c>
    </row>
    <row r="211" s="2" customFormat="1" ht="16.5" customHeight="1">
      <c r="A211" s="34"/>
      <c r="B211" s="35"/>
      <c r="C211" s="211" t="s">
        <v>352</v>
      </c>
      <c r="D211" s="211" t="s">
        <v>140</v>
      </c>
      <c r="E211" s="212" t="s">
        <v>353</v>
      </c>
      <c r="F211" s="213" t="s">
        <v>354</v>
      </c>
      <c r="G211" s="214" t="s">
        <v>176</v>
      </c>
      <c r="H211" s="215">
        <v>438.06</v>
      </c>
      <c r="I211" s="216"/>
      <c r="J211" s="217">
        <f>ROUND(I211*H211,2)</f>
        <v>0</v>
      </c>
      <c r="K211" s="218"/>
      <c r="L211" s="40"/>
      <c r="M211" s="219" t="s">
        <v>1</v>
      </c>
      <c r="N211" s="220" t="s">
        <v>42</v>
      </c>
      <c r="O211" s="87"/>
      <c r="P211" s="221">
        <f>O211*H211</f>
        <v>0</v>
      </c>
      <c r="Q211" s="221">
        <v>0</v>
      </c>
      <c r="R211" s="221">
        <f>Q211*H211</f>
        <v>0</v>
      </c>
      <c r="S211" s="221">
        <v>0</v>
      </c>
      <c r="T211" s="222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23" t="s">
        <v>215</v>
      </c>
      <c r="AT211" s="223" t="s">
        <v>140</v>
      </c>
      <c r="AU211" s="223" t="s">
        <v>77</v>
      </c>
      <c r="AY211" s="13" t="s">
        <v>145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3" t="s">
        <v>84</v>
      </c>
      <c r="BK211" s="224">
        <f>ROUND(I211*H211,2)</f>
        <v>0</v>
      </c>
      <c r="BL211" s="13" t="s">
        <v>215</v>
      </c>
      <c r="BM211" s="223" t="s">
        <v>739</v>
      </c>
    </row>
    <row r="212" s="2" customFormat="1">
      <c r="A212" s="34"/>
      <c r="B212" s="35"/>
      <c r="C212" s="36"/>
      <c r="D212" s="225" t="s">
        <v>147</v>
      </c>
      <c r="E212" s="36"/>
      <c r="F212" s="226" t="s">
        <v>356</v>
      </c>
      <c r="G212" s="36"/>
      <c r="H212" s="36"/>
      <c r="I212" s="150"/>
      <c r="J212" s="36"/>
      <c r="K212" s="36"/>
      <c r="L212" s="40"/>
      <c r="M212" s="227"/>
      <c r="N212" s="228"/>
      <c r="O212" s="87"/>
      <c r="P212" s="87"/>
      <c r="Q212" s="87"/>
      <c r="R212" s="87"/>
      <c r="S212" s="87"/>
      <c r="T212" s="88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3" t="s">
        <v>147</v>
      </c>
      <c r="AU212" s="13" t="s">
        <v>77</v>
      </c>
    </row>
    <row r="213" s="10" customFormat="1">
      <c r="A213" s="10"/>
      <c r="B213" s="229"/>
      <c r="C213" s="230"/>
      <c r="D213" s="225" t="s">
        <v>149</v>
      </c>
      <c r="E213" s="231" t="s">
        <v>1</v>
      </c>
      <c r="F213" s="232" t="s">
        <v>740</v>
      </c>
      <c r="G213" s="230"/>
      <c r="H213" s="233">
        <v>438.06</v>
      </c>
      <c r="I213" s="234"/>
      <c r="J213" s="230"/>
      <c r="K213" s="230"/>
      <c r="L213" s="235"/>
      <c r="M213" s="236"/>
      <c r="N213" s="237"/>
      <c r="O213" s="237"/>
      <c r="P213" s="237"/>
      <c r="Q213" s="237"/>
      <c r="R213" s="237"/>
      <c r="S213" s="237"/>
      <c r="T213" s="238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T213" s="239" t="s">
        <v>149</v>
      </c>
      <c r="AU213" s="239" t="s">
        <v>77</v>
      </c>
      <c r="AV213" s="10" t="s">
        <v>86</v>
      </c>
      <c r="AW213" s="10" t="s">
        <v>32</v>
      </c>
      <c r="AX213" s="10" t="s">
        <v>84</v>
      </c>
      <c r="AY213" s="239" t="s">
        <v>145</v>
      </c>
    </row>
    <row r="214" s="2" customFormat="1" ht="16.5" customHeight="1">
      <c r="A214" s="34"/>
      <c r="B214" s="35"/>
      <c r="C214" s="211" t="s">
        <v>358</v>
      </c>
      <c r="D214" s="211" t="s">
        <v>140</v>
      </c>
      <c r="E214" s="212" t="s">
        <v>359</v>
      </c>
      <c r="F214" s="213" t="s">
        <v>360</v>
      </c>
      <c r="G214" s="214" t="s">
        <v>176</v>
      </c>
      <c r="H214" s="215">
        <v>31.77</v>
      </c>
      <c r="I214" s="216"/>
      <c r="J214" s="217">
        <f>ROUND(I214*H214,2)</f>
        <v>0</v>
      </c>
      <c r="K214" s="218"/>
      <c r="L214" s="40"/>
      <c r="M214" s="219" t="s">
        <v>1</v>
      </c>
      <c r="N214" s="220" t="s">
        <v>42</v>
      </c>
      <c r="O214" s="87"/>
      <c r="P214" s="221">
        <f>O214*H214</f>
        <v>0</v>
      </c>
      <c r="Q214" s="221">
        <v>0</v>
      </c>
      <c r="R214" s="221">
        <f>Q214*H214</f>
        <v>0</v>
      </c>
      <c r="S214" s="221">
        <v>0</v>
      </c>
      <c r="T214" s="22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23" t="s">
        <v>215</v>
      </c>
      <c r="AT214" s="223" t="s">
        <v>140</v>
      </c>
      <c r="AU214" s="223" t="s">
        <v>77</v>
      </c>
      <c r="AY214" s="13" t="s">
        <v>145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3" t="s">
        <v>84</v>
      </c>
      <c r="BK214" s="224">
        <f>ROUND(I214*H214,2)</f>
        <v>0</v>
      </c>
      <c r="BL214" s="13" t="s">
        <v>215</v>
      </c>
      <c r="BM214" s="223" t="s">
        <v>741</v>
      </c>
    </row>
    <row r="215" s="2" customFormat="1">
      <c r="A215" s="34"/>
      <c r="B215" s="35"/>
      <c r="C215" s="36"/>
      <c r="D215" s="225" t="s">
        <v>147</v>
      </c>
      <c r="E215" s="36"/>
      <c r="F215" s="226" t="s">
        <v>362</v>
      </c>
      <c r="G215" s="36"/>
      <c r="H215" s="36"/>
      <c r="I215" s="150"/>
      <c r="J215" s="36"/>
      <c r="K215" s="36"/>
      <c r="L215" s="40"/>
      <c r="M215" s="227"/>
      <c r="N215" s="228"/>
      <c r="O215" s="87"/>
      <c r="P215" s="87"/>
      <c r="Q215" s="87"/>
      <c r="R215" s="87"/>
      <c r="S215" s="87"/>
      <c r="T215" s="88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3" t="s">
        <v>147</v>
      </c>
      <c r="AU215" s="13" t="s">
        <v>77</v>
      </c>
    </row>
    <row r="216" s="10" customFormat="1">
      <c r="A216" s="10"/>
      <c r="B216" s="229"/>
      <c r="C216" s="230"/>
      <c r="D216" s="225" t="s">
        <v>149</v>
      </c>
      <c r="E216" s="231" t="s">
        <v>1</v>
      </c>
      <c r="F216" s="232" t="s">
        <v>742</v>
      </c>
      <c r="G216" s="230"/>
      <c r="H216" s="233">
        <v>31.77</v>
      </c>
      <c r="I216" s="234"/>
      <c r="J216" s="230"/>
      <c r="K216" s="230"/>
      <c r="L216" s="235"/>
      <c r="M216" s="236"/>
      <c r="N216" s="237"/>
      <c r="O216" s="237"/>
      <c r="P216" s="237"/>
      <c r="Q216" s="237"/>
      <c r="R216" s="237"/>
      <c r="S216" s="237"/>
      <c r="T216" s="238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T216" s="239" t="s">
        <v>149</v>
      </c>
      <c r="AU216" s="239" t="s">
        <v>77</v>
      </c>
      <c r="AV216" s="10" t="s">
        <v>86</v>
      </c>
      <c r="AW216" s="10" t="s">
        <v>32</v>
      </c>
      <c r="AX216" s="10" t="s">
        <v>84</v>
      </c>
      <c r="AY216" s="239" t="s">
        <v>145</v>
      </c>
    </row>
    <row r="217" s="2" customFormat="1" ht="16.5" customHeight="1">
      <c r="A217" s="34"/>
      <c r="B217" s="35"/>
      <c r="C217" s="211" t="s">
        <v>364</v>
      </c>
      <c r="D217" s="211" t="s">
        <v>140</v>
      </c>
      <c r="E217" s="212" t="s">
        <v>353</v>
      </c>
      <c r="F217" s="213" t="s">
        <v>354</v>
      </c>
      <c r="G217" s="214" t="s">
        <v>176</v>
      </c>
      <c r="H217" s="215">
        <v>305.44900000000001</v>
      </c>
      <c r="I217" s="216"/>
      <c r="J217" s="217">
        <f>ROUND(I217*H217,2)</f>
        <v>0</v>
      </c>
      <c r="K217" s="218"/>
      <c r="L217" s="40"/>
      <c r="M217" s="219" t="s">
        <v>1</v>
      </c>
      <c r="N217" s="220" t="s">
        <v>42</v>
      </c>
      <c r="O217" s="87"/>
      <c r="P217" s="221">
        <f>O217*H217</f>
        <v>0</v>
      </c>
      <c r="Q217" s="221">
        <v>0</v>
      </c>
      <c r="R217" s="221">
        <f>Q217*H217</f>
        <v>0</v>
      </c>
      <c r="S217" s="221">
        <v>0</v>
      </c>
      <c r="T217" s="22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23" t="s">
        <v>215</v>
      </c>
      <c r="AT217" s="223" t="s">
        <v>140</v>
      </c>
      <c r="AU217" s="223" t="s">
        <v>77</v>
      </c>
      <c r="AY217" s="13" t="s">
        <v>145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13" t="s">
        <v>84</v>
      </c>
      <c r="BK217" s="224">
        <f>ROUND(I217*H217,2)</f>
        <v>0</v>
      </c>
      <c r="BL217" s="13" t="s">
        <v>215</v>
      </c>
      <c r="BM217" s="223" t="s">
        <v>743</v>
      </c>
    </row>
    <row r="218" s="2" customFormat="1">
      <c r="A218" s="34"/>
      <c r="B218" s="35"/>
      <c r="C218" s="36"/>
      <c r="D218" s="225" t="s">
        <v>147</v>
      </c>
      <c r="E218" s="36"/>
      <c r="F218" s="226" t="s">
        <v>356</v>
      </c>
      <c r="G218" s="36"/>
      <c r="H218" s="36"/>
      <c r="I218" s="150"/>
      <c r="J218" s="36"/>
      <c r="K218" s="36"/>
      <c r="L218" s="40"/>
      <c r="M218" s="227"/>
      <c r="N218" s="228"/>
      <c r="O218" s="87"/>
      <c r="P218" s="87"/>
      <c r="Q218" s="87"/>
      <c r="R218" s="87"/>
      <c r="S218" s="87"/>
      <c r="T218" s="88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3" t="s">
        <v>147</v>
      </c>
      <c r="AU218" s="13" t="s">
        <v>77</v>
      </c>
    </row>
    <row r="219" s="10" customFormat="1">
      <c r="A219" s="10"/>
      <c r="B219" s="229"/>
      <c r="C219" s="230"/>
      <c r="D219" s="225" t="s">
        <v>149</v>
      </c>
      <c r="E219" s="231" t="s">
        <v>1</v>
      </c>
      <c r="F219" s="232" t="s">
        <v>744</v>
      </c>
      <c r="G219" s="230"/>
      <c r="H219" s="233">
        <v>305.44900000000001</v>
      </c>
      <c r="I219" s="234"/>
      <c r="J219" s="230"/>
      <c r="K219" s="230"/>
      <c r="L219" s="235"/>
      <c r="M219" s="236"/>
      <c r="N219" s="237"/>
      <c r="O219" s="237"/>
      <c r="P219" s="237"/>
      <c r="Q219" s="237"/>
      <c r="R219" s="237"/>
      <c r="S219" s="237"/>
      <c r="T219" s="238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T219" s="239" t="s">
        <v>149</v>
      </c>
      <c r="AU219" s="239" t="s">
        <v>77</v>
      </c>
      <c r="AV219" s="10" t="s">
        <v>86</v>
      </c>
      <c r="AW219" s="10" t="s">
        <v>32</v>
      </c>
      <c r="AX219" s="10" t="s">
        <v>84</v>
      </c>
      <c r="AY219" s="239" t="s">
        <v>145</v>
      </c>
    </row>
    <row r="220" s="2" customFormat="1" ht="24" customHeight="1">
      <c r="A220" s="34"/>
      <c r="B220" s="35"/>
      <c r="C220" s="211" t="s">
        <v>367</v>
      </c>
      <c r="D220" s="211" t="s">
        <v>140</v>
      </c>
      <c r="E220" s="212" t="s">
        <v>368</v>
      </c>
      <c r="F220" s="213" t="s">
        <v>369</v>
      </c>
      <c r="G220" s="214" t="s">
        <v>176</v>
      </c>
      <c r="H220" s="215">
        <v>12.628</v>
      </c>
      <c r="I220" s="216"/>
      <c r="J220" s="217">
        <f>ROUND(I220*H220,2)</f>
        <v>0</v>
      </c>
      <c r="K220" s="218"/>
      <c r="L220" s="40"/>
      <c r="M220" s="219" t="s">
        <v>1</v>
      </c>
      <c r="N220" s="220" t="s">
        <v>42</v>
      </c>
      <c r="O220" s="87"/>
      <c r="P220" s="221">
        <f>O220*H220</f>
        <v>0</v>
      </c>
      <c r="Q220" s="221">
        <v>0</v>
      </c>
      <c r="R220" s="221">
        <f>Q220*H220</f>
        <v>0</v>
      </c>
      <c r="S220" s="221">
        <v>0</v>
      </c>
      <c r="T220" s="22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23" t="s">
        <v>215</v>
      </c>
      <c r="AT220" s="223" t="s">
        <v>140</v>
      </c>
      <c r="AU220" s="223" t="s">
        <v>77</v>
      </c>
      <c r="AY220" s="13" t="s">
        <v>145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13" t="s">
        <v>84</v>
      </c>
      <c r="BK220" s="224">
        <f>ROUND(I220*H220,2)</f>
        <v>0</v>
      </c>
      <c r="BL220" s="13" t="s">
        <v>215</v>
      </c>
      <c r="BM220" s="223" t="s">
        <v>745</v>
      </c>
    </row>
    <row r="221" s="2" customFormat="1">
      <c r="A221" s="34"/>
      <c r="B221" s="35"/>
      <c r="C221" s="36"/>
      <c r="D221" s="225" t="s">
        <v>147</v>
      </c>
      <c r="E221" s="36"/>
      <c r="F221" s="226" t="s">
        <v>371</v>
      </c>
      <c r="G221" s="36"/>
      <c r="H221" s="36"/>
      <c r="I221" s="150"/>
      <c r="J221" s="36"/>
      <c r="K221" s="36"/>
      <c r="L221" s="40"/>
      <c r="M221" s="227"/>
      <c r="N221" s="228"/>
      <c r="O221" s="87"/>
      <c r="P221" s="87"/>
      <c r="Q221" s="87"/>
      <c r="R221" s="87"/>
      <c r="S221" s="87"/>
      <c r="T221" s="88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3" t="s">
        <v>147</v>
      </c>
      <c r="AU221" s="13" t="s">
        <v>77</v>
      </c>
    </row>
    <row r="222" s="10" customFormat="1">
      <c r="A222" s="10"/>
      <c r="B222" s="229"/>
      <c r="C222" s="230"/>
      <c r="D222" s="225" t="s">
        <v>149</v>
      </c>
      <c r="E222" s="231" t="s">
        <v>1</v>
      </c>
      <c r="F222" s="232" t="s">
        <v>746</v>
      </c>
      <c r="G222" s="230"/>
      <c r="H222" s="233">
        <v>12.628</v>
      </c>
      <c r="I222" s="234"/>
      <c r="J222" s="230"/>
      <c r="K222" s="230"/>
      <c r="L222" s="235"/>
      <c r="M222" s="236"/>
      <c r="N222" s="237"/>
      <c r="O222" s="237"/>
      <c r="P222" s="237"/>
      <c r="Q222" s="237"/>
      <c r="R222" s="237"/>
      <c r="S222" s="237"/>
      <c r="T222" s="238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T222" s="239" t="s">
        <v>149</v>
      </c>
      <c r="AU222" s="239" t="s">
        <v>77</v>
      </c>
      <c r="AV222" s="10" t="s">
        <v>86</v>
      </c>
      <c r="AW222" s="10" t="s">
        <v>32</v>
      </c>
      <c r="AX222" s="10" t="s">
        <v>84</v>
      </c>
      <c r="AY222" s="239" t="s">
        <v>145</v>
      </c>
    </row>
    <row r="223" s="2" customFormat="1" ht="16.5" customHeight="1">
      <c r="A223" s="34"/>
      <c r="B223" s="35"/>
      <c r="C223" s="211" t="s">
        <v>373</v>
      </c>
      <c r="D223" s="211" t="s">
        <v>140</v>
      </c>
      <c r="E223" s="212" t="s">
        <v>353</v>
      </c>
      <c r="F223" s="213" t="s">
        <v>354</v>
      </c>
      <c r="G223" s="214" t="s">
        <v>176</v>
      </c>
      <c r="H223" s="215">
        <v>47.567999999999998</v>
      </c>
      <c r="I223" s="216"/>
      <c r="J223" s="217">
        <f>ROUND(I223*H223,2)</f>
        <v>0</v>
      </c>
      <c r="K223" s="218"/>
      <c r="L223" s="40"/>
      <c r="M223" s="219" t="s">
        <v>1</v>
      </c>
      <c r="N223" s="220" t="s">
        <v>42</v>
      </c>
      <c r="O223" s="87"/>
      <c r="P223" s="221">
        <f>O223*H223</f>
        <v>0</v>
      </c>
      <c r="Q223" s="221">
        <v>0</v>
      </c>
      <c r="R223" s="221">
        <f>Q223*H223</f>
        <v>0</v>
      </c>
      <c r="S223" s="221">
        <v>0</v>
      </c>
      <c r="T223" s="222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23" t="s">
        <v>215</v>
      </c>
      <c r="AT223" s="223" t="s">
        <v>140</v>
      </c>
      <c r="AU223" s="223" t="s">
        <v>77</v>
      </c>
      <c r="AY223" s="13" t="s">
        <v>145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3" t="s">
        <v>84</v>
      </c>
      <c r="BK223" s="224">
        <f>ROUND(I223*H223,2)</f>
        <v>0</v>
      </c>
      <c r="BL223" s="13" t="s">
        <v>215</v>
      </c>
      <c r="BM223" s="223" t="s">
        <v>747</v>
      </c>
    </row>
    <row r="224" s="2" customFormat="1">
      <c r="A224" s="34"/>
      <c r="B224" s="35"/>
      <c r="C224" s="36"/>
      <c r="D224" s="225" t="s">
        <v>147</v>
      </c>
      <c r="E224" s="36"/>
      <c r="F224" s="226" t="s">
        <v>356</v>
      </c>
      <c r="G224" s="36"/>
      <c r="H224" s="36"/>
      <c r="I224" s="150"/>
      <c r="J224" s="36"/>
      <c r="K224" s="36"/>
      <c r="L224" s="40"/>
      <c r="M224" s="227"/>
      <c r="N224" s="228"/>
      <c r="O224" s="87"/>
      <c r="P224" s="87"/>
      <c r="Q224" s="87"/>
      <c r="R224" s="87"/>
      <c r="S224" s="87"/>
      <c r="T224" s="88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3" t="s">
        <v>147</v>
      </c>
      <c r="AU224" s="13" t="s">
        <v>77</v>
      </c>
    </row>
    <row r="225" s="10" customFormat="1">
      <c r="A225" s="10"/>
      <c r="B225" s="229"/>
      <c r="C225" s="230"/>
      <c r="D225" s="225" t="s">
        <v>149</v>
      </c>
      <c r="E225" s="231" t="s">
        <v>1</v>
      </c>
      <c r="F225" s="232" t="s">
        <v>748</v>
      </c>
      <c r="G225" s="230"/>
      <c r="H225" s="233">
        <v>47.567999999999998</v>
      </c>
      <c r="I225" s="234"/>
      <c r="J225" s="230"/>
      <c r="K225" s="230"/>
      <c r="L225" s="235"/>
      <c r="M225" s="262"/>
      <c r="N225" s="263"/>
      <c r="O225" s="263"/>
      <c r="P225" s="263"/>
      <c r="Q225" s="263"/>
      <c r="R225" s="263"/>
      <c r="S225" s="263"/>
      <c r="T225" s="264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T225" s="239" t="s">
        <v>149</v>
      </c>
      <c r="AU225" s="239" t="s">
        <v>77</v>
      </c>
      <c r="AV225" s="10" t="s">
        <v>86</v>
      </c>
      <c r="AW225" s="10" t="s">
        <v>32</v>
      </c>
      <c r="AX225" s="10" t="s">
        <v>84</v>
      </c>
      <c r="AY225" s="239" t="s">
        <v>145</v>
      </c>
    </row>
    <row r="226" s="2" customFormat="1" ht="6.96" customHeight="1">
      <c r="A226" s="34"/>
      <c r="B226" s="62"/>
      <c r="C226" s="63"/>
      <c r="D226" s="63"/>
      <c r="E226" s="63"/>
      <c r="F226" s="63"/>
      <c r="G226" s="63"/>
      <c r="H226" s="63"/>
      <c r="I226" s="188"/>
      <c r="J226" s="63"/>
      <c r="K226" s="63"/>
      <c r="L226" s="40"/>
      <c r="M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</row>
  </sheetData>
  <sheetProtection sheet="1" autoFilter="0" formatColumns="0" formatRows="0" objects="1" scenarios="1" spinCount="100000" saltValue="UmcDb/U65DJfinsPr5DM+ycbevlPswdI0QnygseygHO2cYQzFOvyaeNeLoxiQdR2GegiOwqCmBy7eoBRbpDb/w==" hashValue="OgS8g4mLNtMi4ZBMsb+CI3McOGahCyaINwIAaYjeL4/F9q6V/M0Pe6TZ0Ti8wVYkAuy2jZk6lFNxawAMZQnHSg==" algorithmName="SHA-512" password="CC35"/>
  <autoFilter ref="C119:K22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2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111</v>
      </c>
    </row>
    <row r="3" hidden="1" s="1" customFormat="1" ht="6.96" customHeight="1">
      <c r="B3" s="143"/>
      <c r="C3" s="144"/>
      <c r="D3" s="144"/>
      <c r="E3" s="144"/>
      <c r="F3" s="144"/>
      <c r="G3" s="144"/>
      <c r="H3" s="144"/>
      <c r="I3" s="145"/>
      <c r="J3" s="144"/>
      <c r="K3" s="144"/>
      <c r="L3" s="16"/>
      <c r="AT3" s="13" t="s">
        <v>86</v>
      </c>
    </row>
    <row r="4" hidden="1" s="1" customFormat="1" ht="24.96" customHeight="1">
      <c r="B4" s="16"/>
      <c r="D4" s="146" t="s">
        <v>117</v>
      </c>
      <c r="I4" s="142"/>
      <c r="L4" s="16"/>
      <c r="M4" s="147" t="s">
        <v>10</v>
      </c>
      <c r="AT4" s="13" t="s">
        <v>4</v>
      </c>
    </row>
    <row r="5" hidden="1" s="1" customFormat="1" ht="6.96" customHeight="1">
      <c r="B5" s="16"/>
      <c r="I5" s="142"/>
      <c r="L5" s="16"/>
    </row>
    <row r="6" hidden="1" s="1" customFormat="1" ht="12" customHeight="1">
      <c r="B6" s="16"/>
      <c r="D6" s="148" t="s">
        <v>16</v>
      </c>
      <c r="I6" s="142"/>
      <c r="L6" s="16"/>
    </row>
    <row r="7" hidden="1" s="1" customFormat="1" ht="16.5" customHeight="1">
      <c r="B7" s="16"/>
      <c r="E7" s="149" t="str">
        <f>'Rekapitulace stavby'!K6</f>
        <v>Opravné práce na trati Staňkov - Poběžovice</v>
      </c>
      <c r="F7" s="148"/>
      <c r="G7" s="148"/>
      <c r="H7" s="148"/>
      <c r="I7" s="142"/>
      <c r="L7" s="16"/>
    </row>
    <row r="8" hidden="1" s="1" customFormat="1" ht="12" customHeight="1">
      <c r="B8" s="16"/>
      <c r="D8" s="148" t="s">
        <v>118</v>
      </c>
      <c r="I8" s="142"/>
      <c r="L8" s="16"/>
    </row>
    <row r="9" hidden="1" s="2" customFormat="1" ht="16.5" customHeight="1">
      <c r="A9" s="34"/>
      <c r="B9" s="40"/>
      <c r="C9" s="34"/>
      <c r="D9" s="34"/>
      <c r="E9" s="149" t="s">
        <v>749</v>
      </c>
      <c r="F9" s="34"/>
      <c r="G9" s="34"/>
      <c r="H9" s="34"/>
      <c r="I9" s="150"/>
      <c r="J9" s="34"/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 ht="12" customHeight="1">
      <c r="A10" s="34"/>
      <c r="B10" s="40"/>
      <c r="C10" s="34"/>
      <c r="D10" s="148" t="s">
        <v>120</v>
      </c>
      <c r="E10" s="34"/>
      <c r="F10" s="34"/>
      <c r="G10" s="34"/>
      <c r="H10" s="34"/>
      <c r="I10" s="150"/>
      <c r="J10" s="34"/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6.5" customHeight="1">
      <c r="A11" s="34"/>
      <c r="B11" s="40"/>
      <c r="C11" s="34"/>
      <c r="D11" s="34"/>
      <c r="E11" s="151" t="s">
        <v>750</v>
      </c>
      <c r="F11" s="34"/>
      <c r="G11" s="34"/>
      <c r="H11" s="34"/>
      <c r="I11" s="150"/>
      <c r="J11" s="34"/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>
      <c r="A12" s="34"/>
      <c r="B12" s="40"/>
      <c r="C12" s="34"/>
      <c r="D12" s="34"/>
      <c r="E12" s="34"/>
      <c r="F12" s="34"/>
      <c r="G12" s="34"/>
      <c r="H12" s="34"/>
      <c r="I12" s="150"/>
      <c r="J12" s="34"/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2" customHeight="1">
      <c r="A13" s="34"/>
      <c r="B13" s="40"/>
      <c r="C13" s="34"/>
      <c r="D13" s="148" t="s">
        <v>18</v>
      </c>
      <c r="E13" s="34"/>
      <c r="F13" s="137" t="s">
        <v>1</v>
      </c>
      <c r="G13" s="34"/>
      <c r="H13" s="34"/>
      <c r="I13" s="152" t="s">
        <v>19</v>
      </c>
      <c r="J13" s="137" t="s">
        <v>1</v>
      </c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40"/>
      <c r="C14" s="34"/>
      <c r="D14" s="148" t="s">
        <v>20</v>
      </c>
      <c r="E14" s="34"/>
      <c r="F14" s="137" t="s">
        <v>21</v>
      </c>
      <c r="G14" s="34"/>
      <c r="H14" s="34"/>
      <c r="I14" s="152" t="s">
        <v>22</v>
      </c>
      <c r="J14" s="153" t="str">
        <f>'Rekapitulace stavby'!AN8</f>
        <v>14. 3. 2019</v>
      </c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150"/>
      <c r="J15" s="34"/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12" customHeight="1">
      <c r="A16" s="34"/>
      <c r="B16" s="40"/>
      <c r="C16" s="34"/>
      <c r="D16" s="148" t="s">
        <v>24</v>
      </c>
      <c r="E16" s="34"/>
      <c r="F16" s="34"/>
      <c r="G16" s="34"/>
      <c r="H16" s="34"/>
      <c r="I16" s="152" t="s">
        <v>25</v>
      </c>
      <c r="J16" s="137" t="s">
        <v>1</v>
      </c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8" customHeight="1">
      <c r="A17" s="34"/>
      <c r="B17" s="40"/>
      <c r="C17" s="34"/>
      <c r="D17" s="34"/>
      <c r="E17" s="137" t="s">
        <v>26</v>
      </c>
      <c r="F17" s="34"/>
      <c r="G17" s="34"/>
      <c r="H17" s="34"/>
      <c r="I17" s="152" t="s">
        <v>27</v>
      </c>
      <c r="J17" s="137" t="s">
        <v>1</v>
      </c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150"/>
      <c r="J18" s="34"/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12" customHeight="1">
      <c r="A19" s="34"/>
      <c r="B19" s="40"/>
      <c r="C19" s="34"/>
      <c r="D19" s="148" t="s">
        <v>28</v>
      </c>
      <c r="E19" s="34"/>
      <c r="F19" s="34"/>
      <c r="G19" s="34"/>
      <c r="H19" s="34"/>
      <c r="I19" s="152" t="s">
        <v>25</v>
      </c>
      <c r="J19" s="29" t="str">
        <f>'Rekapitulace stavby'!AN13</f>
        <v>Vyplň údaj</v>
      </c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8" customHeight="1">
      <c r="A20" s="34"/>
      <c r="B20" s="40"/>
      <c r="C20" s="34"/>
      <c r="D20" s="34"/>
      <c r="E20" s="29" t="str">
        <f>'Rekapitulace stavby'!E14</f>
        <v>Vyplň údaj</v>
      </c>
      <c r="F20" s="137"/>
      <c r="G20" s="137"/>
      <c r="H20" s="137"/>
      <c r="I20" s="152" t="s">
        <v>27</v>
      </c>
      <c r="J20" s="29" t="str">
        <f>'Rekapitulace stavby'!AN14</f>
        <v>Vyplň údaj</v>
      </c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150"/>
      <c r="J21" s="34"/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12" customHeight="1">
      <c r="A22" s="34"/>
      <c r="B22" s="40"/>
      <c r="C22" s="34"/>
      <c r="D22" s="148" t="s">
        <v>30</v>
      </c>
      <c r="E22" s="34"/>
      <c r="F22" s="34"/>
      <c r="G22" s="34"/>
      <c r="H22" s="34"/>
      <c r="I22" s="152" t="s">
        <v>25</v>
      </c>
      <c r="J22" s="137" t="str">
        <f>IF('Rekapitulace stavby'!AN16="","",'Rekapitulace stavby'!AN16)</f>
        <v/>
      </c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8" customHeight="1">
      <c r="A23" s="34"/>
      <c r="B23" s="40"/>
      <c r="C23" s="34"/>
      <c r="D23" s="34"/>
      <c r="E23" s="137" t="str">
        <f>IF('Rekapitulace stavby'!E17="","",'Rekapitulace stavby'!E17)</f>
        <v xml:space="preserve"> </v>
      </c>
      <c r="F23" s="34"/>
      <c r="G23" s="34"/>
      <c r="H23" s="34"/>
      <c r="I23" s="152" t="s">
        <v>27</v>
      </c>
      <c r="J23" s="137" t="str">
        <f>IF('Rekapitulace stavby'!AN17="","",'Rekapitulace stavby'!AN17)</f>
        <v/>
      </c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150"/>
      <c r="J24" s="34"/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12" customHeight="1">
      <c r="A25" s="34"/>
      <c r="B25" s="40"/>
      <c r="C25" s="34"/>
      <c r="D25" s="148" t="s">
        <v>33</v>
      </c>
      <c r="E25" s="34"/>
      <c r="F25" s="34"/>
      <c r="G25" s="34"/>
      <c r="H25" s="34"/>
      <c r="I25" s="152" t="s">
        <v>25</v>
      </c>
      <c r="J25" s="137" t="s">
        <v>1</v>
      </c>
      <c r="K25" s="34"/>
      <c r="L25" s="5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8" customHeight="1">
      <c r="A26" s="34"/>
      <c r="B26" s="40"/>
      <c r="C26" s="34"/>
      <c r="D26" s="34"/>
      <c r="E26" s="137" t="s">
        <v>34</v>
      </c>
      <c r="F26" s="34"/>
      <c r="G26" s="34"/>
      <c r="H26" s="34"/>
      <c r="I26" s="152" t="s">
        <v>27</v>
      </c>
      <c r="J26" s="137" t="s">
        <v>1</v>
      </c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150"/>
      <c r="J27" s="34"/>
      <c r="K27" s="34"/>
      <c r="L27" s="59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hidden="1" s="2" customFormat="1" ht="12" customHeight="1">
      <c r="A28" s="34"/>
      <c r="B28" s="40"/>
      <c r="C28" s="34"/>
      <c r="D28" s="148" t="s">
        <v>35</v>
      </c>
      <c r="E28" s="34"/>
      <c r="F28" s="34"/>
      <c r="G28" s="34"/>
      <c r="H28" s="34"/>
      <c r="I28" s="150"/>
      <c r="J28" s="34"/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7"/>
      <c r="J29" s="154"/>
      <c r="K29" s="154"/>
      <c r="L29" s="158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hidden="1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150"/>
      <c r="J30" s="34"/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40"/>
      <c r="C31" s="34"/>
      <c r="D31" s="159"/>
      <c r="E31" s="159"/>
      <c r="F31" s="159"/>
      <c r="G31" s="159"/>
      <c r="H31" s="159"/>
      <c r="I31" s="160"/>
      <c r="J31" s="159"/>
      <c r="K31" s="159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25.44" customHeight="1">
      <c r="A32" s="34"/>
      <c r="B32" s="40"/>
      <c r="C32" s="34"/>
      <c r="D32" s="161" t="s">
        <v>37</v>
      </c>
      <c r="E32" s="34"/>
      <c r="F32" s="34"/>
      <c r="G32" s="34"/>
      <c r="H32" s="34"/>
      <c r="I32" s="150"/>
      <c r="J32" s="162">
        <f>ROUND(J120, 2)</f>
        <v>0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6.96" customHeight="1">
      <c r="A33" s="34"/>
      <c r="B33" s="40"/>
      <c r="C33" s="34"/>
      <c r="D33" s="159"/>
      <c r="E33" s="159"/>
      <c r="F33" s="159"/>
      <c r="G33" s="159"/>
      <c r="H33" s="159"/>
      <c r="I33" s="160"/>
      <c r="J33" s="159"/>
      <c r="K33" s="159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40"/>
      <c r="C34" s="34"/>
      <c r="D34" s="34"/>
      <c r="E34" s="34"/>
      <c r="F34" s="163" t="s">
        <v>39</v>
      </c>
      <c r="G34" s="34"/>
      <c r="H34" s="34"/>
      <c r="I34" s="164" t="s">
        <v>38</v>
      </c>
      <c r="J34" s="163" t="s">
        <v>40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165" t="s">
        <v>41</v>
      </c>
      <c r="E35" s="148" t="s">
        <v>42</v>
      </c>
      <c r="F35" s="166">
        <f>ROUND((SUM(BE120:BE144)),  2)</f>
        <v>0</v>
      </c>
      <c r="G35" s="34"/>
      <c r="H35" s="34"/>
      <c r="I35" s="167">
        <v>0.20999999999999999</v>
      </c>
      <c r="J35" s="166">
        <f>ROUND(((SUM(BE120:BE144))*I35),  2)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48" t="s">
        <v>43</v>
      </c>
      <c r="F36" s="166">
        <f>ROUND((SUM(BF120:BF144)),  2)</f>
        <v>0</v>
      </c>
      <c r="G36" s="34"/>
      <c r="H36" s="34"/>
      <c r="I36" s="167">
        <v>0.14999999999999999</v>
      </c>
      <c r="J36" s="166">
        <f>ROUND(((SUM(BF120:BF144))*I36),  2)</f>
        <v>0</v>
      </c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48" t="s">
        <v>44</v>
      </c>
      <c r="F37" s="166">
        <f>ROUND((SUM(BG120:BG144)),  2)</f>
        <v>0</v>
      </c>
      <c r="G37" s="34"/>
      <c r="H37" s="34"/>
      <c r="I37" s="167">
        <v>0.20999999999999999</v>
      </c>
      <c r="J37" s="166">
        <f>0</f>
        <v>0</v>
      </c>
      <c r="K37" s="34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48" t="s">
        <v>45</v>
      </c>
      <c r="F38" s="166">
        <f>ROUND((SUM(BH120:BH144)),  2)</f>
        <v>0</v>
      </c>
      <c r="G38" s="34"/>
      <c r="H38" s="34"/>
      <c r="I38" s="167">
        <v>0.14999999999999999</v>
      </c>
      <c r="J38" s="166">
        <f>0</f>
        <v>0</v>
      </c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48" t="s">
        <v>46</v>
      </c>
      <c r="F39" s="166">
        <f>ROUND((SUM(BI120:BI144)),  2)</f>
        <v>0</v>
      </c>
      <c r="G39" s="34"/>
      <c r="H39" s="34"/>
      <c r="I39" s="167">
        <v>0</v>
      </c>
      <c r="J39" s="166">
        <f>0</f>
        <v>0</v>
      </c>
      <c r="K39" s="34"/>
      <c r="L39" s="5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150"/>
      <c r="J40" s="34"/>
      <c r="K40" s="34"/>
      <c r="L40" s="5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25.44" customHeight="1">
      <c r="A41" s="34"/>
      <c r="B41" s="40"/>
      <c r="C41" s="168"/>
      <c r="D41" s="169" t="s">
        <v>47</v>
      </c>
      <c r="E41" s="170"/>
      <c r="F41" s="170"/>
      <c r="G41" s="171" t="s">
        <v>48</v>
      </c>
      <c r="H41" s="172" t="s">
        <v>49</v>
      </c>
      <c r="I41" s="173"/>
      <c r="J41" s="174">
        <f>SUM(J32:J39)</f>
        <v>0</v>
      </c>
      <c r="K41" s="175"/>
      <c r="L41" s="59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hidden="1" s="2" customFormat="1" ht="14.4" customHeight="1">
      <c r="A42" s="34"/>
      <c r="B42" s="40"/>
      <c r="C42" s="34"/>
      <c r="D42" s="34"/>
      <c r="E42" s="34"/>
      <c r="F42" s="34"/>
      <c r="G42" s="34"/>
      <c r="H42" s="34"/>
      <c r="I42" s="150"/>
      <c r="J42" s="34"/>
      <c r="K42" s="34"/>
      <c r="L42" s="59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hidden="1" s="1" customFormat="1" ht="14.4" customHeight="1">
      <c r="B43" s="16"/>
      <c r="I43" s="142"/>
      <c r="L43" s="16"/>
    </row>
    <row r="44" hidden="1" s="1" customFormat="1" ht="14.4" customHeight="1">
      <c r="B44" s="16"/>
      <c r="I44" s="142"/>
      <c r="L44" s="16"/>
    </row>
    <row r="45" hidden="1" s="1" customFormat="1" ht="14.4" customHeight="1">
      <c r="B45" s="16"/>
      <c r="I45" s="142"/>
      <c r="L45" s="16"/>
    </row>
    <row r="46" hidden="1" s="1" customFormat="1" ht="14.4" customHeight="1">
      <c r="B46" s="16"/>
      <c r="I46" s="142"/>
      <c r="L46" s="16"/>
    </row>
    <row r="47" hidden="1" s="1" customFormat="1" ht="14.4" customHeight="1">
      <c r="B47" s="16"/>
      <c r="I47" s="142"/>
      <c r="L47" s="16"/>
    </row>
    <row r="48" hidden="1" s="1" customFormat="1" ht="14.4" customHeight="1">
      <c r="B48" s="16"/>
      <c r="I48" s="142"/>
      <c r="L48" s="16"/>
    </row>
    <row r="49" hidden="1" s="1" customFormat="1" ht="14.4" customHeight="1">
      <c r="B49" s="16"/>
      <c r="I49" s="142"/>
      <c r="L49" s="16"/>
    </row>
    <row r="50" hidden="1" s="2" customFormat="1" ht="14.4" customHeight="1">
      <c r="B50" s="59"/>
      <c r="D50" s="176" t="s">
        <v>50</v>
      </c>
      <c r="E50" s="177"/>
      <c r="F50" s="177"/>
      <c r="G50" s="176" t="s">
        <v>51</v>
      </c>
      <c r="H50" s="177"/>
      <c r="I50" s="178"/>
      <c r="J50" s="177"/>
      <c r="K50" s="177"/>
      <c r="L50" s="59"/>
    </row>
    <row r="51" hidden="1">
      <c r="B51" s="16"/>
      <c r="L51" s="16"/>
    </row>
    <row r="52" hidden="1">
      <c r="B52" s="16"/>
      <c r="L52" s="16"/>
    </row>
    <row r="53" hidden="1">
      <c r="B53" s="16"/>
      <c r="L53" s="16"/>
    </row>
    <row r="54" hidden="1">
      <c r="B54" s="16"/>
      <c r="L54" s="16"/>
    </row>
    <row r="55" hidden="1">
      <c r="B55" s="16"/>
      <c r="L55" s="16"/>
    </row>
    <row r="56" hidden="1">
      <c r="B56" s="16"/>
      <c r="L56" s="16"/>
    </row>
    <row r="57" hidden="1">
      <c r="B57" s="16"/>
      <c r="L57" s="16"/>
    </row>
    <row r="58" hidden="1">
      <c r="B58" s="16"/>
      <c r="L58" s="16"/>
    </row>
    <row r="59" hidden="1">
      <c r="B59" s="16"/>
      <c r="L59" s="16"/>
    </row>
    <row r="60" hidden="1">
      <c r="B60" s="16"/>
      <c r="L60" s="16"/>
    </row>
    <row r="61" hidden="1" s="2" customFormat="1">
      <c r="A61" s="34"/>
      <c r="B61" s="40"/>
      <c r="C61" s="34"/>
      <c r="D61" s="179" t="s">
        <v>52</v>
      </c>
      <c r="E61" s="180"/>
      <c r="F61" s="181" t="s">
        <v>53</v>
      </c>
      <c r="G61" s="179" t="s">
        <v>52</v>
      </c>
      <c r="H61" s="180"/>
      <c r="I61" s="182"/>
      <c r="J61" s="183" t="s">
        <v>53</v>
      </c>
      <c r="K61" s="180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6"/>
      <c r="L62" s="16"/>
    </row>
    <row r="63" hidden="1">
      <c r="B63" s="16"/>
      <c r="L63" s="16"/>
    </row>
    <row r="64" hidden="1">
      <c r="B64" s="16"/>
      <c r="L64" s="16"/>
    </row>
    <row r="65" hidden="1" s="2" customFormat="1">
      <c r="A65" s="34"/>
      <c r="B65" s="40"/>
      <c r="C65" s="34"/>
      <c r="D65" s="176" t="s">
        <v>54</v>
      </c>
      <c r="E65" s="184"/>
      <c r="F65" s="184"/>
      <c r="G65" s="176" t="s">
        <v>55</v>
      </c>
      <c r="H65" s="184"/>
      <c r="I65" s="185"/>
      <c r="J65" s="184"/>
      <c r="K65" s="184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6"/>
      <c r="L66" s="16"/>
    </row>
    <row r="67" hidden="1">
      <c r="B67" s="16"/>
      <c r="L67" s="16"/>
    </row>
    <row r="68" hidden="1">
      <c r="B68" s="16"/>
      <c r="L68" s="16"/>
    </row>
    <row r="69" hidden="1">
      <c r="B69" s="16"/>
      <c r="L69" s="16"/>
    </row>
    <row r="70" hidden="1">
      <c r="B70" s="16"/>
      <c r="L70" s="16"/>
    </row>
    <row r="71" hidden="1">
      <c r="B71" s="16"/>
      <c r="L71" s="16"/>
    </row>
    <row r="72" hidden="1">
      <c r="B72" s="16"/>
      <c r="L72" s="16"/>
    </row>
    <row r="73" hidden="1">
      <c r="B73" s="16"/>
      <c r="L73" s="16"/>
    </row>
    <row r="74" hidden="1">
      <c r="B74" s="16"/>
      <c r="L74" s="16"/>
    </row>
    <row r="75" hidden="1">
      <c r="B75" s="16"/>
      <c r="L75" s="16"/>
    </row>
    <row r="76" hidden="1" s="2" customFormat="1">
      <c r="A76" s="34"/>
      <c r="B76" s="40"/>
      <c r="C76" s="34"/>
      <c r="D76" s="179" t="s">
        <v>52</v>
      </c>
      <c r="E76" s="180"/>
      <c r="F76" s="181" t="s">
        <v>53</v>
      </c>
      <c r="G76" s="179" t="s">
        <v>52</v>
      </c>
      <c r="H76" s="180"/>
      <c r="I76" s="182"/>
      <c r="J76" s="183" t="s">
        <v>53</v>
      </c>
      <c r="K76" s="180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186"/>
      <c r="C77" s="187"/>
      <c r="D77" s="187"/>
      <c r="E77" s="187"/>
      <c r="F77" s="187"/>
      <c r="G77" s="187"/>
      <c r="H77" s="187"/>
      <c r="I77" s="188"/>
      <c r="J77" s="187"/>
      <c r="K77" s="187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hidden="1" s="2" customFormat="1" ht="6.96" customHeight="1">
      <c r="A81" s="34"/>
      <c r="B81" s="189"/>
      <c r="C81" s="190"/>
      <c r="D81" s="190"/>
      <c r="E81" s="190"/>
      <c r="F81" s="190"/>
      <c r="G81" s="190"/>
      <c r="H81" s="190"/>
      <c r="I81" s="191"/>
      <c r="J81" s="190"/>
      <c r="K81" s="190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122</v>
      </c>
      <c r="D82" s="36"/>
      <c r="E82" s="36"/>
      <c r="F82" s="36"/>
      <c r="G82" s="36"/>
      <c r="H82" s="36"/>
      <c r="I82" s="150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150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150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6"/>
      <c r="D85" s="36"/>
      <c r="E85" s="192" t="str">
        <f>E7</f>
        <v>Opravné práce na trati Staňkov - Poběžovice</v>
      </c>
      <c r="F85" s="28"/>
      <c r="G85" s="28"/>
      <c r="H85" s="28"/>
      <c r="I85" s="150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1" customFormat="1" ht="12" customHeight="1">
      <c r="B86" s="17"/>
      <c r="C86" s="28" t="s">
        <v>118</v>
      </c>
      <c r="D86" s="18"/>
      <c r="E86" s="18"/>
      <c r="F86" s="18"/>
      <c r="G86" s="18"/>
      <c r="H86" s="18"/>
      <c r="I86" s="142"/>
      <c r="J86" s="18"/>
      <c r="K86" s="18"/>
      <c r="L86" s="16"/>
    </row>
    <row r="87" hidden="1" s="2" customFormat="1" ht="16.5" customHeight="1">
      <c r="A87" s="34"/>
      <c r="B87" s="35"/>
      <c r="C87" s="36"/>
      <c r="D87" s="36"/>
      <c r="E87" s="192" t="s">
        <v>749</v>
      </c>
      <c r="F87" s="36"/>
      <c r="G87" s="36"/>
      <c r="H87" s="36"/>
      <c r="I87" s="150"/>
      <c r="J87" s="36"/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12" customHeight="1">
      <c r="A88" s="34"/>
      <c r="B88" s="35"/>
      <c r="C88" s="28" t="s">
        <v>120</v>
      </c>
      <c r="D88" s="36"/>
      <c r="E88" s="36"/>
      <c r="F88" s="36"/>
      <c r="G88" s="36"/>
      <c r="H88" s="36"/>
      <c r="I88" s="150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6.5" customHeight="1">
      <c r="A89" s="34"/>
      <c r="B89" s="35"/>
      <c r="C89" s="36"/>
      <c r="D89" s="36"/>
      <c r="E89" s="72" t="str">
        <f>E11</f>
        <v>SO 4.1 - Materiál objednatele</v>
      </c>
      <c r="F89" s="36"/>
      <c r="G89" s="36"/>
      <c r="H89" s="36"/>
      <c r="I89" s="150"/>
      <c r="J89" s="36"/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150"/>
      <c r="J90" s="36"/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2" customHeight="1">
      <c r="A91" s="34"/>
      <c r="B91" s="35"/>
      <c r="C91" s="28" t="s">
        <v>20</v>
      </c>
      <c r="D91" s="36"/>
      <c r="E91" s="36"/>
      <c r="F91" s="23" t="str">
        <f>F14</f>
        <v>TO Domažlice</v>
      </c>
      <c r="G91" s="36"/>
      <c r="H91" s="36"/>
      <c r="I91" s="152" t="s">
        <v>22</v>
      </c>
      <c r="J91" s="75" t="str">
        <f>IF(J14="","",J14)</f>
        <v>14. 3. 2019</v>
      </c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6.96" customHeight="1">
      <c r="A92" s="34"/>
      <c r="B92" s="35"/>
      <c r="C92" s="36"/>
      <c r="D92" s="36"/>
      <c r="E92" s="36"/>
      <c r="F92" s="36"/>
      <c r="G92" s="36"/>
      <c r="H92" s="36"/>
      <c r="I92" s="150"/>
      <c r="J92" s="36"/>
      <c r="K92" s="36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5.15" customHeight="1">
      <c r="A93" s="34"/>
      <c r="B93" s="35"/>
      <c r="C93" s="28" t="s">
        <v>24</v>
      </c>
      <c r="D93" s="36"/>
      <c r="E93" s="36"/>
      <c r="F93" s="23" t="str">
        <f>E17</f>
        <v>SŽDC s.o. - OŘ Plzeň</v>
      </c>
      <c r="G93" s="36"/>
      <c r="H93" s="36"/>
      <c r="I93" s="152" t="s">
        <v>30</v>
      </c>
      <c r="J93" s="32" t="str">
        <f>E23</f>
        <v xml:space="preserve"> </v>
      </c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15.15" customHeight="1">
      <c r="A94" s="34"/>
      <c r="B94" s="35"/>
      <c r="C94" s="28" t="s">
        <v>28</v>
      </c>
      <c r="D94" s="36"/>
      <c r="E94" s="36"/>
      <c r="F94" s="23" t="str">
        <f>IF(E20="","",E20)</f>
        <v>Vyplň údaj</v>
      </c>
      <c r="G94" s="36"/>
      <c r="H94" s="36"/>
      <c r="I94" s="152" t="s">
        <v>33</v>
      </c>
      <c r="J94" s="32" t="str">
        <f>E26</f>
        <v>Jung</v>
      </c>
      <c r="K94" s="36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150"/>
      <c r="J95" s="36"/>
      <c r="K95" s="36"/>
      <c r="L95" s="5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9.28" customHeight="1">
      <c r="A96" s="34"/>
      <c r="B96" s="35"/>
      <c r="C96" s="193" t="s">
        <v>123</v>
      </c>
      <c r="D96" s="194"/>
      <c r="E96" s="194"/>
      <c r="F96" s="194"/>
      <c r="G96" s="194"/>
      <c r="H96" s="194"/>
      <c r="I96" s="195"/>
      <c r="J96" s="196" t="s">
        <v>124</v>
      </c>
      <c r="K96" s="194"/>
      <c r="L96" s="5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hidden="1" s="2" customFormat="1" ht="10.32" customHeight="1">
      <c r="A97" s="34"/>
      <c r="B97" s="35"/>
      <c r="C97" s="36"/>
      <c r="D97" s="36"/>
      <c r="E97" s="36"/>
      <c r="F97" s="36"/>
      <c r="G97" s="36"/>
      <c r="H97" s="36"/>
      <c r="I97" s="150"/>
      <c r="J97" s="36"/>
      <c r="K97" s="36"/>
      <c r="L97" s="59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hidden="1" s="2" customFormat="1" ht="22.8" customHeight="1">
      <c r="A98" s="34"/>
      <c r="B98" s="35"/>
      <c r="C98" s="197" t="s">
        <v>125</v>
      </c>
      <c r="D98" s="36"/>
      <c r="E98" s="36"/>
      <c r="F98" s="36"/>
      <c r="G98" s="36"/>
      <c r="H98" s="36"/>
      <c r="I98" s="150"/>
      <c r="J98" s="106">
        <f>J120</f>
        <v>0</v>
      </c>
      <c r="K98" s="36"/>
      <c r="L98" s="59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3" t="s">
        <v>126</v>
      </c>
    </row>
    <row r="99" hidden="1" s="2" customFormat="1" ht="21.84" customHeight="1">
      <c r="A99" s="34"/>
      <c r="B99" s="35"/>
      <c r="C99" s="36"/>
      <c r="D99" s="36"/>
      <c r="E99" s="36"/>
      <c r="F99" s="36"/>
      <c r="G99" s="36"/>
      <c r="H99" s="36"/>
      <c r="I99" s="150"/>
      <c r="J99" s="36"/>
      <c r="K99" s="36"/>
      <c r="L99" s="59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hidden="1" s="2" customFormat="1" ht="6.96" customHeight="1">
      <c r="A100" s="34"/>
      <c r="B100" s="62"/>
      <c r="C100" s="63"/>
      <c r="D100" s="63"/>
      <c r="E100" s="63"/>
      <c r="F100" s="63"/>
      <c r="G100" s="63"/>
      <c r="H100" s="63"/>
      <c r="I100" s="188"/>
      <c r="J100" s="63"/>
      <c r="K100" s="63"/>
      <c r="L100" s="59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hidden="1"/>
    <row r="102" hidden="1"/>
    <row r="103" hidden="1"/>
    <row r="104" s="2" customFormat="1" ht="6.96" customHeight="1">
      <c r="A104" s="34"/>
      <c r="B104" s="64"/>
      <c r="C104" s="65"/>
      <c r="D104" s="65"/>
      <c r="E104" s="65"/>
      <c r="F104" s="65"/>
      <c r="G104" s="65"/>
      <c r="H104" s="65"/>
      <c r="I104" s="191"/>
      <c r="J104" s="65"/>
      <c r="K104" s="65"/>
      <c r="L104" s="59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24.96" customHeight="1">
      <c r="A105" s="34"/>
      <c r="B105" s="35"/>
      <c r="C105" s="19" t="s">
        <v>127</v>
      </c>
      <c r="D105" s="36"/>
      <c r="E105" s="36"/>
      <c r="F105" s="36"/>
      <c r="G105" s="36"/>
      <c r="H105" s="36"/>
      <c r="I105" s="150"/>
      <c r="J105" s="36"/>
      <c r="K105" s="36"/>
      <c r="L105" s="59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6.96" customHeight="1">
      <c r="A106" s="34"/>
      <c r="B106" s="35"/>
      <c r="C106" s="36"/>
      <c r="D106" s="36"/>
      <c r="E106" s="36"/>
      <c r="F106" s="36"/>
      <c r="G106" s="36"/>
      <c r="H106" s="36"/>
      <c r="I106" s="150"/>
      <c r="J106" s="36"/>
      <c r="K106" s="36"/>
      <c r="L106" s="59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12" customHeight="1">
      <c r="A107" s="34"/>
      <c r="B107" s="35"/>
      <c r="C107" s="28" t="s">
        <v>16</v>
      </c>
      <c r="D107" s="36"/>
      <c r="E107" s="36"/>
      <c r="F107" s="36"/>
      <c r="G107" s="36"/>
      <c r="H107" s="36"/>
      <c r="I107" s="150"/>
      <c r="J107" s="36"/>
      <c r="K107" s="36"/>
      <c r="L107" s="59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6.5" customHeight="1">
      <c r="A108" s="34"/>
      <c r="B108" s="35"/>
      <c r="C108" s="36"/>
      <c r="D108" s="36"/>
      <c r="E108" s="192" t="str">
        <f>E7</f>
        <v>Opravné práce na trati Staňkov - Poběžovice</v>
      </c>
      <c r="F108" s="28"/>
      <c r="G108" s="28"/>
      <c r="H108" s="28"/>
      <c r="I108" s="150"/>
      <c r="J108" s="36"/>
      <c r="K108" s="36"/>
      <c r="L108" s="59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1" customFormat="1" ht="12" customHeight="1">
      <c r="B109" s="17"/>
      <c r="C109" s="28" t="s">
        <v>118</v>
      </c>
      <c r="D109" s="18"/>
      <c r="E109" s="18"/>
      <c r="F109" s="18"/>
      <c r="G109" s="18"/>
      <c r="H109" s="18"/>
      <c r="I109" s="142"/>
      <c r="J109" s="18"/>
      <c r="K109" s="18"/>
      <c r="L109" s="16"/>
    </row>
    <row r="110" s="2" customFormat="1" ht="16.5" customHeight="1">
      <c r="A110" s="34"/>
      <c r="B110" s="35"/>
      <c r="C110" s="36"/>
      <c r="D110" s="36"/>
      <c r="E110" s="192" t="s">
        <v>749</v>
      </c>
      <c r="F110" s="36"/>
      <c r="G110" s="36"/>
      <c r="H110" s="36"/>
      <c r="I110" s="150"/>
      <c r="J110" s="36"/>
      <c r="K110" s="36"/>
      <c r="L110" s="59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120</v>
      </c>
      <c r="D111" s="36"/>
      <c r="E111" s="36"/>
      <c r="F111" s="36"/>
      <c r="G111" s="36"/>
      <c r="H111" s="36"/>
      <c r="I111" s="150"/>
      <c r="J111" s="36"/>
      <c r="K111" s="36"/>
      <c r="L111" s="59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6.5" customHeight="1">
      <c r="A112" s="34"/>
      <c r="B112" s="35"/>
      <c r="C112" s="36"/>
      <c r="D112" s="36"/>
      <c r="E112" s="72" t="str">
        <f>E11</f>
        <v>SO 4.1 - Materiál objednatele</v>
      </c>
      <c r="F112" s="36"/>
      <c r="G112" s="36"/>
      <c r="H112" s="36"/>
      <c r="I112" s="150"/>
      <c r="J112" s="36"/>
      <c r="K112" s="36"/>
      <c r="L112" s="59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6"/>
      <c r="D113" s="36"/>
      <c r="E113" s="36"/>
      <c r="F113" s="36"/>
      <c r="G113" s="36"/>
      <c r="H113" s="36"/>
      <c r="I113" s="150"/>
      <c r="J113" s="36"/>
      <c r="K113" s="36"/>
      <c r="L113" s="59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20</v>
      </c>
      <c r="D114" s="36"/>
      <c r="E114" s="36"/>
      <c r="F114" s="23" t="str">
        <f>F14</f>
        <v>TO Domažlice</v>
      </c>
      <c r="G114" s="36"/>
      <c r="H114" s="36"/>
      <c r="I114" s="152" t="s">
        <v>22</v>
      </c>
      <c r="J114" s="75" t="str">
        <f>IF(J14="","",J14)</f>
        <v>14. 3. 2019</v>
      </c>
      <c r="K114" s="36"/>
      <c r="L114" s="59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6"/>
      <c r="D115" s="36"/>
      <c r="E115" s="36"/>
      <c r="F115" s="36"/>
      <c r="G115" s="36"/>
      <c r="H115" s="36"/>
      <c r="I115" s="150"/>
      <c r="J115" s="36"/>
      <c r="K115" s="36"/>
      <c r="L115" s="59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5.15" customHeight="1">
      <c r="A116" s="34"/>
      <c r="B116" s="35"/>
      <c r="C116" s="28" t="s">
        <v>24</v>
      </c>
      <c r="D116" s="36"/>
      <c r="E116" s="36"/>
      <c r="F116" s="23" t="str">
        <f>E17</f>
        <v>SŽDC s.o. - OŘ Plzeň</v>
      </c>
      <c r="G116" s="36"/>
      <c r="H116" s="36"/>
      <c r="I116" s="152" t="s">
        <v>30</v>
      </c>
      <c r="J116" s="32" t="str">
        <f>E23</f>
        <v xml:space="preserve"> </v>
      </c>
      <c r="K116" s="36"/>
      <c r="L116" s="59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28</v>
      </c>
      <c r="D117" s="36"/>
      <c r="E117" s="36"/>
      <c r="F117" s="23" t="str">
        <f>IF(E20="","",E20)</f>
        <v>Vyplň údaj</v>
      </c>
      <c r="G117" s="36"/>
      <c r="H117" s="36"/>
      <c r="I117" s="152" t="s">
        <v>33</v>
      </c>
      <c r="J117" s="32" t="str">
        <f>E26</f>
        <v>Jung</v>
      </c>
      <c r="K117" s="36"/>
      <c r="L117" s="59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0.32" customHeight="1">
      <c r="A118" s="34"/>
      <c r="B118" s="35"/>
      <c r="C118" s="36"/>
      <c r="D118" s="36"/>
      <c r="E118" s="36"/>
      <c r="F118" s="36"/>
      <c r="G118" s="36"/>
      <c r="H118" s="36"/>
      <c r="I118" s="150"/>
      <c r="J118" s="36"/>
      <c r="K118" s="36"/>
      <c r="L118" s="59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9" customFormat="1" ht="29.28" customHeight="1">
      <c r="A119" s="198"/>
      <c r="B119" s="199"/>
      <c r="C119" s="200" t="s">
        <v>128</v>
      </c>
      <c r="D119" s="201" t="s">
        <v>62</v>
      </c>
      <c r="E119" s="201" t="s">
        <v>58</v>
      </c>
      <c r="F119" s="201" t="s">
        <v>59</v>
      </c>
      <c r="G119" s="201" t="s">
        <v>129</v>
      </c>
      <c r="H119" s="201" t="s">
        <v>130</v>
      </c>
      <c r="I119" s="202" t="s">
        <v>131</v>
      </c>
      <c r="J119" s="203" t="s">
        <v>124</v>
      </c>
      <c r="K119" s="204" t="s">
        <v>132</v>
      </c>
      <c r="L119" s="205"/>
      <c r="M119" s="96" t="s">
        <v>1</v>
      </c>
      <c r="N119" s="97" t="s">
        <v>41</v>
      </c>
      <c r="O119" s="97" t="s">
        <v>133</v>
      </c>
      <c r="P119" s="97" t="s">
        <v>134</v>
      </c>
      <c r="Q119" s="97" t="s">
        <v>135</v>
      </c>
      <c r="R119" s="97" t="s">
        <v>136</v>
      </c>
      <c r="S119" s="97" t="s">
        <v>137</v>
      </c>
      <c r="T119" s="98" t="s">
        <v>138</v>
      </c>
      <c r="U119" s="198"/>
      <c r="V119" s="198"/>
      <c r="W119" s="198"/>
      <c r="X119" s="198"/>
      <c r="Y119" s="198"/>
      <c r="Z119" s="198"/>
      <c r="AA119" s="198"/>
      <c r="AB119" s="198"/>
      <c r="AC119" s="198"/>
      <c r="AD119" s="198"/>
      <c r="AE119" s="198"/>
    </row>
    <row r="120" s="2" customFormat="1" ht="22.8" customHeight="1">
      <c r="A120" s="34"/>
      <c r="B120" s="35"/>
      <c r="C120" s="103" t="s">
        <v>139</v>
      </c>
      <c r="D120" s="36"/>
      <c r="E120" s="36"/>
      <c r="F120" s="36"/>
      <c r="G120" s="36"/>
      <c r="H120" s="36"/>
      <c r="I120" s="150"/>
      <c r="J120" s="206">
        <f>BK120</f>
        <v>0</v>
      </c>
      <c r="K120" s="36"/>
      <c r="L120" s="40"/>
      <c r="M120" s="99"/>
      <c r="N120" s="207"/>
      <c r="O120" s="100"/>
      <c r="P120" s="208">
        <f>SUM(P121:P144)</f>
        <v>0</v>
      </c>
      <c r="Q120" s="100"/>
      <c r="R120" s="208">
        <f>SUM(R121:R144)</f>
        <v>1512.6241550000002</v>
      </c>
      <c r="S120" s="100"/>
      <c r="T120" s="209">
        <f>SUM(T121:T144)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3" t="s">
        <v>76</v>
      </c>
      <c r="AU120" s="13" t="s">
        <v>126</v>
      </c>
      <c r="BK120" s="210">
        <f>SUM(BK121:BK144)</f>
        <v>0</v>
      </c>
    </row>
    <row r="121" s="2" customFormat="1" ht="16.5" customHeight="1">
      <c r="A121" s="34"/>
      <c r="B121" s="35"/>
      <c r="C121" s="251" t="s">
        <v>84</v>
      </c>
      <c r="D121" s="251" t="s">
        <v>173</v>
      </c>
      <c r="E121" s="252" t="s">
        <v>751</v>
      </c>
      <c r="F121" s="253" t="s">
        <v>752</v>
      </c>
      <c r="G121" s="254" t="s">
        <v>183</v>
      </c>
      <c r="H121" s="255">
        <v>3806</v>
      </c>
      <c r="I121" s="256"/>
      <c r="J121" s="257">
        <f>ROUND(I121*H121,2)</f>
        <v>0</v>
      </c>
      <c r="K121" s="258"/>
      <c r="L121" s="259"/>
      <c r="M121" s="260" t="s">
        <v>1</v>
      </c>
      <c r="N121" s="261" t="s">
        <v>42</v>
      </c>
      <c r="O121" s="87"/>
      <c r="P121" s="221">
        <f>O121*H121</f>
        <v>0</v>
      </c>
      <c r="Q121" s="221">
        <v>0.32700000000000001</v>
      </c>
      <c r="R121" s="221">
        <f>Q121*H121</f>
        <v>1244.5620000000001</v>
      </c>
      <c r="S121" s="221">
        <v>0</v>
      </c>
      <c r="T121" s="222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23" t="s">
        <v>192</v>
      </c>
      <c r="AT121" s="223" t="s">
        <v>173</v>
      </c>
      <c r="AU121" s="223" t="s">
        <v>77</v>
      </c>
      <c r="AY121" s="13" t="s">
        <v>145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3" t="s">
        <v>84</v>
      </c>
      <c r="BK121" s="224">
        <f>ROUND(I121*H121,2)</f>
        <v>0</v>
      </c>
      <c r="BL121" s="13" t="s">
        <v>144</v>
      </c>
      <c r="BM121" s="223" t="s">
        <v>753</v>
      </c>
    </row>
    <row r="122" s="2" customFormat="1">
      <c r="A122" s="34"/>
      <c r="B122" s="35"/>
      <c r="C122" s="36"/>
      <c r="D122" s="225" t="s">
        <v>147</v>
      </c>
      <c r="E122" s="36"/>
      <c r="F122" s="226" t="s">
        <v>752</v>
      </c>
      <c r="G122" s="36"/>
      <c r="H122" s="36"/>
      <c r="I122" s="150"/>
      <c r="J122" s="36"/>
      <c r="K122" s="36"/>
      <c r="L122" s="40"/>
      <c r="M122" s="227"/>
      <c r="N122" s="228"/>
      <c r="O122" s="87"/>
      <c r="P122" s="87"/>
      <c r="Q122" s="87"/>
      <c r="R122" s="87"/>
      <c r="S122" s="87"/>
      <c r="T122" s="88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3" t="s">
        <v>147</v>
      </c>
      <c r="AU122" s="13" t="s">
        <v>77</v>
      </c>
    </row>
    <row r="123" s="10" customFormat="1">
      <c r="A123" s="10"/>
      <c r="B123" s="229"/>
      <c r="C123" s="230"/>
      <c r="D123" s="225" t="s">
        <v>149</v>
      </c>
      <c r="E123" s="231" t="s">
        <v>1</v>
      </c>
      <c r="F123" s="232" t="s">
        <v>754</v>
      </c>
      <c r="G123" s="230"/>
      <c r="H123" s="233">
        <v>3806</v>
      </c>
      <c r="I123" s="234"/>
      <c r="J123" s="230"/>
      <c r="K123" s="230"/>
      <c r="L123" s="235"/>
      <c r="M123" s="236"/>
      <c r="N123" s="237"/>
      <c r="O123" s="237"/>
      <c r="P123" s="237"/>
      <c r="Q123" s="237"/>
      <c r="R123" s="237"/>
      <c r="S123" s="237"/>
      <c r="T123" s="238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T123" s="239" t="s">
        <v>149</v>
      </c>
      <c r="AU123" s="239" t="s">
        <v>77</v>
      </c>
      <c r="AV123" s="10" t="s">
        <v>86</v>
      </c>
      <c r="AW123" s="10" t="s">
        <v>32</v>
      </c>
      <c r="AX123" s="10" t="s">
        <v>84</v>
      </c>
      <c r="AY123" s="239" t="s">
        <v>145</v>
      </c>
    </row>
    <row r="124" s="2" customFormat="1" ht="16.5" customHeight="1">
      <c r="A124" s="34"/>
      <c r="B124" s="35"/>
      <c r="C124" s="251" t="s">
        <v>86</v>
      </c>
      <c r="D124" s="251" t="s">
        <v>173</v>
      </c>
      <c r="E124" s="252" t="s">
        <v>755</v>
      </c>
      <c r="F124" s="253" t="s">
        <v>756</v>
      </c>
      <c r="G124" s="254" t="s">
        <v>183</v>
      </c>
      <c r="H124" s="255">
        <v>61</v>
      </c>
      <c r="I124" s="256"/>
      <c r="J124" s="257">
        <f>ROUND(I124*H124,2)</f>
        <v>0</v>
      </c>
      <c r="K124" s="258"/>
      <c r="L124" s="259"/>
      <c r="M124" s="260" t="s">
        <v>1</v>
      </c>
      <c r="N124" s="261" t="s">
        <v>42</v>
      </c>
      <c r="O124" s="87"/>
      <c r="P124" s="221">
        <f>O124*H124</f>
        <v>0</v>
      </c>
      <c r="Q124" s="221">
        <v>3.70425</v>
      </c>
      <c r="R124" s="221">
        <f>Q124*H124</f>
        <v>225.95925</v>
      </c>
      <c r="S124" s="221">
        <v>0</v>
      </c>
      <c r="T124" s="222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23" t="s">
        <v>192</v>
      </c>
      <c r="AT124" s="223" t="s">
        <v>173</v>
      </c>
      <c r="AU124" s="223" t="s">
        <v>77</v>
      </c>
      <c r="AY124" s="13" t="s">
        <v>145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3" t="s">
        <v>84</v>
      </c>
      <c r="BK124" s="224">
        <f>ROUND(I124*H124,2)</f>
        <v>0</v>
      </c>
      <c r="BL124" s="13" t="s">
        <v>144</v>
      </c>
      <c r="BM124" s="223" t="s">
        <v>757</v>
      </c>
    </row>
    <row r="125" s="2" customFormat="1">
      <c r="A125" s="34"/>
      <c r="B125" s="35"/>
      <c r="C125" s="36"/>
      <c r="D125" s="225" t="s">
        <v>147</v>
      </c>
      <c r="E125" s="36"/>
      <c r="F125" s="226" t="s">
        <v>756</v>
      </c>
      <c r="G125" s="36"/>
      <c r="H125" s="36"/>
      <c r="I125" s="150"/>
      <c r="J125" s="36"/>
      <c r="K125" s="36"/>
      <c r="L125" s="40"/>
      <c r="M125" s="227"/>
      <c r="N125" s="228"/>
      <c r="O125" s="87"/>
      <c r="P125" s="87"/>
      <c r="Q125" s="87"/>
      <c r="R125" s="87"/>
      <c r="S125" s="87"/>
      <c r="T125" s="88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3" t="s">
        <v>147</v>
      </c>
      <c r="AU125" s="13" t="s">
        <v>77</v>
      </c>
    </row>
    <row r="126" s="2" customFormat="1" ht="16.5" customHeight="1">
      <c r="A126" s="34"/>
      <c r="B126" s="35"/>
      <c r="C126" s="251" t="s">
        <v>161</v>
      </c>
      <c r="D126" s="251" t="s">
        <v>173</v>
      </c>
      <c r="E126" s="252" t="s">
        <v>758</v>
      </c>
      <c r="F126" s="253" t="s">
        <v>759</v>
      </c>
      <c r="G126" s="254" t="s">
        <v>195</v>
      </c>
      <c r="H126" s="255">
        <v>18</v>
      </c>
      <c r="I126" s="256"/>
      <c r="J126" s="257">
        <f>ROUND(I126*H126,2)</f>
        <v>0</v>
      </c>
      <c r="K126" s="258"/>
      <c r="L126" s="259"/>
      <c r="M126" s="260" t="s">
        <v>1</v>
      </c>
      <c r="N126" s="261" t="s">
        <v>42</v>
      </c>
      <c r="O126" s="87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23" t="s">
        <v>192</v>
      </c>
      <c r="AT126" s="223" t="s">
        <v>173</v>
      </c>
      <c r="AU126" s="223" t="s">
        <v>77</v>
      </c>
      <c r="AY126" s="13" t="s">
        <v>145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3" t="s">
        <v>84</v>
      </c>
      <c r="BK126" s="224">
        <f>ROUND(I126*H126,2)</f>
        <v>0</v>
      </c>
      <c r="BL126" s="13" t="s">
        <v>144</v>
      </c>
      <c r="BM126" s="223" t="s">
        <v>760</v>
      </c>
    </row>
    <row r="127" s="2" customFormat="1">
      <c r="A127" s="34"/>
      <c r="B127" s="35"/>
      <c r="C127" s="36"/>
      <c r="D127" s="225" t="s">
        <v>147</v>
      </c>
      <c r="E127" s="36"/>
      <c r="F127" s="226" t="s">
        <v>759</v>
      </c>
      <c r="G127" s="36"/>
      <c r="H127" s="36"/>
      <c r="I127" s="150"/>
      <c r="J127" s="36"/>
      <c r="K127" s="36"/>
      <c r="L127" s="40"/>
      <c r="M127" s="227"/>
      <c r="N127" s="228"/>
      <c r="O127" s="87"/>
      <c r="P127" s="87"/>
      <c r="Q127" s="87"/>
      <c r="R127" s="87"/>
      <c r="S127" s="87"/>
      <c r="T127" s="88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3" t="s">
        <v>147</v>
      </c>
      <c r="AU127" s="13" t="s">
        <v>77</v>
      </c>
    </row>
    <row r="128" s="2" customFormat="1" ht="16.5" customHeight="1">
      <c r="A128" s="34"/>
      <c r="B128" s="35"/>
      <c r="C128" s="251" t="s">
        <v>144</v>
      </c>
      <c r="D128" s="251" t="s">
        <v>173</v>
      </c>
      <c r="E128" s="252" t="s">
        <v>761</v>
      </c>
      <c r="F128" s="253" t="s">
        <v>762</v>
      </c>
      <c r="G128" s="254" t="s">
        <v>157</v>
      </c>
      <c r="H128" s="255">
        <v>23.291</v>
      </c>
      <c r="I128" s="256"/>
      <c r="J128" s="257">
        <f>ROUND(I128*H128,2)</f>
        <v>0</v>
      </c>
      <c r="K128" s="258"/>
      <c r="L128" s="259"/>
      <c r="M128" s="260" t="s">
        <v>1</v>
      </c>
      <c r="N128" s="261" t="s">
        <v>42</v>
      </c>
      <c r="O128" s="87"/>
      <c r="P128" s="221">
        <f>O128*H128</f>
        <v>0</v>
      </c>
      <c r="Q128" s="221">
        <v>0.95499999999999996</v>
      </c>
      <c r="R128" s="221">
        <f>Q128*H128</f>
        <v>22.242905</v>
      </c>
      <c r="S128" s="221">
        <v>0</v>
      </c>
      <c r="T128" s="222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23" t="s">
        <v>192</v>
      </c>
      <c r="AT128" s="223" t="s">
        <v>173</v>
      </c>
      <c r="AU128" s="223" t="s">
        <v>77</v>
      </c>
      <c r="AY128" s="13" t="s">
        <v>145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3" t="s">
        <v>84</v>
      </c>
      <c r="BK128" s="224">
        <f>ROUND(I128*H128,2)</f>
        <v>0</v>
      </c>
      <c r="BL128" s="13" t="s">
        <v>144</v>
      </c>
      <c r="BM128" s="223" t="s">
        <v>763</v>
      </c>
    </row>
    <row r="129" s="2" customFormat="1">
      <c r="A129" s="34"/>
      <c r="B129" s="35"/>
      <c r="C129" s="36"/>
      <c r="D129" s="225" t="s">
        <v>147</v>
      </c>
      <c r="E129" s="36"/>
      <c r="F129" s="226" t="s">
        <v>762</v>
      </c>
      <c r="G129" s="36"/>
      <c r="H129" s="36"/>
      <c r="I129" s="150"/>
      <c r="J129" s="36"/>
      <c r="K129" s="36"/>
      <c r="L129" s="40"/>
      <c r="M129" s="227"/>
      <c r="N129" s="228"/>
      <c r="O129" s="87"/>
      <c r="P129" s="87"/>
      <c r="Q129" s="87"/>
      <c r="R129" s="87"/>
      <c r="S129" s="87"/>
      <c r="T129" s="88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3" t="s">
        <v>147</v>
      </c>
      <c r="AU129" s="13" t="s">
        <v>77</v>
      </c>
    </row>
    <row r="130" s="10" customFormat="1">
      <c r="A130" s="10"/>
      <c r="B130" s="229"/>
      <c r="C130" s="230"/>
      <c r="D130" s="225" t="s">
        <v>149</v>
      </c>
      <c r="E130" s="231" t="s">
        <v>1</v>
      </c>
      <c r="F130" s="232" t="s">
        <v>764</v>
      </c>
      <c r="G130" s="230"/>
      <c r="H130" s="233">
        <v>7.0090000000000003</v>
      </c>
      <c r="I130" s="234"/>
      <c r="J130" s="230"/>
      <c r="K130" s="230"/>
      <c r="L130" s="235"/>
      <c r="M130" s="236"/>
      <c r="N130" s="237"/>
      <c r="O130" s="237"/>
      <c r="P130" s="237"/>
      <c r="Q130" s="237"/>
      <c r="R130" s="237"/>
      <c r="S130" s="237"/>
      <c r="T130" s="238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T130" s="239" t="s">
        <v>149</v>
      </c>
      <c r="AU130" s="239" t="s">
        <v>77</v>
      </c>
      <c r="AV130" s="10" t="s">
        <v>86</v>
      </c>
      <c r="AW130" s="10" t="s">
        <v>32</v>
      </c>
      <c r="AX130" s="10" t="s">
        <v>77</v>
      </c>
      <c r="AY130" s="239" t="s">
        <v>145</v>
      </c>
    </row>
    <row r="131" s="10" customFormat="1">
      <c r="A131" s="10"/>
      <c r="B131" s="229"/>
      <c r="C131" s="230"/>
      <c r="D131" s="225" t="s">
        <v>149</v>
      </c>
      <c r="E131" s="231" t="s">
        <v>1</v>
      </c>
      <c r="F131" s="232" t="s">
        <v>765</v>
      </c>
      <c r="G131" s="230"/>
      <c r="H131" s="233">
        <v>8.0099999999999998</v>
      </c>
      <c r="I131" s="234"/>
      <c r="J131" s="230"/>
      <c r="K131" s="230"/>
      <c r="L131" s="235"/>
      <c r="M131" s="236"/>
      <c r="N131" s="237"/>
      <c r="O131" s="237"/>
      <c r="P131" s="237"/>
      <c r="Q131" s="237"/>
      <c r="R131" s="237"/>
      <c r="S131" s="237"/>
      <c r="T131" s="238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T131" s="239" t="s">
        <v>149</v>
      </c>
      <c r="AU131" s="239" t="s">
        <v>77</v>
      </c>
      <c r="AV131" s="10" t="s">
        <v>86</v>
      </c>
      <c r="AW131" s="10" t="s">
        <v>32</v>
      </c>
      <c r="AX131" s="10" t="s">
        <v>77</v>
      </c>
      <c r="AY131" s="239" t="s">
        <v>145</v>
      </c>
    </row>
    <row r="132" s="10" customFormat="1">
      <c r="A132" s="10"/>
      <c r="B132" s="229"/>
      <c r="C132" s="230"/>
      <c r="D132" s="225" t="s">
        <v>149</v>
      </c>
      <c r="E132" s="231" t="s">
        <v>1</v>
      </c>
      <c r="F132" s="232" t="s">
        <v>766</v>
      </c>
      <c r="G132" s="230"/>
      <c r="H132" s="233">
        <v>8.2720000000000002</v>
      </c>
      <c r="I132" s="234"/>
      <c r="J132" s="230"/>
      <c r="K132" s="230"/>
      <c r="L132" s="235"/>
      <c r="M132" s="236"/>
      <c r="N132" s="237"/>
      <c r="O132" s="237"/>
      <c r="P132" s="237"/>
      <c r="Q132" s="237"/>
      <c r="R132" s="237"/>
      <c r="S132" s="237"/>
      <c r="T132" s="238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T132" s="239" t="s">
        <v>149</v>
      </c>
      <c r="AU132" s="239" t="s">
        <v>77</v>
      </c>
      <c r="AV132" s="10" t="s">
        <v>86</v>
      </c>
      <c r="AW132" s="10" t="s">
        <v>32</v>
      </c>
      <c r="AX132" s="10" t="s">
        <v>77</v>
      </c>
      <c r="AY132" s="239" t="s">
        <v>145</v>
      </c>
    </row>
    <row r="133" s="11" customFormat="1">
      <c r="A133" s="11"/>
      <c r="B133" s="240"/>
      <c r="C133" s="241"/>
      <c r="D133" s="225" t="s">
        <v>149</v>
      </c>
      <c r="E133" s="242" t="s">
        <v>1</v>
      </c>
      <c r="F133" s="243" t="s">
        <v>154</v>
      </c>
      <c r="G133" s="241"/>
      <c r="H133" s="244">
        <v>23.291</v>
      </c>
      <c r="I133" s="245"/>
      <c r="J133" s="241"/>
      <c r="K133" s="241"/>
      <c r="L133" s="246"/>
      <c r="M133" s="247"/>
      <c r="N133" s="248"/>
      <c r="O133" s="248"/>
      <c r="P133" s="248"/>
      <c r="Q133" s="248"/>
      <c r="R133" s="248"/>
      <c r="S133" s="248"/>
      <c r="T133" s="249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T133" s="250" t="s">
        <v>149</v>
      </c>
      <c r="AU133" s="250" t="s">
        <v>77</v>
      </c>
      <c r="AV133" s="11" t="s">
        <v>144</v>
      </c>
      <c r="AW133" s="11" t="s">
        <v>32</v>
      </c>
      <c r="AX133" s="11" t="s">
        <v>84</v>
      </c>
      <c r="AY133" s="250" t="s">
        <v>145</v>
      </c>
    </row>
    <row r="134" s="2" customFormat="1" ht="16.5" customHeight="1">
      <c r="A134" s="34"/>
      <c r="B134" s="35"/>
      <c r="C134" s="251" t="s">
        <v>172</v>
      </c>
      <c r="D134" s="251" t="s">
        <v>173</v>
      </c>
      <c r="E134" s="252" t="s">
        <v>767</v>
      </c>
      <c r="F134" s="253" t="s">
        <v>768</v>
      </c>
      <c r="G134" s="254" t="s">
        <v>183</v>
      </c>
      <c r="H134" s="255">
        <v>234</v>
      </c>
      <c r="I134" s="256"/>
      <c r="J134" s="257">
        <f>ROUND(I134*H134,2)</f>
        <v>0</v>
      </c>
      <c r="K134" s="258"/>
      <c r="L134" s="259"/>
      <c r="M134" s="260" t="s">
        <v>1</v>
      </c>
      <c r="N134" s="261" t="s">
        <v>42</v>
      </c>
      <c r="O134" s="87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23" t="s">
        <v>192</v>
      </c>
      <c r="AT134" s="223" t="s">
        <v>173</v>
      </c>
      <c r="AU134" s="223" t="s">
        <v>77</v>
      </c>
      <c r="AY134" s="13" t="s">
        <v>145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3" t="s">
        <v>84</v>
      </c>
      <c r="BK134" s="224">
        <f>ROUND(I134*H134,2)</f>
        <v>0</v>
      </c>
      <c r="BL134" s="13" t="s">
        <v>144</v>
      </c>
      <c r="BM134" s="223" t="s">
        <v>769</v>
      </c>
    </row>
    <row r="135" s="2" customFormat="1">
      <c r="A135" s="34"/>
      <c r="B135" s="35"/>
      <c r="C135" s="36"/>
      <c r="D135" s="225" t="s">
        <v>147</v>
      </c>
      <c r="E135" s="36"/>
      <c r="F135" s="226" t="s">
        <v>768</v>
      </c>
      <c r="G135" s="36"/>
      <c r="H135" s="36"/>
      <c r="I135" s="150"/>
      <c r="J135" s="36"/>
      <c r="K135" s="36"/>
      <c r="L135" s="40"/>
      <c r="M135" s="227"/>
      <c r="N135" s="228"/>
      <c r="O135" s="87"/>
      <c r="P135" s="87"/>
      <c r="Q135" s="87"/>
      <c r="R135" s="87"/>
      <c r="S135" s="87"/>
      <c r="T135" s="88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3" t="s">
        <v>147</v>
      </c>
      <c r="AU135" s="13" t="s">
        <v>77</v>
      </c>
    </row>
    <row r="136" s="2" customFormat="1" ht="16.5" customHeight="1">
      <c r="A136" s="34"/>
      <c r="B136" s="35"/>
      <c r="C136" s="251" t="s">
        <v>180</v>
      </c>
      <c r="D136" s="251" t="s">
        <v>173</v>
      </c>
      <c r="E136" s="252" t="s">
        <v>770</v>
      </c>
      <c r="F136" s="253" t="s">
        <v>771</v>
      </c>
      <c r="G136" s="254" t="s">
        <v>195</v>
      </c>
      <c r="H136" s="255">
        <v>272</v>
      </c>
      <c r="I136" s="256"/>
      <c r="J136" s="257">
        <f>ROUND(I136*H136,2)</f>
        <v>0</v>
      </c>
      <c r="K136" s="258"/>
      <c r="L136" s="259"/>
      <c r="M136" s="260" t="s">
        <v>1</v>
      </c>
      <c r="N136" s="261" t="s">
        <v>42</v>
      </c>
      <c r="O136" s="87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23" t="s">
        <v>192</v>
      </c>
      <c r="AT136" s="223" t="s">
        <v>173</v>
      </c>
      <c r="AU136" s="223" t="s">
        <v>77</v>
      </c>
      <c r="AY136" s="13" t="s">
        <v>145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3" t="s">
        <v>84</v>
      </c>
      <c r="BK136" s="224">
        <f>ROUND(I136*H136,2)</f>
        <v>0</v>
      </c>
      <c r="BL136" s="13" t="s">
        <v>144</v>
      </c>
      <c r="BM136" s="223" t="s">
        <v>772</v>
      </c>
    </row>
    <row r="137" s="2" customFormat="1">
      <c r="A137" s="34"/>
      <c r="B137" s="35"/>
      <c r="C137" s="36"/>
      <c r="D137" s="225" t="s">
        <v>147</v>
      </c>
      <c r="E137" s="36"/>
      <c r="F137" s="226" t="s">
        <v>771</v>
      </c>
      <c r="G137" s="36"/>
      <c r="H137" s="36"/>
      <c r="I137" s="150"/>
      <c r="J137" s="36"/>
      <c r="K137" s="36"/>
      <c r="L137" s="40"/>
      <c r="M137" s="227"/>
      <c r="N137" s="228"/>
      <c r="O137" s="87"/>
      <c r="P137" s="87"/>
      <c r="Q137" s="87"/>
      <c r="R137" s="87"/>
      <c r="S137" s="87"/>
      <c r="T137" s="88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3" t="s">
        <v>147</v>
      </c>
      <c r="AU137" s="13" t="s">
        <v>77</v>
      </c>
    </row>
    <row r="138" s="10" customFormat="1">
      <c r="A138" s="10"/>
      <c r="B138" s="229"/>
      <c r="C138" s="230"/>
      <c r="D138" s="225" t="s">
        <v>149</v>
      </c>
      <c r="E138" s="231" t="s">
        <v>1</v>
      </c>
      <c r="F138" s="232" t="s">
        <v>773</v>
      </c>
      <c r="G138" s="230"/>
      <c r="H138" s="233">
        <v>272</v>
      </c>
      <c r="I138" s="234"/>
      <c r="J138" s="230"/>
      <c r="K138" s="230"/>
      <c r="L138" s="235"/>
      <c r="M138" s="236"/>
      <c r="N138" s="237"/>
      <c r="O138" s="237"/>
      <c r="P138" s="237"/>
      <c r="Q138" s="237"/>
      <c r="R138" s="237"/>
      <c r="S138" s="237"/>
      <c r="T138" s="238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T138" s="239" t="s">
        <v>149</v>
      </c>
      <c r="AU138" s="239" t="s">
        <v>77</v>
      </c>
      <c r="AV138" s="10" t="s">
        <v>86</v>
      </c>
      <c r="AW138" s="10" t="s">
        <v>32</v>
      </c>
      <c r="AX138" s="10" t="s">
        <v>84</v>
      </c>
      <c r="AY138" s="239" t="s">
        <v>145</v>
      </c>
    </row>
    <row r="139" s="2" customFormat="1" ht="16.5" customHeight="1">
      <c r="A139" s="34"/>
      <c r="B139" s="35"/>
      <c r="C139" s="251" t="s">
        <v>186</v>
      </c>
      <c r="D139" s="251" t="s">
        <v>173</v>
      </c>
      <c r="E139" s="252" t="s">
        <v>774</v>
      </c>
      <c r="F139" s="253" t="s">
        <v>775</v>
      </c>
      <c r="G139" s="254" t="s">
        <v>183</v>
      </c>
      <c r="H139" s="255">
        <v>10</v>
      </c>
      <c r="I139" s="256"/>
      <c r="J139" s="257">
        <f>ROUND(I139*H139,2)</f>
        <v>0</v>
      </c>
      <c r="K139" s="258"/>
      <c r="L139" s="259"/>
      <c r="M139" s="260" t="s">
        <v>1</v>
      </c>
      <c r="N139" s="261" t="s">
        <v>42</v>
      </c>
      <c r="O139" s="87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23" t="s">
        <v>192</v>
      </c>
      <c r="AT139" s="223" t="s">
        <v>173</v>
      </c>
      <c r="AU139" s="223" t="s">
        <v>77</v>
      </c>
      <c r="AY139" s="13" t="s">
        <v>145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3" t="s">
        <v>84</v>
      </c>
      <c r="BK139" s="224">
        <f>ROUND(I139*H139,2)</f>
        <v>0</v>
      </c>
      <c r="BL139" s="13" t="s">
        <v>144</v>
      </c>
      <c r="BM139" s="223" t="s">
        <v>776</v>
      </c>
    </row>
    <row r="140" s="2" customFormat="1">
      <c r="A140" s="34"/>
      <c r="B140" s="35"/>
      <c r="C140" s="36"/>
      <c r="D140" s="225" t="s">
        <v>147</v>
      </c>
      <c r="E140" s="36"/>
      <c r="F140" s="226" t="s">
        <v>775</v>
      </c>
      <c r="G140" s="36"/>
      <c r="H140" s="36"/>
      <c r="I140" s="150"/>
      <c r="J140" s="36"/>
      <c r="K140" s="36"/>
      <c r="L140" s="40"/>
      <c r="M140" s="227"/>
      <c r="N140" s="228"/>
      <c r="O140" s="87"/>
      <c r="P140" s="87"/>
      <c r="Q140" s="87"/>
      <c r="R140" s="87"/>
      <c r="S140" s="87"/>
      <c r="T140" s="88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3" t="s">
        <v>147</v>
      </c>
      <c r="AU140" s="13" t="s">
        <v>77</v>
      </c>
    </row>
    <row r="141" s="2" customFormat="1" ht="16.5" customHeight="1">
      <c r="A141" s="34"/>
      <c r="B141" s="35"/>
      <c r="C141" s="251" t="s">
        <v>192</v>
      </c>
      <c r="D141" s="251" t="s">
        <v>173</v>
      </c>
      <c r="E141" s="252" t="s">
        <v>777</v>
      </c>
      <c r="F141" s="253" t="s">
        <v>778</v>
      </c>
      <c r="G141" s="254" t="s">
        <v>183</v>
      </c>
      <c r="H141" s="255">
        <v>10</v>
      </c>
      <c r="I141" s="256"/>
      <c r="J141" s="257">
        <f>ROUND(I141*H141,2)</f>
        <v>0</v>
      </c>
      <c r="K141" s="258"/>
      <c r="L141" s="259"/>
      <c r="M141" s="260" t="s">
        <v>1</v>
      </c>
      <c r="N141" s="261" t="s">
        <v>42</v>
      </c>
      <c r="O141" s="87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23" t="s">
        <v>192</v>
      </c>
      <c r="AT141" s="223" t="s">
        <v>173</v>
      </c>
      <c r="AU141" s="223" t="s">
        <v>77</v>
      </c>
      <c r="AY141" s="13" t="s">
        <v>145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3" t="s">
        <v>84</v>
      </c>
      <c r="BK141" s="224">
        <f>ROUND(I141*H141,2)</f>
        <v>0</v>
      </c>
      <c r="BL141" s="13" t="s">
        <v>144</v>
      </c>
      <c r="BM141" s="223" t="s">
        <v>779</v>
      </c>
    </row>
    <row r="142" s="2" customFormat="1">
      <c r="A142" s="34"/>
      <c r="B142" s="35"/>
      <c r="C142" s="36"/>
      <c r="D142" s="225" t="s">
        <v>147</v>
      </c>
      <c r="E142" s="36"/>
      <c r="F142" s="226" t="s">
        <v>778</v>
      </c>
      <c r="G142" s="36"/>
      <c r="H142" s="36"/>
      <c r="I142" s="150"/>
      <c r="J142" s="36"/>
      <c r="K142" s="36"/>
      <c r="L142" s="40"/>
      <c r="M142" s="227"/>
      <c r="N142" s="228"/>
      <c r="O142" s="87"/>
      <c r="P142" s="87"/>
      <c r="Q142" s="87"/>
      <c r="R142" s="87"/>
      <c r="S142" s="87"/>
      <c r="T142" s="88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3" t="s">
        <v>147</v>
      </c>
      <c r="AU142" s="13" t="s">
        <v>77</v>
      </c>
    </row>
    <row r="143" s="2" customFormat="1" ht="16.5" customHeight="1">
      <c r="A143" s="34"/>
      <c r="B143" s="35"/>
      <c r="C143" s="251" t="s">
        <v>199</v>
      </c>
      <c r="D143" s="251" t="s">
        <v>173</v>
      </c>
      <c r="E143" s="252" t="s">
        <v>780</v>
      </c>
      <c r="F143" s="253" t="s">
        <v>781</v>
      </c>
      <c r="G143" s="254" t="s">
        <v>183</v>
      </c>
      <c r="H143" s="255">
        <v>60</v>
      </c>
      <c r="I143" s="256"/>
      <c r="J143" s="257">
        <f>ROUND(I143*H143,2)</f>
        <v>0</v>
      </c>
      <c r="K143" s="258"/>
      <c r="L143" s="259"/>
      <c r="M143" s="260" t="s">
        <v>1</v>
      </c>
      <c r="N143" s="261" t="s">
        <v>42</v>
      </c>
      <c r="O143" s="87"/>
      <c r="P143" s="221">
        <f>O143*H143</f>
        <v>0</v>
      </c>
      <c r="Q143" s="221">
        <v>0.33100000000000002</v>
      </c>
      <c r="R143" s="221">
        <f>Q143*H143</f>
        <v>19.859999999999999</v>
      </c>
      <c r="S143" s="221">
        <v>0</v>
      </c>
      <c r="T143" s="222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23" t="s">
        <v>177</v>
      </c>
      <c r="AT143" s="223" t="s">
        <v>173</v>
      </c>
      <c r="AU143" s="223" t="s">
        <v>77</v>
      </c>
      <c r="AY143" s="13" t="s">
        <v>145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3" t="s">
        <v>84</v>
      </c>
      <c r="BK143" s="224">
        <f>ROUND(I143*H143,2)</f>
        <v>0</v>
      </c>
      <c r="BL143" s="13" t="s">
        <v>177</v>
      </c>
      <c r="BM143" s="223" t="s">
        <v>782</v>
      </c>
    </row>
    <row r="144" s="2" customFormat="1">
      <c r="A144" s="34"/>
      <c r="B144" s="35"/>
      <c r="C144" s="36"/>
      <c r="D144" s="225" t="s">
        <v>147</v>
      </c>
      <c r="E144" s="36"/>
      <c r="F144" s="226" t="s">
        <v>781</v>
      </c>
      <c r="G144" s="36"/>
      <c r="H144" s="36"/>
      <c r="I144" s="150"/>
      <c r="J144" s="36"/>
      <c r="K144" s="36"/>
      <c r="L144" s="40"/>
      <c r="M144" s="265"/>
      <c r="N144" s="266"/>
      <c r="O144" s="267"/>
      <c r="P144" s="267"/>
      <c r="Q144" s="267"/>
      <c r="R144" s="267"/>
      <c r="S144" s="267"/>
      <c r="T144" s="268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3" t="s">
        <v>147</v>
      </c>
      <c r="AU144" s="13" t="s">
        <v>77</v>
      </c>
    </row>
    <row r="145" s="2" customFormat="1" ht="6.96" customHeight="1">
      <c r="A145" s="34"/>
      <c r="B145" s="62"/>
      <c r="C145" s="63"/>
      <c r="D145" s="63"/>
      <c r="E145" s="63"/>
      <c r="F145" s="63"/>
      <c r="G145" s="63"/>
      <c r="H145" s="63"/>
      <c r="I145" s="188"/>
      <c r="J145" s="63"/>
      <c r="K145" s="63"/>
      <c r="L145" s="40"/>
      <c r="M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</sheetData>
  <sheetProtection sheet="1" autoFilter="0" formatColumns="0" formatRows="0" objects="1" scenarios="1" spinCount="100000" saltValue="WfvSy1/Txl1qC6N+DrsRDUMd5ynzWLPSFu9fgEA3eLY/DiD9yMdVRxfhNVdIxnEU56yTMzBYU/EFMj4DvDU7UQ==" hashValue="omJBUIxj7t1XVcAGg5x1AMDzrYquprLgN+K7wVD1V0iLltgpSmIv7Lp3iG3hMtq1WAsG84QsRzFbHLcT5xlPTg==" algorithmName="SHA-512" password="CC35"/>
  <autoFilter ref="C119:K14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2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116</v>
      </c>
    </row>
    <row r="3" hidden="1" s="1" customFormat="1" ht="6.96" customHeight="1">
      <c r="B3" s="143"/>
      <c r="C3" s="144"/>
      <c r="D3" s="144"/>
      <c r="E3" s="144"/>
      <c r="F3" s="144"/>
      <c r="G3" s="144"/>
      <c r="H3" s="144"/>
      <c r="I3" s="145"/>
      <c r="J3" s="144"/>
      <c r="K3" s="144"/>
      <c r="L3" s="16"/>
      <c r="AT3" s="13" t="s">
        <v>86</v>
      </c>
    </row>
    <row r="4" hidden="1" s="1" customFormat="1" ht="24.96" customHeight="1">
      <c r="B4" s="16"/>
      <c r="D4" s="146" t="s">
        <v>117</v>
      </c>
      <c r="I4" s="142"/>
      <c r="L4" s="16"/>
      <c r="M4" s="147" t="s">
        <v>10</v>
      </c>
      <c r="AT4" s="13" t="s">
        <v>4</v>
      </c>
    </row>
    <row r="5" hidden="1" s="1" customFormat="1" ht="6.96" customHeight="1">
      <c r="B5" s="16"/>
      <c r="I5" s="142"/>
      <c r="L5" s="16"/>
    </row>
    <row r="6" hidden="1" s="1" customFormat="1" ht="12" customHeight="1">
      <c r="B6" s="16"/>
      <c r="D6" s="148" t="s">
        <v>16</v>
      </c>
      <c r="I6" s="142"/>
      <c r="L6" s="16"/>
    </row>
    <row r="7" hidden="1" s="1" customFormat="1" ht="16.5" customHeight="1">
      <c r="B7" s="16"/>
      <c r="E7" s="149" t="str">
        <f>'Rekapitulace stavby'!K6</f>
        <v>Opravné práce na trati Staňkov - Poběžovice</v>
      </c>
      <c r="F7" s="148"/>
      <c r="G7" s="148"/>
      <c r="H7" s="148"/>
      <c r="I7" s="142"/>
      <c r="L7" s="16"/>
    </row>
    <row r="8" hidden="1" s="1" customFormat="1" ht="12" customHeight="1">
      <c r="B8" s="16"/>
      <c r="D8" s="148" t="s">
        <v>118</v>
      </c>
      <c r="I8" s="142"/>
      <c r="L8" s="16"/>
    </row>
    <row r="9" hidden="1" s="2" customFormat="1" ht="16.5" customHeight="1">
      <c r="A9" s="34"/>
      <c r="B9" s="40"/>
      <c r="C9" s="34"/>
      <c r="D9" s="34"/>
      <c r="E9" s="149" t="s">
        <v>783</v>
      </c>
      <c r="F9" s="34"/>
      <c r="G9" s="34"/>
      <c r="H9" s="34"/>
      <c r="I9" s="150"/>
      <c r="J9" s="34"/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 ht="12" customHeight="1">
      <c r="A10" s="34"/>
      <c r="B10" s="40"/>
      <c r="C10" s="34"/>
      <c r="D10" s="148" t="s">
        <v>120</v>
      </c>
      <c r="E10" s="34"/>
      <c r="F10" s="34"/>
      <c r="G10" s="34"/>
      <c r="H10" s="34"/>
      <c r="I10" s="150"/>
      <c r="J10" s="34"/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6.5" customHeight="1">
      <c r="A11" s="34"/>
      <c r="B11" s="40"/>
      <c r="C11" s="34"/>
      <c r="D11" s="34"/>
      <c r="E11" s="151" t="s">
        <v>784</v>
      </c>
      <c r="F11" s="34"/>
      <c r="G11" s="34"/>
      <c r="H11" s="34"/>
      <c r="I11" s="150"/>
      <c r="J11" s="34"/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>
      <c r="A12" s="34"/>
      <c r="B12" s="40"/>
      <c r="C12" s="34"/>
      <c r="D12" s="34"/>
      <c r="E12" s="34"/>
      <c r="F12" s="34"/>
      <c r="G12" s="34"/>
      <c r="H12" s="34"/>
      <c r="I12" s="150"/>
      <c r="J12" s="34"/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2" customHeight="1">
      <c r="A13" s="34"/>
      <c r="B13" s="40"/>
      <c r="C13" s="34"/>
      <c r="D13" s="148" t="s">
        <v>18</v>
      </c>
      <c r="E13" s="34"/>
      <c r="F13" s="137" t="s">
        <v>1</v>
      </c>
      <c r="G13" s="34"/>
      <c r="H13" s="34"/>
      <c r="I13" s="152" t="s">
        <v>19</v>
      </c>
      <c r="J13" s="137" t="s">
        <v>1</v>
      </c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40"/>
      <c r="C14" s="34"/>
      <c r="D14" s="148" t="s">
        <v>20</v>
      </c>
      <c r="E14" s="34"/>
      <c r="F14" s="137" t="s">
        <v>21</v>
      </c>
      <c r="G14" s="34"/>
      <c r="H14" s="34"/>
      <c r="I14" s="152" t="s">
        <v>22</v>
      </c>
      <c r="J14" s="153" t="str">
        <f>'Rekapitulace stavby'!AN8</f>
        <v>14. 3. 2019</v>
      </c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150"/>
      <c r="J15" s="34"/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12" customHeight="1">
      <c r="A16" s="34"/>
      <c r="B16" s="40"/>
      <c r="C16" s="34"/>
      <c r="D16" s="148" t="s">
        <v>24</v>
      </c>
      <c r="E16" s="34"/>
      <c r="F16" s="34"/>
      <c r="G16" s="34"/>
      <c r="H16" s="34"/>
      <c r="I16" s="152" t="s">
        <v>25</v>
      </c>
      <c r="J16" s="137" t="s">
        <v>1</v>
      </c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8" customHeight="1">
      <c r="A17" s="34"/>
      <c r="B17" s="40"/>
      <c r="C17" s="34"/>
      <c r="D17" s="34"/>
      <c r="E17" s="137" t="s">
        <v>26</v>
      </c>
      <c r="F17" s="34"/>
      <c r="G17" s="34"/>
      <c r="H17" s="34"/>
      <c r="I17" s="152" t="s">
        <v>27</v>
      </c>
      <c r="J17" s="137" t="s">
        <v>1</v>
      </c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150"/>
      <c r="J18" s="34"/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12" customHeight="1">
      <c r="A19" s="34"/>
      <c r="B19" s="40"/>
      <c r="C19" s="34"/>
      <c r="D19" s="148" t="s">
        <v>28</v>
      </c>
      <c r="E19" s="34"/>
      <c r="F19" s="34"/>
      <c r="G19" s="34"/>
      <c r="H19" s="34"/>
      <c r="I19" s="152" t="s">
        <v>25</v>
      </c>
      <c r="J19" s="29" t="str">
        <f>'Rekapitulace stavby'!AN13</f>
        <v>Vyplň údaj</v>
      </c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8" customHeight="1">
      <c r="A20" s="34"/>
      <c r="B20" s="40"/>
      <c r="C20" s="34"/>
      <c r="D20" s="34"/>
      <c r="E20" s="29" t="str">
        <f>'Rekapitulace stavby'!E14</f>
        <v>Vyplň údaj</v>
      </c>
      <c r="F20" s="137"/>
      <c r="G20" s="137"/>
      <c r="H20" s="137"/>
      <c r="I20" s="152" t="s">
        <v>27</v>
      </c>
      <c r="J20" s="29" t="str">
        <f>'Rekapitulace stavby'!AN14</f>
        <v>Vyplň údaj</v>
      </c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150"/>
      <c r="J21" s="34"/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12" customHeight="1">
      <c r="A22" s="34"/>
      <c r="B22" s="40"/>
      <c r="C22" s="34"/>
      <c r="D22" s="148" t="s">
        <v>30</v>
      </c>
      <c r="E22" s="34"/>
      <c r="F22" s="34"/>
      <c r="G22" s="34"/>
      <c r="H22" s="34"/>
      <c r="I22" s="152" t="s">
        <v>25</v>
      </c>
      <c r="J22" s="137" t="str">
        <f>IF('Rekapitulace stavby'!AN16="","",'Rekapitulace stavby'!AN16)</f>
        <v/>
      </c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8" customHeight="1">
      <c r="A23" s="34"/>
      <c r="B23" s="40"/>
      <c r="C23" s="34"/>
      <c r="D23" s="34"/>
      <c r="E23" s="137" t="str">
        <f>IF('Rekapitulace stavby'!E17="","",'Rekapitulace stavby'!E17)</f>
        <v xml:space="preserve"> </v>
      </c>
      <c r="F23" s="34"/>
      <c r="G23" s="34"/>
      <c r="H23" s="34"/>
      <c r="I23" s="152" t="s">
        <v>27</v>
      </c>
      <c r="J23" s="137" t="str">
        <f>IF('Rekapitulace stavby'!AN17="","",'Rekapitulace stavby'!AN17)</f>
        <v/>
      </c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150"/>
      <c r="J24" s="34"/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12" customHeight="1">
      <c r="A25" s="34"/>
      <c r="B25" s="40"/>
      <c r="C25" s="34"/>
      <c r="D25" s="148" t="s">
        <v>33</v>
      </c>
      <c r="E25" s="34"/>
      <c r="F25" s="34"/>
      <c r="G25" s="34"/>
      <c r="H25" s="34"/>
      <c r="I25" s="152" t="s">
        <v>25</v>
      </c>
      <c r="J25" s="137" t="s">
        <v>1</v>
      </c>
      <c r="K25" s="34"/>
      <c r="L25" s="5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8" customHeight="1">
      <c r="A26" s="34"/>
      <c r="B26" s="40"/>
      <c r="C26" s="34"/>
      <c r="D26" s="34"/>
      <c r="E26" s="137" t="s">
        <v>34</v>
      </c>
      <c r="F26" s="34"/>
      <c r="G26" s="34"/>
      <c r="H26" s="34"/>
      <c r="I26" s="152" t="s">
        <v>27</v>
      </c>
      <c r="J26" s="137" t="s">
        <v>1</v>
      </c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150"/>
      <c r="J27" s="34"/>
      <c r="K27" s="34"/>
      <c r="L27" s="59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hidden="1" s="2" customFormat="1" ht="12" customHeight="1">
      <c r="A28" s="34"/>
      <c r="B28" s="40"/>
      <c r="C28" s="34"/>
      <c r="D28" s="148" t="s">
        <v>35</v>
      </c>
      <c r="E28" s="34"/>
      <c r="F28" s="34"/>
      <c r="G28" s="34"/>
      <c r="H28" s="34"/>
      <c r="I28" s="150"/>
      <c r="J28" s="34"/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7"/>
      <c r="J29" s="154"/>
      <c r="K29" s="154"/>
      <c r="L29" s="158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hidden="1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150"/>
      <c r="J30" s="34"/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40"/>
      <c r="C31" s="34"/>
      <c r="D31" s="159"/>
      <c r="E31" s="159"/>
      <c r="F31" s="159"/>
      <c r="G31" s="159"/>
      <c r="H31" s="159"/>
      <c r="I31" s="160"/>
      <c r="J31" s="159"/>
      <c r="K31" s="159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25.44" customHeight="1">
      <c r="A32" s="34"/>
      <c r="B32" s="40"/>
      <c r="C32" s="34"/>
      <c r="D32" s="161" t="s">
        <v>37</v>
      </c>
      <c r="E32" s="34"/>
      <c r="F32" s="34"/>
      <c r="G32" s="34"/>
      <c r="H32" s="34"/>
      <c r="I32" s="150"/>
      <c r="J32" s="162">
        <f>ROUND(J120, 2)</f>
        <v>0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6.96" customHeight="1">
      <c r="A33" s="34"/>
      <c r="B33" s="40"/>
      <c r="C33" s="34"/>
      <c r="D33" s="159"/>
      <c r="E33" s="159"/>
      <c r="F33" s="159"/>
      <c r="G33" s="159"/>
      <c r="H33" s="159"/>
      <c r="I33" s="160"/>
      <c r="J33" s="159"/>
      <c r="K33" s="159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40"/>
      <c r="C34" s="34"/>
      <c r="D34" s="34"/>
      <c r="E34" s="34"/>
      <c r="F34" s="163" t="s">
        <v>39</v>
      </c>
      <c r="G34" s="34"/>
      <c r="H34" s="34"/>
      <c r="I34" s="164" t="s">
        <v>38</v>
      </c>
      <c r="J34" s="163" t="s">
        <v>40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165" t="s">
        <v>41</v>
      </c>
      <c r="E35" s="148" t="s">
        <v>42</v>
      </c>
      <c r="F35" s="166">
        <f>ROUND((SUM(BE120:BE138)),  2)</f>
        <v>0</v>
      </c>
      <c r="G35" s="34"/>
      <c r="H35" s="34"/>
      <c r="I35" s="167">
        <v>0.20999999999999999</v>
      </c>
      <c r="J35" s="166">
        <f>ROUND(((SUM(BE120:BE138))*I35),  2)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48" t="s">
        <v>43</v>
      </c>
      <c r="F36" s="166">
        <f>ROUND((SUM(BF120:BF138)),  2)</f>
        <v>0</v>
      </c>
      <c r="G36" s="34"/>
      <c r="H36" s="34"/>
      <c r="I36" s="167">
        <v>0.14999999999999999</v>
      </c>
      <c r="J36" s="166">
        <f>ROUND(((SUM(BF120:BF138))*I36),  2)</f>
        <v>0</v>
      </c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48" t="s">
        <v>44</v>
      </c>
      <c r="F37" s="166">
        <f>ROUND((SUM(BG120:BG138)),  2)</f>
        <v>0</v>
      </c>
      <c r="G37" s="34"/>
      <c r="H37" s="34"/>
      <c r="I37" s="167">
        <v>0.20999999999999999</v>
      </c>
      <c r="J37" s="166">
        <f>0</f>
        <v>0</v>
      </c>
      <c r="K37" s="34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48" t="s">
        <v>45</v>
      </c>
      <c r="F38" s="166">
        <f>ROUND((SUM(BH120:BH138)),  2)</f>
        <v>0</v>
      </c>
      <c r="G38" s="34"/>
      <c r="H38" s="34"/>
      <c r="I38" s="167">
        <v>0.14999999999999999</v>
      </c>
      <c r="J38" s="166">
        <f>0</f>
        <v>0</v>
      </c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48" t="s">
        <v>46</v>
      </c>
      <c r="F39" s="166">
        <f>ROUND((SUM(BI120:BI138)),  2)</f>
        <v>0</v>
      </c>
      <c r="G39" s="34"/>
      <c r="H39" s="34"/>
      <c r="I39" s="167">
        <v>0</v>
      </c>
      <c r="J39" s="166">
        <f>0</f>
        <v>0</v>
      </c>
      <c r="K39" s="34"/>
      <c r="L39" s="5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150"/>
      <c r="J40" s="34"/>
      <c r="K40" s="34"/>
      <c r="L40" s="5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25.44" customHeight="1">
      <c r="A41" s="34"/>
      <c r="B41" s="40"/>
      <c r="C41" s="168"/>
      <c r="D41" s="169" t="s">
        <v>47</v>
      </c>
      <c r="E41" s="170"/>
      <c r="F41" s="170"/>
      <c r="G41" s="171" t="s">
        <v>48</v>
      </c>
      <c r="H41" s="172" t="s">
        <v>49</v>
      </c>
      <c r="I41" s="173"/>
      <c r="J41" s="174">
        <f>SUM(J32:J39)</f>
        <v>0</v>
      </c>
      <c r="K41" s="175"/>
      <c r="L41" s="59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hidden="1" s="2" customFormat="1" ht="14.4" customHeight="1">
      <c r="A42" s="34"/>
      <c r="B42" s="40"/>
      <c r="C42" s="34"/>
      <c r="D42" s="34"/>
      <c r="E42" s="34"/>
      <c r="F42" s="34"/>
      <c r="G42" s="34"/>
      <c r="H42" s="34"/>
      <c r="I42" s="150"/>
      <c r="J42" s="34"/>
      <c r="K42" s="34"/>
      <c r="L42" s="59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hidden="1" s="1" customFormat="1" ht="14.4" customHeight="1">
      <c r="B43" s="16"/>
      <c r="I43" s="142"/>
      <c r="L43" s="16"/>
    </row>
    <row r="44" hidden="1" s="1" customFormat="1" ht="14.4" customHeight="1">
      <c r="B44" s="16"/>
      <c r="I44" s="142"/>
      <c r="L44" s="16"/>
    </row>
    <row r="45" hidden="1" s="1" customFormat="1" ht="14.4" customHeight="1">
      <c r="B45" s="16"/>
      <c r="I45" s="142"/>
      <c r="L45" s="16"/>
    </row>
    <row r="46" hidden="1" s="1" customFormat="1" ht="14.4" customHeight="1">
      <c r="B46" s="16"/>
      <c r="I46" s="142"/>
      <c r="L46" s="16"/>
    </row>
    <row r="47" hidden="1" s="1" customFormat="1" ht="14.4" customHeight="1">
      <c r="B47" s="16"/>
      <c r="I47" s="142"/>
      <c r="L47" s="16"/>
    </row>
    <row r="48" hidden="1" s="1" customFormat="1" ht="14.4" customHeight="1">
      <c r="B48" s="16"/>
      <c r="I48" s="142"/>
      <c r="L48" s="16"/>
    </row>
    <row r="49" hidden="1" s="1" customFormat="1" ht="14.4" customHeight="1">
      <c r="B49" s="16"/>
      <c r="I49" s="142"/>
      <c r="L49" s="16"/>
    </row>
    <row r="50" hidden="1" s="2" customFormat="1" ht="14.4" customHeight="1">
      <c r="B50" s="59"/>
      <c r="D50" s="176" t="s">
        <v>50</v>
      </c>
      <c r="E50" s="177"/>
      <c r="F50" s="177"/>
      <c r="G50" s="176" t="s">
        <v>51</v>
      </c>
      <c r="H50" s="177"/>
      <c r="I50" s="178"/>
      <c r="J50" s="177"/>
      <c r="K50" s="177"/>
      <c r="L50" s="59"/>
    </row>
    <row r="51" hidden="1">
      <c r="B51" s="16"/>
      <c r="L51" s="16"/>
    </row>
    <row r="52" hidden="1">
      <c r="B52" s="16"/>
      <c r="L52" s="16"/>
    </row>
    <row r="53" hidden="1">
      <c r="B53" s="16"/>
      <c r="L53" s="16"/>
    </row>
    <row r="54" hidden="1">
      <c r="B54" s="16"/>
      <c r="L54" s="16"/>
    </row>
    <row r="55" hidden="1">
      <c r="B55" s="16"/>
      <c r="L55" s="16"/>
    </row>
    <row r="56" hidden="1">
      <c r="B56" s="16"/>
      <c r="L56" s="16"/>
    </row>
    <row r="57" hidden="1">
      <c r="B57" s="16"/>
      <c r="L57" s="16"/>
    </row>
    <row r="58" hidden="1">
      <c r="B58" s="16"/>
      <c r="L58" s="16"/>
    </row>
    <row r="59" hidden="1">
      <c r="B59" s="16"/>
      <c r="L59" s="16"/>
    </row>
    <row r="60" hidden="1">
      <c r="B60" s="16"/>
      <c r="L60" s="16"/>
    </row>
    <row r="61" hidden="1" s="2" customFormat="1">
      <c r="A61" s="34"/>
      <c r="B61" s="40"/>
      <c r="C61" s="34"/>
      <c r="D61" s="179" t="s">
        <v>52</v>
      </c>
      <c r="E61" s="180"/>
      <c r="F61" s="181" t="s">
        <v>53</v>
      </c>
      <c r="G61" s="179" t="s">
        <v>52</v>
      </c>
      <c r="H61" s="180"/>
      <c r="I61" s="182"/>
      <c r="J61" s="183" t="s">
        <v>53</v>
      </c>
      <c r="K61" s="180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6"/>
      <c r="L62" s="16"/>
    </row>
    <row r="63" hidden="1">
      <c r="B63" s="16"/>
      <c r="L63" s="16"/>
    </row>
    <row r="64" hidden="1">
      <c r="B64" s="16"/>
      <c r="L64" s="16"/>
    </row>
    <row r="65" hidden="1" s="2" customFormat="1">
      <c r="A65" s="34"/>
      <c r="B65" s="40"/>
      <c r="C65" s="34"/>
      <c r="D65" s="176" t="s">
        <v>54</v>
      </c>
      <c r="E65" s="184"/>
      <c r="F65" s="184"/>
      <c r="G65" s="176" t="s">
        <v>55</v>
      </c>
      <c r="H65" s="184"/>
      <c r="I65" s="185"/>
      <c r="J65" s="184"/>
      <c r="K65" s="184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6"/>
      <c r="L66" s="16"/>
    </row>
    <row r="67" hidden="1">
      <c r="B67" s="16"/>
      <c r="L67" s="16"/>
    </row>
    <row r="68" hidden="1">
      <c r="B68" s="16"/>
      <c r="L68" s="16"/>
    </row>
    <row r="69" hidden="1">
      <c r="B69" s="16"/>
      <c r="L69" s="16"/>
    </row>
    <row r="70" hidden="1">
      <c r="B70" s="16"/>
      <c r="L70" s="16"/>
    </row>
    <row r="71" hidden="1">
      <c r="B71" s="16"/>
      <c r="L71" s="16"/>
    </row>
    <row r="72" hidden="1">
      <c r="B72" s="16"/>
      <c r="L72" s="16"/>
    </row>
    <row r="73" hidden="1">
      <c r="B73" s="16"/>
      <c r="L73" s="16"/>
    </row>
    <row r="74" hidden="1">
      <c r="B74" s="16"/>
      <c r="L74" s="16"/>
    </row>
    <row r="75" hidden="1">
      <c r="B75" s="16"/>
      <c r="L75" s="16"/>
    </row>
    <row r="76" hidden="1" s="2" customFormat="1">
      <c r="A76" s="34"/>
      <c r="B76" s="40"/>
      <c r="C76" s="34"/>
      <c r="D76" s="179" t="s">
        <v>52</v>
      </c>
      <c r="E76" s="180"/>
      <c r="F76" s="181" t="s">
        <v>53</v>
      </c>
      <c r="G76" s="179" t="s">
        <v>52</v>
      </c>
      <c r="H76" s="180"/>
      <c r="I76" s="182"/>
      <c r="J76" s="183" t="s">
        <v>53</v>
      </c>
      <c r="K76" s="180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186"/>
      <c r="C77" s="187"/>
      <c r="D77" s="187"/>
      <c r="E77" s="187"/>
      <c r="F77" s="187"/>
      <c r="G77" s="187"/>
      <c r="H77" s="187"/>
      <c r="I77" s="188"/>
      <c r="J77" s="187"/>
      <c r="K77" s="187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hidden="1" s="2" customFormat="1" ht="6.96" customHeight="1">
      <c r="A81" s="34"/>
      <c r="B81" s="189"/>
      <c r="C81" s="190"/>
      <c r="D81" s="190"/>
      <c r="E81" s="190"/>
      <c r="F81" s="190"/>
      <c r="G81" s="190"/>
      <c r="H81" s="190"/>
      <c r="I81" s="191"/>
      <c r="J81" s="190"/>
      <c r="K81" s="190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122</v>
      </c>
      <c r="D82" s="36"/>
      <c r="E82" s="36"/>
      <c r="F82" s="36"/>
      <c r="G82" s="36"/>
      <c r="H82" s="36"/>
      <c r="I82" s="150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150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150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6"/>
      <c r="D85" s="36"/>
      <c r="E85" s="192" t="str">
        <f>E7</f>
        <v>Opravné práce na trati Staňkov - Poběžovice</v>
      </c>
      <c r="F85" s="28"/>
      <c r="G85" s="28"/>
      <c r="H85" s="28"/>
      <c r="I85" s="150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1" customFormat="1" ht="12" customHeight="1">
      <c r="B86" s="17"/>
      <c r="C86" s="28" t="s">
        <v>118</v>
      </c>
      <c r="D86" s="18"/>
      <c r="E86" s="18"/>
      <c r="F86" s="18"/>
      <c r="G86" s="18"/>
      <c r="H86" s="18"/>
      <c r="I86" s="142"/>
      <c r="J86" s="18"/>
      <c r="K86" s="18"/>
      <c r="L86" s="16"/>
    </row>
    <row r="87" hidden="1" s="2" customFormat="1" ht="16.5" customHeight="1">
      <c r="A87" s="34"/>
      <c r="B87" s="35"/>
      <c r="C87" s="36"/>
      <c r="D87" s="36"/>
      <c r="E87" s="192" t="s">
        <v>783</v>
      </c>
      <c r="F87" s="36"/>
      <c r="G87" s="36"/>
      <c r="H87" s="36"/>
      <c r="I87" s="150"/>
      <c r="J87" s="36"/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12" customHeight="1">
      <c r="A88" s="34"/>
      <c r="B88" s="35"/>
      <c r="C88" s="28" t="s">
        <v>120</v>
      </c>
      <c r="D88" s="36"/>
      <c r="E88" s="36"/>
      <c r="F88" s="36"/>
      <c r="G88" s="36"/>
      <c r="H88" s="36"/>
      <c r="I88" s="150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6.5" customHeight="1">
      <c r="A89" s="34"/>
      <c r="B89" s="35"/>
      <c r="C89" s="36"/>
      <c r="D89" s="36"/>
      <c r="E89" s="72" t="str">
        <f>E11</f>
        <v>SO 5.1 - VRN</v>
      </c>
      <c r="F89" s="36"/>
      <c r="G89" s="36"/>
      <c r="H89" s="36"/>
      <c r="I89" s="150"/>
      <c r="J89" s="36"/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150"/>
      <c r="J90" s="36"/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2" customHeight="1">
      <c r="A91" s="34"/>
      <c r="B91" s="35"/>
      <c r="C91" s="28" t="s">
        <v>20</v>
      </c>
      <c r="D91" s="36"/>
      <c r="E91" s="36"/>
      <c r="F91" s="23" t="str">
        <f>F14</f>
        <v>TO Domažlice</v>
      </c>
      <c r="G91" s="36"/>
      <c r="H91" s="36"/>
      <c r="I91" s="152" t="s">
        <v>22</v>
      </c>
      <c r="J91" s="75" t="str">
        <f>IF(J14="","",J14)</f>
        <v>14. 3. 2019</v>
      </c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6.96" customHeight="1">
      <c r="A92" s="34"/>
      <c r="B92" s="35"/>
      <c r="C92" s="36"/>
      <c r="D92" s="36"/>
      <c r="E92" s="36"/>
      <c r="F92" s="36"/>
      <c r="G92" s="36"/>
      <c r="H92" s="36"/>
      <c r="I92" s="150"/>
      <c r="J92" s="36"/>
      <c r="K92" s="36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5.15" customHeight="1">
      <c r="A93" s="34"/>
      <c r="B93" s="35"/>
      <c r="C93" s="28" t="s">
        <v>24</v>
      </c>
      <c r="D93" s="36"/>
      <c r="E93" s="36"/>
      <c r="F93" s="23" t="str">
        <f>E17</f>
        <v>SŽDC s.o. - OŘ Plzeň</v>
      </c>
      <c r="G93" s="36"/>
      <c r="H93" s="36"/>
      <c r="I93" s="152" t="s">
        <v>30</v>
      </c>
      <c r="J93" s="32" t="str">
        <f>E23</f>
        <v xml:space="preserve"> </v>
      </c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15.15" customHeight="1">
      <c r="A94" s="34"/>
      <c r="B94" s="35"/>
      <c r="C94" s="28" t="s">
        <v>28</v>
      </c>
      <c r="D94" s="36"/>
      <c r="E94" s="36"/>
      <c r="F94" s="23" t="str">
        <f>IF(E20="","",E20)</f>
        <v>Vyplň údaj</v>
      </c>
      <c r="G94" s="36"/>
      <c r="H94" s="36"/>
      <c r="I94" s="152" t="s">
        <v>33</v>
      </c>
      <c r="J94" s="32" t="str">
        <f>E26</f>
        <v>Jung</v>
      </c>
      <c r="K94" s="36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150"/>
      <c r="J95" s="36"/>
      <c r="K95" s="36"/>
      <c r="L95" s="5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9.28" customHeight="1">
      <c r="A96" s="34"/>
      <c r="B96" s="35"/>
      <c r="C96" s="193" t="s">
        <v>123</v>
      </c>
      <c r="D96" s="194"/>
      <c r="E96" s="194"/>
      <c r="F96" s="194"/>
      <c r="G96" s="194"/>
      <c r="H96" s="194"/>
      <c r="I96" s="195"/>
      <c r="J96" s="196" t="s">
        <v>124</v>
      </c>
      <c r="K96" s="194"/>
      <c r="L96" s="5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hidden="1" s="2" customFormat="1" ht="10.32" customHeight="1">
      <c r="A97" s="34"/>
      <c r="B97" s="35"/>
      <c r="C97" s="36"/>
      <c r="D97" s="36"/>
      <c r="E97" s="36"/>
      <c r="F97" s="36"/>
      <c r="G97" s="36"/>
      <c r="H97" s="36"/>
      <c r="I97" s="150"/>
      <c r="J97" s="36"/>
      <c r="K97" s="36"/>
      <c r="L97" s="59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hidden="1" s="2" customFormat="1" ht="22.8" customHeight="1">
      <c r="A98" s="34"/>
      <c r="B98" s="35"/>
      <c r="C98" s="197" t="s">
        <v>125</v>
      </c>
      <c r="D98" s="36"/>
      <c r="E98" s="36"/>
      <c r="F98" s="36"/>
      <c r="G98" s="36"/>
      <c r="H98" s="36"/>
      <c r="I98" s="150"/>
      <c r="J98" s="106">
        <f>J120</f>
        <v>0</v>
      </c>
      <c r="K98" s="36"/>
      <c r="L98" s="59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3" t="s">
        <v>126</v>
      </c>
    </row>
    <row r="99" hidden="1" s="2" customFormat="1" ht="21.84" customHeight="1">
      <c r="A99" s="34"/>
      <c r="B99" s="35"/>
      <c r="C99" s="36"/>
      <c r="D99" s="36"/>
      <c r="E99" s="36"/>
      <c r="F99" s="36"/>
      <c r="G99" s="36"/>
      <c r="H99" s="36"/>
      <c r="I99" s="150"/>
      <c r="J99" s="36"/>
      <c r="K99" s="36"/>
      <c r="L99" s="59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hidden="1" s="2" customFormat="1" ht="6.96" customHeight="1">
      <c r="A100" s="34"/>
      <c r="B100" s="62"/>
      <c r="C100" s="63"/>
      <c r="D100" s="63"/>
      <c r="E100" s="63"/>
      <c r="F100" s="63"/>
      <c r="G100" s="63"/>
      <c r="H100" s="63"/>
      <c r="I100" s="188"/>
      <c r="J100" s="63"/>
      <c r="K100" s="63"/>
      <c r="L100" s="59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hidden="1"/>
    <row r="102" hidden="1"/>
    <row r="103" hidden="1"/>
    <row r="104" s="2" customFormat="1" ht="6.96" customHeight="1">
      <c r="A104" s="34"/>
      <c r="B104" s="64"/>
      <c r="C104" s="65"/>
      <c r="D104" s="65"/>
      <c r="E104" s="65"/>
      <c r="F104" s="65"/>
      <c r="G104" s="65"/>
      <c r="H104" s="65"/>
      <c r="I104" s="191"/>
      <c r="J104" s="65"/>
      <c r="K104" s="65"/>
      <c r="L104" s="59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24.96" customHeight="1">
      <c r="A105" s="34"/>
      <c r="B105" s="35"/>
      <c r="C105" s="19" t="s">
        <v>127</v>
      </c>
      <c r="D105" s="36"/>
      <c r="E105" s="36"/>
      <c r="F105" s="36"/>
      <c r="G105" s="36"/>
      <c r="H105" s="36"/>
      <c r="I105" s="150"/>
      <c r="J105" s="36"/>
      <c r="K105" s="36"/>
      <c r="L105" s="59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6.96" customHeight="1">
      <c r="A106" s="34"/>
      <c r="B106" s="35"/>
      <c r="C106" s="36"/>
      <c r="D106" s="36"/>
      <c r="E106" s="36"/>
      <c r="F106" s="36"/>
      <c r="G106" s="36"/>
      <c r="H106" s="36"/>
      <c r="I106" s="150"/>
      <c r="J106" s="36"/>
      <c r="K106" s="36"/>
      <c r="L106" s="59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12" customHeight="1">
      <c r="A107" s="34"/>
      <c r="B107" s="35"/>
      <c r="C107" s="28" t="s">
        <v>16</v>
      </c>
      <c r="D107" s="36"/>
      <c r="E107" s="36"/>
      <c r="F107" s="36"/>
      <c r="G107" s="36"/>
      <c r="H107" s="36"/>
      <c r="I107" s="150"/>
      <c r="J107" s="36"/>
      <c r="K107" s="36"/>
      <c r="L107" s="59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6.5" customHeight="1">
      <c r="A108" s="34"/>
      <c r="B108" s="35"/>
      <c r="C108" s="36"/>
      <c r="D108" s="36"/>
      <c r="E108" s="192" t="str">
        <f>E7</f>
        <v>Opravné práce na trati Staňkov - Poběžovice</v>
      </c>
      <c r="F108" s="28"/>
      <c r="G108" s="28"/>
      <c r="H108" s="28"/>
      <c r="I108" s="150"/>
      <c r="J108" s="36"/>
      <c r="K108" s="36"/>
      <c r="L108" s="59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1" customFormat="1" ht="12" customHeight="1">
      <c r="B109" s="17"/>
      <c r="C109" s="28" t="s">
        <v>118</v>
      </c>
      <c r="D109" s="18"/>
      <c r="E109" s="18"/>
      <c r="F109" s="18"/>
      <c r="G109" s="18"/>
      <c r="H109" s="18"/>
      <c r="I109" s="142"/>
      <c r="J109" s="18"/>
      <c r="K109" s="18"/>
      <c r="L109" s="16"/>
    </row>
    <row r="110" s="2" customFormat="1" ht="16.5" customHeight="1">
      <c r="A110" s="34"/>
      <c r="B110" s="35"/>
      <c r="C110" s="36"/>
      <c r="D110" s="36"/>
      <c r="E110" s="192" t="s">
        <v>783</v>
      </c>
      <c r="F110" s="36"/>
      <c r="G110" s="36"/>
      <c r="H110" s="36"/>
      <c r="I110" s="150"/>
      <c r="J110" s="36"/>
      <c r="K110" s="36"/>
      <c r="L110" s="59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120</v>
      </c>
      <c r="D111" s="36"/>
      <c r="E111" s="36"/>
      <c r="F111" s="36"/>
      <c r="G111" s="36"/>
      <c r="H111" s="36"/>
      <c r="I111" s="150"/>
      <c r="J111" s="36"/>
      <c r="K111" s="36"/>
      <c r="L111" s="59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6.5" customHeight="1">
      <c r="A112" s="34"/>
      <c r="B112" s="35"/>
      <c r="C112" s="36"/>
      <c r="D112" s="36"/>
      <c r="E112" s="72" t="str">
        <f>E11</f>
        <v>SO 5.1 - VRN</v>
      </c>
      <c r="F112" s="36"/>
      <c r="G112" s="36"/>
      <c r="H112" s="36"/>
      <c r="I112" s="150"/>
      <c r="J112" s="36"/>
      <c r="K112" s="36"/>
      <c r="L112" s="59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6"/>
      <c r="D113" s="36"/>
      <c r="E113" s="36"/>
      <c r="F113" s="36"/>
      <c r="G113" s="36"/>
      <c r="H113" s="36"/>
      <c r="I113" s="150"/>
      <c r="J113" s="36"/>
      <c r="K113" s="36"/>
      <c r="L113" s="59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20</v>
      </c>
      <c r="D114" s="36"/>
      <c r="E114" s="36"/>
      <c r="F114" s="23" t="str">
        <f>F14</f>
        <v>TO Domažlice</v>
      </c>
      <c r="G114" s="36"/>
      <c r="H114" s="36"/>
      <c r="I114" s="152" t="s">
        <v>22</v>
      </c>
      <c r="J114" s="75" t="str">
        <f>IF(J14="","",J14)</f>
        <v>14. 3. 2019</v>
      </c>
      <c r="K114" s="36"/>
      <c r="L114" s="59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6"/>
      <c r="D115" s="36"/>
      <c r="E115" s="36"/>
      <c r="F115" s="36"/>
      <c r="G115" s="36"/>
      <c r="H115" s="36"/>
      <c r="I115" s="150"/>
      <c r="J115" s="36"/>
      <c r="K115" s="36"/>
      <c r="L115" s="59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5.15" customHeight="1">
      <c r="A116" s="34"/>
      <c r="B116" s="35"/>
      <c r="C116" s="28" t="s">
        <v>24</v>
      </c>
      <c r="D116" s="36"/>
      <c r="E116" s="36"/>
      <c r="F116" s="23" t="str">
        <f>E17</f>
        <v>SŽDC s.o. - OŘ Plzeň</v>
      </c>
      <c r="G116" s="36"/>
      <c r="H116" s="36"/>
      <c r="I116" s="152" t="s">
        <v>30</v>
      </c>
      <c r="J116" s="32" t="str">
        <f>E23</f>
        <v xml:space="preserve"> </v>
      </c>
      <c r="K116" s="36"/>
      <c r="L116" s="59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28</v>
      </c>
      <c r="D117" s="36"/>
      <c r="E117" s="36"/>
      <c r="F117" s="23" t="str">
        <f>IF(E20="","",E20)</f>
        <v>Vyplň údaj</v>
      </c>
      <c r="G117" s="36"/>
      <c r="H117" s="36"/>
      <c r="I117" s="152" t="s">
        <v>33</v>
      </c>
      <c r="J117" s="32" t="str">
        <f>E26</f>
        <v>Jung</v>
      </c>
      <c r="K117" s="36"/>
      <c r="L117" s="59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0.32" customHeight="1">
      <c r="A118" s="34"/>
      <c r="B118" s="35"/>
      <c r="C118" s="36"/>
      <c r="D118" s="36"/>
      <c r="E118" s="36"/>
      <c r="F118" s="36"/>
      <c r="G118" s="36"/>
      <c r="H118" s="36"/>
      <c r="I118" s="150"/>
      <c r="J118" s="36"/>
      <c r="K118" s="36"/>
      <c r="L118" s="59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9" customFormat="1" ht="29.28" customHeight="1">
      <c r="A119" s="198"/>
      <c r="B119" s="199"/>
      <c r="C119" s="200" t="s">
        <v>128</v>
      </c>
      <c r="D119" s="201" t="s">
        <v>62</v>
      </c>
      <c r="E119" s="201" t="s">
        <v>58</v>
      </c>
      <c r="F119" s="201" t="s">
        <v>59</v>
      </c>
      <c r="G119" s="201" t="s">
        <v>129</v>
      </c>
      <c r="H119" s="201" t="s">
        <v>130</v>
      </c>
      <c r="I119" s="202" t="s">
        <v>131</v>
      </c>
      <c r="J119" s="203" t="s">
        <v>124</v>
      </c>
      <c r="K119" s="204" t="s">
        <v>132</v>
      </c>
      <c r="L119" s="205"/>
      <c r="M119" s="96" t="s">
        <v>1</v>
      </c>
      <c r="N119" s="97" t="s">
        <v>41</v>
      </c>
      <c r="O119" s="97" t="s">
        <v>133</v>
      </c>
      <c r="P119" s="97" t="s">
        <v>134</v>
      </c>
      <c r="Q119" s="97" t="s">
        <v>135</v>
      </c>
      <c r="R119" s="97" t="s">
        <v>136</v>
      </c>
      <c r="S119" s="97" t="s">
        <v>137</v>
      </c>
      <c r="T119" s="98" t="s">
        <v>138</v>
      </c>
      <c r="U119" s="198"/>
      <c r="V119" s="198"/>
      <c r="W119" s="198"/>
      <c r="X119" s="198"/>
      <c r="Y119" s="198"/>
      <c r="Z119" s="198"/>
      <c r="AA119" s="198"/>
      <c r="AB119" s="198"/>
      <c r="AC119" s="198"/>
      <c r="AD119" s="198"/>
      <c r="AE119" s="198"/>
    </row>
    <row r="120" s="2" customFormat="1" ht="22.8" customHeight="1">
      <c r="A120" s="34"/>
      <c r="B120" s="35"/>
      <c r="C120" s="103" t="s">
        <v>139</v>
      </c>
      <c r="D120" s="36"/>
      <c r="E120" s="36"/>
      <c r="F120" s="36"/>
      <c r="G120" s="36"/>
      <c r="H120" s="36"/>
      <c r="I120" s="150"/>
      <c r="J120" s="206">
        <f>BK120</f>
        <v>0</v>
      </c>
      <c r="K120" s="36"/>
      <c r="L120" s="40"/>
      <c r="M120" s="99"/>
      <c r="N120" s="207"/>
      <c r="O120" s="100"/>
      <c r="P120" s="208">
        <f>SUM(P121:P138)</f>
        <v>0</v>
      </c>
      <c r="Q120" s="100"/>
      <c r="R120" s="208">
        <f>SUM(R121:R138)</f>
        <v>0</v>
      </c>
      <c r="S120" s="100"/>
      <c r="T120" s="209">
        <f>SUM(T121:T138)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3" t="s">
        <v>76</v>
      </c>
      <c r="AU120" s="13" t="s">
        <v>126</v>
      </c>
      <c r="BK120" s="210">
        <f>SUM(BK121:BK138)</f>
        <v>0</v>
      </c>
    </row>
    <row r="121" s="2" customFormat="1" ht="16.5" customHeight="1">
      <c r="A121" s="34"/>
      <c r="B121" s="35"/>
      <c r="C121" s="211" t="s">
        <v>84</v>
      </c>
      <c r="D121" s="211" t="s">
        <v>140</v>
      </c>
      <c r="E121" s="212" t="s">
        <v>785</v>
      </c>
      <c r="F121" s="213" t="s">
        <v>786</v>
      </c>
      <c r="G121" s="214" t="s">
        <v>183</v>
      </c>
      <c r="H121" s="215">
        <v>6</v>
      </c>
      <c r="I121" s="216"/>
      <c r="J121" s="217">
        <f>ROUND(I121*H121,2)</f>
        <v>0</v>
      </c>
      <c r="K121" s="218"/>
      <c r="L121" s="40"/>
      <c r="M121" s="219" t="s">
        <v>1</v>
      </c>
      <c r="N121" s="220" t="s">
        <v>42</v>
      </c>
      <c r="O121" s="87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23" t="s">
        <v>787</v>
      </c>
      <c r="AT121" s="223" t="s">
        <v>140</v>
      </c>
      <c r="AU121" s="223" t="s">
        <v>77</v>
      </c>
      <c r="AY121" s="13" t="s">
        <v>145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3" t="s">
        <v>84</v>
      </c>
      <c r="BK121" s="224">
        <f>ROUND(I121*H121,2)</f>
        <v>0</v>
      </c>
      <c r="BL121" s="13" t="s">
        <v>787</v>
      </c>
      <c r="BM121" s="223" t="s">
        <v>788</v>
      </c>
    </row>
    <row r="122" s="2" customFormat="1">
      <c r="A122" s="34"/>
      <c r="B122" s="35"/>
      <c r="C122" s="36"/>
      <c r="D122" s="225" t="s">
        <v>147</v>
      </c>
      <c r="E122" s="36"/>
      <c r="F122" s="226" t="s">
        <v>789</v>
      </c>
      <c r="G122" s="36"/>
      <c r="H122" s="36"/>
      <c r="I122" s="150"/>
      <c r="J122" s="36"/>
      <c r="K122" s="36"/>
      <c r="L122" s="40"/>
      <c r="M122" s="227"/>
      <c r="N122" s="228"/>
      <c r="O122" s="87"/>
      <c r="P122" s="87"/>
      <c r="Q122" s="87"/>
      <c r="R122" s="87"/>
      <c r="S122" s="87"/>
      <c r="T122" s="88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3" t="s">
        <v>147</v>
      </c>
      <c r="AU122" s="13" t="s">
        <v>77</v>
      </c>
    </row>
    <row r="123" s="2" customFormat="1" ht="16.5" customHeight="1">
      <c r="A123" s="34"/>
      <c r="B123" s="35"/>
      <c r="C123" s="211" t="s">
        <v>86</v>
      </c>
      <c r="D123" s="211" t="s">
        <v>140</v>
      </c>
      <c r="E123" s="212" t="s">
        <v>790</v>
      </c>
      <c r="F123" s="213" t="s">
        <v>791</v>
      </c>
      <c r="G123" s="214" t="s">
        <v>792</v>
      </c>
      <c r="H123" s="269"/>
      <c r="I123" s="216"/>
      <c r="J123" s="217">
        <f>ROUND(I123*H123,2)</f>
        <v>0</v>
      </c>
      <c r="K123" s="218"/>
      <c r="L123" s="40"/>
      <c r="M123" s="219" t="s">
        <v>1</v>
      </c>
      <c r="N123" s="220" t="s">
        <v>42</v>
      </c>
      <c r="O123" s="87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23" t="s">
        <v>787</v>
      </c>
      <c r="AT123" s="223" t="s">
        <v>140</v>
      </c>
      <c r="AU123" s="223" t="s">
        <v>77</v>
      </c>
      <c r="AY123" s="13" t="s">
        <v>145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3" t="s">
        <v>84</v>
      </c>
      <c r="BK123" s="224">
        <f>ROUND(I123*H123,2)</f>
        <v>0</v>
      </c>
      <c r="BL123" s="13" t="s">
        <v>787</v>
      </c>
      <c r="BM123" s="223" t="s">
        <v>793</v>
      </c>
    </row>
    <row r="124" s="2" customFormat="1">
      <c r="A124" s="34"/>
      <c r="B124" s="35"/>
      <c r="C124" s="36"/>
      <c r="D124" s="225" t="s">
        <v>147</v>
      </c>
      <c r="E124" s="36"/>
      <c r="F124" s="226" t="s">
        <v>791</v>
      </c>
      <c r="G124" s="36"/>
      <c r="H124" s="36"/>
      <c r="I124" s="150"/>
      <c r="J124" s="36"/>
      <c r="K124" s="36"/>
      <c r="L124" s="40"/>
      <c r="M124" s="227"/>
      <c r="N124" s="228"/>
      <c r="O124" s="87"/>
      <c r="P124" s="87"/>
      <c r="Q124" s="87"/>
      <c r="R124" s="87"/>
      <c r="S124" s="87"/>
      <c r="T124" s="88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3" t="s">
        <v>147</v>
      </c>
      <c r="AU124" s="13" t="s">
        <v>77</v>
      </c>
    </row>
    <row r="125" s="2" customFormat="1" ht="16.5" customHeight="1">
      <c r="A125" s="34"/>
      <c r="B125" s="35"/>
      <c r="C125" s="211" t="s">
        <v>161</v>
      </c>
      <c r="D125" s="211" t="s">
        <v>140</v>
      </c>
      <c r="E125" s="212" t="s">
        <v>794</v>
      </c>
      <c r="F125" s="213" t="s">
        <v>795</v>
      </c>
      <c r="G125" s="214" t="s">
        <v>792</v>
      </c>
      <c r="H125" s="269"/>
      <c r="I125" s="216"/>
      <c r="J125" s="217">
        <f>ROUND(I125*H125,2)</f>
        <v>0</v>
      </c>
      <c r="K125" s="218"/>
      <c r="L125" s="40"/>
      <c r="M125" s="219" t="s">
        <v>1</v>
      </c>
      <c r="N125" s="220" t="s">
        <v>42</v>
      </c>
      <c r="O125" s="87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23" t="s">
        <v>787</v>
      </c>
      <c r="AT125" s="223" t="s">
        <v>140</v>
      </c>
      <c r="AU125" s="223" t="s">
        <v>77</v>
      </c>
      <c r="AY125" s="13" t="s">
        <v>145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3" t="s">
        <v>84</v>
      </c>
      <c r="BK125" s="224">
        <f>ROUND(I125*H125,2)</f>
        <v>0</v>
      </c>
      <c r="BL125" s="13" t="s">
        <v>787</v>
      </c>
      <c r="BM125" s="223" t="s">
        <v>796</v>
      </c>
    </row>
    <row r="126" s="2" customFormat="1">
      <c r="A126" s="34"/>
      <c r="B126" s="35"/>
      <c r="C126" s="36"/>
      <c r="D126" s="225" t="s">
        <v>147</v>
      </c>
      <c r="E126" s="36"/>
      <c r="F126" s="226" t="s">
        <v>795</v>
      </c>
      <c r="G126" s="36"/>
      <c r="H126" s="36"/>
      <c r="I126" s="150"/>
      <c r="J126" s="36"/>
      <c r="K126" s="36"/>
      <c r="L126" s="40"/>
      <c r="M126" s="227"/>
      <c r="N126" s="228"/>
      <c r="O126" s="87"/>
      <c r="P126" s="87"/>
      <c r="Q126" s="87"/>
      <c r="R126" s="87"/>
      <c r="S126" s="87"/>
      <c r="T126" s="88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3" t="s">
        <v>147</v>
      </c>
      <c r="AU126" s="13" t="s">
        <v>77</v>
      </c>
    </row>
    <row r="127" s="2" customFormat="1" ht="16.5" customHeight="1">
      <c r="A127" s="34"/>
      <c r="B127" s="35"/>
      <c r="C127" s="211" t="s">
        <v>144</v>
      </c>
      <c r="D127" s="211" t="s">
        <v>140</v>
      </c>
      <c r="E127" s="212" t="s">
        <v>797</v>
      </c>
      <c r="F127" s="213" t="s">
        <v>798</v>
      </c>
      <c r="G127" s="214" t="s">
        <v>792</v>
      </c>
      <c r="H127" s="269"/>
      <c r="I127" s="216"/>
      <c r="J127" s="217">
        <f>ROUND(I127*H127,2)</f>
        <v>0</v>
      </c>
      <c r="K127" s="218"/>
      <c r="L127" s="40"/>
      <c r="M127" s="219" t="s">
        <v>1</v>
      </c>
      <c r="N127" s="220" t="s">
        <v>42</v>
      </c>
      <c r="O127" s="87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23" t="s">
        <v>787</v>
      </c>
      <c r="AT127" s="223" t="s">
        <v>140</v>
      </c>
      <c r="AU127" s="223" t="s">
        <v>77</v>
      </c>
      <c r="AY127" s="13" t="s">
        <v>145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3" t="s">
        <v>84</v>
      </c>
      <c r="BK127" s="224">
        <f>ROUND(I127*H127,2)</f>
        <v>0</v>
      </c>
      <c r="BL127" s="13" t="s">
        <v>787</v>
      </c>
      <c r="BM127" s="223" t="s">
        <v>799</v>
      </c>
    </row>
    <row r="128" s="2" customFormat="1">
      <c r="A128" s="34"/>
      <c r="B128" s="35"/>
      <c r="C128" s="36"/>
      <c r="D128" s="225" t="s">
        <v>147</v>
      </c>
      <c r="E128" s="36"/>
      <c r="F128" s="226" t="s">
        <v>798</v>
      </c>
      <c r="G128" s="36"/>
      <c r="H128" s="36"/>
      <c r="I128" s="150"/>
      <c r="J128" s="36"/>
      <c r="K128" s="36"/>
      <c r="L128" s="40"/>
      <c r="M128" s="227"/>
      <c r="N128" s="228"/>
      <c r="O128" s="87"/>
      <c r="P128" s="87"/>
      <c r="Q128" s="87"/>
      <c r="R128" s="87"/>
      <c r="S128" s="87"/>
      <c r="T128" s="88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3" t="s">
        <v>147</v>
      </c>
      <c r="AU128" s="13" t="s">
        <v>77</v>
      </c>
    </row>
    <row r="129" s="2" customFormat="1" ht="16.5" customHeight="1">
      <c r="A129" s="34"/>
      <c r="B129" s="35"/>
      <c r="C129" s="211" t="s">
        <v>172</v>
      </c>
      <c r="D129" s="211" t="s">
        <v>140</v>
      </c>
      <c r="E129" s="212" t="s">
        <v>800</v>
      </c>
      <c r="F129" s="213" t="s">
        <v>801</v>
      </c>
      <c r="G129" s="214" t="s">
        <v>792</v>
      </c>
      <c r="H129" s="269"/>
      <c r="I129" s="216"/>
      <c r="J129" s="217">
        <f>ROUND(I129*H129,2)</f>
        <v>0</v>
      </c>
      <c r="K129" s="218"/>
      <c r="L129" s="40"/>
      <c r="M129" s="219" t="s">
        <v>1</v>
      </c>
      <c r="N129" s="220" t="s">
        <v>42</v>
      </c>
      <c r="O129" s="87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23" t="s">
        <v>787</v>
      </c>
      <c r="AT129" s="223" t="s">
        <v>140</v>
      </c>
      <c r="AU129" s="223" t="s">
        <v>77</v>
      </c>
      <c r="AY129" s="13" t="s">
        <v>145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3" t="s">
        <v>84</v>
      </c>
      <c r="BK129" s="224">
        <f>ROUND(I129*H129,2)</f>
        <v>0</v>
      </c>
      <c r="BL129" s="13" t="s">
        <v>787</v>
      </c>
      <c r="BM129" s="223" t="s">
        <v>802</v>
      </c>
    </row>
    <row r="130" s="2" customFormat="1">
      <c r="A130" s="34"/>
      <c r="B130" s="35"/>
      <c r="C130" s="36"/>
      <c r="D130" s="225" t="s">
        <v>147</v>
      </c>
      <c r="E130" s="36"/>
      <c r="F130" s="226" t="s">
        <v>803</v>
      </c>
      <c r="G130" s="36"/>
      <c r="H130" s="36"/>
      <c r="I130" s="150"/>
      <c r="J130" s="36"/>
      <c r="K130" s="36"/>
      <c r="L130" s="40"/>
      <c r="M130" s="227"/>
      <c r="N130" s="228"/>
      <c r="O130" s="87"/>
      <c r="P130" s="87"/>
      <c r="Q130" s="87"/>
      <c r="R130" s="87"/>
      <c r="S130" s="87"/>
      <c r="T130" s="88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3" t="s">
        <v>147</v>
      </c>
      <c r="AU130" s="13" t="s">
        <v>77</v>
      </c>
    </row>
    <row r="131" s="2" customFormat="1" ht="16.5" customHeight="1">
      <c r="A131" s="34"/>
      <c r="B131" s="35"/>
      <c r="C131" s="211" t="s">
        <v>180</v>
      </c>
      <c r="D131" s="211" t="s">
        <v>140</v>
      </c>
      <c r="E131" s="212" t="s">
        <v>804</v>
      </c>
      <c r="F131" s="213" t="s">
        <v>805</v>
      </c>
      <c r="G131" s="214" t="s">
        <v>792</v>
      </c>
      <c r="H131" s="269"/>
      <c r="I131" s="216"/>
      <c r="J131" s="217">
        <f>ROUND(I131*H131,2)</f>
        <v>0</v>
      </c>
      <c r="K131" s="218"/>
      <c r="L131" s="40"/>
      <c r="M131" s="219" t="s">
        <v>1</v>
      </c>
      <c r="N131" s="220" t="s">
        <v>42</v>
      </c>
      <c r="O131" s="87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23" t="s">
        <v>787</v>
      </c>
      <c r="AT131" s="223" t="s">
        <v>140</v>
      </c>
      <c r="AU131" s="223" t="s">
        <v>77</v>
      </c>
      <c r="AY131" s="13" t="s">
        <v>145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3" t="s">
        <v>84</v>
      </c>
      <c r="BK131" s="224">
        <f>ROUND(I131*H131,2)</f>
        <v>0</v>
      </c>
      <c r="BL131" s="13" t="s">
        <v>787</v>
      </c>
      <c r="BM131" s="223" t="s">
        <v>806</v>
      </c>
    </row>
    <row r="132" s="2" customFormat="1">
      <c r="A132" s="34"/>
      <c r="B132" s="35"/>
      <c r="C132" s="36"/>
      <c r="D132" s="225" t="s">
        <v>147</v>
      </c>
      <c r="E132" s="36"/>
      <c r="F132" s="226" t="s">
        <v>807</v>
      </c>
      <c r="G132" s="36"/>
      <c r="H132" s="36"/>
      <c r="I132" s="150"/>
      <c r="J132" s="36"/>
      <c r="K132" s="36"/>
      <c r="L132" s="40"/>
      <c r="M132" s="227"/>
      <c r="N132" s="228"/>
      <c r="O132" s="87"/>
      <c r="P132" s="87"/>
      <c r="Q132" s="87"/>
      <c r="R132" s="87"/>
      <c r="S132" s="87"/>
      <c r="T132" s="88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3" t="s">
        <v>147</v>
      </c>
      <c r="AU132" s="13" t="s">
        <v>77</v>
      </c>
    </row>
    <row r="133" s="2" customFormat="1" ht="36" customHeight="1">
      <c r="A133" s="34"/>
      <c r="B133" s="35"/>
      <c r="C133" s="211" t="s">
        <v>186</v>
      </c>
      <c r="D133" s="211" t="s">
        <v>140</v>
      </c>
      <c r="E133" s="212" t="s">
        <v>808</v>
      </c>
      <c r="F133" s="213" t="s">
        <v>809</v>
      </c>
      <c r="G133" s="214" t="s">
        <v>792</v>
      </c>
      <c r="H133" s="269"/>
      <c r="I133" s="216"/>
      <c r="J133" s="217">
        <f>ROUND(I133*H133,2)</f>
        <v>0</v>
      </c>
      <c r="K133" s="218"/>
      <c r="L133" s="40"/>
      <c r="M133" s="219" t="s">
        <v>1</v>
      </c>
      <c r="N133" s="220" t="s">
        <v>42</v>
      </c>
      <c r="O133" s="87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23" t="s">
        <v>787</v>
      </c>
      <c r="AT133" s="223" t="s">
        <v>140</v>
      </c>
      <c r="AU133" s="223" t="s">
        <v>77</v>
      </c>
      <c r="AY133" s="13" t="s">
        <v>145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3" t="s">
        <v>84</v>
      </c>
      <c r="BK133" s="224">
        <f>ROUND(I133*H133,2)</f>
        <v>0</v>
      </c>
      <c r="BL133" s="13" t="s">
        <v>787</v>
      </c>
      <c r="BM133" s="223" t="s">
        <v>810</v>
      </c>
    </row>
    <row r="134" s="2" customFormat="1">
      <c r="A134" s="34"/>
      <c r="B134" s="35"/>
      <c r="C134" s="36"/>
      <c r="D134" s="225" t="s">
        <v>147</v>
      </c>
      <c r="E134" s="36"/>
      <c r="F134" s="226" t="s">
        <v>809</v>
      </c>
      <c r="G134" s="36"/>
      <c r="H134" s="36"/>
      <c r="I134" s="150"/>
      <c r="J134" s="36"/>
      <c r="K134" s="36"/>
      <c r="L134" s="40"/>
      <c r="M134" s="227"/>
      <c r="N134" s="228"/>
      <c r="O134" s="87"/>
      <c r="P134" s="87"/>
      <c r="Q134" s="87"/>
      <c r="R134" s="87"/>
      <c r="S134" s="87"/>
      <c r="T134" s="88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3" t="s">
        <v>147</v>
      </c>
      <c r="AU134" s="13" t="s">
        <v>77</v>
      </c>
    </row>
    <row r="135" s="2" customFormat="1" ht="16.5" customHeight="1">
      <c r="A135" s="34"/>
      <c r="B135" s="35"/>
      <c r="C135" s="211" t="s">
        <v>192</v>
      </c>
      <c r="D135" s="211" t="s">
        <v>140</v>
      </c>
      <c r="E135" s="212" t="s">
        <v>811</v>
      </c>
      <c r="F135" s="213" t="s">
        <v>812</v>
      </c>
      <c r="G135" s="214" t="s">
        <v>195</v>
      </c>
      <c r="H135" s="215">
        <v>2300</v>
      </c>
      <c r="I135" s="216"/>
      <c r="J135" s="217">
        <f>ROUND(I135*H135,2)</f>
        <v>0</v>
      </c>
      <c r="K135" s="218"/>
      <c r="L135" s="40"/>
      <c r="M135" s="219" t="s">
        <v>1</v>
      </c>
      <c r="N135" s="220" t="s">
        <v>42</v>
      </c>
      <c r="O135" s="87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23" t="s">
        <v>787</v>
      </c>
      <c r="AT135" s="223" t="s">
        <v>140</v>
      </c>
      <c r="AU135" s="223" t="s">
        <v>77</v>
      </c>
      <c r="AY135" s="13" t="s">
        <v>145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3" t="s">
        <v>84</v>
      </c>
      <c r="BK135" s="224">
        <f>ROUND(I135*H135,2)</f>
        <v>0</v>
      </c>
      <c r="BL135" s="13" t="s">
        <v>787</v>
      </c>
      <c r="BM135" s="223" t="s">
        <v>813</v>
      </c>
    </row>
    <row r="136" s="2" customFormat="1">
      <c r="A136" s="34"/>
      <c r="B136" s="35"/>
      <c r="C136" s="36"/>
      <c r="D136" s="225" t="s">
        <v>147</v>
      </c>
      <c r="E136" s="36"/>
      <c r="F136" s="226" t="s">
        <v>814</v>
      </c>
      <c r="G136" s="36"/>
      <c r="H136" s="36"/>
      <c r="I136" s="150"/>
      <c r="J136" s="36"/>
      <c r="K136" s="36"/>
      <c r="L136" s="40"/>
      <c r="M136" s="227"/>
      <c r="N136" s="228"/>
      <c r="O136" s="87"/>
      <c r="P136" s="87"/>
      <c r="Q136" s="87"/>
      <c r="R136" s="87"/>
      <c r="S136" s="87"/>
      <c r="T136" s="88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3" t="s">
        <v>147</v>
      </c>
      <c r="AU136" s="13" t="s">
        <v>77</v>
      </c>
    </row>
    <row r="137" s="2" customFormat="1" ht="16.5" customHeight="1">
      <c r="A137" s="34"/>
      <c r="B137" s="35"/>
      <c r="C137" s="211" t="s">
        <v>199</v>
      </c>
      <c r="D137" s="211" t="s">
        <v>140</v>
      </c>
      <c r="E137" s="212" t="s">
        <v>815</v>
      </c>
      <c r="F137" s="213" t="s">
        <v>816</v>
      </c>
      <c r="G137" s="214" t="s">
        <v>792</v>
      </c>
      <c r="H137" s="269"/>
      <c r="I137" s="216"/>
      <c r="J137" s="217">
        <f>ROUND(I137*H137,2)</f>
        <v>0</v>
      </c>
      <c r="K137" s="218"/>
      <c r="L137" s="40"/>
      <c r="M137" s="219" t="s">
        <v>1</v>
      </c>
      <c r="N137" s="220" t="s">
        <v>42</v>
      </c>
      <c r="O137" s="87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23" t="s">
        <v>787</v>
      </c>
      <c r="AT137" s="223" t="s">
        <v>140</v>
      </c>
      <c r="AU137" s="223" t="s">
        <v>77</v>
      </c>
      <c r="AY137" s="13" t="s">
        <v>145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3" t="s">
        <v>84</v>
      </c>
      <c r="BK137" s="224">
        <f>ROUND(I137*H137,2)</f>
        <v>0</v>
      </c>
      <c r="BL137" s="13" t="s">
        <v>787</v>
      </c>
      <c r="BM137" s="223" t="s">
        <v>817</v>
      </c>
    </row>
    <row r="138" s="2" customFormat="1">
      <c r="A138" s="34"/>
      <c r="B138" s="35"/>
      <c r="C138" s="36"/>
      <c r="D138" s="225" t="s">
        <v>147</v>
      </c>
      <c r="E138" s="36"/>
      <c r="F138" s="226" t="s">
        <v>816</v>
      </c>
      <c r="G138" s="36"/>
      <c r="H138" s="36"/>
      <c r="I138" s="150"/>
      <c r="J138" s="36"/>
      <c r="K138" s="36"/>
      <c r="L138" s="40"/>
      <c r="M138" s="265"/>
      <c r="N138" s="266"/>
      <c r="O138" s="267"/>
      <c r="P138" s="267"/>
      <c r="Q138" s="267"/>
      <c r="R138" s="267"/>
      <c r="S138" s="267"/>
      <c r="T138" s="268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3" t="s">
        <v>147</v>
      </c>
      <c r="AU138" s="13" t="s">
        <v>77</v>
      </c>
    </row>
    <row r="139" s="2" customFormat="1" ht="6.96" customHeight="1">
      <c r="A139" s="34"/>
      <c r="B139" s="62"/>
      <c r="C139" s="63"/>
      <c r="D139" s="63"/>
      <c r="E139" s="63"/>
      <c r="F139" s="63"/>
      <c r="G139" s="63"/>
      <c r="H139" s="63"/>
      <c r="I139" s="188"/>
      <c r="J139" s="63"/>
      <c r="K139" s="63"/>
      <c r="L139" s="40"/>
      <c r="M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</sheetData>
  <sheetProtection sheet="1" autoFilter="0" formatColumns="0" formatRows="0" objects="1" scenarios="1" spinCount="100000" saltValue="hZoKaGbxr0/h0O49BqjCNUdqTGrpMnQW8h6nNOEzDJoF4YectiQP5LwFtOomluktUpIcvkXwA+NT5r1V8h41zQ==" hashValue="+iuM+3gofsyUqezIK9+gmmeyrHlU8sSNtqBitnEzXvgffGVL3ejNgST1KxWkrMqzMb3Fm3LskWThS1oJ7YZX4Q==" algorithmName="SHA-512" password="CC35"/>
  <autoFilter ref="C119:K13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Zdeněk Jiří</dc:creator>
  <cp:lastModifiedBy>Zdeněk Jiří</cp:lastModifiedBy>
  <dcterms:created xsi:type="dcterms:W3CDTF">2019-08-05T05:23:43Z</dcterms:created>
  <dcterms:modified xsi:type="dcterms:W3CDTF">2019-08-05T05:23:48Z</dcterms:modified>
</cp:coreProperties>
</file>