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Č11 - Železniční svršek a..." sheetId="2" r:id="rId2"/>
    <sheet name="Č12 - Zrušení P1992 km 55..." sheetId="3" r:id="rId3"/>
    <sheet name="Č21 - ZRN - km 55,600" sheetId="4" r:id="rId4"/>
    <sheet name="Č22 - ZRN - km 55,652" sheetId="5" r:id="rId5"/>
    <sheet name="Č31 - VRN - žst.Litvínov" sheetId="6" r:id="rId6"/>
    <sheet name="Č32 - VRN - km 55,600" sheetId="7" r:id="rId7"/>
    <sheet name="Č33 - VRN - km 55,652" sheetId="8" r:id="rId8"/>
    <sheet name="Pokyny pro vyplnění" sheetId="9" r:id="rId9"/>
  </sheets>
  <definedNames>
    <definedName name="_xlnm.Print_Area" localSheetId="0">'Rekapitulace stavby'!$D$4:$AO$36,'Rekapitulace stavby'!$C$42:$AQ$65</definedName>
    <definedName name="_xlnm.Print_Titles" localSheetId="0">'Rekapitulace stavby'!$52:$52</definedName>
    <definedName name="_xlnm._FilterDatabase" localSheetId="1" hidden="1">'Č11 - Železniční svršek a...'!$C$87:$K$466</definedName>
    <definedName name="_xlnm.Print_Area" localSheetId="1">'Č11 - Železniční svršek a...'!$C$4:$J$41,'Č11 - Železniční svršek a...'!$C$47:$J$67,'Č11 - Železniční svršek a...'!$C$73:$K$466</definedName>
    <definedName name="_xlnm.Print_Titles" localSheetId="1">'Č11 - Železniční svršek a...'!$87:$87</definedName>
    <definedName name="_xlnm._FilterDatabase" localSheetId="2" hidden="1">'Č12 - Zrušení P1992 km 55...'!$C$87:$K$137</definedName>
    <definedName name="_xlnm.Print_Area" localSheetId="2">'Č12 - Zrušení P1992 km 55...'!$C$4:$J$41,'Č12 - Zrušení P1992 km 55...'!$C$47:$J$67,'Č12 - Zrušení P1992 km 55...'!$C$73:$K$137</definedName>
    <definedName name="_xlnm.Print_Titles" localSheetId="2">'Č12 - Zrušení P1992 km 55...'!$87:$87</definedName>
    <definedName name="_xlnm._FilterDatabase" localSheetId="3" hidden="1">'Č21 - ZRN - km 55,600'!$C$94:$K$268</definedName>
    <definedName name="_xlnm.Print_Area" localSheetId="3">'Č21 - ZRN - km 55,600'!$C$4:$J$41,'Č21 - ZRN - km 55,600'!$C$47:$J$74,'Č21 - ZRN - km 55,600'!$C$80:$K$268</definedName>
    <definedName name="_xlnm.Print_Titles" localSheetId="3">'Č21 - ZRN - km 55,600'!$94:$94</definedName>
    <definedName name="_xlnm._FilterDatabase" localSheetId="4" hidden="1">'Č22 - ZRN - km 55,652'!$C$94:$K$248</definedName>
    <definedName name="_xlnm.Print_Area" localSheetId="4">'Č22 - ZRN - km 55,652'!$C$4:$J$41,'Č22 - ZRN - km 55,652'!$C$47:$J$74,'Č22 - ZRN - km 55,652'!$C$80:$K$248</definedName>
    <definedName name="_xlnm.Print_Titles" localSheetId="4">'Č22 - ZRN - km 55,652'!$94:$94</definedName>
    <definedName name="_xlnm._FilterDatabase" localSheetId="5" hidden="1">'Č31 - VRN - žst.Litvínov'!$C$85:$K$107</definedName>
    <definedName name="_xlnm.Print_Area" localSheetId="5">'Č31 - VRN - žst.Litvínov'!$C$4:$J$41,'Č31 - VRN - žst.Litvínov'!$C$47:$J$65,'Č31 - VRN - žst.Litvínov'!$C$71:$K$107</definedName>
    <definedName name="_xlnm.Print_Titles" localSheetId="5">'Č31 - VRN - žst.Litvínov'!$85:$85</definedName>
    <definedName name="_xlnm._FilterDatabase" localSheetId="6" hidden="1">'Č32 - VRN - km 55,600'!$C$88:$K$103</definedName>
    <definedName name="_xlnm.Print_Area" localSheetId="6">'Č32 - VRN - km 55,600'!$C$4:$J$41,'Č32 - VRN - km 55,600'!$C$47:$J$68,'Č32 - VRN - km 55,600'!$C$74:$K$103</definedName>
    <definedName name="_xlnm.Print_Titles" localSheetId="6">'Č32 - VRN - km 55,600'!$88:$88</definedName>
    <definedName name="_xlnm._FilterDatabase" localSheetId="7" hidden="1">'Č33 - VRN - km 55,652'!$C$88:$K$103</definedName>
    <definedName name="_xlnm.Print_Area" localSheetId="7">'Č33 - VRN - km 55,652'!$C$4:$J$41,'Č33 - VRN - km 55,652'!$C$47:$J$68,'Č33 - VRN - km 55,652'!$C$74:$K$103</definedName>
    <definedName name="_xlnm.Print_Titles" localSheetId="7">'Č33 - VRN - km 55,652'!$88:$88</definedName>
    <definedName name="_xlnm.Print_Area" localSheetId="8">'Pokyny pro vyplnění'!$B$2:$K$71,'Pokyny pro vyplnění'!$B$74:$K$118,'Pokyny pro vyplnění'!$B$121:$K$190,'Pokyny pro vyplnění'!$B$198:$K$218</definedName>
  </definedNames>
  <calcPr/>
</workbook>
</file>

<file path=xl/calcChain.xml><?xml version="1.0" encoding="utf-8"?>
<calcChain xmlns="http://schemas.openxmlformats.org/spreadsheetml/2006/main">
  <c i="8" r="J39"/>
  <c r="J38"/>
  <c i="1" r="AY64"/>
  <c i="8" r="J37"/>
  <c i="1" r="AX64"/>
  <c i="8" r="BI100"/>
  <c r="BH100"/>
  <c r="BF100"/>
  <c r="BE100"/>
  <c r="T100"/>
  <c r="T99"/>
  <c r="R100"/>
  <c r="R99"/>
  <c r="P100"/>
  <c r="P99"/>
  <c r="BK100"/>
  <c r="BK99"/>
  <c r="J99"/>
  <c r="J100"/>
  <c r="BG100"/>
  <c r="J67"/>
  <c r="BI97"/>
  <c r="BH97"/>
  <c r="BF97"/>
  <c r="BE97"/>
  <c r="T97"/>
  <c r="T96"/>
  <c r="R97"/>
  <c r="R96"/>
  <c r="P97"/>
  <c r="P96"/>
  <c r="BK97"/>
  <c r="BK96"/>
  <c r="J96"/>
  <c r="J97"/>
  <c r="BG97"/>
  <c r="J66"/>
  <c r="BI94"/>
  <c r="BH94"/>
  <c r="BF94"/>
  <c r="BE94"/>
  <c r="T94"/>
  <c r="R94"/>
  <c r="P94"/>
  <c r="BK94"/>
  <c r="J94"/>
  <c r="BG94"/>
  <c r="BI92"/>
  <c r="F39"/>
  <c i="1" r="BD64"/>
  <c i="8" r="BH92"/>
  <c r="F38"/>
  <c i="1" r="BC64"/>
  <c i="8" r="BF92"/>
  <c r="J36"/>
  <c i="1" r="AW64"/>
  <c i="8" r="F36"/>
  <c i="1" r="BA64"/>
  <c i="8" r="BE92"/>
  <c r="J35"/>
  <c i="1" r="AV64"/>
  <c i="8" r="F35"/>
  <c i="1" r="AZ64"/>
  <c i="8" r="T92"/>
  <c r="T91"/>
  <c r="T90"/>
  <c r="T89"/>
  <c r="R92"/>
  <c r="R91"/>
  <c r="R90"/>
  <c r="R89"/>
  <c r="P92"/>
  <c r="P91"/>
  <c r="P90"/>
  <c r="P89"/>
  <c i="1" r="AU64"/>
  <c i="8" r="BK92"/>
  <c r="BK91"/>
  <c r="J91"/>
  <c r="BK90"/>
  <c r="J90"/>
  <c r="BK89"/>
  <c r="J89"/>
  <c r="J63"/>
  <c r="J32"/>
  <c i="1" r="AG64"/>
  <c i="8" r="J92"/>
  <c r="BG92"/>
  <c r="F37"/>
  <c i="1" r="BB64"/>
  <c i="8" r="J65"/>
  <c r="J64"/>
  <c r="J86"/>
  <c r="F85"/>
  <c r="F83"/>
  <c r="E81"/>
  <c r="J59"/>
  <c r="F58"/>
  <c r="F56"/>
  <c r="E54"/>
  <c r="J41"/>
  <c r="J23"/>
  <c r="E23"/>
  <c r="J85"/>
  <c r="J58"/>
  <c r="J22"/>
  <c r="J20"/>
  <c r="E20"/>
  <c r="F86"/>
  <c r="F59"/>
  <c r="J19"/>
  <c r="J14"/>
  <c r="J83"/>
  <c r="J56"/>
  <c r="E7"/>
  <c r="E77"/>
  <c r="E50"/>
  <c i="7" r="J39"/>
  <c r="J38"/>
  <c i="1" r="AY63"/>
  <c i="7" r="J37"/>
  <c i="1" r="AX63"/>
  <c i="7" r="BI100"/>
  <c r="BH100"/>
  <c r="BF100"/>
  <c r="BE100"/>
  <c r="T100"/>
  <c r="T99"/>
  <c r="R100"/>
  <c r="R99"/>
  <c r="P100"/>
  <c r="P99"/>
  <c r="BK100"/>
  <c r="BK99"/>
  <c r="J99"/>
  <c r="J100"/>
  <c r="BG100"/>
  <c r="J67"/>
  <c r="BI97"/>
  <c r="BH97"/>
  <c r="BF97"/>
  <c r="BE97"/>
  <c r="T97"/>
  <c r="T96"/>
  <c r="R97"/>
  <c r="R96"/>
  <c r="P97"/>
  <c r="P96"/>
  <c r="BK97"/>
  <c r="BK96"/>
  <c r="J96"/>
  <c r="J97"/>
  <c r="BG97"/>
  <c r="J66"/>
  <c r="BI94"/>
  <c r="BH94"/>
  <c r="BF94"/>
  <c r="BE94"/>
  <c r="T94"/>
  <c r="R94"/>
  <c r="P94"/>
  <c r="BK94"/>
  <c r="J94"/>
  <c r="BG94"/>
  <c r="BI92"/>
  <c r="F39"/>
  <c i="1" r="BD63"/>
  <c i="7" r="BH92"/>
  <c r="F38"/>
  <c i="1" r="BC63"/>
  <c i="7" r="BF92"/>
  <c r="J36"/>
  <c i="1" r="AW63"/>
  <c i="7" r="F36"/>
  <c i="1" r="BA63"/>
  <c i="7" r="BE92"/>
  <c r="J35"/>
  <c i="1" r="AV63"/>
  <c i="7" r="F35"/>
  <c i="1" r="AZ63"/>
  <c i="7" r="T92"/>
  <c r="T91"/>
  <c r="T90"/>
  <c r="T89"/>
  <c r="R92"/>
  <c r="R91"/>
  <c r="R90"/>
  <c r="R89"/>
  <c r="P92"/>
  <c r="P91"/>
  <c r="P90"/>
  <c r="P89"/>
  <c i="1" r="AU63"/>
  <c i="7" r="BK92"/>
  <c r="BK91"/>
  <c r="J91"/>
  <c r="BK90"/>
  <c r="J90"/>
  <c r="BK89"/>
  <c r="J89"/>
  <c r="J63"/>
  <c r="J32"/>
  <c i="1" r="AG63"/>
  <c i="7" r="J92"/>
  <c r="BG92"/>
  <c r="F37"/>
  <c i="1" r="BB63"/>
  <c i="7" r="J65"/>
  <c r="J64"/>
  <c r="J86"/>
  <c r="F85"/>
  <c r="F83"/>
  <c r="E81"/>
  <c r="J59"/>
  <c r="F58"/>
  <c r="F56"/>
  <c r="E54"/>
  <c r="J41"/>
  <c r="J23"/>
  <c r="E23"/>
  <c r="J85"/>
  <c r="J58"/>
  <c r="J22"/>
  <c r="J20"/>
  <c r="E20"/>
  <c r="F86"/>
  <c r="F59"/>
  <c r="J19"/>
  <c r="J14"/>
  <c r="J83"/>
  <c r="J56"/>
  <c r="E7"/>
  <c r="E77"/>
  <c r="E50"/>
  <c i="6" r="J39"/>
  <c r="J38"/>
  <c i="1" r="AY62"/>
  <c i="6" r="J37"/>
  <c i="1" r="AX62"/>
  <c i="6" r="BI107"/>
  <c r="BH107"/>
  <c r="BF107"/>
  <c r="BE107"/>
  <c r="T107"/>
  <c r="R107"/>
  <c r="P107"/>
  <c r="BK107"/>
  <c r="J107"/>
  <c r="BG107"/>
  <c r="BI105"/>
  <c r="BH105"/>
  <c r="BF105"/>
  <c r="BE105"/>
  <c r="T105"/>
  <c r="R105"/>
  <c r="P105"/>
  <c r="BK105"/>
  <c r="J105"/>
  <c r="BG105"/>
  <c r="BI104"/>
  <c r="BH104"/>
  <c r="BF104"/>
  <c r="BE104"/>
  <c r="T104"/>
  <c r="R104"/>
  <c r="P104"/>
  <c r="BK104"/>
  <c r="J104"/>
  <c r="BG104"/>
  <c r="BI100"/>
  <c r="BH100"/>
  <c r="BF100"/>
  <c r="BE100"/>
  <c r="T100"/>
  <c r="R100"/>
  <c r="P100"/>
  <c r="BK100"/>
  <c r="J100"/>
  <c r="BG100"/>
  <c r="BI98"/>
  <c r="BH98"/>
  <c r="BF98"/>
  <c r="BE98"/>
  <c r="T98"/>
  <c r="R98"/>
  <c r="P98"/>
  <c r="BK98"/>
  <c r="J98"/>
  <c r="BG98"/>
  <c r="BI94"/>
  <c r="BH94"/>
  <c r="BF94"/>
  <c r="BE94"/>
  <c r="T94"/>
  <c r="R94"/>
  <c r="P94"/>
  <c r="BK94"/>
  <c r="J94"/>
  <c r="BG94"/>
  <c r="BI90"/>
  <c r="BH90"/>
  <c r="BF90"/>
  <c r="BE90"/>
  <c r="T90"/>
  <c r="R90"/>
  <c r="P90"/>
  <c r="BK90"/>
  <c r="J90"/>
  <c r="BG90"/>
  <c r="BI89"/>
  <c r="BH89"/>
  <c r="BF89"/>
  <c r="BE89"/>
  <c r="T89"/>
  <c r="R89"/>
  <c r="P89"/>
  <c r="BK89"/>
  <c r="J89"/>
  <c r="BG89"/>
  <c r="BI88"/>
  <c r="F39"/>
  <c i="1" r="BD62"/>
  <c i="6" r="BH88"/>
  <c r="F38"/>
  <c i="1" r="BC62"/>
  <c i="6" r="BF88"/>
  <c r="J36"/>
  <c i="1" r="AW62"/>
  <c i="6" r="F36"/>
  <c i="1" r="BA62"/>
  <c i="6" r="BE88"/>
  <c r="J35"/>
  <c i="1" r="AV62"/>
  <c i="6" r="F35"/>
  <c i="1" r="AZ62"/>
  <c i="6" r="T88"/>
  <c r="T87"/>
  <c r="T86"/>
  <c r="R88"/>
  <c r="R87"/>
  <c r="R86"/>
  <c r="P88"/>
  <c r="P87"/>
  <c r="P86"/>
  <c i="1" r="AU62"/>
  <c i="6" r="BK88"/>
  <c r="BK87"/>
  <c r="J87"/>
  <c r="BK86"/>
  <c r="J86"/>
  <c r="J63"/>
  <c r="J32"/>
  <c i="1" r="AG62"/>
  <c i="6" r="J88"/>
  <c r="BG88"/>
  <c r="F37"/>
  <c i="1" r="BB62"/>
  <c i="6" r="J64"/>
  <c r="J83"/>
  <c r="F82"/>
  <c r="F80"/>
  <c r="E78"/>
  <c r="J59"/>
  <c r="F58"/>
  <c r="F56"/>
  <c r="E54"/>
  <c r="J41"/>
  <c r="J23"/>
  <c r="E23"/>
  <c r="J82"/>
  <c r="J58"/>
  <c r="J22"/>
  <c r="J20"/>
  <c r="E20"/>
  <c r="F83"/>
  <c r="F59"/>
  <c r="J19"/>
  <c r="J14"/>
  <c r="J80"/>
  <c r="J56"/>
  <c r="E7"/>
  <c r="E74"/>
  <c r="E50"/>
  <c i="5" r="J39"/>
  <c r="J38"/>
  <c i="1" r="AY60"/>
  <c i="5" r="J37"/>
  <c i="1" r="AX60"/>
  <c i="5" r="BI247"/>
  <c r="BH247"/>
  <c r="BF247"/>
  <c r="BE247"/>
  <c r="T247"/>
  <c r="R247"/>
  <c r="P247"/>
  <c r="BK247"/>
  <c r="J247"/>
  <c r="BG247"/>
  <c r="BI244"/>
  <c r="BH244"/>
  <c r="BF244"/>
  <c r="BE244"/>
  <c r="T244"/>
  <c r="R244"/>
  <c r="P244"/>
  <c r="BK244"/>
  <c r="J244"/>
  <c r="BG244"/>
  <c r="BI238"/>
  <c r="BH238"/>
  <c r="BF238"/>
  <c r="BE238"/>
  <c r="T238"/>
  <c r="T237"/>
  <c r="T236"/>
  <c r="R238"/>
  <c r="R237"/>
  <c r="R236"/>
  <c r="P238"/>
  <c r="P237"/>
  <c r="P236"/>
  <c r="BK238"/>
  <c r="BK237"/>
  <c r="J237"/>
  <c r="BK236"/>
  <c r="J236"/>
  <c r="J238"/>
  <c r="BG238"/>
  <c r="J73"/>
  <c r="J72"/>
  <c r="BI233"/>
  <c r="BH233"/>
  <c r="BF233"/>
  <c r="BE233"/>
  <c r="T233"/>
  <c r="T232"/>
  <c r="R233"/>
  <c r="R232"/>
  <c r="P233"/>
  <c r="P232"/>
  <c r="BK233"/>
  <c r="BK232"/>
  <c r="J232"/>
  <c r="J233"/>
  <c r="BG233"/>
  <c r="J71"/>
  <c r="BI231"/>
  <c r="BH231"/>
  <c r="BF231"/>
  <c r="BE231"/>
  <c r="T231"/>
  <c r="R231"/>
  <c r="P231"/>
  <c r="BK231"/>
  <c r="J231"/>
  <c r="BG231"/>
  <c r="BI227"/>
  <c r="BH227"/>
  <c r="BF227"/>
  <c r="BE227"/>
  <c r="T227"/>
  <c r="R227"/>
  <c r="P227"/>
  <c r="BK227"/>
  <c r="J227"/>
  <c r="BG227"/>
  <c r="BI225"/>
  <c r="BH225"/>
  <c r="BF225"/>
  <c r="BE225"/>
  <c r="T225"/>
  <c r="R225"/>
  <c r="P225"/>
  <c r="BK225"/>
  <c r="J225"/>
  <c r="BG225"/>
  <c r="BI221"/>
  <c r="BH221"/>
  <c r="BF221"/>
  <c r="BE221"/>
  <c r="T221"/>
  <c r="T220"/>
  <c r="R221"/>
  <c r="R220"/>
  <c r="P221"/>
  <c r="P220"/>
  <c r="BK221"/>
  <c r="BK220"/>
  <c r="J220"/>
  <c r="J221"/>
  <c r="BG221"/>
  <c r="J70"/>
  <c r="BI217"/>
  <c r="BH217"/>
  <c r="BF217"/>
  <c r="BE217"/>
  <c r="T217"/>
  <c r="R217"/>
  <c r="P217"/>
  <c r="BK217"/>
  <c r="J217"/>
  <c r="BG217"/>
  <c r="BI213"/>
  <c r="BH213"/>
  <c r="BF213"/>
  <c r="BE213"/>
  <c r="T213"/>
  <c r="R213"/>
  <c r="P213"/>
  <c r="BK213"/>
  <c r="J213"/>
  <c r="BG213"/>
  <c r="BI209"/>
  <c r="BH209"/>
  <c r="BF209"/>
  <c r="BE209"/>
  <c r="T209"/>
  <c r="R209"/>
  <c r="P209"/>
  <c r="BK209"/>
  <c r="J209"/>
  <c r="BG209"/>
  <c r="BI204"/>
  <c r="BH204"/>
  <c r="BF204"/>
  <c r="BE204"/>
  <c r="T204"/>
  <c r="R204"/>
  <c r="P204"/>
  <c r="BK204"/>
  <c r="J204"/>
  <c r="BG204"/>
  <c r="BI203"/>
  <c r="BH203"/>
  <c r="BF203"/>
  <c r="BE203"/>
  <c r="T203"/>
  <c r="R203"/>
  <c r="P203"/>
  <c r="BK203"/>
  <c r="J203"/>
  <c r="BG203"/>
  <c r="BI199"/>
  <c r="BH199"/>
  <c r="BF199"/>
  <c r="BE199"/>
  <c r="T199"/>
  <c r="R199"/>
  <c r="P199"/>
  <c r="BK199"/>
  <c r="J199"/>
  <c r="BG199"/>
  <c r="BI194"/>
  <c r="BH194"/>
  <c r="BF194"/>
  <c r="BE194"/>
  <c r="T194"/>
  <c r="T193"/>
  <c r="R194"/>
  <c r="R193"/>
  <c r="P194"/>
  <c r="P193"/>
  <c r="BK194"/>
  <c r="BK193"/>
  <c r="J193"/>
  <c r="J194"/>
  <c r="BG194"/>
  <c r="J69"/>
  <c r="BI189"/>
  <c r="BH189"/>
  <c r="BF189"/>
  <c r="BE189"/>
  <c r="T189"/>
  <c r="R189"/>
  <c r="P189"/>
  <c r="BK189"/>
  <c r="J189"/>
  <c r="BG189"/>
  <c r="BI185"/>
  <c r="BH185"/>
  <c r="BF185"/>
  <c r="BE185"/>
  <c r="T185"/>
  <c r="R185"/>
  <c r="P185"/>
  <c r="BK185"/>
  <c r="J185"/>
  <c r="BG185"/>
  <c r="BI181"/>
  <c r="BH181"/>
  <c r="BF181"/>
  <c r="BE181"/>
  <c r="T181"/>
  <c r="R181"/>
  <c r="P181"/>
  <c r="BK181"/>
  <c r="J181"/>
  <c r="BG181"/>
  <c r="BI177"/>
  <c r="BH177"/>
  <c r="BF177"/>
  <c r="BE177"/>
  <c r="T177"/>
  <c r="R177"/>
  <c r="P177"/>
  <c r="BK177"/>
  <c r="J177"/>
  <c r="BG177"/>
  <c r="BI173"/>
  <c r="BH173"/>
  <c r="BF173"/>
  <c r="BE173"/>
  <c r="T173"/>
  <c r="T172"/>
  <c r="R173"/>
  <c r="R172"/>
  <c r="P173"/>
  <c r="P172"/>
  <c r="BK173"/>
  <c r="BK172"/>
  <c r="J172"/>
  <c r="J173"/>
  <c r="BG173"/>
  <c r="J68"/>
  <c r="BI168"/>
  <c r="BH168"/>
  <c r="BF168"/>
  <c r="BE168"/>
  <c r="T168"/>
  <c r="T167"/>
  <c r="R168"/>
  <c r="R167"/>
  <c r="P168"/>
  <c r="P167"/>
  <c r="BK168"/>
  <c r="BK167"/>
  <c r="J167"/>
  <c r="J168"/>
  <c r="BG168"/>
  <c r="J67"/>
  <c r="BI165"/>
  <c r="BH165"/>
  <c r="BF165"/>
  <c r="BE165"/>
  <c r="T165"/>
  <c r="R165"/>
  <c r="P165"/>
  <c r="BK165"/>
  <c r="J165"/>
  <c r="BG165"/>
  <c r="BI158"/>
  <c r="BH158"/>
  <c r="BF158"/>
  <c r="BE158"/>
  <c r="T158"/>
  <c r="R158"/>
  <c r="P158"/>
  <c r="BK158"/>
  <c r="J158"/>
  <c r="BG158"/>
  <c r="BI155"/>
  <c r="BH155"/>
  <c r="BF155"/>
  <c r="BE155"/>
  <c r="T155"/>
  <c r="T154"/>
  <c r="R155"/>
  <c r="R154"/>
  <c r="P155"/>
  <c r="P154"/>
  <c r="BK155"/>
  <c r="BK154"/>
  <c r="J154"/>
  <c r="J155"/>
  <c r="BG155"/>
  <c r="J66"/>
  <c r="BI152"/>
  <c r="BH152"/>
  <c r="BF152"/>
  <c r="BE152"/>
  <c r="T152"/>
  <c r="R152"/>
  <c r="P152"/>
  <c r="BK152"/>
  <c r="J152"/>
  <c r="BG152"/>
  <c r="BI150"/>
  <c r="BH150"/>
  <c r="BF150"/>
  <c r="BE150"/>
  <c r="T150"/>
  <c r="R150"/>
  <c r="P150"/>
  <c r="BK150"/>
  <c r="J150"/>
  <c r="BG150"/>
  <c r="BI147"/>
  <c r="BH147"/>
  <c r="BF147"/>
  <c r="BE147"/>
  <c r="T147"/>
  <c r="R147"/>
  <c r="P147"/>
  <c r="BK147"/>
  <c r="J147"/>
  <c r="BG147"/>
  <c r="BI145"/>
  <c r="BH145"/>
  <c r="BF145"/>
  <c r="BE145"/>
  <c r="T145"/>
  <c r="R145"/>
  <c r="P145"/>
  <c r="BK145"/>
  <c r="J145"/>
  <c r="BG145"/>
  <c r="BI140"/>
  <c r="BH140"/>
  <c r="BF140"/>
  <c r="BE140"/>
  <c r="T140"/>
  <c r="R140"/>
  <c r="P140"/>
  <c r="BK140"/>
  <c r="J140"/>
  <c r="BG140"/>
  <c r="BI136"/>
  <c r="BH136"/>
  <c r="BF136"/>
  <c r="BE136"/>
  <c r="T136"/>
  <c r="R136"/>
  <c r="P136"/>
  <c r="BK136"/>
  <c r="J136"/>
  <c r="BG136"/>
  <c r="BI133"/>
  <c r="BH133"/>
  <c r="BF133"/>
  <c r="BE133"/>
  <c r="T133"/>
  <c r="R133"/>
  <c r="P133"/>
  <c r="BK133"/>
  <c r="J133"/>
  <c r="BG133"/>
  <c r="BI128"/>
  <c r="BH128"/>
  <c r="BF128"/>
  <c r="BE128"/>
  <c r="T128"/>
  <c r="R128"/>
  <c r="P128"/>
  <c r="BK128"/>
  <c r="J128"/>
  <c r="BG128"/>
  <c r="BI125"/>
  <c r="BH125"/>
  <c r="BF125"/>
  <c r="BE125"/>
  <c r="T125"/>
  <c r="R125"/>
  <c r="P125"/>
  <c r="BK125"/>
  <c r="J125"/>
  <c r="BG125"/>
  <c r="BI122"/>
  <c r="BH122"/>
  <c r="BF122"/>
  <c r="BE122"/>
  <c r="T122"/>
  <c r="R122"/>
  <c r="P122"/>
  <c r="BK122"/>
  <c r="J122"/>
  <c r="BG122"/>
  <c r="BI119"/>
  <c r="BH119"/>
  <c r="BF119"/>
  <c r="BE119"/>
  <c r="T119"/>
  <c r="R119"/>
  <c r="P119"/>
  <c r="BK119"/>
  <c r="J119"/>
  <c r="BG119"/>
  <c r="BI112"/>
  <c r="BH112"/>
  <c r="BF112"/>
  <c r="BE112"/>
  <c r="T112"/>
  <c r="R112"/>
  <c r="P112"/>
  <c r="BK112"/>
  <c r="J112"/>
  <c r="BG112"/>
  <c r="BI107"/>
  <c r="BH107"/>
  <c r="BF107"/>
  <c r="BE107"/>
  <c r="T107"/>
  <c r="R107"/>
  <c r="P107"/>
  <c r="BK107"/>
  <c r="J107"/>
  <c r="BG107"/>
  <c r="BI105"/>
  <c r="BH105"/>
  <c r="BF105"/>
  <c r="BE105"/>
  <c r="T105"/>
  <c r="R105"/>
  <c r="P105"/>
  <c r="BK105"/>
  <c r="J105"/>
  <c r="BG105"/>
  <c r="BI102"/>
  <c r="BH102"/>
  <c r="BF102"/>
  <c r="BE102"/>
  <c r="T102"/>
  <c r="R102"/>
  <c r="P102"/>
  <c r="BK102"/>
  <c r="J102"/>
  <c r="BG102"/>
  <c r="BI98"/>
  <c r="F39"/>
  <c i="1" r="BD60"/>
  <c i="5" r="BH98"/>
  <c r="F38"/>
  <c i="1" r="BC60"/>
  <c i="5" r="BF98"/>
  <c r="J36"/>
  <c i="1" r="AW60"/>
  <c i="5" r="F36"/>
  <c i="1" r="BA60"/>
  <c i="5" r="BE98"/>
  <c r="J35"/>
  <c i="1" r="AV60"/>
  <c i="5" r="F35"/>
  <c i="1" r="AZ60"/>
  <c i="5" r="T98"/>
  <c r="T97"/>
  <c r="T96"/>
  <c r="T95"/>
  <c r="R98"/>
  <c r="R97"/>
  <c r="R96"/>
  <c r="R95"/>
  <c r="P98"/>
  <c r="P97"/>
  <c r="P96"/>
  <c r="P95"/>
  <c i="1" r="AU60"/>
  <c i="5" r="BK98"/>
  <c r="BK97"/>
  <c r="J97"/>
  <c r="BK96"/>
  <c r="J96"/>
  <c r="BK95"/>
  <c r="J95"/>
  <c r="J63"/>
  <c r="J32"/>
  <c i="1" r="AG60"/>
  <c i="5" r="J98"/>
  <c r="BG98"/>
  <c r="F37"/>
  <c i="1" r="BB60"/>
  <c i="5" r="J65"/>
  <c r="J64"/>
  <c r="J92"/>
  <c r="F91"/>
  <c r="F89"/>
  <c r="E87"/>
  <c r="J59"/>
  <c r="F58"/>
  <c r="F56"/>
  <c r="E54"/>
  <c r="J41"/>
  <c r="J23"/>
  <c r="E23"/>
  <c r="J91"/>
  <c r="J58"/>
  <c r="J22"/>
  <c r="J20"/>
  <c r="E20"/>
  <c r="F92"/>
  <c r="F59"/>
  <c r="J19"/>
  <c r="J14"/>
  <c r="J89"/>
  <c r="J56"/>
  <c r="E7"/>
  <c r="E83"/>
  <c r="E50"/>
  <c i="4" r="J39"/>
  <c r="J38"/>
  <c i="1" r="AY59"/>
  <c i="4" r="J37"/>
  <c i="1" r="AX59"/>
  <c i="4" r="BI267"/>
  <c r="BH267"/>
  <c r="BF267"/>
  <c r="BE267"/>
  <c r="T267"/>
  <c r="R267"/>
  <c r="P267"/>
  <c r="BK267"/>
  <c r="J267"/>
  <c r="BG267"/>
  <c r="BI264"/>
  <c r="BH264"/>
  <c r="BF264"/>
  <c r="BE264"/>
  <c r="T264"/>
  <c r="R264"/>
  <c r="P264"/>
  <c r="BK264"/>
  <c r="J264"/>
  <c r="BG264"/>
  <c r="BI258"/>
  <c r="BH258"/>
  <c r="BF258"/>
  <c r="BE258"/>
  <c r="T258"/>
  <c r="T257"/>
  <c r="T256"/>
  <c r="R258"/>
  <c r="R257"/>
  <c r="R256"/>
  <c r="P258"/>
  <c r="P257"/>
  <c r="P256"/>
  <c r="BK258"/>
  <c r="BK257"/>
  <c r="J257"/>
  <c r="BK256"/>
  <c r="J256"/>
  <c r="J258"/>
  <c r="BG258"/>
  <c r="J73"/>
  <c r="J72"/>
  <c r="BI253"/>
  <c r="BH253"/>
  <c r="BF253"/>
  <c r="BE253"/>
  <c r="T253"/>
  <c r="T252"/>
  <c r="R253"/>
  <c r="R252"/>
  <c r="P253"/>
  <c r="P252"/>
  <c r="BK253"/>
  <c r="BK252"/>
  <c r="J252"/>
  <c r="J253"/>
  <c r="BG253"/>
  <c r="J71"/>
  <c r="BI251"/>
  <c r="BH251"/>
  <c r="BF251"/>
  <c r="BE251"/>
  <c r="T251"/>
  <c r="R251"/>
  <c r="P251"/>
  <c r="BK251"/>
  <c r="J251"/>
  <c r="BG251"/>
  <c r="BI247"/>
  <c r="BH247"/>
  <c r="BF247"/>
  <c r="BE247"/>
  <c r="T247"/>
  <c r="R247"/>
  <c r="P247"/>
  <c r="BK247"/>
  <c r="J247"/>
  <c r="BG247"/>
  <c r="BI244"/>
  <c r="BH244"/>
  <c r="BF244"/>
  <c r="BE244"/>
  <c r="T244"/>
  <c r="R244"/>
  <c r="P244"/>
  <c r="BK244"/>
  <c r="J244"/>
  <c r="BG244"/>
  <c r="BI240"/>
  <c r="BH240"/>
  <c r="BF240"/>
  <c r="BE240"/>
  <c r="T240"/>
  <c r="R240"/>
  <c r="P240"/>
  <c r="BK240"/>
  <c r="J240"/>
  <c r="BG240"/>
  <c r="BI236"/>
  <c r="BH236"/>
  <c r="BF236"/>
  <c r="BE236"/>
  <c r="T236"/>
  <c r="T235"/>
  <c r="R236"/>
  <c r="R235"/>
  <c r="P236"/>
  <c r="P235"/>
  <c r="BK236"/>
  <c r="BK235"/>
  <c r="J235"/>
  <c r="J236"/>
  <c r="BG236"/>
  <c r="J70"/>
  <c r="BI232"/>
  <c r="BH232"/>
  <c r="BF232"/>
  <c r="BE232"/>
  <c r="T232"/>
  <c r="R232"/>
  <c r="P232"/>
  <c r="BK232"/>
  <c r="J232"/>
  <c r="BG232"/>
  <c r="BI228"/>
  <c r="BH228"/>
  <c r="BF228"/>
  <c r="BE228"/>
  <c r="T228"/>
  <c r="R228"/>
  <c r="P228"/>
  <c r="BK228"/>
  <c r="J228"/>
  <c r="BG228"/>
  <c r="BI224"/>
  <c r="BH224"/>
  <c r="BF224"/>
  <c r="BE224"/>
  <c r="T224"/>
  <c r="R224"/>
  <c r="P224"/>
  <c r="BK224"/>
  <c r="J224"/>
  <c r="BG224"/>
  <c r="BI219"/>
  <c r="BH219"/>
  <c r="BF219"/>
  <c r="BE219"/>
  <c r="T219"/>
  <c r="R219"/>
  <c r="P219"/>
  <c r="BK219"/>
  <c r="J219"/>
  <c r="BG219"/>
  <c r="BI215"/>
  <c r="BH215"/>
  <c r="BF215"/>
  <c r="BE215"/>
  <c r="T215"/>
  <c r="R215"/>
  <c r="P215"/>
  <c r="BK215"/>
  <c r="J215"/>
  <c r="BG215"/>
  <c r="BI211"/>
  <c r="BH211"/>
  <c r="BF211"/>
  <c r="BE211"/>
  <c r="T211"/>
  <c r="R211"/>
  <c r="P211"/>
  <c r="BK211"/>
  <c r="J211"/>
  <c r="BG211"/>
  <c r="BI210"/>
  <c r="BH210"/>
  <c r="BF210"/>
  <c r="BE210"/>
  <c r="T210"/>
  <c r="R210"/>
  <c r="P210"/>
  <c r="BK210"/>
  <c r="J210"/>
  <c r="BG210"/>
  <c r="BI206"/>
  <c r="BH206"/>
  <c r="BF206"/>
  <c r="BE206"/>
  <c r="T206"/>
  <c r="R206"/>
  <c r="P206"/>
  <c r="BK206"/>
  <c r="J206"/>
  <c r="BG206"/>
  <c r="BI201"/>
  <c r="BH201"/>
  <c r="BF201"/>
  <c r="BE201"/>
  <c r="T201"/>
  <c r="T200"/>
  <c r="R201"/>
  <c r="R200"/>
  <c r="P201"/>
  <c r="P200"/>
  <c r="BK201"/>
  <c r="BK200"/>
  <c r="J200"/>
  <c r="J201"/>
  <c r="BG201"/>
  <c r="J69"/>
  <c r="BI196"/>
  <c r="BH196"/>
  <c r="BF196"/>
  <c r="BE196"/>
  <c r="T196"/>
  <c r="R196"/>
  <c r="P196"/>
  <c r="BK196"/>
  <c r="J196"/>
  <c r="BG196"/>
  <c r="BI192"/>
  <c r="BH192"/>
  <c r="BF192"/>
  <c r="BE192"/>
  <c r="T192"/>
  <c r="R192"/>
  <c r="P192"/>
  <c r="BK192"/>
  <c r="J192"/>
  <c r="BG192"/>
  <c r="BI188"/>
  <c r="BH188"/>
  <c r="BF188"/>
  <c r="BE188"/>
  <c r="T188"/>
  <c r="R188"/>
  <c r="P188"/>
  <c r="BK188"/>
  <c r="J188"/>
  <c r="BG188"/>
  <c r="BI184"/>
  <c r="BH184"/>
  <c r="BF184"/>
  <c r="BE184"/>
  <c r="T184"/>
  <c r="R184"/>
  <c r="P184"/>
  <c r="BK184"/>
  <c r="J184"/>
  <c r="BG184"/>
  <c r="BI180"/>
  <c r="BH180"/>
  <c r="BF180"/>
  <c r="BE180"/>
  <c r="T180"/>
  <c r="T179"/>
  <c r="R180"/>
  <c r="R179"/>
  <c r="P180"/>
  <c r="P179"/>
  <c r="BK180"/>
  <c r="BK179"/>
  <c r="J179"/>
  <c r="J180"/>
  <c r="BG180"/>
  <c r="J68"/>
  <c r="BI175"/>
  <c r="BH175"/>
  <c r="BF175"/>
  <c r="BE175"/>
  <c r="T175"/>
  <c r="T174"/>
  <c r="R175"/>
  <c r="R174"/>
  <c r="P175"/>
  <c r="P174"/>
  <c r="BK175"/>
  <c r="BK174"/>
  <c r="J174"/>
  <c r="J175"/>
  <c r="BG175"/>
  <c r="J67"/>
  <c r="BI172"/>
  <c r="BH172"/>
  <c r="BF172"/>
  <c r="BE172"/>
  <c r="T172"/>
  <c r="R172"/>
  <c r="P172"/>
  <c r="BK172"/>
  <c r="J172"/>
  <c r="BG172"/>
  <c r="BI165"/>
  <c r="BH165"/>
  <c r="BF165"/>
  <c r="BE165"/>
  <c r="T165"/>
  <c r="R165"/>
  <c r="P165"/>
  <c r="BK165"/>
  <c r="J165"/>
  <c r="BG165"/>
  <c r="BI158"/>
  <c r="BH158"/>
  <c r="BF158"/>
  <c r="BE158"/>
  <c r="T158"/>
  <c r="T157"/>
  <c r="R158"/>
  <c r="R157"/>
  <c r="P158"/>
  <c r="P157"/>
  <c r="BK158"/>
  <c r="BK157"/>
  <c r="J157"/>
  <c r="J158"/>
  <c r="BG158"/>
  <c r="J66"/>
  <c r="BI155"/>
  <c r="BH155"/>
  <c r="BF155"/>
  <c r="BE155"/>
  <c r="T155"/>
  <c r="R155"/>
  <c r="P155"/>
  <c r="BK155"/>
  <c r="J155"/>
  <c r="BG155"/>
  <c r="BI153"/>
  <c r="BH153"/>
  <c r="BF153"/>
  <c r="BE153"/>
  <c r="T153"/>
  <c r="R153"/>
  <c r="P153"/>
  <c r="BK153"/>
  <c r="J153"/>
  <c r="BG153"/>
  <c r="BI150"/>
  <c r="BH150"/>
  <c r="BF150"/>
  <c r="BE150"/>
  <c r="T150"/>
  <c r="R150"/>
  <c r="P150"/>
  <c r="BK150"/>
  <c r="J150"/>
  <c r="BG150"/>
  <c r="BI148"/>
  <c r="BH148"/>
  <c r="BF148"/>
  <c r="BE148"/>
  <c r="T148"/>
  <c r="R148"/>
  <c r="P148"/>
  <c r="BK148"/>
  <c r="J148"/>
  <c r="BG148"/>
  <c r="BI143"/>
  <c r="BH143"/>
  <c r="BF143"/>
  <c r="BE143"/>
  <c r="T143"/>
  <c r="R143"/>
  <c r="P143"/>
  <c r="BK143"/>
  <c r="J143"/>
  <c r="BG143"/>
  <c r="BI139"/>
  <c r="BH139"/>
  <c r="BF139"/>
  <c r="BE139"/>
  <c r="T139"/>
  <c r="R139"/>
  <c r="P139"/>
  <c r="BK139"/>
  <c r="J139"/>
  <c r="BG139"/>
  <c r="BI136"/>
  <c r="BH136"/>
  <c r="BF136"/>
  <c r="BE136"/>
  <c r="T136"/>
  <c r="R136"/>
  <c r="P136"/>
  <c r="BK136"/>
  <c r="J136"/>
  <c r="BG136"/>
  <c r="BI131"/>
  <c r="BH131"/>
  <c r="BF131"/>
  <c r="BE131"/>
  <c r="T131"/>
  <c r="R131"/>
  <c r="P131"/>
  <c r="BK131"/>
  <c r="J131"/>
  <c r="BG131"/>
  <c r="BI128"/>
  <c r="BH128"/>
  <c r="BF128"/>
  <c r="BE128"/>
  <c r="T128"/>
  <c r="R128"/>
  <c r="P128"/>
  <c r="BK128"/>
  <c r="J128"/>
  <c r="BG128"/>
  <c r="BI125"/>
  <c r="BH125"/>
  <c r="BF125"/>
  <c r="BE125"/>
  <c r="T125"/>
  <c r="R125"/>
  <c r="P125"/>
  <c r="BK125"/>
  <c r="J125"/>
  <c r="BG125"/>
  <c r="BI122"/>
  <c r="BH122"/>
  <c r="BF122"/>
  <c r="BE122"/>
  <c r="T122"/>
  <c r="R122"/>
  <c r="P122"/>
  <c r="BK122"/>
  <c r="J122"/>
  <c r="BG122"/>
  <c r="BI115"/>
  <c r="BH115"/>
  <c r="BF115"/>
  <c r="BE115"/>
  <c r="T115"/>
  <c r="R115"/>
  <c r="P115"/>
  <c r="BK115"/>
  <c r="J115"/>
  <c r="BG115"/>
  <c r="BI110"/>
  <c r="BH110"/>
  <c r="BF110"/>
  <c r="BE110"/>
  <c r="T110"/>
  <c r="R110"/>
  <c r="P110"/>
  <c r="BK110"/>
  <c r="J110"/>
  <c r="BG110"/>
  <c r="BI108"/>
  <c r="BH108"/>
  <c r="BF108"/>
  <c r="BE108"/>
  <c r="T108"/>
  <c r="R108"/>
  <c r="P108"/>
  <c r="BK108"/>
  <c r="J108"/>
  <c r="BG108"/>
  <c r="BI105"/>
  <c r="BH105"/>
  <c r="BF105"/>
  <c r="BE105"/>
  <c r="T105"/>
  <c r="R105"/>
  <c r="P105"/>
  <c r="BK105"/>
  <c r="J105"/>
  <c r="BG105"/>
  <c r="BI98"/>
  <c r="F39"/>
  <c i="1" r="BD59"/>
  <c i="4" r="BH98"/>
  <c r="F38"/>
  <c i="1" r="BC59"/>
  <c i="4" r="BF98"/>
  <c r="J36"/>
  <c i="1" r="AW59"/>
  <c i="4" r="F36"/>
  <c i="1" r="BA59"/>
  <c i="4" r="BE98"/>
  <c r="J35"/>
  <c i="1" r="AV59"/>
  <c i="4" r="F35"/>
  <c i="1" r="AZ59"/>
  <c i="4" r="T98"/>
  <c r="T97"/>
  <c r="T96"/>
  <c r="T95"/>
  <c r="R98"/>
  <c r="R97"/>
  <c r="R96"/>
  <c r="R95"/>
  <c r="P98"/>
  <c r="P97"/>
  <c r="P96"/>
  <c r="P95"/>
  <c i="1" r="AU59"/>
  <c i="4" r="BK98"/>
  <c r="BK97"/>
  <c r="J97"/>
  <c r="BK96"/>
  <c r="J96"/>
  <c r="BK95"/>
  <c r="J95"/>
  <c r="J63"/>
  <c r="J32"/>
  <c i="1" r="AG59"/>
  <c i="4" r="J98"/>
  <c r="BG98"/>
  <c r="F37"/>
  <c i="1" r="BB59"/>
  <c i="4" r="J65"/>
  <c r="J64"/>
  <c r="J92"/>
  <c r="F91"/>
  <c r="F89"/>
  <c r="E87"/>
  <c r="J59"/>
  <c r="F58"/>
  <c r="F56"/>
  <c r="E54"/>
  <c r="J41"/>
  <c r="J23"/>
  <c r="E23"/>
  <c r="J91"/>
  <c r="J58"/>
  <c r="J22"/>
  <c r="J20"/>
  <c r="E20"/>
  <c r="F92"/>
  <c r="F59"/>
  <c r="J19"/>
  <c r="J14"/>
  <c r="J89"/>
  <c r="J56"/>
  <c r="E7"/>
  <c r="E83"/>
  <c r="E50"/>
  <c i="3" r="J39"/>
  <c r="J38"/>
  <c i="1" r="AY57"/>
  <c i="3" r="J37"/>
  <c i="1" r="AX57"/>
  <c i="3" r="BI135"/>
  <c r="BH135"/>
  <c r="BF135"/>
  <c r="BE135"/>
  <c r="T135"/>
  <c r="R135"/>
  <c r="P135"/>
  <c r="BK135"/>
  <c r="J135"/>
  <c r="BG135"/>
  <c r="BI129"/>
  <c r="BH129"/>
  <c r="BF129"/>
  <c r="BE129"/>
  <c r="T129"/>
  <c r="R129"/>
  <c r="P129"/>
  <c r="BK129"/>
  <c r="J129"/>
  <c r="BG129"/>
  <c r="BI127"/>
  <c r="BH127"/>
  <c r="BF127"/>
  <c r="BE127"/>
  <c r="T127"/>
  <c r="T126"/>
  <c r="R127"/>
  <c r="R126"/>
  <c r="P127"/>
  <c r="P126"/>
  <c r="BK127"/>
  <c r="BK126"/>
  <c r="J126"/>
  <c r="J127"/>
  <c r="BG127"/>
  <c r="J66"/>
  <c r="BI122"/>
  <c r="BH122"/>
  <c r="BF122"/>
  <c r="BE122"/>
  <c r="T122"/>
  <c r="R122"/>
  <c r="P122"/>
  <c r="BK122"/>
  <c r="J122"/>
  <c r="BG122"/>
  <c r="BI118"/>
  <c r="BH118"/>
  <c r="BF118"/>
  <c r="BE118"/>
  <c r="T118"/>
  <c r="R118"/>
  <c r="P118"/>
  <c r="BK118"/>
  <c r="J118"/>
  <c r="BG118"/>
  <c r="BI114"/>
  <c r="BH114"/>
  <c r="BF114"/>
  <c r="BE114"/>
  <c r="T114"/>
  <c r="R114"/>
  <c r="P114"/>
  <c r="BK114"/>
  <c r="J114"/>
  <c r="BG114"/>
  <c r="BI111"/>
  <c r="BH111"/>
  <c r="BF111"/>
  <c r="BE111"/>
  <c r="T111"/>
  <c r="R111"/>
  <c r="P111"/>
  <c r="BK111"/>
  <c r="J111"/>
  <c r="BG111"/>
  <c r="BI108"/>
  <c r="BH108"/>
  <c r="BF108"/>
  <c r="BE108"/>
  <c r="T108"/>
  <c r="R108"/>
  <c r="P108"/>
  <c r="BK108"/>
  <c r="J108"/>
  <c r="BG108"/>
  <c r="BI105"/>
  <c r="BH105"/>
  <c r="BF105"/>
  <c r="BE105"/>
  <c r="T105"/>
  <c r="R105"/>
  <c r="P105"/>
  <c r="BK105"/>
  <c r="J105"/>
  <c r="BG105"/>
  <c r="BI100"/>
  <c r="BH100"/>
  <c r="BF100"/>
  <c r="BE100"/>
  <c r="T100"/>
  <c r="R100"/>
  <c r="P100"/>
  <c r="BK100"/>
  <c r="J100"/>
  <c r="BG100"/>
  <c r="BI96"/>
  <c r="BH96"/>
  <c r="BF96"/>
  <c r="BE96"/>
  <c r="T96"/>
  <c r="R96"/>
  <c r="P96"/>
  <c r="BK96"/>
  <c r="J96"/>
  <c r="BG96"/>
  <c r="BI91"/>
  <c r="F39"/>
  <c i="1" r="BD57"/>
  <c i="3" r="BH91"/>
  <c r="F38"/>
  <c i="1" r="BC57"/>
  <c i="3" r="BF91"/>
  <c r="J36"/>
  <c i="1" r="AW57"/>
  <c i="3" r="F36"/>
  <c i="1" r="BA57"/>
  <c i="3" r="BE91"/>
  <c r="J35"/>
  <c i="1" r="AV57"/>
  <c i="3" r="F35"/>
  <c i="1" r="AZ57"/>
  <c i="3" r="T91"/>
  <c r="T90"/>
  <c r="T89"/>
  <c r="T88"/>
  <c r="R91"/>
  <c r="R90"/>
  <c r="R89"/>
  <c r="R88"/>
  <c r="P91"/>
  <c r="P90"/>
  <c r="P89"/>
  <c r="P88"/>
  <c i="1" r="AU57"/>
  <c i="3" r="BK91"/>
  <c r="BK90"/>
  <c r="J90"/>
  <c r="BK89"/>
  <c r="J89"/>
  <c r="BK88"/>
  <c r="J88"/>
  <c r="J63"/>
  <c r="J32"/>
  <c i="1" r="AG57"/>
  <c i="3" r="J91"/>
  <c r="BG91"/>
  <c r="F37"/>
  <c i="1" r="BB57"/>
  <c i="3" r="J65"/>
  <c r="J64"/>
  <c r="J85"/>
  <c r="F84"/>
  <c r="F82"/>
  <c r="E80"/>
  <c r="J59"/>
  <c r="F58"/>
  <c r="F56"/>
  <c r="E54"/>
  <c r="J41"/>
  <c r="J23"/>
  <c r="E23"/>
  <c r="J84"/>
  <c r="J58"/>
  <c r="J22"/>
  <c r="J20"/>
  <c r="E20"/>
  <c r="F85"/>
  <c r="F59"/>
  <c r="J19"/>
  <c r="J14"/>
  <c r="J82"/>
  <c r="J56"/>
  <c r="E7"/>
  <c r="E76"/>
  <c r="E50"/>
  <c i="2" r="J39"/>
  <c r="J38"/>
  <c i="1" r="AY56"/>
  <c i="2" r="J37"/>
  <c i="1" r="AX56"/>
  <c i="2" r="BI465"/>
  <c r="BH465"/>
  <c r="BF465"/>
  <c r="BE465"/>
  <c r="T465"/>
  <c r="R465"/>
  <c r="P465"/>
  <c r="BK465"/>
  <c r="J465"/>
  <c r="BG465"/>
  <c r="BI458"/>
  <c r="BH458"/>
  <c r="BF458"/>
  <c r="BE458"/>
  <c r="T458"/>
  <c r="R458"/>
  <c r="P458"/>
  <c r="BK458"/>
  <c r="J458"/>
  <c r="BG458"/>
  <c r="BI453"/>
  <c r="BH453"/>
  <c r="BF453"/>
  <c r="BE453"/>
  <c r="T453"/>
  <c r="R453"/>
  <c r="P453"/>
  <c r="BK453"/>
  <c r="J453"/>
  <c r="BG453"/>
  <c r="BI449"/>
  <c r="BH449"/>
  <c r="BF449"/>
  <c r="BE449"/>
  <c r="T449"/>
  <c r="R449"/>
  <c r="P449"/>
  <c r="BK449"/>
  <c r="J449"/>
  <c r="BG449"/>
  <c r="BI445"/>
  <c r="BH445"/>
  <c r="BF445"/>
  <c r="BE445"/>
  <c r="T445"/>
  <c r="R445"/>
  <c r="P445"/>
  <c r="BK445"/>
  <c r="J445"/>
  <c r="BG445"/>
  <c r="BI439"/>
  <c r="BH439"/>
  <c r="BF439"/>
  <c r="BE439"/>
  <c r="T439"/>
  <c r="R439"/>
  <c r="P439"/>
  <c r="BK439"/>
  <c r="J439"/>
  <c r="BG439"/>
  <c r="BI431"/>
  <c r="BH431"/>
  <c r="BF431"/>
  <c r="BE431"/>
  <c r="T431"/>
  <c r="R431"/>
  <c r="P431"/>
  <c r="BK431"/>
  <c r="J431"/>
  <c r="BG431"/>
  <c r="BI427"/>
  <c r="BH427"/>
  <c r="BF427"/>
  <c r="BE427"/>
  <c r="T427"/>
  <c r="R427"/>
  <c r="P427"/>
  <c r="BK427"/>
  <c r="J427"/>
  <c r="BG427"/>
  <c r="BI414"/>
  <c r="BH414"/>
  <c r="BF414"/>
  <c r="BE414"/>
  <c r="T414"/>
  <c r="R414"/>
  <c r="P414"/>
  <c r="BK414"/>
  <c r="J414"/>
  <c r="BG414"/>
  <c r="BI409"/>
  <c r="BH409"/>
  <c r="BF409"/>
  <c r="BE409"/>
  <c r="T409"/>
  <c r="R409"/>
  <c r="P409"/>
  <c r="BK409"/>
  <c r="J409"/>
  <c r="BG409"/>
  <c r="BI405"/>
  <c r="BH405"/>
  <c r="BF405"/>
  <c r="BE405"/>
  <c r="T405"/>
  <c r="T404"/>
  <c r="R405"/>
  <c r="R404"/>
  <c r="P405"/>
  <c r="P404"/>
  <c r="BK405"/>
  <c r="BK404"/>
  <c r="J404"/>
  <c r="J405"/>
  <c r="BG405"/>
  <c r="J66"/>
  <c r="BI401"/>
  <c r="BH401"/>
  <c r="BF401"/>
  <c r="BE401"/>
  <c r="T401"/>
  <c r="R401"/>
  <c r="P401"/>
  <c r="BK401"/>
  <c r="J401"/>
  <c r="BG401"/>
  <c r="BI397"/>
  <c r="BH397"/>
  <c r="BF397"/>
  <c r="BE397"/>
  <c r="T397"/>
  <c r="R397"/>
  <c r="P397"/>
  <c r="BK397"/>
  <c r="J397"/>
  <c r="BG397"/>
  <c r="BI392"/>
  <c r="BH392"/>
  <c r="BF392"/>
  <c r="BE392"/>
  <c r="T392"/>
  <c r="R392"/>
  <c r="P392"/>
  <c r="BK392"/>
  <c r="J392"/>
  <c r="BG392"/>
  <c r="BI388"/>
  <c r="BH388"/>
  <c r="BF388"/>
  <c r="BE388"/>
  <c r="T388"/>
  <c r="R388"/>
  <c r="P388"/>
  <c r="BK388"/>
  <c r="J388"/>
  <c r="BG388"/>
  <c r="BI384"/>
  <c r="BH384"/>
  <c r="BF384"/>
  <c r="BE384"/>
  <c r="T384"/>
  <c r="R384"/>
  <c r="P384"/>
  <c r="BK384"/>
  <c r="J384"/>
  <c r="BG384"/>
  <c r="BI383"/>
  <c r="BH383"/>
  <c r="BF383"/>
  <c r="BE383"/>
  <c r="T383"/>
  <c r="R383"/>
  <c r="P383"/>
  <c r="BK383"/>
  <c r="J383"/>
  <c r="BG383"/>
  <c r="BI382"/>
  <c r="BH382"/>
  <c r="BF382"/>
  <c r="BE382"/>
  <c r="T382"/>
  <c r="R382"/>
  <c r="P382"/>
  <c r="BK382"/>
  <c r="J382"/>
  <c r="BG382"/>
  <c r="BI381"/>
  <c r="BH381"/>
  <c r="BF381"/>
  <c r="BE381"/>
  <c r="T381"/>
  <c r="R381"/>
  <c r="P381"/>
  <c r="BK381"/>
  <c r="J381"/>
  <c r="BG381"/>
  <c r="BI380"/>
  <c r="BH380"/>
  <c r="BF380"/>
  <c r="BE380"/>
  <c r="T380"/>
  <c r="R380"/>
  <c r="P380"/>
  <c r="BK380"/>
  <c r="J380"/>
  <c r="BG380"/>
  <c r="BI376"/>
  <c r="BH376"/>
  <c r="BF376"/>
  <c r="BE376"/>
  <c r="T376"/>
  <c r="R376"/>
  <c r="P376"/>
  <c r="BK376"/>
  <c r="J376"/>
  <c r="BG376"/>
  <c r="BI370"/>
  <c r="BH370"/>
  <c r="BF370"/>
  <c r="BE370"/>
  <c r="T370"/>
  <c r="R370"/>
  <c r="P370"/>
  <c r="BK370"/>
  <c r="J370"/>
  <c r="BG370"/>
  <c r="BI367"/>
  <c r="BH367"/>
  <c r="BF367"/>
  <c r="BE367"/>
  <c r="T367"/>
  <c r="R367"/>
  <c r="P367"/>
  <c r="BK367"/>
  <c r="J367"/>
  <c r="BG367"/>
  <c r="BI362"/>
  <c r="BH362"/>
  <c r="BF362"/>
  <c r="BE362"/>
  <c r="T362"/>
  <c r="R362"/>
  <c r="P362"/>
  <c r="BK362"/>
  <c r="J362"/>
  <c r="BG362"/>
  <c r="BI357"/>
  <c r="BH357"/>
  <c r="BF357"/>
  <c r="BE357"/>
  <c r="T357"/>
  <c r="R357"/>
  <c r="P357"/>
  <c r="BK357"/>
  <c r="J357"/>
  <c r="BG357"/>
  <c r="BI349"/>
  <c r="BH349"/>
  <c r="BF349"/>
  <c r="BE349"/>
  <c r="T349"/>
  <c r="R349"/>
  <c r="P349"/>
  <c r="BK349"/>
  <c r="J349"/>
  <c r="BG349"/>
  <c r="BI344"/>
  <c r="BH344"/>
  <c r="BF344"/>
  <c r="BE344"/>
  <c r="T344"/>
  <c r="R344"/>
  <c r="P344"/>
  <c r="BK344"/>
  <c r="J344"/>
  <c r="BG344"/>
  <c r="BI336"/>
  <c r="BH336"/>
  <c r="BF336"/>
  <c r="BE336"/>
  <c r="T336"/>
  <c r="R336"/>
  <c r="P336"/>
  <c r="BK336"/>
  <c r="J336"/>
  <c r="BG336"/>
  <c r="BI333"/>
  <c r="BH333"/>
  <c r="BF333"/>
  <c r="BE333"/>
  <c r="T333"/>
  <c r="R333"/>
  <c r="P333"/>
  <c r="BK333"/>
  <c r="J333"/>
  <c r="BG333"/>
  <c r="BI328"/>
  <c r="BH328"/>
  <c r="BF328"/>
  <c r="BE328"/>
  <c r="T328"/>
  <c r="R328"/>
  <c r="P328"/>
  <c r="BK328"/>
  <c r="J328"/>
  <c r="BG328"/>
  <c r="BI319"/>
  <c r="BH319"/>
  <c r="BF319"/>
  <c r="BE319"/>
  <c r="T319"/>
  <c r="R319"/>
  <c r="P319"/>
  <c r="BK319"/>
  <c r="J319"/>
  <c r="BG319"/>
  <c r="BI314"/>
  <c r="BH314"/>
  <c r="BF314"/>
  <c r="BE314"/>
  <c r="T314"/>
  <c r="R314"/>
  <c r="P314"/>
  <c r="BK314"/>
  <c r="J314"/>
  <c r="BG314"/>
  <c r="BI309"/>
  <c r="BH309"/>
  <c r="BF309"/>
  <c r="BE309"/>
  <c r="T309"/>
  <c r="R309"/>
  <c r="P309"/>
  <c r="BK309"/>
  <c r="J309"/>
  <c r="BG309"/>
  <c r="BI304"/>
  <c r="BH304"/>
  <c r="BF304"/>
  <c r="BE304"/>
  <c r="T304"/>
  <c r="R304"/>
  <c r="P304"/>
  <c r="BK304"/>
  <c r="J304"/>
  <c r="BG304"/>
  <c r="BI299"/>
  <c r="BH299"/>
  <c r="BF299"/>
  <c r="BE299"/>
  <c r="T299"/>
  <c r="R299"/>
  <c r="P299"/>
  <c r="BK299"/>
  <c r="J299"/>
  <c r="BG299"/>
  <c r="BI294"/>
  <c r="BH294"/>
  <c r="BF294"/>
  <c r="BE294"/>
  <c r="T294"/>
  <c r="R294"/>
  <c r="P294"/>
  <c r="BK294"/>
  <c r="J294"/>
  <c r="BG294"/>
  <c r="BI289"/>
  <c r="BH289"/>
  <c r="BF289"/>
  <c r="BE289"/>
  <c r="T289"/>
  <c r="R289"/>
  <c r="P289"/>
  <c r="BK289"/>
  <c r="J289"/>
  <c r="BG289"/>
  <c r="BI286"/>
  <c r="BH286"/>
  <c r="BF286"/>
  <c r="BE286"/>
  <c r="T286"/>
  <c r="R286"/>
  <c r="P286"/>
  <c r="BK286"/>
  <c r="J286"/>
  <c r="BG286"/>
  <c r="BI278"/>
  <c r="BH278"/>
  <c r="BF278"/>
  <c r="BE278"/>
  <c r="T278"/>
  <c r="R278"/>
  <c r="P278"/>
  <c r="BK278"/>
  <c r="J278"/>
  <c r="BG278"/>
  <c r="BI273"/>
  <c r="BH273"/>
  <c r="BF273"/>
  <c r="BE273"/>
  <c r="T273"/>
  <c r="R273"/>
  <c r="P273"/>
  <c r="BK273"/>
  <c r="J273"/>
  <c r="BG273"/>
  <c r="BI267"/>
  <c r="BH267"/>
  <c r="BF267"/>
  <c r="BE267"/>
  <c r="T267"/>
  <c r="R267"/>
  <c r="P267"/>
  <c r="BK267"/>
  <c r="J267"/>
  <c r="BG267"/>
  <c r="BI264"/>
  <c r="BH264"/>
  <c r="BF264"/>
  <c r="BE264"/>
  <c r="T264"/>
  <c r="R264"/>
  <c r="P264"/>
  <c r="BK264"/>
  <c r="J264"/>
  <c r="BG264"/>
  <c r="BI256"/>
  <c r="BH256"/>
  <c r="BF256"/>
  <c r="BE256"/>
  <c r="T256"/>
  <c r="R256"/>
  <c r="P256"/>
  <c r="BK256"/>
  <c r="J256"/>
  <c r="BG256"/>
  <c r="BI250"/>
  <c r="BH250"/>
  <c r="BF250"/>
  <c r="BE250"/>
  <c r="T250"/>
  <c r="R250"/>
  <c r="P250"/>
  <c r="BK250"/>
  <c r="J250"/>
  <c r="BG250"/>
  <c r="BI243"/>
  <c r="BH243"/>
  <c r="BF243"/>
  <c r="BE243"/>
  <c r="T243"/>
  <c r="R243"/>
  <c r="P243"/>
  <c r="BK243"/>
  <c r="J243"/>
  <c r="BG243"/>
  <c r="BI239"/>
  <c r="BH239"/>
  <c r="BF239"/>
  <c r="BE239"/>
  <c r="T239"/>
  <c r="R239"/>
  <c r="P239"/>
  <c r="BK239"/>
  <c r="J239"/>
  <c r="BG239"/>
  <c r="BI232"/>
  <c r="BH232"/>
  <c r="BF232"/>
  <c r="BE232"/>
  <c r="T232"/>
  <c r="R232"/>
  <c r="P232"/>
  <c r="BK232"/>
  <c r="J232"/>
  <c r="BG232"/>
  <c r="BI225"/>
  <c r="BH225"/>
  <c r="BF225"/>
  <c r="BE225"/>
  <c r="T225"/>
  <c r="R225"/>
  <c r="P225"/>
  <c r="BK225"/>
  <c r="J225"/>
  <c r="BG225"/>
  <c r="BI223"/>
  <c r="BH223"/>
  <c r="BF223"/>
  <c r="BE223"/>
  <c r="T223"/>
  <c r="R223"/>
  <c r="P223"/>
  <c r="BK223"/>
  <c r="J223"/>
  <c r="BG223"/>
  <c r="BI219"/>
  <c r="BH219"/>
  <c r="BF219"/>
  <c r="BE219"/>
  <c r="T219"/>
  <c r="R219"/>
  <c r="P219"/>
  <c r="BK219"/>
  <c r="J219"/>
  <c r="BG219"/>
  <c r="BI215"/>
  <c r="BH215"/>
  <c r="BF215"/>
  <c r="BE215"/>
  <c r="T215"/>
  <c r="R215"/>
  <c r="P215"/>
  <c r="BK215"/>
  <c r="J215"/>
  <c r="BG215"/>
  <c r="BI213"/>
  <c r="BH213"/>
  <c r="BF213"/>
  <c r="BE213"/>
  <c r="T213"/>
  <c r="R213"/>
  <c r="P213"/>
  <c r="BK213"/>
  <c r="J213"/>
  <c r="BG213"/>
  <c r="BI209"/>
  <c r="BH209"/>
  <c r="BF209"/>
  <c r="BE209"/>
  <c r="T209"/>
  <c r="R209"/>
  <c r="P209"/>
  <c r="BK209"/>
  <c r="J209"/>
  <c r="BG209"/>
  <c r="BI204"/>
  <c r="BH204"/>
  <c r="BF204"/>
  <c r="BE204"/>
  <c r="T204"/>
  <c r="R204"/>
  <c r="P204"/>
  <c r="BK204"/>
  <c r="J204"/>
  <c r="BG204"/>
  <c r="BI199"/>
  <c r="BH199"/>
  <c r="BF199"/>
  <c r="BE199"/>
  <c r="T199"/>
  <c r="R199"/>
  <c r="P199"/>
  <c r="BK199"/>
  <c r="J199"/>
  <c r="BG199"/>
  <c r="BI192"/>
  <c r="BH192"/>
  <c r="BF192"/>
  <c r="BE192"/>
  <c r="T192"/>
  <c r="R192"/>
  <c r="P192"/>
  <c r="BK192"/>
  <c r="J192"/>
  <c r="BG192"/>
  <c r="BI190"/>
  <c r="BH190"/>
  <c r="BF190"/>
  <c r="BE190"/>
  <c r="T190"/>
  <c r="R190"/>
  <c r="P190"/>
  <c r="BK190"/>
  <c r="J190"/>
  <c r="BG190"/>
  <c r="BI188"/>
  <c r="BH188"/>
  <c r="BF188"/>
  <c r="BE188"/>
  <c r="T188"/>
  <c r="R188"/>
  <c r="P188"/>
  <c r="BK188"/>
  <c r="J188"/>
  <c r="BG188"/>
  <c r="BI183"/>
  <c r="BH183"/>
  <c r="BF183"/>
  <c r="BE183"/>
  <c r="T183"/>
  <c r="R183"/>
  <c r="P183"/>
  <c r="BK183"/>
  <c r="J183"/>
  <c r="BG183"/>
  <c r="BI179"/>
  <c r="BH179"/>
  <c r="BF179"/>
  <c r="BE179"/>
  <c r="T179"/>
  <c r="R179"/>
  <c r="P179"/>
  <c r="BK179"/>
  <c r="J179"/>
  <c r="BG179"/>
  <c r="BI176"/>
  <c r="BH176"/>
  <c r="BF176"/>
  <c r="BE176"/>
  <c r="T176"/>
  <c r="R176"/>
  <c r="P176"/>
  <c r="BK176"/>
  <c r="J176"/>
  <c r="BG176"/>
  <c r="BI159"/>
  <c r="BH159"/>
  <c r="BF159"/>
  <c r="BE159"/>
  <c r="T159"/>
  <c r="R159"/>
  <c r="P159"/>
  <c r="BK159"/>
  <c r="J159"/>
  <c r="BG159"/>
  <c r="BI152"/>
  <c r="BH152"/>
  <c r="BF152"/>
  <c r="BE152"/>
  <c r="T152"/>
  <c r="R152"/>
  <c r="P152"/>
  <c r="BK152"/>
  <c r="J152"/>
  <c r="BG152"/>
  <c r="BI143"/>
  <c r="BH143"/>
  <c r="BF143"/>
  <c r="BE143"/>
  <c r="T143"/>
  <c r="R143"/>
  <c r="P143"/>
  <c r="BK143"/>
  <c r="J143"/>
  <c r="BG143"/>
  <c r="BI139"/>
  <c r="BH139"/>
  <c r="BF139"/>
  <c r="BE139"/>
  <c r="T139"/>
  <c r="R139"/>
  <c r="P139"/>
  <c r="BK139"/>
  <c r="J139"/>
  <c r="BG139"/>
  <c r="BI133"/>
  <c r="BH133"/>
  <c r="BF133"/>
  <c r="BE133"/>
  <c r="T133"/>
  <c r="R133"/>
  <c r="P133"/>
  <c r="BK133"/>
  <c r="J133"/>
  <c r="BG133"/>
  <c r="BI127"/>
  <c r="BH127"/>
  <c r="BF127"/>
  <c r="BE127"/>
  <c r="T127"/>
  <c r="R127"/>
  <c r="P127"/>
  <c r="BK127"/>
  <c r="J127"/>
  <c r="BG127"/>
  <c r="BI122"/>
  <c r="BH122"/>
  <c r="BF122"/>
  <c r="BE122"/>
  <c r="T122"/>
  <c r="R122"/>
  <c r="P122"/>
  <c r="BK122"/>
  <c r="J122"/>
  <c r="BG122"/>
  <c r="BI118"/>
  <c r="BH118"/>
  <c r="BF118"/>
  <c r="BE118"/>
  <c r="T118"/>
  <c r="R118"/>
  <c r="P118"/>
  <c r="BK118"/>
  <c r="J118"/>
  <c r="BG118"/>
  <c r="BI114"/>
  <c r="BH114"/>
  <c r="BF114"/>
  <c r="BE114"/>
  <c r="T114"/>
  <c r="R114"/>
  <c r="P114"/>
  <c r="BK114"/>
  <c r="J114"/>
  <c r="BG114"/>
  <c r="BI109"/>
  <c r="BH109"/>
  <c r="BF109"/>
  <c r="BE109"/>
  <c r="T109"/>
  <c r="R109"/>
  <c r="P109"/>
  <c r="BK109"/>
  <c r="J109"/>
  <c r="BG109"/>
  <c r="BI105"/>
  <c r="BH105"/>
  <c r="BF105"/>
  <c r="BE105"/>
  <c r="T105"/>
  <c r="R105"/>
  <c r="P105"/>
  <c r="BK105"/>
  <c r="J105"/>
  <c r="BG105"/>
  <c r="BI101"/>
  <c r="BH101"/>
  <c r="BF101"/>
  <c r="BE101"/>
  <c r="T101"/>
  <c r="R101"/>
  <c r="P101"/>
  <c r="BK101"/>
  <c r="J101"/>
  <c r="BG101"/>
  <c r="BI97"/>
  <c r="BH97"/>
  <c r="BF97"/>
  <c r="BE97"/>
  <c r="T97"/>
  <c r="R97"/>
  <c r="P97"/>
  <c r="BK97"/>
  <c r="J97"/>
  <c r="BG97"/>
  <c r="BI91"/>
  <c r="F39"/>
  <c i="1" r="BD56"/>
  <c i="2" r="BH91"/>
  <c r="F38"/>
  <c i="1" r="BC56"/>
  <c i="2" r="BF91"/>
  <c r="J36"/>
  <c i="1" r="AW56"/>
  <c i="2" r="F36"/>
  <c i="1" r="BA56"/>
  <c i="2" r="BE91"/>
  <c r="J35"/>
  <c i="1" r="AV56"/>
  <c i="2" r="F35"/>
  <c i="1" r="AZ56"/>
  <c i="2" r="T91"/>
  <c r="T90"/>
  <c r="T89"/>
  <c r="T88"/>
  <c r="R91"/>
  <c r="R90"/>
  <c r="R89"/>
  <c r="R88"/>
  <c r="P91"/>
  <c r="P90"/>
  <c r="P89"/>
  <c r="P88"/>
  <c i="1" r="AU56"/>
  <c i="2" r="BK91"/>
  <c r="BK90"/>
  <c r="J90"/>
  <c r="BK89"/>
  <c r="J89"/>
  <c r="BK88"/>
  <c r="J88"/>
  <c r="J63"/>
  <c r="J32"/>
  <c i="1" r="AG56"/>
  <c i="2" r="J91"/>
  <c r="BG91"/>
  <c r="F37"/>
  <c i="1" r="BB56"/>
  <c i="2" r="J65"/>
  <c r="J64"/>
  <c r="J85"/>
  <c r="F84"/>
  <c r="F82"/>
  <c r="E80"/>
  <c r="J59"/>
  <c r="F58"/>
  <c r="F56"/>
  <c r="E54"/>
  <c r="J41"/>
  <c r="J23"/>
  <c r="E23"/>
  <c r="J84"/>
  <c r="J58"/>
  <c r="J22"/>
  <c r="J20"/>
  <c r="E20"/>
  <c r="F85"/>
  <c r="F59"/>
  <c r="J19"/>
  <c r="J14"/>
  <c r="J82"/>
  <c r="J56"/>
  <c r="E7"/>
  <c r="E76"/>
  <c r="E50"/>
  <c i="1" r="BD61"/>
  <c r="BC61"/>
  <c r="BB61"/>
  <c r="BA61"/>
  <c r="AZ61"/>
  <c r="AY61"/>
  <c r="AX61"/>
  <c r="AW61"/>
  <c r="AV61"/>
  <c r="AU61"/>
  <c r="AT61"/>
  <c r="AS61"/>
  <c r="AG61"/>
  <c r="BD58"/>
  <c r="BC58"/>
  <c r="BB58"/>
  <c r="BA58"/>
  <c r="AZ58"/>
  <c r="AY58"/>
  <c r="AX58"/>
  <c r="AW58"/>
  <c r="AV58"/>
  <c r="AU58"/>
  <c r="AT58"/>
  <c r="AS58"/>
  <c r="AG58"/>
  <c r="BD55"/>
  <c r="BC55"/>
  <c r="BB55"/>
  <c r="BA55"/>
  <c r="AZ55"/>
  <c r="AY55"/>
  <c r="AX55"/>
  <c r="AW55"/>
  <c r="AV55"/>
  <c r="AU55"/>
  <c r="AT55"/>
  <c r="AS55"/>
  <c r="AG55"/>
  <c r="BD54"/>
  <c r="W33"/>
  <c r="BC54"/>
  <c r="W32"/>
  <c r="BB54"/>
  <c r="W31"/>
  <c r="BA54"/>
  <c r="W30"/>
  <c r="AZ54"/>
  <c r="W29"/>
  <c r="AY54"/>
  <c r="AX54"/>
  <c r="AW54"/>
  <c r="AK30"/>
  <c r="AV54"/>
  <c r="AK29"/>
  <c r="AU54"/>
  <c r="AT54"/>
  <c r="AS54"/>
  <c r="AG54"/>
  <c r="AK26"/>
  <c r="AT64"/>
  <c r="AN64"/>
  <c r="AT63"/>
  <c r="AN63"/>
  <c r="AT62"/>
  <c r="AN62"/>
  <c r="AN61"/>
  <c r="AT60"/>
  <c r="AN60"/>
  <c r="AT59"/>
  <c r="AN59"/>
  <c r="AN58"/>
  <c r="AT57"/>
  <c r="AN57"/>
  <c r="AT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<sst xmlns="http://schemas.openxmlformats.org/spreadsheetml/2006/main">
  <si>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</si>
  <si>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</si>
  <si>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</si>
  <si>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</si>
  <si>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</si>
  <si>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{8b1ee2ab-fe2e-42ba-9a55-6a22136398cc}</t>
  </si>
  <si>
    <t>0,01</t>
  </si>
  <si>
    <t>21</t>
  </si>
  <si>
    <t>15</t>
  </si>
  <si>
    <t>REKAPITULACE STAVBY</t>
  </si>
  <si>
    <t xml:space="preserve">v ---  níže se nacházejí doplnkové a pomocné údaje k sestavám  --- v</t>
  </si>
  <si>
    <t>Návod na vyplnění</t>
  </si>
  <si>
    <t>0,001</t>
  </si>
  <si>
    <t>Kód:</t>
  </si>
  <si>
    <t>65019103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</si>
  <si>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</si>
  <si>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</si>
  <si>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kolejí a výhybek v žst. Litvínov</t>
  </si>
  <si>
    <t>KSO:</t>
  </si>
  <si>
    <t>824 26</t>
  </si>
  <si>
    <t>CC-CZ:</t>
  </si>
  <si>
    <t>21212</t>
  </si>
  <si>
    <t>Místo:</t>
  </si>
  <si>
    <t>žst. Litvínov</t>
  </si>
  <si>
    <t>Datum:</t>
  </si>
  <si>
    <t>10. 5. 2019</t>
  </si>
  <si>
    <t>CZ-CPV:</t>
  </si>
  <si>
    <t>44212000-9</t>
  </si>
  <si>
    <t>CZ-CPA:</t>
  </si>
  <si>
    <t>42.12.10</t>
  </si>
  <si>
    <t>Zadavatel:</t>
  </si>
  <si>
    <t>IČ:</t>
  </si>
  <si>
    <t>70994234</t>
  </si>
  <si>
    <t>SŽDC s.o., OŘ UNL, ST Most</t>
  </si>
  <si>
    <t>DIČ:</t>
  </si>
  <si>
    <t/>
  </si>
  <si>
    <t>Uchazeč:</t>
  </si>
  <si>
    <t>Vyplň údaj</t>
  </si>
  <si>
    <t>Projektant:</t>
  </si>
  <si>
    <t xml:space="preserve"> </t>
  </si>
  <si>
    <t>True</t>
  </si>
  <si>
    <t>Zpracovatel:</t>
  </si>
  <si>
    <t>Ing. Horák Jiří, horak@szdc.cz, +420 602155923</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</si>
  <si>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</si>
  <si>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</si>
  <si>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</si>
  <si>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</si>
  <si>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</si>
  <si>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</si>
  <si>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</si>
  <si>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</si>
  <si>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</si>
  <si>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</si>
  <si>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</si>
  <si>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</si>
  <si>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</si>
  <si>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</si>
  <si>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</si>
  <si>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</si>
  <si>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</si>
  <si>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</si>
  <si>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</si>
  <si>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</si>
  <si>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</si>
  <si>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</si>
  <si>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</si>
  <si>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</si>
  <si>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</si>
  <si>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</si>
  <si>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</si>
  <si>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</si>
  <si>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</si>
  <si>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</si>
  <si>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</si>
  <si>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</si>
  <si>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</si>
  <si>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</si>
  <si>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</si>
  <si>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</si>
  <si>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</si>
  <si>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</si>
  <si>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</si>
  <si>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</si>
  <si>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O1</t>
  </si>
  <si>
    <t>STA</t>
  </si>
  <si>
    <t>1</t>
  </si>
  <si>
    <t>{12c82ed5-2754-487e-850c-59c3ae84d715}</t>
  </si>
  <si>
    <t>2</t>
  </si>
  <si>
    <t>/</t>
  </si>
  <si>
    <t>Č11</t>
  </si>
  <si>
    <t>Železniční svršek a spodek chomutovského zhlaví</t>
  </si>
  <si>
    <t>Soupis</t>
  </si>
  <si>
    <t>{fbe695f5-972d-4d59-a0bb-95faf0da7af9}</t>
  </si>
  <si>
    <t>Č12</t>
  </si>
  <si>
    <t>Zrušení P1992 km 55,699 přes cyklostezku</t>
  </si>
  <si>
    <t>{fa2c95a2-62f5-4d37-aed8-b4956063901c}</t>
  </si>
  <si>
    <t>O2</t>
  </si>
  <si>
    <t>Oprava mostu v km 55,600 a 55,652</t>
  </si>
  <si>
    <t>{84ea0b35-adec-4a58-a416-9e35fef0a362}</t>
  </si>
  <si>
    <t>Č21</t>
  </si>
  <si>
    <t>ZRN - km 55,600</t>
  </si>
  <si>
    <t>{beacc4c8-dcd2-4f85-ad4a-82d9b7de9a17}</t>
  </si>
  <si>
    <t>Č22</t>
  </si>
  <si>
    <t>ZRN - km 55,652</t>
  </si>
  <si>
    <t>{bc3fcf8f-4c4b-419e-ad5e-52e723300b78}</t>
  </si>
  <si>
    <t>O3</t>
  </si>
  <si>
    <t>Vedlejší rozpočtové náklady</t>
  </si>
  <si>
    <t>{7a967ebe-a2a1-4948-9175-744a794ebe12}</t>
  </si>
  <si>
    <t>Č31</t>
  </si>
  <si>
    <t>VRN - žst.Litvínov</t>
  </si>
  <si>
    <t>{e71d2295-2702-42cf-b69d-70408ca274ab}</t>
  </si>
  <si>
    <t>Č32</t>
  </si>
  <si>
    <t>VRN - km 55,600</t>
  </si>
  <si>
    <t>{1f0a3dba-a5f5-476f-a290-79513e6d7e8c}</t>
  </si>
  <si>
    <t>Č33</t>
  </si>
  <si>
    <t>VRN - km 55,652</t>
  </si>
  <si>
    <t>{21a76541-f362-40c0-9982-c710f21228a6}</t>
  </si>
  <si>
    <t>Kolej_na_dřevě</t>
  </si>
  <si>
    <t>Kolej na dřevěných pražcích</t>
  </si>
  <si>
    <t>km</t>
  </si>
  <si>
    <t>0,003</t>
  </si>
  <si>
    <t>Kolej_na_betoně</t>
  </si>
  <si>
    <t>Kolej na betonových pražcích</t>
  </si>
  <si>
    <t>0,457</t>
  </si>
  <si>
    <t>KRYCÍ LIST SOUPISU PRACÍ</t>
  </si>
  <si>
    <t>RD_výhybek</t>
  </si>
  <si>
    <t>Rozvinuté délky nových výhybek</t>
  </si>
  <si>
    <t>m</t>
  </si>
  <si>
    <t>131,43</t>
  </si>
  <si>
    <t>Stezky</t>
  </si>
  <si>
    <t>Plocha_stezek</t>
  </si>
  <si>
    <t>m2</t>
  </si>
  <si>
    <t>1090,6</t>
  </si>
  <si>
    <t>Štěrk_do_výhybek</t>
  </si>
  <si>
    <t>Nové kamenivo do výhybek</t>
  </si>
  <si>
    <t>m3</t>
  </si>
  <si>
    <t>160</t>
  </si>
  <si>
    <t>Štěrk_do_koleje</t>
  </si>
  <si>
    <t>Štěrk do koleje na KL 350 mm pod dolní hranu</t>
  </si>
  <si>
    <t>872,913</t>
  </si>
  <si>
    <t>Objekt:</t>
  </si>
  <si>
    <t>Pryžovky_malé</t>
  </si>
  <si>
    <t>Pryžovky na dřevěné pražce</t>
  </si>
  <si>
    <t>kus</t>
  </si>
  <si>
    <t>1976</t>
  </si>
  <si>
    <t>O1 - žst. Litvínov</t>
  </si>
  <si>
    <t>Demontáž_T_d</t>
  </si>
  <si>
    <t>Demontáž koleje tvaru T</t>
  </si>
  <si>
    <t>0,365</t>
  </si>
  <si>
    <t>Soupis:</t>
  </si>
  <si>
    <t>Demontáž_A_d</t>
  </si>
  <si>
    <t>Demontáž koleje tvaru A_d</t>
  </si>
  <si>
    <t>0,644</t>
  </si>
  <si>
    <t>Č11 - Železniční svršek a spodek chomutovského zhlaví</t>
  </si>
  <si>
    <t>Dem_výh_A_d</t>
  </si>
  <si>
    <t>Demontáž výhybky A na dřevě</t>
  </si>
  <si>
    <t>48,7</t>
  </si>
  <si>
    <t>Dem_výh_A_oc</t>
  </si>
  <si>
    <t>Demontáž výhybky A na ocelových pražcích</t>
  </si>
  <si>
    <t>144,09</t>
  </si>
  <si>
    <t>Pryžovky_mimo_výh</t>
  </si>
  <si>
    <t>Pryžovky malé mimo výhybky</t>
  </si>
  <si>
    <t>1704</t>
  </si>
  <si>
    <t>Vrtule_R1</t>
  </si>
  <si>
    <t>Vrtule R1</t>
  </si>
  <si>
    <t>1834</t>
  </si>
  <si>
    <t>Vrtule_R2</t>
  </si>
  <si>
    <t>Vrtule R2</t>
  </si>
  <si>
    <t>820</t>
  </si>
  <si>
    <t>Šrouby_T10</t>
  </si>
  <si>
    <t>Šrouby T10</t>
  </si>
  <si>
    <t>293</t>
  </si>
  <si>
    <t>Odpad_most_rychlod</t>
  </si>
  <si>
    <t>Odpad kolejového lože mostě km 55,6 mimo lože 1.SK</t>
  </si>
  <si>
    <t>108,113</t>
  </si>
  <si>
    <t>KL_most_rychlodr</t>
  </si>
  <si>
    <t>Doplnění štěrku na mostě přes rychlodráhu km 55,6 mimo 1.SK</t>
  </si>
  <si>
    <t>54,056</t>
  </si>
  <si>
    <t>Odpad_zemina</t>
  </si>
  <si>
    <t>Odpadní zemina na skládku</t>
  </si>
  <si>
    <t>t</t>
  </si>
  <si>
    <t>2112,738</t>
  </si>
  <si>
    <t>Odpad_dřevo</t>
  </si>
  <si>
    <t>Odpad dřevěných pražců po demontáži</t>
  </si>
  <si>
    <t>161,485</t>
  </si>
  <si>
    <t>Mat_už_lenešice_t</t>
  </si>
  <si>
    <t>Výhybky užité z Lenešic</t>
  </si>
  <si>
    <t>220,682</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</si>
  <si>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</si>
  <si>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</si>
  <si>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</si>
  <si>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</si>
  <si>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</si>
  <si>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</si>
  <si>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</si>
  <si>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</si>
  <si>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</si>
  <si>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</si>
  <si>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</si>
  <si>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</si>
  <si>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</si>
  <si>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</si>
  <si>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</si>
  <si>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</si>
  <si>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</si>
  <si>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</si>
  <si>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</si>
  <si>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</si>
  <si>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</si>
  <si>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</si>
  <si>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</si>
  <si>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</si>
  <si>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</si>
  <si>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</si>
  <si>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5905020010</t>
  </si>
  <si>
    <t>Oprava stezky strojně s odstraněním drnu a nánosu do 10 cm. Poznámka: 1. V cenách jsou započteny náklady na odtěžení nánosu stezky a rozprostření výzisku na terén nebo naložení na dopravní prostředek a úprava povrchu stezky.</t>
  </si>
  <si>
    <t>Sborník UOŽI 01 2019</t>
  </si>
  <si>
    <t>4</t>
  </si>
  <si>
    <t>972233181</t>
  </si>
  <si>
    <t>PSC</t>
  </si>
  <si>
    <t>Poznámka k souboru cen:_x000d_
1. V cenách jsou započteny náklady na odtěžení nánosu stezky a rozprostření výzisku na terén nebo naložení na dopravní prostředek a úprava povrchu stezky.</t>
  </si>
  <si>
    <t>VV</t>
  </si>
  <si>
    <t>Kolej_na_betoně*2000</t>
  </si>
  <si>
    <t>Kolej_na_dřevě*2000</t>
  </si>
  <si>
    <t xml:space="preserve">"Okolo výhybek              "(33+27,1+25,2)*2</t>
  </si>
  <si>
    <t>Součet</t>
  </si>
  <si>
    <t>5905023010</t>
  </si>
  <si>
    <t>Úprava povrchu stezky rozprostřením štěrkodrtě do 3 cm. Poznámka: 1. V cenách jsou započteny náklady na rozprostření a urovnání kameniva včetně zhutnění povrchu stezky. Platí pro nový i stávající stav. 2. V cenách nejsou obsaženy náklady na dodávku drtě její doplnění a rozprostření.</t>
  </si>
  <si>
    <t>-1430396335</t>
  </si>
  <si>
    <t>Poznámka k souboru cen:_x000d_
1. V cenách jsou započteny náklady na rozprostření a urovnání kameniva včetně zhutnění povrchu stezky. Platí pro nový i stávající stav._x000d_
2. V cenách nejsou obsaženy náklady na dodávku drtě její doplnění a rozprostření.</t>
  </si>
  <si>
    <t>3</t>
  </si>
  <si>
    <t>5905025110</t>
  </si>
  <si>
    <t>Doplnění stezky štěrkodrtí souvislé. Poznámka: 1. V cenách jsou započteny náklady na doplnění kameniva stezky ojediněle ručně z vozíku nebo souvisle mechanizací z vozíků nebo železničních vozů. 2. V cenách nejsou obsaženy náklady na dodávku kameniva.</t>
  </si>
  <si>
    <t>-1151366159</t>
  </si>
  <si>
    <t>Poznámka k souboru cen:_x000d_
1. V cenách jsou započteny náklady na doplnění kameniva stezky ojediněle ručně z vozíku nebo souvisle mechanizací z vozíků nebo železničních vozů._x000d_
2. V cenách nejsou obsaženy náklady na dodávku kameniva.</t>
  </si>
  <si>
    <t>Stezky*0,04</t>
  </si>
  <si>
    <t>5905050030</t>
  </si>
  <si>
    <t>Souvislá výměna KL se snesením KR koleje pražce dřevěné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</si>
  <si>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1527672428</t>
  </si>
  <si>
    <t>Poznámka k souboru cen:_x000d_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prostředek._x000d_
2. V cenách nejsou obsaženy náklady na vyjmutí a vložení KR, dodávku a doplnění kameniva, následnou úpravu směrového a výškového uspořádání, snížení KL pod patou kolejnice a dopravu výzisku na skládku a skládkovné.</t>
  </si>
  <si>
    <t>5905050070</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</si>
  <si>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</si>
  <si>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803192154</t>
  </si>
  <si>
    <t xml:space="preserve">"Zrušená kolej na mostě  od ZV rušené výhybky č.9                "0,1</t>
  </si>
  <si>
    <t>6</t>
  </si>
  <si>
    <t>5905050210</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</si>
  <si>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</si>
  <si>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-762149938</t>
  </si>
  <si>
    <t>7</t>
  </si>
  <si>
    <t>5905055010</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</si>
  <si>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</si>
  <si>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-931065910</t>
  </si>
  <si>
    <t>Poznámka k souboru cen:_x000d_
1. V cenách jsou započteny náklady na odstranění KL, úpravu pláně a rozprostření výzisku na terén nebo jeho naložení na dopravní prostředek._x000d_
2. Položka se použije v případech, kdy se nové KL nezřizuje.</t>
  </si>
  <si>
    <t xml:space="preserve">" Kolej na mostě Přes rychlodráhu  km 55,600  bez KL 1.SK š.3,5 m         "46,5*(11,25-3,5)*0,30</t>
  </si>
  <si>
    <t>8</t>
  </si>
  <si>
    <t>5905060010</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</si>
  <si>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</si>
  <si>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402900489</t>
  </si>
  <si>
    <t>Poznámka k souboru cen:_x000d_
1. V cenách jsou započteny náklady na zřízení KL nově zřizované koleje, vložení geosyntetika, rozprostření vrstvy kameniva, zřízení homogenizované vrstvy kameniva a úprava KL do profilu._x000d_
2. V cenách nejsou obsaženy náklady na položení KR, úpravu směrového a výškového uspořádání, doplnění a dodávku kameniva a snížení KL pod patou kolejnice._x000d_
3. Položka se použije v případech nově zřizované koleje nebo výhybky.</t>
  </si>
  <si>
    <t>"Mimo kolej se na mostě km 55,600 zřídí vrstva štěrku tl.15 cm k ochraně izolace mostu"</t>
  </si>
  <si>
    <t xml:space="preserve">" Kolej na mostě Přes rychlodráhu  km 55,600  bez KL 1.SK š.3,5 m         "46,5*(11,25-3,5)*0,15</t>
  </si>
  <si>
    <t>9</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</si>
  <si>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</si>
  <si>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</si>
  <si>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-2071850199</t>
  </si>
  <si>
    <t>Poznámka k souboru cen:_x000d_
1. V cenách jsou započteny náklady na doplnění kameniva ojediněle ručně vidlemi a/nebo souvisle strojně z výsypných vozů případně nakladačem._x000d_
2. V cenách nejsou obsaženy náklady na dodávku kameniva.</t>
  </si>
  <si>
    <t>" Stěrkové lože tloušťky 300 mm pod pražec"</t>
  </si>
  <si>
    <t>Kolej_na_betoně*1899</t>
  </si>
  <si>
    <t>Kolej_na_dřevě*1690</t>
  </si>
  <si>
    <t>10</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</si>
  <si>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</si>
  <si>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</si>
  <si>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1268619054</t>
  </si>
  <si>
    <t xml:space="preserve">"Výh.3     JS49 1:9-300     Pod                    " 62</t>
  </si>
  <si>
    <t xml:space="preserve">"výh.4      JS49 1:7,5-190 Lpd                     " 47</t>
  </si>
  <si>
    <t xml:space="preserve">"Výh.5     JS49 1:9-190     Ppd                    " 51</t>
  </si>
  <si>
    <t>11</t>
  </si>
  <si>
    <t>5906130190</t>
  </si>
  <si>
    <t>Montáž kolejového roštu v ose koleje pražce dřevěné vystrojené tv. S49 rozdělení"u". Poznámka: 1. V cenách jsou započteny náklady na vrtání pražců dřevěných nevystrojených, manipulaci a montáž KR. 2. V cenách nejsou obsaženy náklady na dodávku materiálu.</t>
  </si>
  <si>
    <t>88479800</t>
  </si>
  <si>
    <t>Poznámka k souboru cen:_x000d_
1. V cenách jsou započteny náklady na vrtání pražců dřevěných nevystrojených, manipulaci a montáž KR._x000d_
2. V cenách nejsou obsaženy náklady na dodávku materiálu.</t>
  </si>
  <si>
    <t xml:space="preserve">"v.č. 3-4                             "0,003</t>
  </si>
  <si>
    <t>12</t>
  </si>
  <si>
    <t>5906130400</t>
  </si>
  <si>
    <t>Montáž kolejového roštu v ose koleje pražce betonové vystrojené tv. S49 rozdělení "u". Poznámka: 1. V cenách jsou započteny náklady na vrtání pražců dřevěných nevystrojených, manipulaci a montáž KR. 2. V cenách nejsou obsaženy náklady na dodávku materiálu.</t>
  </si>
  <si>
    <t>-1552895457</t>
  </si>
  <si>
    <t xml:space="preserve">"k.č. 1 (KÚ km 55,371 - KVO4)                      "0,088</t>
  </si>
  <si>
    <t xml:space="preserve">"k.č. 3 (KÚ km 55,341 - KV3  )                       "0,090</t>
  </si>
  <si>
    <t xml:space="preserve">"k.č. 5 (KÚ km 55,341 - KVO3  )                     "0,090</t>
  </si>
  <si>
    <t xml:space="preserve">"k.č.3a ( ZV4-KVO5)                                         "0,101</t>
  </si>
  <si>
    <t xml:space="preserve">"k.č.3b ( ZV5- zarážedlo před cyklostezkou)                 "0,057</t>
  </si>
  <si>
    <t xml:space="preserve">" KV5   - vlečka dopravní podnik                                         "0,031</t>
  </si>
  <si>
    <t>13</t>
  </si>
  <si>
    <t>5906140105</t>
  </si>
  <si>
    <t>Demontáž kolejového roštu koleje v ose koleje pražce dřevěné tv. T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</si>
  <si>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-1397557952</t>
  </si>
  <si>
    <t>Poznámka k souboru cen:_x000d_
1. V cenách jsou započteny náklady na případné odstranění kameniva, rozebrání roštu do součástí, manipulaci, naložení výzisku na dopravní prostředek a uložení na úložišti._x000d_
2. V cenách nejsou obsaženy náklady na dopravu a vytřídění.</t>
  </si>
  <si>
    <t>k.č. 1</t>
  </si>
  <si>
    <t>0,225</t>
  </si>
  <si>
    <t>k.č.1 v přejezdu P1992 km 55,699 a bývalá TK za přejezdem směr Chomutov</t>
  </si>
  <si>
    <t>0,140</t>
  </si>
  <si>
    <t>14</t>
  </si>
  <si>
    <t>5906140120</t>
  </si>
  <si>
    <t>Demontáž kolejového roštu koleje v ose koleje pražce dřevěné tv. A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</si>
  <si>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-211660034</t>
  </si>
  <si>
    <t>k.č. 2</t>
  </si>
  <si>
    <t>0,186</t>
  </si>
  <si>
    <t>k.č. 4</t>
  </si>
  <si>
    <t>0,09</t>
  </si>
  <si>
    <t>mezi v.č. 7-9</t>
  </si>
  <si>
    <t>0,043</t>
  </si>
  <si>
    <t>mezi v.č. 7-13</t>
  </si>
  <si>
    <t>0,085</t>
  </si>
  <si>
    <t>mezi v.č. 9-13</t>
  </si>
  <si>
    <t>0,038</t>
  </si>
  <si>
    <t>za v.č. 13</t>
  </si>
  <si>
    <t>0,052</t>
  </si>
  <si>
    <t>za v.č. 12</t>
  </si>
  <si>
    <t>0,15</t>
  </si>
  <si>
    <t>5909050010</t>
  </si>
  <si>
    <t>Stabilizace kolejového lože koleje nově zřízeného nebo čistého. Poznámka: 1. V cenách jsou započteny náklady na stabilizaci v režimu s řízeným (konstantním) poklesem včetně měření a předání tištěných výstupů.</t>
  </si>
  <si>
    <t>-1306612936</t>
  </si>
  <si>
    <t>Poznámka k souboru cen:_x000d_
1. V cenách jsou započteny náklady na stabilizaci v režimu s řízeným (konstantním) poklesem včetně měření a předání tištěných výstupů.</t>
  </si>
  <si>
    <t>16</t>
  </si>
  <si>
    <t>5909050030</t>
  </si>
  <si>
    <t>Stabilizace kolejového lože výhybky nově zřízeného nebo čistého. Poznámka: 1. V cenách jsou započteny náklady na stabilizaci v režimu s řízeným (konstantním) poklesem včetně měření a předání tištěných výstupů.</t>
  </si>
  <si>
    <t>835981054</t>
  </si>
  <si>
    <t>17</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</si>
  <si>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</si>
  <si>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</si>
  <si>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</si>
  <si>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168042131</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</si>
  <si>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</si>
  <si>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 xml:space="preserve">"Výhybky              "3*14</t>
  </si>
  <si>
    <t xml:space="preserve">"Kolej                    "998/22+0,636</t>
  </si>
  <si>
    <t>18</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</si>
  <si>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</si>
  <si>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</si>
  <si>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-1610075299</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</si>
  <si>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</si>
  <si>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19</t>
  </si>
  <si>
    <t>5910035130</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</si>
  <si>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</si>
  <si>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-1568463228</t>
  </si>
  <si>
    <t>20</t>
  </si>
  <si>
    <t>5910040230</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</si>
  <si>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</si>
  <si>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1124329600</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</si>
  <si>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</si>
  <si>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P</t>
  </si>
  <si>
    <t>Poznámka k položce:_x000d_
Metr kolejnice=m</t>
  </si>
  <si>
    <t xml:space="preserve">"Výbehy do SK      "3*50*2</t>
  </si>
  <si>
    <t>5910050010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</si>
  <si>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</si>
  <si>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-1588231532</t>
  </si>
  <si>
    <t>Poznámka k souboru cen:_x000d_
1. V cenách jsou započteny náklady na uvolnění dílů výhybky a jejich rovnoměrné prodloužení nebo zkrácení._x000d_
2. V cenách nejsou obsaženy náklady na demontáž spojek.</t>
  </si>
  <si>
    <t>Poznámka k položce:_x000d_
Rozvinutá délka výhybky=m</t>
  </si>
  <si>
    <t>22</t>
  </si>
  <si>
    <t>5910050110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</si>
  <si>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</si>
  <si>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-561673742</t>
  </si>
  <si>
    <t>23</t>
  </si>
  <si>
    <t>5910090050</t>
  </si>
  <si>
    <t>Navaření srdcovky jednoduché montované z kolejnic úhel odbočení 5°-7,9° (1:7,5 až 1:9) hloubky do 10 mm. Poznámka: 1. V cenách jsou obsaženy náklady na uvolnění upevňovadel, vyrovnání srdcovky, opravu navařením, dotažení upevňovadel a kontrola měřidlem. 2. V cenách nejsou obsaženy náklady na podbití srdcovky a nedestruktivní kontrolu.</t>
  </si>
  <si>
    <t>2016454396</t>
  </si>
  <si>
    <t>Poznámka k souboru cen:_x000d_
1. V cenách jsou obsaženy náklady na uvolnění upevňovadel, vyrovnání srdcovky, opravu navařením, dotažení upevňovadel a kontrola měřidlem._x000d_
2. V cenách nejsou obsaženy náklady na podbití srdcovky a nedestruktivní kontrolu.</t>
  </si>
  <si>
    <t xml:space="preserve">"Navření býv. výh.4 JS49 1:9-190 Pd                 "1</t>
  </si>
  <si>
    <t>24</t>
  </si>
  <si>
    <t>5910132030</t>
  </si>
  <si>
    <t>Zřízení zádržné opěrky na jazyku i opornici. Poznámka: 1. V cenách jsou započteny náklady na vrtání otvorů a montáž. 2. V cenách nejsou obsaženy náklady na dodávku materiálu.</t>
  </si>
  <si>
    <t>pár</t>
  </si>
  <si>
    <t>1915610022</t>
  </si>
  <si>
    <t>Poznámka k souboru cen:_x000d_
1. V cenách jsou započteny náklady na vrtání otvorů a montáž._x000d_
2. V cenách nejsou obsaženy náklady na dodávku materiálu.</t>
  </si>
  <si>
    <t>25</t>
  </si>
  <si>
    <t>5911005110</t>
  </si>
  <si>
    <t>Válečková stolička jazyka nadzvedávací demontáž s upevněním na patu kolejnice. Poznámka: 1. V cenách jsou započteny náklady na provedení, nastavení funkčnosti stabilizátoru a ošetření součástí mazivem. 2. V cenách nejsou obsaženy náklady na dodávku materiálu.</t>
  </si>
  <si>
    <t>-1411329969</t>
  </si>
  <si>
    <t>Poznámka k souboru cen:_x000d_
1. V cenách jsou započteny náklady na provedení, nastavení funkčnosti stabilizátoru a ošetření součástí mazivem._x000d_
2. V cenách nejsou obsaženy náklady na dodávku materiálu.</t>
  </si>
  <si>
    <t>" Demontované Ekoslidy budou použity na regenerované výhybky 1-3" 3*4</t>
  </si>
  <si>
    <t>26</t>
  </si>
  <si>
    <t>5911005210</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</si>
  <si>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</si>
  <si>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-1251585262</t>
  </si>
  <si>
    <t xml:space="preserve">" Použijí se Ekoslidy z demontovaných výhybek v žst. Litvínov         "2*4+1*6 </t>
  </si>
  <si>
    <t>27</t>
  </si>
  <si>
    <t>5911311020</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</si>
  <si>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</si>
  <si>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-1703615663</t>
  </si>
  <si>
    <t>Poznámka k souboru cen:_x000d_
1. V cenách jsou započteny náklady na montáž a seřízení závěru, seřízení a přezkoušení chodu závěru, provedení západkové zkoušky a ošetření součástí mazivem._x000d_
2. V cenách nejsou obsaženy náklady na dodávku materiálu.</t>
  </si>
  <si>
    <t>28</t>
  </si>
  <si>
    <t>5911641040</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</si>
  <si>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</si>
  <si>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-1031719633</t>
  </si>
  <si>
    <t>Poznámka k souboru cen:_x000d_
1. V cenách jsou započteny náklady na manipulaci na pražcovém podloží, nanesení součástí, montáž podle montážního plánu, přezkoušení doléhání jazyků a ošetření součástí mazivem. Demontáž součástí před položením._x000d_
2. V cenách nejsou obsaženy náklady na dodávku materiálu.</t>
  </si>
  <si>
    <t xml:space="preserve">"Výh.3     JS49 1:9-300     Pod                    " 49,85</t>
  </si>
  <si>
    <t xml:space="preserve">"výh.4      JS49 1:7,5-190 Lpd                     " 37,83</t>
  </si>
  <si>
    <t xml:space="preserve">"Výh.5     JS49 1:9-190     Ppd                    " 43,75</t>
  </si>
  <si>
    <t>29</t>
  </si>
  <si>
    <t>5911655040</t>
  </si>
  <si>
    <t>Demontáž jednoduché výhybky na úložišti dřevěné pražce soustavy S49. Poznámka: 1. V cenách jsou započteny náklady na demontáž do součástí, manipulaci, naložení na dopravní prostředek a uložení vyzískaného materiálu na úložišti.</t>
  </si>
  <si>
    <t>1375610376</t>
  </si>
  <si>
    <t>Poznámka k souboru cen:_x000d_
1. V cenách jsou započteny náklady na demontáž do součástí, manipulaci, naložení na dopravní prostředek a uložení vyzískaného materiálu na úložišti.</t>
  </si>
  <si>
    <t>Užité výhybky zadavatele</t>
  </si>
  <si>
    <t xml:space="preserve">"Výh.3     JS49 1:9-300     Pod                    " 49,85       "    bude demontována před přepravou v Lenešicích "</t>
  </si>
  <si>
    <t xml:space="preserve">"výh.4      JS49 1:7,5-190 Lpd                     " 0               "   je již v Lenešicích zdemontována                                 "</t>
  </si>
  <si>
    <t xml:space="preserve">"Výh.5     JS49 1:9-190     Ppd                    " 0      "  demontáž výhybek 4,6 v Litvínové je součástí stavby Revit.Odřichov-Litvínov"</t>
  </si>
  <si>
    <t>30</t>
  </si>
  <si>
    <t>5911655060</t>
  </si>
  <si>
    <t>Demontáž jednoduché výhybky na úložišti dřevěné pražce soustavy A. Poznámka: 1. V cenách jsou započteny náklady na demontáž do součástí, manipulaci, naložení na dopravní prostředek a uložení vyzískaného materiálu na úložišti.</t>
  </si>
  <si>
    <t>-1954429478</t>
  </si>
  <si>
    <t xml:space="preserve">"v.č.12 JA6° Lld                  "48,7</t>
  </si>
  <si>
    <t>31</t>
  </si>
  <si>
    <t>5911655220</t>
  </si>
  <si>
    <t>Demontáž jednoduché výhybky na úložišti ocelové pražce válcované soustavy A. Poznámka: 1. V cenách jsou započteny náklady na demontáž do součástí, manipulaci, naložení na dopravní prostředek a uložení vyzískaného materiálu na úložišti.</t>
  </si>
  <si>
    <t>710985985</t>
  </si>
  <si>
    <t xml:space="preserve">"v.č.7 JA6°Lpoc                 "48,70</t>
  </si>
  <si>
    <t xml:space="preserve">"v.č.9 OA6°Ppoc              "46,69</t>
  </si>
  <si>
    <t xml:space="preserve">"v.č.13   JA6°Lloc              "48,70</t>
  </si>
  <si>
    <t>32</t>
  </si>
  <si>
    <t>5911671100</t>
  </si>
  <si>
    <t>Příplatek za demontáž v ose koleje výhybky jednoduché pražce ocelové válcované soustavy A. Poznámka: 1. V cenách jsou započteny náklady za obtížnost demontáže v ose koleje.</t>
  </si>
  <si>
    <t>-102185049</t>
  </si>
  <si>
    <t>Poznámka k souboru cen:_x000d_
1. V cenách jsou započteny náklady za obtížnost demontáže v ose koleje.</t>
  </si>
  <si>
    <t>33</t>
  </si>
  <si>
    <t>M</t>
  </si>
  <si>
    <t>5955101005</t>
  </si>
  <si>
    <t>Kamenivo drcené štěrk frakce 31,5/63 třídy min. BII</t>
  </si>
  <si>
    <t>580403989</t>
  </si>
  <si>
    <t>kolej</t>
  </si>
  <si>
    <t>Štěrk_do_koleje*1,65</t>
  </si>
  <si>
    <t>výhybky</t>
  </si>
  <si>
    <t>Štěrk_do_výhybek*1,65</t>
  </si>
  <si>
    <t>most přes rychlodráhu mimo 1.SK</t>
  </si>
  <si>
    <t>KL_most_rychlodr*1,65</t>
  </si>
  <si>
    <t>34</t>
  </si>
  <si>
    <t>5955101025</t>
  </si>
  <si>
    <t>Kamenivo drcené drť frakce 4/8</t>
  </si>
  <si>
    <t>-1908211276</t>
  </si>
  <si>
    <t>Stezky*0,03*1,8</t>
  </si>
  <si>
    <t>35</t>
  </si>
  <si>
    <t>5956116000</t>
  </si>
  <si>
    <t>Pražce dřevěné výhybkové dub skupina 3 160x260</t>
  </si>
  <si>
    <t>-117946333</t>
  </si>
  <si>
    <t xml:space="preserve">"Výh.3     JS49 1:9-300     Pod                    " 6,530</t>
  </si>
  <si>
    <t xml:space="preserve">"výh.4      JS49 1:7,5-190 Lpd                     " 4,998</t>
  </si>
  <si>
    <t xml:space="preserve">"Výh.5     JS49 1:9-190     Ppd                    " 5,523</t>
  </si>
  <si>
    <t>" Společné pražce za KV, KVO a pražec před ZV jsou oceněny samostatně"</t>
  </si>
  <si>
    <t>36</t>
  </si>
  <si>
    <t>5956119015</t>
  </si>
  <si>
    <t>Pražec dřevěný výhybkový dub skupina 3 2500x260x160</t>
  </si>
  <si>
    <t>-531010682</t>
  </si>
  <si>
    <t xml:space="preserve">" Za konec 1:7,5-190            "6</t>
  </si>
  <si>
    <t xml:space="preserve">" Za konec 1:9-190               "6</t>
  </si>
  <si>
    <t xml:space="preserve">" Za konec 1:9-300               "6</t>
  </si>
  <si>
    <t>37</t>
  </si>
  <si>
    <t>5956119020</t>
  </si>
  <si>
    <t>Pražec dřevěný výhybkový dub skupina 3 2600x260x160</t>
  </si>
  <si>
    <t>659524764</t>
  </si>
  <si>
    <t xml:space="preserve">" Za konec 1:7,5-190            "4</t>
  </si>
  <si>
    <t xml:space="preserve">" Za konec 1:9-190               "4</t>
  </si>
  <si>
    <t xml:space="preserve">" Za konec 1:9-300               "4</t>
  </si>
  <si>
    <t xml:space="preserve">" Před začátek 1:7,5-190            "1</t>
  </si>
  <si>
    <t xml:space="preserve">" Před začátek  1:9-190               "1</t>
  </si>
  <si>
    <t>38</t>
  </si>
  <si>
    <t>5956119105</t>
  </si>
  <si>
    <t>Pražec dřevěný výhybkový dub skupina 3 4300x260x160</t>
  </si>
  <si>
    <t>-869698858</t>
  </si>
  <si>
    <t xml:space="preserve">" Za konec 1:7,5-190               "1</t>
  </si>
  <si>
    <t>39</t>
  </si>
  <si>
    <t>5956119110</t>
  </si>
  <si>
    <t>Pražec dřevěný výhybkový dub skupina 3 4400x260x160</t>
  </si>
  <si>
    <t>-764738326</t>
  </si>
  <si>
    <t xml:space="preserve">" Za konec 1:7,5-190            "2</t>
  </si>
  <si>
    <t xml:space="preserve">" Za konec 1:9-190               "1</t>
  </si>
  <si>
    <t xml:space="preserve">" Za konec 1:9-300               "2</t>
  </si>
  <si>
    <t>40</t>
  </si>
  <si>
    <t>5956119115</t>
  </si>
  <si>
    <t>Pražec dřevěný výhybkový dub skupina 3 4500x260x160</t>
  </si>
  <si>
    <t>-1047953937</t>
  </si>
  <si>
    <t>41</t>
  </si>
  <si>
    <t>5956119120</t>
  </si>
  <si>
    <t>Pražec dřevěný výhybkový dub skupina 3 4600x260x160</t>
  </si>
  <si>
    <t>1650870825</t>
  </si>
  <si>
    <t xml:space="preserve">" Za konec 1:7,5-190            "1</t>
  </si>
  <si>
    <t xml:space="preserve">" Za konec 1:9-190               "2</t>
  </si>
  <si>
    <t xml:space="preserve">" Za konec 1:9-300               "1</t>
  </si>
  <si>
    <t>42</t>
  </si>
  <si>
    <t>5956119125</t>
  </si>
  <si>
    <t>Pražec dřevěný výhybkový dub skupina 3 4700x260x160</t>
  </si>
  <si>
    <t>-150671153</t>
  </si>
  <si>
    <t>43</t>
  </si>
  <si>
    <t>5956119130</t>
  </si>
  <si>
    <t>Pražec dřevěný výhybkový dub skupina 3 4800x260x160</t>
  </si>
  <si>
    <t>1767680371</t>
  </si>
  <si>
    <t>44</t>
  </si>
  <si>
    <t>5956119135</t>
  </si>
  <si>
    <t>Pražec dřevěný výhybkový dub skupina 3 4900x260x160</t>
  </si>
  <si>
    <t>-1552740279</t>
  </si>
  <si>
    <t>45</t>
  </si>
  <si>
    <t>5958158005</t>
  </si>
  <si>
    <t xml:space="preserve">Podložka pryžová pod patu kolejnice S49  183/126/6</t>
  </si>
  <si>
    <t>-381675078</t>
  </si>
  <si>
    <t xml:space="preserve">"Výh.3     JS49 1:9-300     Pod                    " 96</t>
  </si>
  <si>
    <t xml:space="preserve">"výh.4      JS49 1:7,5-190 Lpd                     " 86</t>
  </si>
  <si>
    <t xml:space="preserve">"Výh.5     JS49 1:9-190     Ppd                    " 90</t>
  </si>
  <si>
    <t>Mezisoučet</t>
  </si>
  <si>
    <t>170*2</t>
  </si>
  <si>
    <t xml:space="preserve">" Pražce SB 6 užité zadavatele z Lenešic  "682*2</t>
  </si>
  <si>
    <t>46</t>
  </si>
  <si>
    <t>5958158010</t>
  </si>
  <si>
    <t xml:space="preserve">Podložka pryžová pod patu kolejnice S49  475/126/5</t>
  </si>
  <si>
    <t>-1476019685</t>
  </si>
  <si>
    <t xml:space="preserve">"Výh.3     JS49 1:9-300     Pod                    " 8</t>
  </si>
  <si>
    <t xml:space="preserve">"výh.4      JS49 1:7,5-190 Lpd                     " 2</t>
  </si>
  <si>
    <t xml:space="preserve">"Výh.5     JS49 1:9-190     Ppd                    " 4</t>
  </si>
  <si>
    <t>Pryžovky_velké</t>
  </si>
  <si>
    <t>47</t>
  </si>
  <si>
    <t>5958158070</t>
  </si>
  <si>
    <t>Podložka polyetylenová pod podkladnici 380/160/2 (S4, R4)</t>
  </si>
  <si>
    <t>-751060817</t>
  </si>
  <si>
    <t>48</t>
  </si>
  <si>
    <t>5958128010</t>
  </si>
  <si>
    <t>Komplety ŽS 4 (šroub RS 1, matice M 24, podložka Fe6, svěrka ŽS4)</t>
  </si>
  <si>
    <t>1021874798</t>
  </si>
  <si>
    <t xml:space="preserve">"Výh.3     JS49 1:9-300     Pod                    " 224</t>
  </si>
  <si>
    <t xml:space="preserve">"výh.4      JS49 1:7,5-190 Lpd                     " 188</t>
  </si>
  <si>
    <t xml:space="preserve">"Výh.5     JS49 1:9-190     Ppd                    " 188</t>
  </si>
  <si>
    <t>Komplety_ŽS4_výhyb</t>
  </si>
  <si>
    <t>Pryžovky_mimo_výh*2</t>
  </si>
  <si>
    <t>49</t>
  </si>
  <si>
    <t>5958134035</t>
  </si>
  <si>
    <t>Součásti upevňovací svěrka VT2</t>
  </si>
  <si>
    <t>1025012063</t>
  </si>
  <si>
    <t xml:space="preserve">"Výh.3     JS49 1:9-300     Pod                    " 98</t>
  </si>
  <si>
    <t xml:space="preserve">"výh.4      JS49 1:7,5-190 Lpd                     " 78</t>
  </si>
  <si>
    <t xml:space="preserve">"Výh.5     JS49 1:9-190     Ppd                    " 80</t>
  </si>
  <si>
    <t>50</t>
  </si>
  <si>
    <t>5958134075</t>
  </si>
  <si>
    <t>Součásti upevňovací vrtule R1(145)</t>
  </si>
  <si>
    <t>-1388420986</t>
  </si>
  <si>
    <t xml:space="preserve">"Výh.3     JS49 1:9-300     Pod                    " 438</t>
  </si>
  <si>
    <t xml:space="preserve">"výh.4      JS49 1:7,5-190 Lpd                     " 358</t>
  </si>
  <si>
    <t xml:space="preserve">"Výh.5     JS49 1:9-190     Ppd                    " 358</t>
  </si>
  <si>
    <t>170*4</t>
  </si>
  <si>
    <t>51</t>
  </si>
  <si>
    <t>5958134080</t>
  </si>
  <si>
    <t>Součásti upevňovací vrtule R2 (160)</t>
  </si>
  <si>
    <t>-84509546</t>
  </si>
  <si>
    <t xml:space="preserve">"Výh.3     JS49 1:9-300     Pod                    " 312</t>
  </si>
  <si>
    <t xml:space="preserve">"výh.4      JS49 1:7,5-190 Lpd                     " 252</t>
  </si>
  <si>
    <t xml:space="preserve">"Výh.5     JS49 1:9-190     Ppd                    " 256</t>
  </si>
  <si>
    <t>52</t>
  </si>
  <si>
    <t>5958134042</t>
  </si>
  <si>
    <t>Součásti upevňovací šroub svěrkový T10 M24x80</t>
  </si>
  <si>
    <t>735711079</t>
  </si>
  <si>
    <t xml:space="preserve">"Výh.3     JS49 1:9-300     Pod                    " 113</t>
  </si>
  <si>
    <t xml:space="preserve">"výh.4      JS49 1:7,5-190 Lpd                     " 91</t>
  </si>
  <si>
    <t xml:space="preserve">"Výh.5     JS49 1:9-190     Ppd                    " 89</t>
  </si>
  <si>
    <t>53</t>
  </si>
  <si>
    <t>5958134115</t>
  </si>
  <si>
    <t>Součásti upevňovací matice M24</t>
  </si>
  <si>
    <t>-1006947959</t>
  </si>
  <si>
    <t>54</t>
  </si>
  <si>
    <t>5958134040</t>
  </si>
  <si>
    <t>Součásti upevňovací kroužek pružný dvojitý Fe 6</t>
  </si>
  <si>
    <t>-131589612</t>
  </si>
  <si>
    <t>" Na upevnění podkladnic a šrouby T10 "</t>
  </si>
  <si>
    <t>55</t>
  </si>
  <si>
    <t>5958140000R</t>
  </si>
  <si>
    <t>Podkladnice žebrová tv. S4</t>
  </si>
  <si>
    <t>1527211387</t>
  </si>
  <si>
    <t xml:space="preserve">"Na začátku výhybek č.4 a 5                 "2*2</t>
  </si>
  <si>
    <t xml:space="preserve">"Na konci výhybek č.3 a 5                      "2*4</t>
  </si>
  <si>
    <t>Podklad_S4_1_40</t>
  </si>
  <si>
    <t>56</t>
  </si>
  <si>
    <t>5961170060</t>
  </si>
  <si>
    <t>Zádržná opěrka proti putování pro jazyk S49 R190 ohnutý</t>
  </si>
  <si>
    <t>1771030902</t>
  </si>
  <si>
    <t>57</t>
  </si>
  <si>
    <t>5961170065</t>
  </si>
  <si>
    <t>Zádržná opěrka proti putování pro jazyk S49 R190 přímý</t>
  </si>
  <si>
    <t>-318765068</t>
  </si>
  <si>
    <t>58</t>
  </si>
  <si>
    <t>5961170070</t>
  </si>
  <si>
    <t>Zádržná opěrka proti putování pro jazyk S49 R300 ohnutý</t>
  </si>
  <si>
    <t>104568174</t>
  </si>
  <si>
    <t>59</t>
  </si>
  <si>
    <t>5961170075</t>
  </si>
  <si>
    <t>Zádržná opěrka proti putování pro jazyk S49 R300 přímý</t>
  </si>
  <si>
    <t>1447979387</t>
  </si>
  <si>
    <t>60</t>
  </si>
  <si>
    <t>5961172115</t>
  </si>
  <si>
    <t>Součásti hákového závěru výhybky jednoduché JS49 1:7,5-190, 1:9-190, 1:9-300, 1:11-300 a 1:12-500 Spojovací tyč regulovatelná izolovaná 908-948 pro výh. 1:7,5 až 1:12</t>
  </si>
  <si>
    <t>-1174586555</t>
  </si>
  <si>
    <t>" Obsahuje spojovací tyč , matici regulační a přítužnou "</t>
  </si>
  <si>
    <t xml:space="preserve">"výh.4      JS49 1:7,5-190 Lpd                     " 1</t>
  </si>
  <si>
    <t>61</t>
  </si>
  <si>
    <t>5961172120</t>
  </si>
  <si>
    <t>Součásti hákového závěru výhybky jednoduché JS49 1:7,5-190, 1:9-190, 1:9-300, 1:11-300 a 1:12-500 Táhlo 1907-2042 regulovatelné pro výh. 1:7,5 až 1:12</t>
  </si>
  <si>
    <t>979662753</t>
  </si>
  <si>
    <t>" Obsahuje tyč táhla, matici regulační a přítužnou "</t>
  </si>
  <si>
    <t>62</t>
  </si>
  <si>
    <t>5961174000</t>
  </si>
  <si>
    <t>Roubík hákového závěru průměru 25,0 mm</t>
  </si>
  <si>
    <t>2095039003</t>
  </si>
  <si>
    <t xml:space="preserve">"Roubíky k upevnění  háku na stěžejce, průměr 30/25 mm, 115+20 mm dlouhé, se závlačkami průměr 8 mm    x80 mm   "3*2</t>
  </si>
  <si>
    <t xml:space="preserve">"Roubíky pro spojovací tyč , průměr 30/25 mm, 100+20 mm dlouhé, se závlačkami průměr 6,3 mmx 80 mm                         "3*2</t>
  </si>
  <si>
    <t xml:space="preserve">"Roubíky průměr 32/25 mm, 80+12 mm dlouhé, s podložkou průměr 26 mm a závlačkou průměr 6,3 mmx 45 mm             "3*1</t>
  </si>
  <si>
    <t>63</t>
  </si>
  <si>
    <t>5961175000</t>
  </si>
  <si>
    <t>Závlačka malá (spojovací tyče)</t>
  </si>
  <si>
    <t>-13546900</t>
  </si>
  <si>
    <t xml:space="preserve">"Pro roubíky pro spojovací tyč                         , průměr 30/25 mm, 100+20 mm dlouhé, se závlačkami průměr 6,3 mmx 80 mm   "3*2</t>
  </si>
  <si>
    <t xml:space="preserve">"Pro roubíky průměr 32/25 mm, 80+12 mm dlouhé, s podložkou průměr 26 mm a závlačkou průměr 6,3 mmx 45 mm               "3*1</t>
  </si>
  <si>
    <t>64</t>
  </si>
  <si>
    <t>5961175005</t>
  </si>
  <si>
    <t>Závlačka velká (roubíky)</t>
  </si>
  <si>
    <t>-1960600716</t>
  </si>
  <si>
    <t xml:space="preserve">"Pro roubíky k upevnění  háku na stěžejce, průměr 30/25 mm, 115+20 mm dlouhé, se závlačkami průměr 8 mm    x80 mm   "3*2</t>
  </si>
  <si>
    <t>OST</t>
  </si>
  <si>
    <t>Ostatní</t>
  </si>
  <si>
    <t>65</t>
  </si>
  <si>
    <t>9902200100</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</si>
  <si>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</si>
  <si>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512</t>
  </si>
  <si>
    <t>1288924875</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</si>
  <si>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</si>
  <si>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 xml:space="preserve">" Přeprava užitých kolejnic z Louky u Litvínova           "Kolejnice_užité</t>
  </si>
  <si>
    <t>66</t>
  </si>
  <si>
    <t>9902900100</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</si>
  <si>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</si>
  <si>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1051671155</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</si>
  <si>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</si>
  <si>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 xml:space="preserve">" Pryžovky a PE            "0,2</t>
  </si>
  <si>
    <t>67</t>
  </si>
  <si>
    <t>9902900200</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</si>
  <si>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</si>
  <si>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1817011000</t>
  </si>
  <si>
    <t>"Doprava podkladnicí S4 a S4pl ze žst. Kadaň do žst. Litvínov "</t>
  </si>
  <si>
    <t>(116+42)*0,009</t>
  </si>
  <si>
    <t>"Doprava kolejnic užitých zadavatele ze žst.Louka u Litvínova do Litvínova"</t>
  </si>
  <si>
    <t>(Kolej_na_betoně+Kolej_na_dřevě)*2000*0,0495</t>
  </si>
  <si>
    <t>"Středové kolejnice do výhybek - delší na svaření "6*13*0,0495</t>
  </si>
  <si>
    <t>Kolejnice_užité</t>
  </si>
  <si>
    <t>68</t>
  </si>
  <si>
    <t>9902200200</t>
  </si>
  <si>
    <t>Doprava dodávek zhotovitele, dodávek objednatele nebo výzisku mechanizací přes 3,5 t objemnějšího kusového materiálu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</si>
  <si>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558203443</t>
  </si>
  <si>
    <t>69</t>
  </si>
  <si>
    <t>9902200400</t>
  </si>
  <si>
    <t>Doprava dodávek zhotovitele, dodávek objednatele nebo výzisku mechanizací přes 3,5 t objemnějšího kusového materiálu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</si>
  <si>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-1406380732</t>
  </si>
  <si>
    <t>" Doprava 2 ks výhybek ze žst. Lenešice do žst. Litvínov - jen železo "</t>
  </si>
  <si>
    <t xml:space="preserve">"Výh.3     JS49 1:9-300     Pod                    " 11,4</t>
  </si>
  <si>
    <t xml:space="preserve">"výh.4      JS49 1:7,5-190 Lpd                     " 8,85</t>
  </si>
  <si>
    <t>Doprava pražců zadavatele SB6 užitých s namontovanou podkladnicí S4 ze žst. Lenešice do žst. Litvínov "</t>
  </si>
  <si>
    <t>682*0,293888</t>
  </si>
  <si>
    <t>70</t>
  </si>
  <si>
    <t>9909000300</t>
  </si>
  <si>
    <t>Poplatek za likvidaci dřevěných kolejnicových podpor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</si>
  <si>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-768038591</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</si>
  <si>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</si>
  <si>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Demontáž_A_d*1520*0,1</t>
  </si>
  <si>
    <t>Demontáž_T_d*1520*0,1</t>
  </si>
  <si>
    <t>Dem_výh_A_d/0,6*0,1</t>
  </si>
  <si>
    <t>71</t>
  </si>
  <si>
    <t>9901000200</t>
  </si>
  <si>
    <t>Doprava dodávek zhotovitele, dodávek objednatele nebo výzisku mechanizací o nosnosti do 3,5 t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</si>
  <si>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545682817</t>
  </si>
  <si>
    <t xml:space="preserve">"Doprava starých pryžovek a PE na skládku          "1</t>
  </si>
  <si>
    <t>72</t>
  </si>
  <si>
    <t>9901000500</t>
  </si>
  <si>
    <t>Doprava dodávek zhotovitele, dodávek objednatele nebo výzisku mechanizací o nosnosti do 3,5 t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</si>
  <si>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-1132338928</t>
  </si>
  <si>
    <t xml:space="preserve">"Doprava podkladnicí S4 a S4pl ze žst. Kadaň do žst. Litvínov                 "1</t>
  </si>
  <si>
    <t>73</t>
  </si>
  <si>
    <t>9902100200</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</si>
  <si>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</si>
  <si>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1056674381</t>
  </si>
  <si>
    <t>74</t>
  </si>
  <si>
    <t>9909000100</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</si>
  <si>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</si>
  <si>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-1627660254</t>
  </si>
  <si>
    <t>Štěrk_do_koleje*1,8</t>
  </si>
  <si>
    <t>Štěrk_do_výhybek*1,8</t>
  </si>
  <si>
    <t>Odpad_most_rychlod*1,8</t>
  </si>
  <si>
    <t>75</t>
  </si>
  <si>
    <t>9909000400</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</si>
  <si>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</si>
  <si>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675561965</t>
  </si>
  <si>
    <t>Přejezd</t>
  </si>
  <si>
    <t>Délka konstrukce přejezdu</t>
  </si>
  <si>
    <t>NováVozovka</t>
  </si>
  <si>
    <t>Nově zřizovaná vozovka u přejezdů</t>
  </si>
  <si>
    <t>OdpadSkládka_44</t>
  </si>
  <si>
    <t>Stará balená a štěkové lože k likvidaci</t>
  </si>
  <si>
    <t>6,773</t>
  </si>
  <si>
    <t>Štěrk_pod_vozovku</t>
  </si>
  <si>
    <t>Štěrk pod vozovku cyklostezky v místě bývalých kolejí</t>
  </si>
  <si>
    <t>4,16</t>
  </si>
  <si>
    <t>Č12 - Zrušení P1992 km 55,699 přes cyklostezku</t>
  </si>
  <si>
    <t>VRN - Vedlejší rozpočtové náklady</t>
  </si>
  <si>
    <t>-157526345</t>
  </si>
  <si>
    <t>" Pozn. Demontáž koleje viz Č1 Železniční svršek a spodek "</t>
  </si>
  <si>
    <t>Staré_Štěrkové_lože</t>
  </si>
  <si>
    <t xml:space="preserve">Přejezd*(0,2*2,6-0,16*0,25*2,6/0,6)            </t>
  </si>
  <si>
    <t>-910956327</t>
  </si>
  <si>
    <t>Přejezd*0,2*2,6</t>
  </si>
  <si>
    <t>5913070010</t>
  </si>
  <si>
    <t>Demontáž betonové přejezdové konstrukce část vnější a vnitřní bez závěrných zídek. Poznámka: 1. V cenách jsou započteny náklady na demontáž konstrukce a naložení na dopravní prostředek.</t>
  </si>
  <si>
    <t>272871542</t>
  </si>
  <si>
    <t>Poznámka k souboru cen:_x000d_
1. V cenách jsou započteny náklady na demontáž konstrukce a naložení na dopravní prostředek.</t>
  </si>
  <si>
    <t xml:space="preserve">"P1992, km 55,699, cyklostezka, 2*4 m, betonové panely v ocelovém rámu v koleji  i vně               "2*4</t>
  </si>
  <si>
    <t>"Přejezdové panely dodavatel uloží k dalšímu využití na vhodném místě v žst. Litvínov "</t>
  </si>
  <si>
    <t>5963146010</t>
  </si>
  <si>
    <t>Asfaltový beton ACL 16S 50/70 hrubozrnný-ložní vrstva</t>
  </si>
  <si>
    <t>335432346</t>
  </si>
  <si>
    <t>Balená_hrubá</t>
  </si>
  <si>
    <t>NováVozovka*0,14*2,5</t>
  </si>
  <si>
    <t>5963146000</t>
  </si>
  <si>
    <t>Asfaltový beton ACO 11S 50/70 střednězrnný-obrusná vrstva</t>
  </si>
  <si>
    <t>677184356</t>
  </si>
  <si>
    <t>Balená_obrus</t>
  </si>
  <si>
    <t>NováVozovka*0,06*2,5</t>
  </si>
  <si>
    <t>1592016393</t>
  </si>
  <si>
    <t>Štěrk_pod_vozovkou</t>
  </si>
  <si>
    <t>5913235020</t>
  </si>
  <si>
    <t>Dělení AB komunikace řezáním hloubky do 20 cm. Poznámka: 1. V cenách jsou započteny náklady na provedení úkolu.</t>
  </si>
  <si>
    <t>-329810147</t>
  </si>
  <si>
    <t>Poznámka k souboru cen:_x000d_
1. V cenách jsou započteny náklady na provedení úkolu.</t>
  </si>
  <si>
    <t>Přejezd*2</t>
  </si>
  <si>
    <t>5913240020</t>
  </si>
  <si>
    <t>Odstranění AB komunikace odtěžením nebo frézováním hloubky do 20 cm. Poznámka: 1. V cenách jsou započteny náklady na odtěžení nebo frézování a naložení výzisku na dopravní prostředek.</t>
  </si>
  <si>
    <t>-368403211</t>
  </si>
  <si>
    <t>Poznámka k souboru cen:_x000d_
1. V cenách jsou započteny náklady na odtěžení nebo frézování a naložení výzisku na dopravní prostředek.</t>
  </si>
  <si>
    <t>DemontážVozovky</t>
  </si>
  <si>
    <t>4*11-Přejezd*1,5</t>
  </si>
  <si>
    <t>5913255040</t>
  </si>
  <si>
    <t>Zřízení konstrukce vozovky asfaltobetonové s podkladní, ložní a obrusnou vrstvou tlouštky do 20 cm. Poznámka: 1. V cenách jsou započteny náklady na zřízení vozovky s živičným na podkladu ze stmelených vrstev a na manipulaci. 2. V cenách nejsou obsaženy náklady na dodávku materiálu.</t>
  </si>
  <si>
    <t>1498536198</t>
  </si>
  <si>
    <t>Poznámka k souboru cen:_x000d_
1. V cenách jsou započteny náklady na zřízení vozovky s živičným na podkladu ze stmelených vrstev a na manipulaci._x000d_
2. V cenách nejsou obsaženy náklady na dodávku materiálu.</t>
  </si>
  <si>
    <t>4*11</t>
  </si>
  <si>
    <t>VRN</t>
  </si>
  <si>
    <t>033111001</t>
  </si>
  <si>
    <t>Provozní vlivy Výluka silničního provozu se zajištěním objížďky</t>
  </si>
  <si>
    <t>%</t>
  </si>
  <si>
    <t>1055236128</t>
  </si>
  <si>
    <t>"Zajištění uzavírky P2165 po dobu opravy "1</t>
  </si>
  <si>
    <t>-1667919149</t>
  </si>
  <si>
    <t>Poznámka k položce:_x000d_
odvoz výzisku z výměny KL a čištění příkopu na skládku odpadů</t>
  </si>
  <si>
    <t xml:space="preserve">" Odtěžená balená z vozovky               " 0,5*Přejezd               "zbytek  jsou panely"</t>
  </si>
  <si>
    <t xml:space="preserve">" Staré kolejové lože                                "Staré_Štěrkové_lože</t>
  </si>
  <si>
    <t>832468896</t>
  </si>
  <si>
    <t>O2 - Oprava mostu v km 55,600 a 55,652</t>
  </si>
  <si>
    <t>Č21 - ZRN - km 55,600</t>
  </si>
  <si>
    <t xml:space="preserve">    1 - Zemní práce</t>
  </si>
  <si>
    <t xml:space="preserve">    2 - Zakládání</t>
  </si>
  <si>
    <t xml:space="preserve">    3 - Svislé a kompletní konstrukce</t>
  </si>
  <si>
    <t xml:space="preserve">    4 - Vodorovné konstrukce</t>
  </si>
  <si>
    <t xml:space="preserve">    9 - Ostatní konstrukce a práce-bourání</t>
  </si>
  <si>
    <t xml:space="preserve">    997 - Přesun sutě</t>
  </si>
  <si>
    <t xml:space="preserve">    998 - Přesun hmot</t>
  </si>
  <si>
    <t>PSV - Práce a dodávky PSV</t>
  </si>
  <si>
    <t xml:space="preserve">    711 - Izolace proti vodě, vlhkosti a plynům</t>
  </si>
  <si>
    <t>Zemní práce</t>
  </si>
  <si>
    <t>111201101</t>
  </si>
  <si>
    <t>Odstranění křovin a stromů s odstraněním kořenů průměru kmene do 100 mm do sklonu terénu 1 : 5, při celkové ploše do 1 000 m2</t>
  </si>
  <si>
    <t>CS ÚRS 2019 01</t>
  </si>
  <si>
    <t>-1272570111</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</si>
  <si>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</si>
  <si>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 xml:space="preserve">v místech přechodů: </t>
  </si>
  <si>
    <t>4*3*5</t>
  </si>
  <si>
    <t>vpravo podél římsy (býv. kolej):</t>
  </si>
  <si>
    <t>46,5*3*0,5</t>
  </si>
  <si>
    <t>111251111</t>
  </si>
  <si>
    <t>Drcení ořezaných větví strojně - (štěpkování) o průměru větví do 100 mm</t>
  </si>
  <si>
    <t>-1579228730</t>
  </si>
  <si>
    <t xml:space="preserve">Poznámka k souboru cen:_x000d_
1. V cenách jsou započteny i náklady na naložení na dopravní prostředek, odvoz dřevní drtě do 20 km a se složením._x000d_
2. V cenách nejsou započteny náklady na uložení drti na skládku._x000d_
3. Měří se objem nadrcené hmoty._x000d_
</t>
  </si>
  <si>
    <t>129,750*0,02</t>
  </si>
  <si>
    <t>119001421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</si>
  <si>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</si>
  <si>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-1771548278</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</si>
  <si>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</si>
  <si>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121101101</t>
  </si>
  <si>
    <t>Sejmutí ornice nebo lesní půdy s vodorovným přemístěním na hromady v místě upotřebení nebo na dočasné či trvalé skládky se složením, na vzdálenost do 50 m</t>
  </si>
  <si>
    <t>-2119835522</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</si>
  <si>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</si>
  <si>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 xml:space="preserve">Poznámka k položce:_x000d_
podél říms křídel_x000d_
</t>
  </si>
  <si>
    <t>v přechodech mostu:</t>
  </si>
  <si>
    <t>4*5*3*0,1</t>
  </si>
  <si>
    <t>122202501</t>
  </si>
  <si>
    <t>Odkopávky a prokopávky nezapažené pro spodní stavbu železnic strojně s přemístěním výkopku v příčných profilech do 15 m nebo s naložením na dopravní prostředek v hornině tř. 3 do 100 m3</t>
  </si>
  <si>
    <t>-1440181161</t>
  </si>
  <si>
    <t xml:space="preserve">Poznámka k souboru cen:_x000d_
1. Ceny lze použít i pro vykopávky:_x000d_
a) příkopů pro železnice a to i tehdy, jsou-li vykopávky těchto příkopů samostatným objektem;_x000d_
b) v zemnících na suchu, jestliže tyto vykopávky souvisejí územně s odkopávkami nebo prokopávkami pro spodní stavbu železnic. Vykopávky v ostatních zemnících se oceňují podle kapitoly 3*2 Zemníky Všeobecných podmínek tohoto katalogu;_x000d_
c) při zahlubování železnice při mimoúrovňovém křížení a pro vykopávky pod mosty vybudovanými v předstihu, pokud vzdálenost vnějších hran mostu,měřená ve svislé rovině proložená podélnou osou procházející železnice, nepřesahuje 15 m. Je-li tato vzdálenost větší, oceňují se náklady na vykopávky pod mostem cenami do 100 m3 pro jakýkoliv objem vykopávky;_x000d_
d) sejmutí podorničí._x000d_
2. Odkopávky a prokopávky pro spodní stavbu železnic v roubených prostorech se oceňují podle čl. 3116 Všeobecných podmínek tohoto katalogu._x000d_
3. V cenách jsou započteny i náklady na vodorovné přemístění výkopku v příčných profilech i s přilehlými svahy a příkopy pro spodní stavbu železnic o šířce pláně spodku do 15 m. Vodorovné přemístění výkopku v příčných profilech při větší šířce pláně se oceňuje cenami 162 20-1102 Vodorovné přemístění výkopku z horniny 1 až 4 přes 20 do 50 m nebo 162 20-1152 Vodorovné přemístění výkopku z horniny 5 až 7 přes 20 do 50 m části A 01 tohoto katalogu. Vzdálenosti tohoto přemístění se nezahrnují do střední vzdálenosti vodorovného přemístění výkopku._x000d_
4.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katalogu._x000d_
5. Odkopávky a prokopávky v hornině tř. 6 a 7 s požadavkem fragmentace se oceňují cenami 122 60-2211 až 122 60-2234._x000d_
</t>
  </si>
  <si>
    <t>pro izolaci a pro odvodnění v předpolích mostu:</t>
  </si>
  <si>
    <t>(4+6,5)/2*13*(0,22*0,5+0,15+0,1)*2</t>
  </si>
  <si>
    <t>pro příčné odvodnění:</t>
  </si>
  <si>
    <t>2*13*1,3</t>
  </si>
  <si>
    <t>122202509</t>
  </si>
  <si>
    <t>Odkopávky a prokopávky nezapažené pro spodní stavbu železnic strojně s přemístěním výkopku v příčných profilech do 15 m nebo s naložením na dopravní prostředek v hornině tř. 3 Příplatek k cenám za lepivost horniny tř. 3</t>
  </si>
  <si>
    <t>658588387</t>
  </si>
  <si>
    <t>82,940/2</t>
  </si>
  <si>
    <t>130001101</t>
  </si>
  <si>
    <t>Příplatek k cenám hloubených vykopávek za ztížení vykopávky v blízkosti podzemního vedení nebo výbušnin pro jakoukoliv třídu horniny</t>
  </si>
  <si>
    <t>2104250382</t>
  </si>
  <si>
    <t xml:space="preserve">Poznámka k souboru cen:_x000d_
1. Cena je určena:_x000d_
a) i pro soubor cen 123 . 0-21 Vykopávky zářezů se šikmými stěnami pro podzemní vedení části A 02,_x000d_
b) pro podzemní vedení procházející hloubenou vykopávkou nebo uložené ve stěně výkopu při jakékoliv hloubce vedení pod původním terénem nebo jeho výšce nade dnem výkopu a jakémkoliv směru vedení ke stranám výkopu;_x000d_
c)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7._x000d_
3. Cenu nelze použít pro ztížení vykopávky v blízkosti podzemních vedení nebo výbušnin, u nichž je projektem zakázáno použít při vykopávce kovové nástroje nebo nářadí._x000d_
4.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5. Je-li vedení uloženo ve výkopišti tak, že se vykopávka v celém výše popsaném objemu nevykopává, např. blízko stěn nebo dna výkopu, oceňuje se ztížení vykopávky jen pro tu část objemu, v níž se ztížená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</si>
  <si>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(10,5+1)+(4+1)</t>
  </si>
  <si>
    <t>162701105</t>
  </si>
  <si>
    <t>Vodorovné přemístění výkopku nebo sypaniny po suchu na obvyklém dopravním prostředku, bez naložení výkopku, avšak se složením bez rozhrnutí z horniny tř. 1 až 4 na vzdálenost přes 9 000 do 10 000 m</t>
  </si>
  <si>
    <t>1939591304</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</si>
  <si>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</si>
  <si>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Poznámka k položce:_x000d_
např. skládka CELIO a.s. Livínov, 10 km</t>
  </si>
  <si>
    <t>167101101</t>
  </si>
  <si>
    <t>Nakládání, skládání a překládání neulehlého výkopku nebo sypaniny nakládání, množství do 100 m3, z hornin tř. 1 až 4</t>
  </si>
  <si>
    <t>-244331677</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</si>
  <si>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</si>
  <si>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Poznámka k položce:_x000d_
na deponii</t>
  </si>
  <si>
    <t xml:space="preserve">ornice na deponii k rozprostření: </t>
  </si>
  <si>
    <t>6,0</t>
  </si>
  <si>
    <t>171111111</t>
  </si>
  <si>
    <t>Hutnění zeminy pro spodní stavbu železnic tloušťky vrstvy do 20 cm</t>
  </si>
  <si>
    <t>-428116081</t>
  </si>
  <si>
    <t>srovnání a hutnění základové spáry po výkopech před zhotovením podkladní vrstvy z těženého kameniva pod desky v předpolích mostu:</t>
  </si>
  <si>
    <t>(4+10,5)/2*13*2</t>
  </si>
  <si>
    <t>171201211</t>
  </si>
  <si>
    <t>Poplatek za uložení stavebního odpadu na skládce (skládkovné) zeminy a kameniva zatříděného do Katalogu odpadů pod kódem 170 504</t>
  </si>
  <si>
    <t>-1544307921</t>
  </si>
  <si>
    <t xml:space="preserve">Poznámka k souboru cen:_x000d_
1. Ceny uvedené v souboru cen lze po dohodě upravit podle místních podmínek._x000d_
</t>
  </si>
  <si>
    <t>odtěžená zemina:</t>
  </si>
  <si>
    <t>82,4*2</t>
  </si>
  <si>
    <t>174111311</t>
  </si>
  <si>
    <t>Zásyp sypaninou pro spodní stavbu železnic objemu přes 3 m3 se zhutněním</t>
  </si>
  <si>
    <t>138023492</t>
  </si>
  <si>
    <t xml:space="preserve">Poznámka k souboru cen:_x000d_
1. Ceny jsou určeny pro pro jakoukoliv míru zhutnění._x000d_
2. Míru zhutnění předepisuje projekt._x000d_
</t>
  </si>
  <si>
    <t>Poznámka k položce:_x000d_
zasyp příčného odvodnění a dosypání pláně</t>
  </si>
  <si>
    <t>v předpolích mostu:</t>
  </si>
  <si>
    <t>82,400-188,5*0,1-28,275</t>
  </si>
  <si>
    <t>58344171</t>
  </si>
  <si>
    <t>štěrkodrť frakce 0/32</t>
  </si>
  <si>
    <t>-781467540</t>
  </si>
  <si>
    <t>35,275*1,8</t>
  </si>
  <si>
    <t>181301101</t>
  </si>
  <si>
    <t>Rozprostření a urovnání ornice v rovině nebo ve svahu sklonu do 1:5 při souvislé ploše do 500 m2, tl. vrstvy do 100 mm</t>
  </si>
  <si>
    <t>721763619</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</si>
  <si>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</si>
  <si>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6/0,1</t>
  </si>
  <si>
    <t>181411122</t>
  </si>
  <si>
    <t>Založení trávníku na půdě předem připravené plochy do 1000 m2 výsevem včetně utažení lučního na svahu přes 1:5 do 1:2</t>
  </si>
  <si>
    <t>-356045685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</si>
  <si>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</si>
  <si>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005724740</t>
  </si>
  <si>
    <t>osivo směs travní krajinná-svahová</t>
  </si>
  <si>
    <t>kg</t>
  </si>
  <si>
    <t>-1133349738</t>
  </si>
  <si>
    <t>60*0,03</t>
  </si>
  <si>
    <t>Zakládání</t>
  </si>
  <si>
    <t>212795111</t>
  </si>
  <si>
    <t>Příčné odvodnění za opěrou z plastových trub</t>
  </si>
  <si>
    <t>710994623</t>
  </si>
  <si>
    <t xml:space="preserve">Poznámka k souboru cen:_x000d_
1. V cenách jsou započteny i náklady na podkladní beton, uložení a dodání plastové trubky DN 160 a štěrkový obsyp._x000d_
2. V cenách nejsou započteny náklady na zemní práce._x000d_
</t>
  </si>
  <si>
    <t>2*14</t>
  </si>
  <si>
    <t>v místě pilíře, včetně utěsnění:</t>
  </si>
  <si>
    <t>11,5</t>
  </si>
  <si>
    <t>273354111</t>
  </si>
  <si>
    <t>Bednění základových konstrukcí desek zřízení</t>
  </si>
  <si>
    <t>-1300449134</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</si>
  <si>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</si>
  <si>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bednění plovoucí desky:</t>
  </si>
  <si>
    <t>2*4*0,15</t>
  </si>
  <si>
    <t>2*10,5*0,15</t>
  </si>
  <si>
    <t>2*13*0,15</t>
  </si>
  <si>
    <t>273354211</t>
  </si>
  <si>
    <t>Bednění základových konstrukcí desek odstranění bednění</t>
  </si>
  <si>
    <t>-852839070</t>
  </si>
  <si>
    <t>Svislé a kompletní konstrukce</t>
  </si>
  <si>
    <t>388995112</t>
  </si>
  <si>
    <t>Tvarovka kabelovodu HDPE do konstrukce římsy tvar žlab s víkem</t>
  </si>
  <si>
    <t>-370102058</t>
  </si>
  <si>
    <t xml:space="preserve">Poznámka k souboru cen:_x000d_
1. V ceně -5111 jsou započteny náklady na osazení multikanálu pro telekomunikační a datové kabely délky cca 1 m a jejich spojkování na potřebnou délku v konstrukci římsy vyvázaně do výztuže římsy nebo do rýhy za opěrou, napojení tvarovky na případnou kabelovou komoru nebo přes dilataci na tvarovku uloženou v zemní konstrukci za opěrou._x000d_
2. V ceně -5112 jsou započteny náklady na osazení HDPE žlabu s odklápěcím víkem délky od 1 m do 5 m do konstrukce._x000d_
3. V cenách nejsou započteny náklady na:_x000d_
a) prostup bedněním římsy, prostup se oceňuje souborem cen 334 35-9 Výřez bednění pro prostup betonovou konstrukcí,_x000d_
b) výkop rýhy pro chráničku za opěrou, výkop se oceňuje souborem cen 132 . 0-1 . Hloubení rýh, části A01, katalogu 800-1 Zemní práce,_x000d_
c) pískové lože chráničky, lože se oceňuje souborem cen 451 57- . 1 Podkladní a výplňová vrstva z kameniva,_x000d_
d) obsyp tvarovky kabelovodu a výstražnou fólii, protažení protahovacího lanka a kabelu tvarovkou multikanálu nebo uložení kabelu a zaklopení víka u tvarovky žlabu kabelovodu._x000d_
</t>
  </si>
  <si>
    <t>pro kabelovou trasu v předpolí mostu:</t>
  </si>
  <si>
    <t>Vodorovné konstrukce</t>
  </si>
  <si>
    <t>273361411</t>
  </si>
  <si>
    <t>Výztuž základových konstrukcí desek ze svařovaných sítí, hmotnosti do 3,5 kg/m2</t>
  </si>
  <si>
    <t>-1412197776</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</si>
  <si>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90._x000d_
2. V cenách jsou započteny i náklady na osazení distančních tělísek pro předepsané krytí výztuže. Materiál těchto tělísek je zahrnut v cenách bednění základů._x000d_
</t>
  </si>
  <si>
    <t>vyztužení betonu dlažby (KARI 6/150/150 mm):</t>
  </si>
  <si>
    <t>2*4*3,03*1,3/1000</t>
  </si>
  <si>
    <t>273361412</t>
  </si>
  <si>
    <t>Výztuž základových konstrukcí desek ze svařovaných sítí, hmotnosti přes 3,5 do 6 kg/m2</t>
  </si>
  <si>
    <t>1702033752</t>
  </si>
  <si>
    <t>při dolním i horním povrchu plovoucí desky (KARI 8/100/100mm):</t>
  </si>
  <si>
    <t>2*188,5*7,9*1,1/1000</t>
  </si>
  <si>
    <t>451577777</t>
  </si>
  <si>
    <t>Podklad nebo lože pod dlažbu (přídlažbu) v ploše vodorovné nebo ve sklonu do 1:5, tloušťky od 30 do 100 mm z kameniva těženého</t>
  </si>
  <si>
    <t>-1937037712</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</si>
  <si>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</si>
  <si>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pod plovoucí beton. desku v předpolích mostu:</t>
  </si>
  <si>
    <t>457311118</t>
  </si>
  <si>
    <t>Vyrovnávací nebo spádový beton včetně úpravy povrchu C 30/37</t>
  </si>
  <si>
    <t>-1569973635</t>
  </si>
  <si>
    <t xml:space="preserve">Poznámka k souboru cen:_x000d_
1. V cenách jsou započteny náklady na kontrolu bednění, vlastní betonáž zejména čerpadlem betonu, rozhrnutí a hutnění betonu vibrační lištou, uhlazení horního povrchu betonu vyrovnávací nebo spádové konstrukce v tloušťce větší než 60 mm, v případě železobetonu přes 100 mm, ošetření a ochranu čerstvě uloženého certifikovaného betonu požadované konzistence. Rovinnost povrchu - třída 9 až 10._x000d_
2. Příplatek za rovinnost povrchu platí pro všechny ceny ukládaného konstrukčního betonu pod celoplošnou izolaci mostovky v požadovaném příčném nebo podélném minimálním sklonu 0,5 %. Rovinnost je daná normou 8 mm pod 2 m lati a třídou 8 přesnosti._x000d_
3. V cenách nejsou započteny náklady na:_x000d_
a) železobetonovou desku nebo spřahující desku ze železobetonu tloušťky přes 100 mm,_x000d_
b) bednění vyrovnávacího a spádového betonu,_x000d_
c) vyrovnávací vrstvy ze sanační reprofilační malty, tyto se oceňují souborem cen 628 63-21 Úprava příčných spár u montovaných mostů,_x000d_
d) dobroušení povrchu na požadovanou třídu 6 přesnosti._x000d_
</t>
  </si>
  <si>
    <t>plovoucí deska pod izolací v předpolích mostu:</t>
  </si>
  <si>
    <t>(4+10,5)/2*13*2*0,15</t>
  </si>
  <si>
    <t>465513156</t>
  </si>
  <si>
    <t>Dlažba svahu u mostních opěr z upraveného lomového žulového kamene s vyspárováním maltou MC 25, šíře spáry 15 mm do betonového lože C 25/30 tloušťky 200 mm, plochy do 10 m2</t>
  </si>
  <si>
    <t>-37389143</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</si>
  <si>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mm._x000d_
2. V cenách nejsou započteny náklady na podkladní vrstvy ze štěrkopísku, tyto se oceňují souborem cen 451 57- . 1 Podkladní a výplňová vrstva z kameniva._x000d_
</t>
  </si>
  <si>
    <t>u vyústění příčného odvodnění:</t>
  </si>
  <si>
    <t>2*4</t>
  </si>
  <si>
    <t>Ostatní konstrukce a práce-bourání</t>
  </si>
  <si>
    <t>944611111</t>
  </si>
  <si>
    <t>Montáž ochranné plachty zavěšené na konstrukci lešení z textilie z umělých vláken</t>
  </si>
  <si>
    <t>854091731</t>
  </si>
  <si>
    <t xml:space="preserve">Poznámka k souboru cen:_x000d_
1. V cenách nejsou započteny náklady na lešení potřebné pro zavěšení plachty; toto lešení se oceňuje příslušnými cenami lešení._x000d_
</t>
  </si>
  <si>
    <t xml:space="preserve">Poznámka k položce:_x000d_
ochrana při tryskání nosné konstrukce </t>
  </si>
  <si>
    <t>na zábradlí na mostních římsách:</t>
  </si>
  <si>
    <t>2*30*2</t>
  </si>
  <si>
    <t>944611211</t>
  </si>
  <si>
    <t>Montáž ochranné plachty Příplatek za první a každý další den použití plachty k ceně -1111</t>
  </si>
  <si>
    <t>-1773857350</t>
  </si>
  <si>
    <t>Poznámka k položce:_x000d_
předpokládáná délka doby použití plachty je 2 dny</t>
  </si>
  <si>
    <t>120*2</t>
  </si>
  <si>
    <t>944611811</t>
  </si>
  <si>
    <t>Demontáž ochranné plachty zavěšené na konstrukci lešení z textilie z umělých vláken</t>
  </si>
  <si>
    <t>-1216287935</t>
  </si>
  <si>
    <t>952904141</t>
  </si>
  <si>
    <t>Čištění mostních objektů pročištění odvodňovačů ve zdivu</t>
  </si>
  <si>
    <t>1583536987</t>
  </si>
  <si>
    <t xml:space="preserve">Poznámka k souboru cen:_x000d_
1. Množství měrných jednotek se určuje:_x000d_
a) u otvorů, vtoků a výtoků v m3 jejich objemu,_x000d_
b) u odvodňovačů v m jejich délky._x000d_
</t>
  </si>
  <si>
    <t>u opěry č.1:</t>
  </si>
  <si>
    <t>2*2,3</t>
  </si>
  <si>
    <t>977151124</t>
  </si>
  <si>
    <t>Jádrové vrty diamantovými korunkami do stavebních materiálů (železobetonu, betonu, cihel, obkladů, dlažeb, kamene) průměru přes 150 do 180 mm</t>
  </si>
  <si>
    <t>-163936682</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</si>
  <si>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</si>
  <si>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v místě pilíře skrz průčelí pro střechovité odvodnění žlabu kolejového lože:</t>
  </si>
  <si>
    <t>2*1,8</t>
  </si>
  <si>
    <t>985131211</t>
  </si>
  <si>
    <t>Očištění ploch stěn, rubu kleneb a podlah tryskání pískem sušeným</t>
  </si>
  <si>
    <t>1194737353</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</si>
  <si>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</si>
  <si>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 xml:space="preserve">Poznámka k položce:_x000d_
_x000d_
</t>
  </si>
  <si>
    <t>žlab kolejového lože:</t>
  </si>
  <si>
    <t>(7,35+2*0,65)*46,5</t>
  </si>
  <si>
    <t>985311311</t>
  </si>
  <si>
    <t>Reprofilace betonu sanačními maltami na cementové bázi ručně rubu kleneb a podlah, tloušťky do 10 mm</t>
  </si>
  <si>
    <t>1673945621</t>
  </si>
  <si>
    <t xml:space="preserve">Poznámka k souboru cen:_x000d_
1. Ceny pro danou tloušťku jsou určeny pro nanášení sanačních malt v jakémkoliv počtu vrstev._x000d_
2. V cenách nejsou započteny náklady na:_x000d_
a) odstranění degradovaného betonu, které se oceňují cenami souborů cen 985 11-21 Odsekání degradovaného betonu a 985 12-1 Tryskání degradovaného betonu,_x000d_
b) očištění povrchu betonu, které se oceňují cenami souboru cen 985 13 Očištění ploch,_x000d_
c) ochranný nátěr povrchu reprofilovaného betonu, které se oceňují cenami souboru cen 985 32-4 Ochranný nátěr betonu,_x000d_
d) uzavírací stěrku; tyto náklady se oceňují cenami souboru cen 985 31-21 Stěrka k vyrovnání ploch reprofilovaného betonu,_x000d_
e) případné vyztužení reprofilovaných vrstev svařovanými sítěmi, které se oceňují cenami souboru cen 985 56-2 Výztuž stříkaného betonu ze svařovaných sítí._x000d_
</t>
  </si>
  <si>
    <t>odhad 25% očištěné nosné konstrukce:</t>
  </si>
  <si>
    <t>402,225*0,25</t>
  </si>
  <si>
    <t>985311312</t>
  </si>
  <si>
    <t>Reprofilace betonu sanačními maltami na cementové bázi ručně rubu kleneb a podlah, tloušťky přes 10 do 20 mm</t>
  </si>
  <si>
    <t>931651833</t>
  </si>
  <si>
    <t>985323111</t>
  </si>
  <si>
    <t>Spojovací můstek reprofilovaného betonu na cementové bázi, tloušťky 1 mm</t>
  </si>
  <si>
    <t>937220012</t>
  </si>
  <si>
    <t>odhad 50% očištěné nosné konstrukce:</t>
  </si>
  <si>
    <t>402,225*0,50</t>
  </si>
  <si>
    <t>997</t>
  </si>
  <si>
    <t>Přesun sutě</t>
  </si>
  <si>
    <t>997013802</t>
  </si>
  <si>
    <t>Poplatek za uložení stavebního odpadu na skládce (skládkovné) z armovaného betonu zatříděného do Katalogu odpadů pod kódem 170 101</t>
  </si>
  <si>
    <t>1122877926</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</si>
  <si>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</si>
  <si>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z vrtů v místě pilíře:</t>
  </si>
  <si>
    <t>0,364</t>
  </si>
  <si>
    <t>997013841</t>
  </si>
  <si>
    <t>Poplatek za uložení stavebního odpadu na skládce (skládkovné) odpadního materiálu po otryskávání bez obsahu nebezpečných látek zatříděného do Katalogu odpadů pod kódem 120 117</t>
  </si>
  <si>
    <t>-1264129354</t>
  </si>
  <si>
    <t>z tryskání nosné konstrukce:</t>
  </si>
  <si>
    <t>19,307</t>
  </si>
  <si>
    <t>997211511</t>
  </si>
  <si>
    <t>Vodorovná doprava suti nebo vybouraných hmot suti se složením a hrubým urovnáním, na vzdálenost do 1 km</t>
  </si>
  <si>
    <t>-1915541029</t>
  </si>
  <si>
    <t xml:space="preserve">Poznámka k souboru cen:_x000d_
1. Ceny nelze použít pro vodorovnou dopravu po železnici, po vodě nebo neobvyklými dopravními prostředky._x000d_
2. Je-li na dopravní dráze pro vodorovnou dopravu překážka, pro kterou je nutné překládat suť nebo vybourané hmoty z jednoho obvyklého dopravního prostředku na jiný, oceňuje se tato lomená doprava v každém úseku samostatně._x000d_
</t>
  </si>
  <si>
    <t>0,364+19,307</t>
  </si>
  <si>
    <t>997211519</t>
  </si>
  <si>
    <t>Vodorovná doprava suti nebo vybouraných hmot suti se složením a hrubým urovnáním, na vzdálenost Příplatek k ceně za každý další i započatý 1 km přes 1 km</t>
  </si>
  <si>
    <t>-794354113</t>
  </si>
  <si>
    <t>19,671*9</t>
  </si>
  <si>
    <t>997211611</t>
  </si>
  <si>
    <t>Nakládání suti nebo vybouraných hmot na dopravní prostředky pro vodorovnou dopravu suti</t>
  </si>
  <si>
    <t>145211054</t>
  </si>
  <si>
    <t>998</t>
  </si>
  <si>
    <t>Přesun hmot</t>
  </si>
  <si>
    <t>998212111</t>
  </si>
  <si>
    <t>Přesun hmot pro mosty zděné, betonové monolitické, spřažené ocelobetonové nebo kovové vodorovná dopravní vzdálenost do 100 m výška mostu do 20 m</t>
  </si>
  <si>
    <t>730146366</t>
  </si>
  <si>
    <t xml:space="preserve">Poznámka k souboru cen:_x000d_
1. Ceny nelze použít pro oceňování přesunu hmot ocelových mostních konstrukcí oceňovaných cenami katalogů montážních prací; tento přesun se oceňuje individuálně._x000d_
2. Přesun betonu do mostní konstrukce je zahrnut v cenách betonáže, které obsahují i ukládku betonu do konstrukce (čerpadlem betonu nebo jeřábem s kontejnerem). U betonů je proto uvedena nulová hmotnost, tzn. že hmotnost betonů nevstupuje do výpočtu přesunu hmot._x000d_
</t>
  </si>
  <si>
    <t xml:space="preserve">Poznámka k položce:_x000d_
dobrý přístup k mostu, u silnice, v Litvínově_x000d_
</t>
  </si>
  <si>
    <t>PSV</t>
  </si>
  <si>
    <t>Práce a dodávky PSV</t>
  </si>
  <si>
    <t>711</t>
  </si>
  <si>
    <t>Izolace proti vodě, vlhkosti a plynům</t>
  </si>
  <si>
    <t>711-R00</t>
  </si>
  <si>
    <t>Dodávka + montáž vodotěsné izolace schváleného typu - SVI (přípravná, vodotěsná a ochranná vrstva)</t>
  </si>
  <si>
    <t>1111687508</t>
  </si>
  <si>
    <t>žlab kolejového lože na nosné konstrukci:</t>
  </si>
  <si>
    <t>na beton. deskách v předpolí mostu:</t>
  </si>
  <si>
    <t>188,5*1,1</t>
  </si>
  <si>
    <t>711-R01</t>
  </si>
  <si>
    <t>Dodávka + montáž přichycení SVI nerezovou lištou včetně navrtání, osazení hmoždinek a zatmelení</t>
  </si>
  <si>
    <t>-570337937</t>
  </si>
  <si>
    <t>k římsám nosné konstrukce:</t>
  </si>
  <si>
    <t>2*46,5</t>
  </si>
  <si>
    <t>998711202</t>
  </si>
  <si>
    <t>Přesun hmot pro izolace proti vodě, vlhkosti a plynům stanovený procentní sazbou (%) z ceny vodorovná dopravní vzdálenost do 50 m v objektech výšky přes 6 do 12 m</t>
  </si>
  <si>
    <t>-82579596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</si>
  <si>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</si>
  <si>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Č22 - ZRN - km 55,652</t>
  </si>
  <si>
    <t>-2100773850</t>
  </si>
  <si>
    <t>-2024497949</t>
  </si>
  <si>
    <t>60*0,02</t>
  </si>
  <si>
    <t>1908246803</t>
  </si>
  <si>
    <t>-1838951451</t>
  </si>
  <si>
    <t>-1411634206</t>
  </si>
  <si>
    <t>(4+7,3)/2*6*(0,22*0,5+0,15+0,1)*2</t>
  </si>
  <si>
    <t>2*9*0,75</t>
  </si>
  <si>
    <t>700759837</t>
  </si>
  <si>
    <t>37,908/2</t>
  </si>
  <si>
    <t>1739015808</t>
  </si>
  <si>
    <t>(7,3+1)+(4+1)</t>
  </si>
  <si>
    <t>1016848766</t>
  </si>
  <si>
    <t>-827214778</t>
  </si>
  <si>
    <t>355740523</t>
  </si>
  <si>
    <t>(4+7,3)/2*6*2</t>
  </si>
  <si>
    <t>-363163072</t>
  </si>
  <si>
    <t>37,908*2</t>
  </si>
  <si>
    <t>1761712305</t>
  </si>
  <si>
    <t>37,908-67,8*0,1-10,7</t>
  </si>
  <si>
    <t>1913502956</t>
  </si>
  <si>
    <t>20,428*1,8</t>
  </si>
  <si>
    <t>1383378599</t>
  </si>
  <si>
    <t>-1867479976</t>
  </si>
  <si>
    <t>1797572618</t>
  </si>
  <si>
    <t>2050396080</t>
  </si>
  <si>
    <t>8,0*2</t>
  </si>
  <si>
    <t>1632061995</t>
  </si>
  <si>
    <t>2*7,3*0,15</t>
  </si>
  <si>
    <t>2*6*0,15</t>
  </si>
  <si>
    <t>-1164625835</t>
  </si>
  <si>
    <t>1472057760</t>
  </si>
  <si>
    <t>552612007</t>
  </si>
  <si>
    <t>-110092104</t>
  </si>
  <si>
    <t>2*67,8*7,9*1,1/1000</t>
  </si>
  <si>
    <t>1657377023</t>
  </si>
  <si>
    <t>611668676</t>
  </si>
  <si>
    <t>(4+7,3)/2*6*2*0,15</t>
  </si>
  <si>
    <t>-534704393</t>
  </si>
  <si>
    <t>-358686517</t>
  </si>
  <si>
    <t>2*10*2</t>
  </si>
  <si>
    <t>-682676150</t>
  </si>
  <si>
    <t>40*2</t>
  </si>
  <si>
    <t>1413525716</t>
  </si>
  <si>
    <t>-1698177486</t>
  </si>
  <si>
    <t>(2,4+2*0,65)*9,5</t>
  </si>
  <si>
    <t>-1796758178</t>
  </si>
  <si>
    <t>35,150*0,25</t>
  </si>
  <si>
    <t>-1366854411</t>
  </si>
  <si>
    <t>1299209375</t>
  </si>
  <si>
    <t>35,150*0,50</t>
  </si>
  <si>
    <t>-1750097148</t>
  </si>
  <si>
    <t>1,687</t>
  </si>
  <si>
    <t>-502778073</t>
  </si>
  <si>
    <t>942680413</t>
  </si>
  <si>
    <t>1,687*9</t>
  </si>
  <si>
    <t>-1357939959</t>
  </si>
  <si>
    <t>142863682</t>
  </si>
  <si>
    <t>1853342141</t>
  </si>
  <si>
    <t>67,8*1,1</t>
  </si>
  <si>
    <t>336054365</t>
  </si>
  <si>
    <t>2*9,5</t>
  </si>
  <si>
    <t>-1928678993</t>
  </si>
  <si>
    <t>Délka_km</t>
  </si>
  <si>
    <t>Délka opravované koleje a výhybek (RD)</t>
  </si>
  <si>
    <t>0,591</t>
  </si>
  <si>
    <t>O3 - Vedlejší rozpočtové náklady</t>
  </si>
  <si>
    <t>Č31 - VRN - žst.Litvínov</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</si>
  <si>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</si>
  <si>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</si>
  <si>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520586909</t>
  </si>
  <si>
    <t>024101401</t>
  </si>
  <si>
    <t>Inženýrská činnost koordinační a kompletační činnost</t>
  </si>
  <si>
    <t>307190059</t>
  </si>
  <si>
    <t>023113001</t>
  </si>
  <si>
    <t>Projektové práce Technický projekt zajištění PPK s optimalizací nivelety/osy koleje trať jednokolejná - V cenách jsou obsaženy náklady na polohové zaměření, nivelaci, ověření párových zajišťovacích značek, zpracování projektu zajištění PPK, zpracování projektu zajištění dle předpisu SŽDC S3, díl III a štítky. PPK=prostorová poloha koleje</t>
  </si>
  <si>
    <t>310447348</t>
  </si>
  <si>
    <t>Poznámka k souboru cen:_x000d_
V cenách jsou obsaženy náklady na polohové zaměření, nivelaci, ověření párových zajišťovacích značek, zpracování projektu zajištění PPK, zpracování projektu zajištění dle předpisu SŽDC S3, díl III a štítky. PPK=prostorová poloha koleje</t>
  </si>
  <si>
    <t>"km "0,457+0,003+0,131</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</si>
  <si>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</si>
  <si>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</si>
  <si>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568660737</t>
  </si>
  <si>
    <t>Poznámka k souboru cen:_x000d_
V ceně jsou započteny náklady na vyhotovení projektové dokumentace podle požadavku objednatele v rozsahu pro ohlášení : 1) Technická zpráva; 2) Situace; 3) Podélný profil; 4) Vytyčovací výkres; 5) Seznam souřadnic vytyčovacích bodů.</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</si>
  <si>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</si>
  <si>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</si>
  <si>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1234550658</t>
  </si>
  <si>
    <t>Poznámka k souboru cen:_x000d_
V sazbě jsou započteny náklady na vyhledání trasy detektorem, zaměření a zobrazení trasy a předání výstupu zaměření. V sazbě nejsou obsaženy náklady na vytýčení sítí ve správě provozovatele.</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</si>
  <si>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</si>
  <si>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</si>
  <si>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-1622780798</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</si>
  <si>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</si>
  <si>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022101011</t>
  </si>
  <si>
    <t>Geodetické práce Geodetické práce v průběhu opravy</t>
  </si>
  <si>
    <t>1289568459</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</si>
  <si>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</si>
  <si>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</si>
  <si>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1024</t>
  </si>
  <si>
    <t>1363300844</t>
  </si>
  <si>
    <t>Poznámka k souboru cen:_x000d_
V ceně jsou započteny náklady na doplňující rozbor kameniva nebo KL pro objasnění kontaminace ropnými látkami akreditovanou laboratoří včetně vyhodnocení a předání zprávy o výsledku.</t>
  </si>
  <si>
    <t>011101001</t>
  </si>
  <si>
    <t>Finanční náklady pojistné</t>
  </si>
  <si>
    <t>-1582699228</t>
  </si>
  <si>
    <t>Č32 - VRN - km 55,600</t>
  </si>
  <si>
    <t xml:space="preserve">    VRN1 - Průzkumné, geodetické a projektové práce</t>
  </si>
  <si>
    <t xml:space="preserve">    VRN3 - Zařízení staveniště</t>
  </si>
  <si>
    <t xml:space="preserve">    VRN4 - Inženýrská činnost</t>
  </si>
  <si>
    <t>VRN1</t>
  </si>
  <si>
    <t>Průzkumné, geodetické a projektové práce</t>
  </si>
  <si>
    <t>012103000</t>
  </si>
  <si>
    <t>Průzkumné, geodetické a projektové práce geodetické práce před výstavbou</t>
  </si>
  <si>
    <t>kpl</t>
  </si>
  <si>
    <t>944975864</t>
  </si>
  <si>
    <t>Poznámka k položce:_x000d_
Vytyčení dotčených inženýrských sítí včetně zajištění dohledu správce sítí při provádění stavebních prací v blízkosti sítí.</t>
  </si>
  <si>
    <t>013002000</t>
  </si>
  <si>
    <t>Projektové práce</t>
  </si>
  <si>
    <t>-1662551027</t>
  </si>
  <si>
    <t xml:space="preserve">Poznámka k položce:_x000d_
Zpracování dokumentace zhotovitele (izolace a odvodnění), zpracování dokumentace skutečného provedení stavby - 2x (v trvalém tisku i digitálně), netřeba přes bodové pole SŽG._x000d_
</t>
  </si>
  <si>
    <t>VRN3</t>
  </si>
  <si>
    <t>Zařízení staveniště</t>
  </si>
  <si>
    <t>030001000</t>
  </si>
  <si>
    <t>75302631</t>
  </si>
  <si>
    <t>Poznámka k položce:_x000d_
Dodávky vody a energie, příjezdové komunikace včetně příp. omezení provozu a dopravního značení, příp. pronájmy pozemků, střežení pracoviště, uvedení pozemků do původního stavu, včetně přípravy a likvidace staveniště. Dobrý přístup k mostu, u silnice, v Litvínově.</t>
  </si>
  <si>
    <t>VRN4</t>
  </si>
  <si>
    <t>Inženýrská činnost</t>
  </si>
  <si>
    <t>043134000</t>
  </si>
  <si>
    <t>Zkoušky zatěžovací</t>
  </si>
  <si>
    <t>-663959668</t>
  </si>
  <si>
    <t>Poznámka k položce:_x000d_
Statická zatěžovací zkouška pláně (vhodné v místě příčného odvodnění)</t>
  </si>
  <si>
    <t>ve 2.TK:</t>
  </si>
  <si>
    <t>Č33 - VRN - km 55,652</t>
  </si>
  <si>
    <t>2037964623</t>
  </si>
  <si>
    <t>1018760550</t>
  </si>
  <si>
    <t>-2073332255</t>
  </si>
  <si>
    <t>75035150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</si>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</sst>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sz val="8"/>
      <color rgb="FF000000"/>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7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7"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0" fontId="0" fillId="0" borderId="0" xfId="0" applyFont="1" applyAlignment="1" applyProtection="1">
      <alignment horizontal="left" vertical="top"/>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9"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4"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4" fillId="0" borderId="0" xfId="0" applyFont="1" applyAlignment="1">
      <alignment horizontal="left" vertical="center"/>
    </xf>
    <xf numFmtId="0" fontId="28" fillId="0" borderId="0" xfId="1" applyFont="1" applyAlignment="1">
      <alignment horizontal="center" vertical="center"/>
    </xf>
    <xf numFmtId="0" fontId="5" fillId="0" borderId="3" xfId="0" applyFont="1" applyBorder="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0" xfId="0" applyProtection="1">
      <protection locked="0"/>
    </xf>
    <xf numFmtId="0" fontId="31"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3" fillId="0" borderId="0" xfId="0" applyNumberFormat="1" applyFont="1" applyAlignment="1" applyProtection="1"/>
    <xf numFmtId="166" fontId="33" fillId="0" borderId="12" xfId="0" applyNumberFormat="1" applyFont="1" applyBorder="1" applyAlignment="1" applyProtection="1"/>
    <xf numFmtId="166" fontId="33" fillId="0" borderId="13" xfId="0" applyNumberFormat="1" applyFont="1" applyBorder="1" applyAlignment="1" applyProtection="1"/>
    <xf numFmtId="4" fontId="19"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4"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6"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0" fillId="2" borderId="22" xfId="0" applyNumberFormat="1" applyFont="1" applyFill="1" applyBorder="1" applyAlignment="1" applyProtection="1">
      <alignment vertical="center"/>
      <protection locked="0"/>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1" fillId="2" borderId="19" xfId="0" applyFont="1" applyFill="1" applyBorder="1" applyAlignment="1" applyProtection="1">
      <alignment horizontal="left" vertical="center"/>
      <protection locked="0"/>
    </xf>
    <xf numFmtId="0" fontId="1" fillId="0" borderId="20" xfId="0" applyFont="1" applyBorder="1" applyAlignment="1" applyProtection="1">
      <alignment horizontal="center" vertical="center"/>
    </xf>
    <xf numFmtId="166" fontId="1" fillId="0" borderId="20" xfId="0" applyNumberFormat="1" applyFont="1" applyBorder="1" applyAlignment="1" applyProtection="1">
      <alignment vertical="center"/>
    </xf>
    <xf numFmtId="166" fontId="1" fillId="0" borderId="21" xfId="0" applyNumberFormat="1" applyFont="1" applyBorder="1" applyAlignment="1" applyProtection="1">
      <alignment vertical="center"/>
    </xf>
    <xf numFmtId="0" fontId="0" fillId="0" borderId="0" xfId="0" applyAlignment="1">
      <alignment vertical="top"/>
    </xf>
    <xf numFmtId="0" fontId="37" fillId="0" borderId="23" xfId="0" applyFont="1" applyBorder="1" applyAlignment="1">
      <alignment vertical="center" wrapText="1"/>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horizontal="center" vertical="center" wrapText="1"/>
    </xf>
    <xf numFmtId="0" fontId="38"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6"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27" xfId="0" applyFont="1" applyBorder="1" applyAlignment="1">
      <alignment horizontal="left" vertical="center" wrapText="1"/>
    </xf>
    <xf numFmtId="0" fontId="40" fillId="0" borderId="27" xfId="0" applyFont="1" applyBorder="1" applyAlignment="1">
      <alignment horizontal="left" vertical="center" wrapText="1"/>
    </xf>
    <xf numFmtId="0" fontId="40" fillId="0" borderId="26" xfId="0" applyFont="1" applyBorder="1" applyAlignment="1">
      <alignment vertical="center" wrapText="1"/>
    </xf>
    <xf numFmtId="0" fontId="40" fillId="0" borderId="27" xfId="0" applyFont="1" applyBorder="1" applyAlignment="1">
      <alignment vertical="center" wrapText="1"/>
    </xf>
    <xf numFmtId="0" fontId="40" fillId="0" borderId="27" xfId="0" applyFont="1" applyBorder="1" applyAlignment="1">
      <alignment horizontal="left" vertical="center"/>
    </xf>
    <xf numFmtId="0" fontId="40" fillId="0" borderId="27" xfId="0" applyFont="1" applyBorder="1" applyAlignment="1">
      <alignment vertical="center"/>
    </xf>
    <xf numFmtId="49" fontId="40" fillId="0" borderId="27" xfId="0" applyNumberFormat="1" applyFont="1" applyBorder="1" applyAlignment="1">
      <alignment horizontal="left" vertical="center" wrapText="1"/>
    </xf>
    <xf numFmtId="49" fontId="40" fillId="0" borderId="27"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27" xfId="0" applyFont="1" applyBorder="1" applyAlignment="1">
      <alignment vertical="top"/>
    </xf>
    <xf numFmtId="0" fontId="37" fillId="0" borderId="0" xfId="0" applyFont="1" applyAlignment="1">
      <alignment vertical="top"/>
    </xf>
    <xf numFmtId="0" fontId="37" fillId="0" borderId="23" xfId="0" applyFont="1" applyBorder="1" applyAlignment="1">
      <alignment horizontal="left" vertical="center"/>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8" fillId="0" borderId="27" xfId="0" applyFont="1" applyBorder="1" applyAlignment="1">
      <alignment horizontal="center" vertical="center"/>
    </xf>
    <xf numFmtId="0" fontId="37" fillId="0" borderId="28" xfId="0" applyFont="1" applyBorder="1" applyAlignment="1">
      <alignment horizontal="left" vertical="center"/>
    </xf>
    <xf numFmtId="0" fontId="39" fillId="0" borderId="27"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27" xfId="0" applyFont="1" applyBorder="1" applyAlignment="1">
      <alignment horizontal="left" vertical="center"/>
    </xf>
    <xf numFmtId="0" fontId="40" fillId="0" borderId="0" xfId="0" applyFont="1" applyAlignment="1">
      <alignment horizontal="left" vertical="center"/>
    </xf>
    <xf numFmtId="0" fontId="40" fillId="0" borderId="27" xfId="0" applyFont="1" applyBorder="1" applyAlignment="1">
      <alignment horizontal="center" vertical="center"/>
    </xf>
    <xf numFmtId="0" fontId="40" fillId="0" borderId="26" xfId="0" applyFont="1" applyBorder="1" applyAlignment="1">
      <alignment horizontal="left" vertical="center"/>
    </xf>
    <xf numFmtId="0" fontId="40" fillId="0" borderId="27" xfId="0" applyFont="1" applyFill="1" applyBorder="1" applyAlignment="1">
      <alignment horizontal="left" vertical="center"/>
    </xf>
    <xf numFmtId="0" fontId="40" fillId="0" borderId="27"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27" xfId="0" applyFont="1" applyBorder="1" applyAlignment="1">
      <alignment horizontal="left" vertical="center"/>
    </xf>
    <xf numFmtId="0" fontId="41" fillId="0" borderId="27" xfId="0" applyFont="1" applyBorder="1" applyAlignment="1">
      <alignment horizontal="left" vertical="center"/>
    </xf>
    <xf numFmtId="0" fontId="42" fillId="0" borderId="27" xfId="0" applyFont="1" applyBorder="1" applyAlignment="1">
      <alignment horizontal="left" vertical="center"/>
    </xf>
    <xf numFmtId="0" fontId="40" fillId="0" borderId="29" xfId="0" applyFont="1" applyBorder="1" applyAlignment="1">
      <alignment horizontal="left" vertical="center"/>
    </xf>
    <xf numFmtId="0" fontId="37" fillId="0" borderId="27" xfId="0" applyFont="1" applyBorder="1" applyAlignment="1">
      <alignment horizontal="left" vertical="center" wrapText="1"/>
    </xf>
    <xf numFmtId="0" fontId="40" fillId="0" borderId="27" xfId="0" applyFont="1" applyBorder="1" applyAlignment="1">
      <alignment horizontal="center" vertical="center" wrapText="1"/>
    </xf>
    <xf numFmtId="0" fontId="37" fillId="0" borderId="23" xfId="0" applyFont="1" applyBorder="1" applyAlignment="1">
      <alignment horizontal="left"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8" xfId="0" applyFont="1" applyBorder="1" applyAlignment="1">
      <alignment horizontal="left" vertical="center" wrapText="1"/>
    </xf>
    <xf numFmtId="0" fontId="42" fillId="0" borderId="26" xfId="0" applyFont="1" applyBorder="1" applyAlignment="1">
      <alignment horizontal="left" vertical="center" wrapText="1"/>
    </xf>
    <xf numFmtId="0" fontId="42" fillId="0" borderId="28" xfId="0" applyFont="1" applyBorder="1" applyAlignment="1">
      <alignment horizontal="left" vertical="center" wrapText="1"/>
    </xf>
    <xf numFmtId="0" fontId="40" fillId="0" borderId="26"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27" xfId="0" applyFont="1" applyBorder="1" applyAlignment="1">
      <alignment horizontal="left" vertical="top"/>
    </xf>
    <xf numFmtId="0" fontId="40" fillId="0" borderId="27"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27"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27" xfId="0" applyBorder="1" applyAlignment="1">
      <alignment vertical="top"/>
    </xf>
    <xf numFmtId="49" fontId="40" fillId="0" borderId="27"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6" xfId="0" applyFont="1" applyBorder="1" applyAlignment="1">
      <alignment vertical="top"/>
    </xf>
    <xf numFmtId="0" fontId="37" fillId="0" borderId="28" xfId="0" applyFont="1" applyBorder="1" applyAlignment="1">
      <alignment vertical="top"/>
    </xf>
    <xf numFmtId="0" fontId="37" fillId="0" borderId="27" xfId="0" applyFont="1" applyBorder="1" applyAlignment="1">
      <alignment horizontal="center" vertical="center"/>
    </xf>
    <xf numFmtId="0" fontId="37" fillId="0" borderId="27"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7" t="s">
        <v>0</v>
      </c>
      <c r="AZ1" s="17" t="s">
        <v>1</v>
      </c>
      <c r="BA1" s="17" t="s">
        <v>2</v>
      </c>
      <c r="BB1" s="17" t="s">
        <v>3</v>
      </c>
      <c r="BT1" s="17" t="s">
        <v>4</v>
      </c>
      <c r="BU1" s="17" t="s">
        <v>4</v>
      </c>
      <c r="BV1" s="17" t="s">
        <v>5</v>
      </c>
    </row>
    <row r="2" ht="36.96" customHeight="1">
      <c r="BS2" s="18" t="s">
        <v>6</v>
      </c>
      <c r="BT2" s="18" t="s">
        <v>7</v>
      </c>
    </row>
    <row r="3"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35</v>
      </c>
      <c r="AO11" s="23"/>
      <c r="AP11" s="23"/>
      <c r="AQ11" s="23"/>
      <c r="AR11" s="21"/>
      <c r="BE11" s="32"/>
      <c r="BS11" s="18" t="s">
        <v>6</v>
      </c>
    </row>
    <row r="12"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ht="12" customHeight="1">
      <c r="B13" s="22"/>
      <c r="C13" s="23"/>
      <c r="D13" s="33"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37</v>
      </c>
      <c r="AO13" s="23"/>
      <c r="AP13" s="23"/>
      <c r="AQ13" s="23"/>
      <c r="AR13" s="21"/>
      <c r="BE13" s="32"/>
      <c r="BS13" s="18" t="s">
        <v>6</v>
      </c>
    </row>
    <row r="14">
      <c r="B14" s="22"/>
      <c r="C14" s="23"/>
      <c r="D14" s="23"/>
      <c r="E14" s="36" t="s">
        <v>37</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37</v>
      </c>
      <c r="AO14" s="23"/>
      <c r="AP14" s="23"/>
      <c r="AQ14" s="23"/>
      <c r="AR14" s="21"/>
      <c r="BE14" s="32"/>
      <c r="BS14" s="18" t="s">
        <v>6</v>
      </c>
    </row>
    <row r="15"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ht="12" customHeight="1">
      <c r="B16" s="22"/>
      <c r="C16" s="23"/>
      <c r="D16" s="33"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35</v>
      </c>
      <c r="AO16" s="23"/>
      <c r="AP16" s="23"/>
      <c r="AQ16" s="23"/>
      <c r="AR16" s="21"/>
      <c r="BE16" s="32"/>
      <c r="BS16" s="18" t="s">
        <v>4</v>
      </c>
    </row>
    <row r="17" ht="18.48" customHeight="1">
      <c r="B17" s="22"/>
      <c r="C17" s="23"/>
      <c r="D17" s="23"/>
      <c r="E17" s="28" t="s">
        <v>39</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35</v>
      </c>
      <c r="AO17" s="23"/>
      <c r="AP17" s="23"/>
      <c r="AQ17" s="23"/>
      <c r="AR17" s="21"/>
      <c r="BE17" s="32"/>
      <c r="BS17" s="18" t="s">
        <v>40</v>
      </c>
    </row>
    <row r="18"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ht="12" customHeight="1">
      <c r="B19" s="22"/>
      <c r="C19" s="23"/>
      <c r="D19" s="33" t="s">
        <v>41</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35</v>
      </c>
      <c r="AO19" s="23"/>
      <c r="AP19" s="23"/>
      <c r="AQ19" s="23"/>
      <c r="AR19" s="21"/>
      <c r="BE19" s="32"/>
      <c r="BS19" s="18" t="s">
        <v>6</v>
      </c>
    </row>
    <row r="20" ht="18.48" customHeight="1">
      <c r="B20" s="22"/>
      <c r="C20" s="23"/>
      <c r="D20" s="23"/>
      <c r="E20" s="28" t="s">
        <v>42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35</v>
      </c>
      <c r="AO20" s="23"/>
      <c r="AP20" s="23"/>
      <c r="AQ20" s="23"/>
      <c r="AR20" s="21"/>
      <c r="BE20" s="32"/>
      <c r="BS20" s="18" t="s">
        <v>4</v>
      </c>
    </row>
    <row r="2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ht="12" customHeight="1">
      <c r="B22" s="22"/>
      <c r="C22" s="23"/>
      <c r="D22" s="33" t="s">
        <v>43</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ht="45" customHeight="1">
      <c r="B23" s="22"/>
      <c r="C23" s="23"/>
      <c r="D23" s="23"/>
      <c r="E23" s="38" t="s">
        <v>44</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1" customFormat="1" ht="25.92" customHeight="1">
      <c r="B26" s="40"/>
      <c r="C26" s="41"/>
      <c r="D26" s="42" t="s">
        <v>45</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13597495.99</v>
      </c>
      <c r="AL26" s="43"/>
      <c r="AM26" s="43"/>
      <c r="AN26" s="43"/>
      <c r="AO26" s="43"/>
      <c r="AP26" s="41"/>
      <c r="AQ26" s="41"/>
      <c r="AR26" s="45"/>
      <c r="BE26" s="32"/>
    </row>
    <row r="27" s="1" customFormat="1" ht="6.96" customHeight="1">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1" customFormat="1">
      <c r="B28" s="40"/>
      <c r="C28" s="41"/>
      <c r="D28" s="41"/>
      <c r="E28" s="41"/>
      <c r="F28" s="41"/>
      <c r="G28" s="41"/>
      <c r="H28" s="41"/>
      <c r="I28" s="41"/>
      <c r="J28" s="41"/>
      <c r="K28" s="41"/>
      <c r="L28" s="46" t="s">
        <v>46</v>
      </c>
      <c r="M28" s="46"/>
      <c r="N28" s="46"/>
      <c r="O28" s="46"/>
      <c r="P28" s="46"/>
      <c r="Q28" s="41"/>
      <c r="R28" s="41"/>
      <c r="S28" s="41"/>
      <c r="T28" s="41"/>
      <c r="U28" s="41"/>
      <c r="V28" s="41"/>
      <c r="W28" s="46" t="s">
        <v>47</v>
      </c>
      <c r="X28" s="46"/>
      <c r="Y28" s="46"/>
      <c r="Z28" s="46"/>
      <c r="AA28" s="46"/>
      <c r="AB28" s="46"/>
      <c r="AC28" s="46"/>
      <c r="AD28" s="46"/>
      <c r="AE28" s="46"/>
      <c r="AF28" s="41"/>
      <c r="AG28" s="41"/>
      <c r="AH28" s="41"/>
      <c r="AI28" s="41"/>
      <c r="AJ28" s="41"/>
      <c r="AK28" s="46" t="s">
        <v>48</v>
      </c>
      <c r="AL28" s="46"/>
      <c r="AM28" s="46"/>
      <c r="AN28" s="46"/>
      <c r="AO28" s="46"/>
      <c r="AP28" s="41"/>
      <c r="AQ28" s="41"/>
      <c r="AR28" s="45"/>
      <c r="BE28" s="32"/>
    </row>
    <row r="29" hidden="1" s="2" customFormat="1" ht="14.4" customHeight="1">
      <c r="B29" s="47"/>
      <c r="C29" s="48"/>
      <c r="D29" s="33" t="s">
        <v>49</v>
      </c>
      <c r="E29" s="48"/>
      <c r="F29" s="33" t="s">
        <v>50</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32"/>
    </row>
    <row r="30" hidden="1" s="2" customFormat="1" ht="14.4" customHeight="1">
      <c r="B30" s="47"/>
      <c r="C30" s="48"/>
      <c r="D30" s="48"/>
      <c r="E30" s="48"/>
      <c r="F30" s="33" t="s">
        <v>51</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32"/>
    </row>
    <row r="31" s="2" customFormat="1" ht="14.4" customHeight="1">
      <c r="B31" s="47"/>
      <c r="C31" s="48"/>
      <c r="D31" s="33" t="s">
        <v>49</v>
      </c>
      <c r="E31" s="48"/>
      <c r="F31" s="33" t="s">
        <v>52</v>
      </c>
      <c r="G31" s="48"/>
      <c r="H31" s="48"/>
      <c r="I31" s="48"/>
      <c r="J31" s="48"/>
      <c r="K31" s="48"/>
      <c r="L31" s="49">
        <v>0.20999999999999999</v>
      </c>
      <c r="M31" s="48"/>
      <c r="N31" s="48"/>
      <c r="O31" s="48"/>
      <c r="P31" s="48"/>
      <c r="Q31" s="48"/>
      <c r="R31" s="48"/>
      <c r="S31" s="48"/>
      <c r="T31" s="48"/>
      <c r="U31" s="48"/>
      <c r="V31" s="48"/>
      <c r="W31" s="50">
        <f>ROUND(BB54, 2)</f>
        <v>13597495.99</v>
      </c>
      <c r="X31" s="48"/>
      <c r="Y31" s="48"/>
      <c r="Z31" s="48"/>
      <c r="AA31" s="48"/>
      <c r="AB31" s="48"/>
      <c r="AC31" s="48"/>
      <c r="AD31" s="48"/>
      <c r="AE31" s="48"/>
      <c r="AF31" s="48"/>
      <c r="AG31" s="48"/>
      <c r="AH31" s="48"/>
      <c r="AI31" s="48"/>
      <c r="AJ31" s="48"/>
      <c r="AK31" s="50">
        <v>0</v>
      </c>
      <c r="AL31" s="48"/>
      <c r="AM31" s="48"/>
      <c r="AN31" s="48"/>
      <c r="AO31" s="48"/>
      <c r="AP31" s="48"/>
      <c r="AQ31" s="48"/>
      <c r="AR31" s="51"/>
      <c r="BE31" s="32"/>
    </row>
    <row r="32" s="2" customFormat="1" ht="14.4" customHeight="1">
      <c r="B32" s="47"/>
      <c r="C32" s="48"/>
      <c r="D32" s="48"/>
      <c r="E32" s="48"/>
      <c r="F32" s="33" t="s">
        <v>53</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32"/>
    </row>
    <row r="33" hidden="1" s="2" customFormat="1" ht="14.4" customHeight="1">
      <c r="B33" s="47"/>
      <c r="C33" s="48"/>
      <c r="D33" s="48"/>
      <c r="E33" s="48"/>
      <c r="F33" s="33" t="s">
        <v>54</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row>
    <row r="34" s="1" customFormat="1" ht="6.96" customHeight="1">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row>
    <row r="35" s="1" customFormat="1" ht="25.92" customHeight="1">
      <c r="B35" s="40"/>
      <c r="C35" s="52"/>
      <c r="D35" s="53" t="s">
        <v>55</v>
      </c>
      <c r="E35" s="54"/>
      <c r="F35" s="54"/>
      <c r="G35" s="54"/>
      <c r="H35" s="54"/>
      <c r="I35" s="54"/>
      <c r="J35" s="54"/>
      <c r="K35" s="54"/>
      <c r="L35" s="54"/>
      <c r="M35" s="54"/>
      <c r="N35" s="54"/>
      <c r="O35" s="54"/>
      <c r="P35" s="54"/>
      <c r="Q35" s="54"/>
      <c r="R35" s="54"/>
      <c r="S35" s="54"/>
      <c r="T35" s="55" t="s">
        <v>56</v>
      </c>
      <c r="U35" s="54"/>
      <c r="V35" s="54"/>
      <c r="W35" s="54"/>
      <c r="X35" s="56" t="s">
        <v>57</v>
      </c>
      <c r="Y35" s="54"/>
      <c r="Z35" s="54"/>
      <c r="AA35" s="54"/>
      <c r="AB35" s="54"/>
      <c r="AC35" s="54"/>
      <c r="AD35" s="54"/>
      <c r="AE35" s="54"/>
      <c r="AF35" s="54"/>
      <c r="AG35" s="54"/>
      <c r="AH35" s="54"/>
      <c r="AI35" s="54"/>
      <c r="AJ35" s="54"/>
      <c r="AK35" s="57">
        <f>SUM(AK26:AK33)</f>
        <v>13597495.99</v>
      </c>
      <c r="AL35" s="54"/>
      <c r="AM35" s="54"/>
      <c r="AN35" s="54"/>
      <c r="AO35" s="58"/>
      <c r="AP35" s="52"/>
      <c r="AQ35" s="52"/>
      <c r="AR35" s="45"/>
    </row>
    <row r="36" s="1" customFormat="1" ht="6.96" customHeight="1">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row>
    <row r="37" s="1" customFormat="1" ht="6.96" customHeight="1">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5"/>
    </row>
    <row r="41" s="1" customFormat="1" ht="6.96" customHeight="1">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5"/>
    </row>
    <row r="42" s="1" customFormat="1" ht="24.96" customHeight="1">
      <c r="B42" s="40"/>
      <c r="C42" s="24" t="s">
        <v>58</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row>
    <row r="43" s="1" customFormat="1" ht="6.96" customHeight="1">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row>
    <row r="44" s="1" customFormat="1" ht="12" customHeight="1">
      <c r="B44" s="40"/>
      <c r="C44" s="33" t="s">
        <v>13</v>
      </c>
      <c r="D44" s="41"/>
      <c r="E44" s="41"/>
      <c r="F44" s="41"/>
      <c r="G44" s="41"/>
      <c r="H44" s="41"/>
      <c r="I44" s="41"/>
      <c r="J44" s="41"/>
      <c r="K44" s="41"/>
      <c r="L44" s="41" t="str">
        <f>K5</f>
        <v>65019103</v>
      </c>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41"/>
      <c r="AN44" s="41"/>
      <c r="AO44" s="41"/>
      <c r="AP44" s="41"/>
      <c r="AQ44" s="41"/>
      <c r="AR44" s="45"/>
    </row>
    <row r="45" s="3" customFormat="1" ht="36.96" customHeight="1">
      <c r="B45" s="63"/>
      <c r="C45" s="64" t="s">
        <v>16</v>
      </c>
      <c r="D45" s="65"/>
      <c r="E45" s="65"/>
      <c r="F45" s="65"/>
      <c r="G45" s="65"/>
      <c r="H45" s="65"/>
      <c r="I45" s="65"/>
      <c r="J45" s="65"/>
      <c r="K45" s="65"/>
      <c r="L45" s="66" t="str">
        <f>K6</f>
        <v>Oprava kolejí a výhybek v žst. Litvínov</v>
      </c>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7"/>
    </row>
    <row r="46" s="1" customFormat="1" ht="6.96" customHeight="1">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row>
    <row r="47" s="1" customFormat="1" ht="12" customHeight="1">
      <c r="B47" s="40"/>
      <c r="C47" s="33" t="s">
        <v>22</v>
      </c>
      <c r="D47" s="41"/>
      <c r="E47" s="41"/>
      <c r="F47" s="41"/>
      <c r="G47" s="41"/>
      <c r="H47" s="41"/>
      <c r="I47" s="41"/>
      <c r="J47" s="41"/>
      <c r="K47" s="41"/>
      <c r="L47" s="68" t="str">
        <f>IF(K8="","",K8)</f>
        <v>žst. Litvínov</v>
      </c>
      <c r="M47" s="41"/>
      <c r="N47" s="41"/>
      <c r="O47" s="41"/>
      <c r="P47" s="41"/>
      <c r="Q47" s="41"/>
      <c r="R47" s="41"/>
      <c r="S47" s="41"/>
      <c r="T47" s="41"/>
      <c r="U47" s="41"/>
      <c r="V47" s="41"/>
      <c r="W47" s="41"/>
      <c r="X47" s="41"/>
      <c r="Y47" s="41"/>
      <c r="Z47" s="41"/>
      <c r="AA47" s="41"/>
      <c r="AB47" s="41"/>
      <c r="AC47" s="41"/>
      <c r="AD47" s="41"/>
      <c r="AE47" s="41"/>
      <c r="AF47" s="41"/>
      <c r="AG47" s="41"/>
      <c r="AH47" s="41"/>
      <c r="AI47" s="33" t="s">
        <v>24</v>
      </c>
      <c r="AJ47" s="41"/>
      <c r="AK47" s="41"/>
      <c r="AL47" s="41"/>
      <c r="AM47" s="69" t="str">
        <f>IF(AN8= "","",AN8)</f>
        <v>10. 5. 2019</v>
      </c>
      <c r="AN47" s="69"/>
      <c r="AO47" s="41"/>
      <c r="AP47" s="41"/>
      <c r="AQ47" s="41"/>
      <c r="AR47" s="45"/>
    </row>
    <row r="48" s="1" customFormat="1" ht="6.96" customHeight="1">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row>
    <row r="49" s="1" customFormat="1" ht="13.65" customHeight="1">
      <c r="B49" s="40"/>
      <c r="C49" s="33" t="s">
        <v>30</v>
      </c>
      <c r="D49" s="41"/>
      <c r="E49" s="41"/>
      <c r="F49" s="41"/>
      <c r="G49" s="41"/>
      <c r="H49" s="41"/>
      <c r="I49" s="41"/>
      <c r="J49" s="41"/>
      <c r="K49" s="41"/>
      <c r="L49" s="41" t="str">
        <f>IF(E11= "","",E11)</f>
        <v>SŽDC s.o., OŘ UNL, ST Most</v>
      </c>
      <c r="M49" s="41"/>
      <c r="N49" s="41"/>
      <c r="O49" s="41"/>
      <c r="P49" s="41"/>
      <c r="Q49" s="41"/>
      <c r="R49" s="41"/>
      <c r="S49" s="41"/>
      <c r="T49" s="41"/>
      <c r="U49" s="41"/>
      <c r="V49" s="41"/>
      <c r="W49" s="41"/>
      <c r="X49" s="41"/>
      <c r="Y49" s="41"/>
      <c r="Z49" s="41"/>
      <c r="AA49" s="41"/>
      <c r="AB49" s="41"/>
      <c r="AC49" s="41"/>
      <c r="AD49" s="41"/>
      <c r="AE49" s="41"/>
      <c r="AF49" s="41"/>
      <c r="AG49" s="41"/>
      <c r="AH49" s="41"/>
      <c r="AI49" s="33" t="s">
        <v>38</v>
      </c>
      <c r="AJ49" s="41"/>
      <c r="AK49" s="41"/>
      <c r="AL49" s="41"/>
      <c r="AM49" s="70" t="str">
        <f>IF(E17="","",E17)</f>
        <v xml:space="preserve"> </v>
      </c>
      <c r="AN49" s="41"/>
      <c r="AO49" s="41"/>
      <c r="AP49" s="41"/>
      <c r="AQ49" s="41"/>
      <c r="AR49" s="45"/>
      <c r="AS49" s="71" t="s">
        <v>59</v>
      </c>
      <c r="AT49" s="72"/>
      <c r="AU49" s="73"/>
      <c r="AV49" s="73"/>
      <c r="AW49" s="73"/>
      <c r="AX49" s="73"/>
      <c r="AY49" s="73"/>
      <c r="AZ49" s="73"/>
      <c r="BA49" s="73"/>
      <c r="BB49" s="73"/>
      <c r="BC49" s="73"/>
      <c r="BD49" s="74"/>
    </row>
    <row r="50" s="1" customFormat="1" ht="24.9" customHeight="1">
      <c r="B50" s="40"/>
      <c r="C50" s="33" t="s">
        <v>36</v>
      </c>
      <c r="D50" s="41"/>
      <c r="E50" s="41"/>
      <c r="F50" s="41"/>
      <c r="G50" s="41"/>
      <c r="H50" s="41"/>
      <c r="I50" s="41"/>
      <c r="J50" s="41"/>
      <c r="K50" s="41"/>
      <c r="L50" s="41"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41</v>
      </c>
      <c r="AJ50" s="41"/>
      <c r="AK50" s="41"/>
      <c r="AL50" s="41"/>
      <c r="AM50" s="70" t="str">
        <f>IF(E20="","",E20)</f>
        <v>Ing. Horák Jiří, horak@szdc.cz, +420 602155923</v>
      </c>
      <c r="AN50" s="41"/>
      <c r="AO50" s="41"/>
      <c r="AP50" s="41"/>
      <c r="AQ50" s="41"/>
      <c r="AR50" s="45"/>
      <c r="AS50" s="75"/>
      <c r="AT50" s="76"/>
      <c r="AU50" s="77"/>
      <c r="AV50" s="77"/>
      <c r="AW50" s="77"/>
      <c r="AX50" s="77"/>
      <c r="AY50" s="77"/>
      <c r="AZ50" s="77"/>
      <c r="BA50" s="77"/>
      <c r="BB50" s="77"/>
      <c r="BC50" s="77"/>
      <c r="BD50" s="78"/>
    </row>
    <row r="51" s="1" customFormat="1" ht="10.8" customHeight="1">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79"/>
      <c r="AT51" s="80"/>
      <c r="AU51" s="81"/>
      <c r="AV51" s="81"/>
      <c r="AW51" s="81"/>
      <c r="AX51" s="81"/>
      <c r="AY51" s="81"/>
      <c r="AZ51" s="81"/>
      <c r="BA51" s="81"/>
      <c r="BB51" s="81"/>
      <c r="BC51" s="81"/>
      <c r="BD51" s="82"/>
    </row>
    <row r="52" s="1" customFormat="1" ht="29.28" customHeight="1">
      <c r="B52" s="40"/>
      <c r="C52" s="83" t="s">
        <v>60</v>
      </c>
      <c r="D52" s="84"/>
      <c r="E52" s="84"/>
      <c r="F52" s="84"/>
      <c r="G52" s="84"/>
      <c r="H52" s="85"/>
      <c r="I52" s="86" t="s">
        <v>61</v>
      </c>
      <c r="J52" s="84"/>
      <c r="K52" s="84"/>
      <c r="L52" s="84"/>
      <c r="M52" s="84"/>
      <c r="N52" s="84"/>
      <c r="O52" s="84"/>
      <c r="P52" s="84"/>
      <c r="Q52" s="84"/>
      <c r="R52" s="84"/>
      <c r="S52" s="84"/>
      <c r="T52" s="84"/>
      <c r="U52" s="84"/>
      <c r="V52" s="84"/>
      <c r="W52" s="84"/>
      <c r="X52" s="84"/>
      <c r="Y52" s="84"/>
      <c r="Z52" s="84"/>
      <c r="AA52" s="84"/>
      <c r="AB52" s="84"/>
      <c r="AC52" s="84"/>
      <c r="AD52" s="84"/>
      <c r="AE52" s="84"/>
      <c r="AF52" s="84"/>
      <c r="AG52" s="87" t="s">
        <v>62</v>
      </c>
      <c r="AH52" s="84"/>
      <c r="AI52" s="84"/>
      <c r="AJ52" s="84"/>
      <c r="AK52" s="84"/>
      <c r="AL52" s="84"/>
      <c r="AM52" s="84"/>
      <c r="AN52" s="86" t="s">
        <v>63</v>
      </c>
      <c r="AO52" s="84"/>
      <c r="AP52" s="84"/>
      <c r="AQ52" s="88" t="s">
        <v>64</v>
      </c>
      <c r="AR52" s="45"/>
      <c r="AS52" s="89" t="s">
        <v>65</v>
      </c>
      <c r="AT52" s="90" t="s">
        <v>66</v>
      </c>
      <c r="AU52" s="90" t="s">
        <v>67</v>
      </c>
      <c r="AV52" s="90" t="s">
        <v>68</v>
      </c>
      <c r="AW52" s="90" t="s">
        <v>69</v>
      </c>
      <c r="AX52" s="90" t="s">
        <v>70</v>
      </c>
      <c r="AY52" s="90" t="s">
        <v>71</v>
      </c>
      <c r="AZ52" s="90" t="s">
        <v>72</v>
      </c>
      <c r="BA52" s="90" t="s">
        <v>73</v>
      </c>
      <c r="BB52" s="90" t="s">
        <v>74</v>
      </c>
      <c r="BC52" s="90" t="s">
        <v>75</v>
      </c>
      <c r="BD52" s="91" t="s">
        <v>76</v>
      </c>
    </row>
    <row r="53" s="1" customFormat="1" ht="10.8" customHeight="1">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2"/>
      <c r="AT53" s="93"/>
      <c r="AU53" s="93"/>
      <c r="AV53" s="93"/>
      <c r="AW53" s="93"/>
      <c r="AX53" s="93"/>
      <c r="AY53" s="93"/>
      <c r="AZ53" s="93"/>
      <c r="BA53" s="93"/>
      <c r="BB53" s="93"/>
      <c r="BC53" s="93"/>
      <c r="BD53" s="94"/>
    </row>
    <row r="54" s="4" customFormat="1" ht="32.4" customHeight="1">
      <c r="B54" s="95"/>
      <c r="C54" s="96" t="s">
        <v>77</v>
      </c>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8">
        <f>ROUND(AG55+AG58+AG61,2)</f>
        <v>13597495.99</v>
      </c>
      <c r="AH54" s="98"/>
      <c r="AI54" s="98"/>
      <c r="AJ54" s="98"/>
      <c r="AK54" s="98"/>
      <c r="AL54" s="98"/>
      <c r="AM54" s="98"/>
      <c r="AN54" s="99">
        <f>SUM(AG54,AT54)</f>
        <v>13597495.99</v>
      </c>
      <c r="AO54" s="99"/>
      <c r="AP54" s="99"/>
      <c r="AQ54" s="100" t="s">
        <v>35</v>
      </c>
      <c r="AR54" s="101"/>
      <c r="AS54" s="102">
        <f>ROUND(AS55+AS58+AS61,2)</f>
        <v>0</v>
      </c>
      <c r="AT54" s="103">
        <f>ROUND(SUM(AV54:AW54),2)</f>
        <v>0</v>
      </c>
      <c r="AU54" s="104">
        <f>ROUND(AU55+AU58+AU61,5)</f>
        <v>0</v>
      </c>
      <c r="AV54" s="103">
        <f>ROUND(AZ54*L29,2)</f>
        <v>0</v>
      </c>
      <c r="AW54" s="103">
        <f>ROUND(BA54*L30,2)</f>
        <v>0</v>
      </c>
      <c r="AX54" s="103">
        <f>ROUND(BB54*L29,2)</f>
        <v>2855474.1600000001</v>
      </c>
      <c r="AY54" s="103">
        <f>ROUND(BC54*L30,2)</f>
        <v>0</v>
      </c>
      <c r="AZ54" s="103">
        <f>ROUND(AZ55+AZ58+AZ61,2)</f>
        <v>0</v>
      </c>
      <c r="BA54" s="103">
        <f>ROUND(BA55+BA58+BA61,2)</f>
        <v>0</v>
      </c>
      <c r="BB54" s="103">
        <f>ROUND(BB55+BB58+BB61,2)</f>
        <v>13597495.99</v>
      </c>
      <c r="BC54" s="103">
        <f>ROUND(BC55+BC58+BC61,2)</f>
        <v>0</v>
      </c>
      <c r="BD54" s="105">
        <f>ROUND(BD55+BD58+BD61,2)</f>
        <v>0</v>
      </c>
      <c r="BS54" s="106" t="s">
        <v>78</v>
      </c>
      <c r="BT54" s="106" t="s">
        <v>79</v>
      </c>
      <c r="BU54" s="107" t="s">
        <v>80</v>
      </c>
      <c r="BV54" s="106" t="s">
        <v>81</v>
      </c>
      <c r="BW54" s="106" t="s">
        <v>5</v>
      </c>
      <c r="BX54" s="106" t="s">
        <v>82</v>
      </c>
      <c r="CL54" s="106" t="s">
        <v>19</v>
      </c>
    </row>
    <row r="55" s="5" customFormat="1" ht="16.5" customHeight="1">
      <c r="B55" s="108"/>
      <c r="C55" s="109"/>
      <c r="D55" s="110" t="s">
        <v>83</v>
      </c>
      <c r="E55" s="110"/>
      <c r="F55" s="110"/>
      <c r="G55" s="110"/>
      <c r="H55" s="110"/>
      <c r="I55" s="111"/>
      <c r="J55" s="110" t="s">
        <v>23</v>
      </c>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2">
        <f>ROUND(SUM(AG56:AG57),2)</f>
        <v>10920769.93</v>
      </c>
      <c r="AH55" s="111"/>
      <c r="AI55" s="111"/>
      <c r="AJ55" s="111"/>
      <c r="AK55" s="111"/>
      <c r="AL55" s="111"/>
      <c r="AM55" s="111"/>
      <c r="AN55" s="113">
        <f>SUM(AG55,AT55)</f>
        <v>10920769.93</v>
      </c>
      <c r="AO55" s="111"/>
      <c r="AP55" s="111"/>
      <c r="AQ55" s="114" t="s">
        <v>84</v>
      </c>
      <c r="AR55" s="115"/>
      <c r="AS55" s="116">
        <f>ROUND(SUM(AS56:AS57),2)</f>
        <v>0</v>
      </c>
      <c r="AT55" s="117">
        <f>ROUND(SUM(AV55:AW55),2)</f>
        <v>0</v>
      </c>
      <c r="AU55" s="118">
        <f>ROUND(SUM(AU56:AU57),5)</f>
        <v>0</v>
      </c>
      <c r="AV55" s="117">
        <f>ROUND(AZ55*L29,2)</f>
        <v>0</v>
      </c>
      <c r="AW55" s="117">
        <f>ROUND(BA55*L30,2)</f>
        <v>0</v>
      </c>
      <c r="AX55" s="117">
        <f>ROUND(BB55*L29,2)</f>
        <v>2293361.6899999999</v>
      </c>
      <c r="AY55" s="117">
        <f>ROUND(BC55*L30,2)</f>
        <v>0</v>
      </c>
      <c r="AZ55" s="117">
        <f>ROUND(SUM(AZ56:AZ57),2)</f>
        <v>0</v>
      </c>
      <c r="BA55" s="117">
        <f>ROUND(SUM(BA56:BA57),2)</f>
        <v>0</v>
      </c>
      <c r="BB55" s="117">
        <f>ROUND(SUM(BB56:BB57),2)</f>
        <v>10920769.93</v>
      </c>
      <c r="BC55" s="117">
        <f>ROUND(SUM(BC56:BC57),2)</f>
        <v>0</v>
      </c>
      <c r="BD55" s="119">
        <f>ROUND(SUM(BD56:BD57),2)</f>
        <v>0</v>
      </c>
      <c r="BS55" s="120" t="s">
        <v>78</v>
      </c>
      <c r="BT55" s="120" t="s">
        <v>85</v>
      </c>
      <c r="BU55" s="120" t="s">
        <v>80</v>
      </c>
      <c r="BV55" s="120" t="s">
        <v>81</v>
      </c>
      <c r="BW55" s="120" t="s">
        <v>86</v>
      </c>
      <c r="BX55" s="120" t="s">
        <v>5</v>
      </c>
      <c r="CL55" s="120" t="s">
        <v>19</v>
      </c>
      <c r="CM55" s="120" t="s">
        <v>87</v>
      </c>
    </row>
    <row r="56" s="6" customFormat="1" ht="25.5" customHeight="1">
      <c r="A56" s="121" t="s">
        <v>88</v>
      </c>
      <c r="B56" s="122"/>
      <c r="C56" s="123"/>
      <c r="D56" s="123"/>
      <c r="E56" s="124" t="s">
        <v>89</v>
      </c>
      <c r="F56" s="124"/>
      <c r="G56" s="124"/>
      <c r="H56" s="124"/>
      <c r="I56" s="124"/>
      <c r="J56" s="123"/>
      <c r="K56" s="124" t="s">
        <v>90</v>
      </c>
      <c r="L56" s="124"/>
      <c r="M56" s="124"/>
      <c r="N56" s="124"/>
      <c r="O56" s="124"/>
      <c r="P56" s="124"/>
      <c r="Q56" s="124"/>
      <c r="R56" s="124"/>
      <c r="S56" s="124"/>
      <c r="T56" s="124"/>
      <c r="U56" s="124"/>
      <c r="V56" s="124"/>
      <c r="W56" s="124"/>
      <c r="X56" s="124"/>
      <c r="Y56" s="124"/>
      <c r="Z56" s="124"/>
      <c r="AA56" s="124"/>
      <c r="AB56" s="124"/>
      <c r="AC56" s="124"/>
      <c r="AD56" s="124"/>
      <c r="AE56" s="124"/>
      <c r="AF56" s="124"/>
      <c r="AG56" s="125">
        <f>'Č11 - Železniční svršek a...'!J32</f>
        <v>10796191.9</v>
      </c>
      <c r="AH56" s="123"/>
      <c r="AI56" s="123"/>
      <c r="AJ56" s="123"/>
      <c r="AK56" s="123"/>
      <c r="AL56" s="123"/>
      <c r="AM56" s="123"/>
      <c r="AN56" s="125">
        <f>SUM(AG56,AT56)</f>
        <v>10796191.9</v>
      </c>
      <c r="AO56" s="123"/>
      <c r="AP56" s="123"/>
      <c r="AQ56" s="126" t="s">
        <v>91</v>
      </c>
      <c r="AR56" s="127"/>
      <c r="AS56" s="128">
        <v>0</v>
      </c>
      <c r="AT56" s="129">
        <f>ROUND(SUM(AV56:AW56),2)</f>
        <v>0</v>
      </c>
      <c r="AU56" s="130">
        <f>'Č11 - Železniční svršek a...'!P88</f>
        <v>0</v>
      </c>
      <c r="AV56" s="129">
        <f>'Č11 - Železniční svršek a...'!J35</f>
        <v>0</v>
      </c>
      <c r="AW56" s="129">
        <f>'Č11 - Železniční svršek a...'!J36</f>
        <v>0</v>
      </c>
      <c r="AX56" s="129">
        <f>'Č11 - Železniční svršek a...'!J37</f>
        <v>0</v>
      </c>
      <c r="AY56" s="129">
        <f>'Č11 - Železniční svršek a...'!J38</f>
        <v>0</v>
      </c>
      <c r="AZ56" s="129">
        <f>'Č11 - Železniční svršek a...'!F35</f>
        <v>0</v>
      </c>
      <c r="BA56" s="129">
        <f>'Č11 - Železniční svršek a...'!F36</f>
        <v>0</v>
      </c>
      <c r="BB56" s="129">
        <f>'Č11 - Železniční svršek a...'!F37</f>
        <v>10796191.9</v>
      </c>
      <c r="BC56" s="129">
        <f>'Č11 - Železniční svršek a...'!F38</f>
        <v>0</v>
      </c>
      <c r="BD56" s="131">
        <f>'Č11 - Železniční svršek a...'!F39</f>
        <v>0</v>
      </c>
      <c r="BT56" s="132" t="s">
        <v>87</v>
      </c>
      <c r="BV56" s="132" t="s">
        <v>81</v>
      </c>
      <c r="BW56" s="132" t="s">
        <v>92</v>
      </c>
      <c r="BX56" s="132" t="s">
        <v>86</v>
      </c>
      <c r="CL56" s="132" t="s">
        <v>35</v>
      </c>
    </row>
    <row r="57" s="6" customFormat="1" ht="25.5" customHeight="1">
      <c r="A57" s="121" t="s">
        <v>88</v>
      </c>
      <c r="B57" s="122"/>
      <c r="C57" s="123"/>
      <c r="D57" s="123"/>
      <c r="E57" s="124" t="s">
        <v>93</v>
      </c>
      <c r="F57" s="124"/>
      <c r="G57" s="124"/>
      <c r="H57" s="124"/>
      <c r="I57" s="124"/>
      <c r="J57" s="123"/>
      <c r="K57" s="124" t="s">
        <v>94</v>
      </c>
      <c r="L57" s="124"/>
      <c r="M57" s="124"/>
      <c r="N57" s="124"/>
      <c r="O57" s="124"/>
      <c r="P57" s="124"/>
      <c r="Q57" s="124"/>
      <c r="R57" s="124"/>
      <c r="S57" s="124"/>
      <c r="T57" s="124"/>
      <c r="U57" s="124"/>
      <c r="V57" s="124"/>
      <c r="W57" s="124"/>
      <c r="X57" s="124"/>
      <c r="Y57" s="124"/>
      <c r="Z57" s="124"/>
      <c r="AA57" s="124"/>
      <c r="AB57" s="124"/>
      <c r="AC57" s="124"/>
      <c r="AD57" s="124"/>
      <c r="AE57" s="124"/>
      <c r="AF57" s="124"/>
      <c r="AG57" s="125">
        <f>'Č12 - Zrušení P1992 km 55...'!J32</f>
        <v>124578.03</v>
      </c>
      <c r="AH57" s="123"/>
      <c r="AI57" s="123"/>
      <c r="AJ57" s="123"/>
      <c r="AK57" s="123"/>
      <c r="AL57" s="123"/>
      <c r="AM57" s="123"/>
      <c r="AN57" s="125">
        <f>SUM(AG57,AT57)</f>
        <v>124578.03</v>
      </c>
      <c r="AO57" s="123"/>
      <c r="AP57" s="123"/>
      <c r="AQ57" s="126" t="s">
        <v>91</v>
      </c>
      <c r="AR57" s="127"/>
      <c r="AS57" s="128">
        <v>0</v>
      </c>
      <c r="AT57" s="129">
        <f>ROUND(SUM(AV57:AW57),2)</f>
        <v>0</v>
      </c>
      <c r="AU57" s="130">
        <f>'Č12 - Zrušení P1992 km 55...'!P88</f>
        <v>0</v>
      </c>
      <c r="AV57" s="129">
        <f>'Č12 - Zrušení P1992 km 55...'!J35</f>
        <v>0</v>
      </c>
      <c r="AW57" s="129">
        <f>'Č12 - Zrušení P1992 km 55...'!J36</f>
        <v>0</v>
      </c>
      <c r="AX57" s="129">
        <f>'Č12 - Zrušení P1992 km 55...'!J37</f>
        <v>0</v>
      </c>
      <c r="AY57" s="129">
        <f>'Č12 - Zrušení P1992 km 55...'!J38</f>
        <v>0</v>
      </c>
      <c r="AZ57" s="129">
        <f>'Č12 - Zrušení P1992 km 55...'!F35</f>
        <v>0</v>
      </c>
      <c r="BA57" s="129">
        <f>'Č12 - Zrušení P1992 km 55...'!F36</f>
        <v>0</v>
      </c>
      <c r="BB57" s="129">
        <f>'Č12 - Zrušení P1992 km 55...'!F37</f>
        <v>124578.03</v>
      </c>
      <c r="BC57" s="129">
        <f>'Č12 - Zrušení P1992 km 55...'!F38</f>
        <v>0</v>
      </c>
      <c r="BD57" s="131">
        <f>'Č12 - Zrušení P1992 km 55...'!F39</f>
        <v>0</v>
      </c>
      <c r="BT57" s="132" t="s">
        <v>87</v>
      </c>
      <c r="BV57" s="132" t="s">
        <v>81</v>
      </c>
      <c r="BW57" s="132" t="s">
        <v>95</v>
      </c>
      <c r="BX57" s="132" t="s">
        <v>86</v>
      </c>
      <c r="CL57" s="132" t="s">
        <v>35</v>
      </c>
    </row>
    <row r="58" s="5" customFormat="1" ht="16.5" customHeight="1">
      <c r="B58" s="108"/>
      <c r="C58" s="109"/>
      <c r="D58" s="110" t="s">
        <v>96</v>
      </c>
      <c r="E58" s="110"/>
      <c r="F58" s="110"/>
      <c r="G58" s="110"/>
      <c r="H58" s="110"/>
      <c r="I58" s="111"/>
      <c r="J58" s="110" t="s">
        <v>97</v>
      </c>
      <c r="K58" s="110"/>
      <c r="L58" s="110"/>
      <c r="M58" s="110"/>
      <c r="N58" s="110"/>
      <c r="O58" s="110"/>
      <c r="P58" s="110"/>
      <c r="Q58" s="110"/>
      <c r="R58" s="110"/>
      <c r="S58" s="110"/>
      <c r="T58" s="110"/>
      <c r="U58" s="110"/>
      <c r="V58" s="110"/>
      <c r="W58" s="110"/>
      <c r="X58" s="110"/>
      <c r="Y58" s="110"/>
      <c r="Z58" s="110"/>
      <c r="AA58" s="110"/>
      <c r="AB58" s="110"/>
      <c r="AC58" s="110"/>
      <c r="AD58" s="110"/>
      <c r="AE58" s="110"/>
      <c r="AF58" s="110"/>
      <c r="AG58" s="112">
        <f>ROUND(SUM(AG59:AG60),2)</f>
        <v>2021744.7</v>
      </c>
      <c r="AH58" s="111"/>
      <c r="AI58" s="111"/>
      <c r="AJ58" s="111"/>
      <c r="AK58" s="111"/>
      <c r="AL58" s="111"/>
      <c r="AM58" s="111"/>
      <c r="AN58" s="113">
        <f>SUM(AG58,AT58)</f>
        <v>2021744.7</v>
      </c>
      <c r="AO58" s="111"/>
      <c r="AP58" s="111"/>
      <c r="AQ58" s="114" t="s">
        <v>84</v>
      </c>
      <c r="AR58" s="115"/>
      <c r="AS58" s="116">
        <f>ROUND(SUM(AS59:AS60),2)</f>
        <v>0</v>
      </c>
      <c r="AT58" s="117">
        <f>ROUND(SUM(AV58:AW58),2)</f>
        <v>0</v>
      </c>
      <c r="AU58" s="118">
        <f>ROUND(SUM(AU59:AU60),5)</f>
        <v>0</v>
      </c>
      <c r="AV58" s="117">
        <f>ROUND(AZ58*L29,2)</f>
        <v>0</v>
      </c>
      <c r="AW58" s="117">
        <f>ROUND(BA58*L30,2)</f>
        <v>0</v>
      </c>
      <c r="AX58" s="117">
        <f>ROUND(BB58*L29,2)</f>
        <v>424566.39000000001</v>
      </c>
      <c r="AY58" s="117">
        <f>ROUND(BC58*L30,2)</f>
        <v>0</v>
      </c>
      <c r="AZ58" s="117">
        <f>ROUND(SUM(AZ59:AZ60),2)</f>
        <v>0</v>
      </c>
      <c r="BA58" s="117">
        <f>ROUND(SUM(BA59:BA60),2)</f>
        <v>0</v>
      </c>
      <c r="BB58" s="117">
        <f>ROUND(SUM(BB59:BB60),2)</f>
        <v>2021744.7</v>
      </c>
      <c r="BC58" s="117">
        <f>ROUND(SUM(BC59:BC60),2)</f>
        <v>0</v>
      </c>
      <c r="BD58" s="119">
        <f>ROUND(SUM(BD59:BD60),2)</f>
        <v>0</v>
      </c>
      <c r="BS58" s="120" t="s">
        <v>78</v>
      </c>
      <c r="BT58" s="120" t="s">
        <v>85</v>
      </c>
      <c r="BU58" s="120" t="s">
        <v>80</v>
      </c>
      <c r="BV58" s="120" t="s">
        <v>81</v>
      </c>
      <c r="BW58" s="120" t="s">
        <v>98</v>
      </c>
      <c r="BX58" s="120" t="s">
        <v>5</v>
      </c>
      <c r="CL58" s="120" t="s">
        <v>35</v>
      </c>
      <c r="CM58" s="120" t="s">
        <v>87</v>
      </c>
    </row>
    <row r="59" s="6" customFormat="1" ht="16.5" customHeight="1">
      <c r="A59" s="121" t="s">
        <v>88</v>
      </c>
      <c r="B59" s="122"/>
      <c r="C59" s="123"/>
      <c r="D59" s="123"/>
      <c r="E59" s="124" t="s">
        <v>99</v>
      </c>
      <c r="F59" s="124"/>
      <c r="G59" s="124"/>
      <c r="H59" s="124"/>
      <c r="I59" s="124"/>
      <c r="J59" s="123"/>
      <c r="K59" s="124" t="s">
        <v>100</v>
      </c>
      <c r="L59" s="124"/>
      <c r="M59" s="124"/>
      <c r="N59" s="124"/>
      <c r="O59" s="124"/>
      <c r="P59" s="124"/>
      <c r="Q59" s="124"/>
      <c r="R59" s="124"/>
      <c r="S59" s="124"/>
      <c r="T59" s="124"/>
      <c r="U59" s="124"/>
      <c r="V59" s="124"/>
      <c r="W59" s="124"/>
      <c r="X59" s="124"/>
      <c r="Y59" s="124"/>
      <c r="Z59" s="124"/>
      <c r="AA59" s="124"/>
      <c r="AB59" s="124"/>
      <c r="AC59" s="124"/>
      <c r="AD59" s="124"/>
      <c r="AE59" s="124"/>
      <c r="AF59" s="124"/>
      <c r="AG59" s="125">
        <f>'Č21 - ZRN - km 55,600'!J32</f>
        <v>1624316.4399999999</v>
      </c>
      <c r="AH59" s="123"/>
      <c r="AI59" s="123"/>
      <c r="AJ59" s="123"/>
      <c r="AK59" s="123"/>
      <c r="AL59" s="123"/>
      <c r="AM59" s="123"/>
      <c r="AN59" s="125">
        <f>SUM(AG59,AT59)</f>
        <v>1624316.4399999999</v>
      </c>
      <c r="AO59" s="123"/>
      <c r="AP59" s="123"/>
      <c r="AQ59" s="126" t="s">
        <v>91</v>
      </c>
      <c r="AR59" s="127"/>
      <c r="AS59" s="128">
        <v>0</v>
      </c>
      <c r="AT59" s="129">
        <f>ROUND(SUM(AV59:AW59),2)</f>
        <v>0</v>
      </c>
      <c r="AU59" s="130">
        <f>'Č21 - ZRN - km 55,600'!P95</f>
        <v>0</v>
      </c>
      <c r="AV59" s="129">
        <f>'Č21 - ZRN - km 55,600'!J35</f>
        <v>0</v>
      </c>
      <c r="AW59" s="129">
        <f>'Č21 - ZRN - km 55,600'!J36</f>
        <v>0</v>
      </c>
      <c r="AX59" s="129">
        <f>'Č21 - ZRN - km 55,600'!J37</f>
        <v>0</v>
      </c>
      <c r="AY59" s="129">
        <f>'Č21 - ZRN - km 55,600'!J38</f>
        <v>0</v>
      </c>
      <c r="AZ59" s="129">
        <f>'Č21 - ZRN - km 55,600'!F35</f>
        <v>0</v>
      </c>
      <c r="BA59" s="129">
        <f>'Č21 - ZRN - km 55,600'!F36</f>
        <v>0</v>
      </c>
      <c r="BB59" s="129">
        <f>'Č21 - ZRN - km 55,600'!F37</f>
        <v>1624316.4399999999</v>
      </c>
      <c r="BC59" s="129">
        <f>'Č21 - ZRN - km 55,600'!F38</f>
        <v>0</v>
      </c>
      <c r="BD59" s="131">
        <f>'Č21 - ZRN - km 55,600'!F39</f>
        <v>0</v>
      </c>
      <c r="BT59" s="132" t="s">
        <v>87</v>
      </c>
      <c r="BV59" s="132" t="s">
        <v>81</v>
      </c>
      <c r="BW59" s="132" t="s">
        <v>101</v>
      </c>
      <c r="BX59" s="132" t="s">
        <v>98</v>
      </c>
      <c r="CL59" s="132" t="s">
        <v>35</v>
      </c>
    </row>
    <row r="60" s="6" customFormat="1" ht="16.5" customHeight="1">
      <c r="A60" s="121" t="s">
        <v>88</v>
      </c>
      <c r="B60" s="122"/>
      <c r="C60" s="123"/>
      <c r="D60" s="123"/>
      <c r="E60" s="124" t="s">
        <v>102</v>
      </c>
      <c r="F60" s="124"/>
      <c r="G60" s="124"/>
      <c r="H60" s="124"/>
      <c r="I60" s="124"/>
      <c r="J60" s="123"/>
      <c r="K60" s="124" t="s">
        <v>103</v>
      </c>
      <c r="L60" s="124"/>
      <c r="M60" s="124"/>
      <c r="N60" s="124"/>
      <c r="O60" s="124"/>
      <c r="P60" s="124"/>
      <c r="Q60" s="124"/>
      <c r="R60" s="124"/>
      <c r="S60" s="124"/>
      <c r="T60" s="124"/>
      <c r="U60" s="124"/>
      <c r="V60" s="124"/>
      <c r="W60" s="124"/>
      <c r="X60" s="124"/>
      <c r="Y60" s="124"/>
      <c r="Z60" s="124"/>
      <c r="AA60" s="124"/>
      <c r="AB60" s="124"/>
      <c r="AC60" s="124"/>
      <c r="AD60" s="124"/>
      <c r="AE60" s="124"/>
      <c r="AF60" s="124"/>
      <c r="AG60" s="125">
        <f>'Č22 - ZRN - km 55,652'!J32</f>
        <v>397428.26000000001</v>
      </c>
      <c r="AH60" s="123"/>
      <c r="AI60" s="123"/>
      <c r="AJ60" s="123"/>
      <c r="AK60" s="123"/>
      <c r="AL60" s="123"/>
      <c r="AM60" s="123"/>
      <c r="AN60" s="125">
        <f>SUM(AG60,AT60)</f>
        <v>397428.26000000001</v>
      </c>
      <c r="AO60" s="123"/>
      <c r="AP60" s="123"/>
      <c r="AQ60" s="126" t="s">
        <v>91</v>
      </c>
      <c r="AR60" s="127"/>
      <c r="AS60" s="128">
        <v>0</v>
      </c>
      <c r="AT60" s="129">
        <f>ROUND(SUM(AV60:AW60),2)</f>
        <v>0</v>
      </c>
      <c r="AU60" s="130">
        <f>'Č22 - ZRN - km 55,652'!P95</f>
        <v>0</v>
      </c>
      <c r="AV60" s="129">
        <f>'Č22 - ZRN - km 55,652'!J35</f>
        <v>0</v>
      </c>
      <c r="AW60" s="129">
        <f>'Č22 - ZRN - km 55,652'!J36</f>
        <v>0</v>
      </c>
      <c r="AX60" s="129">
        <f>'Č22 - ZRN - km 55,652'!J37</f>
        <v>0</v>
      </c>
      <c r="AY60" s="129">
        <f>'Č22 - ZRN - km 55,652'!J38</f>
        <v>0</v>
      </c>
      <c r="AZ60" s="129">
        <f>'Č22 - ZRN - km 55,652'!F35</f>
        <v>0</v>
      </c>
      <c r="BA60" s="129">
        <f>'Č22 - ZRN - km 55,652'!F36</f>
        <v>0</v>
      </c>
      <c r="BB60" s="129">
        <f>'Č22 - ZRN - km 55,652'!F37</f>
        <v>397428.26000000001</v>
      </c>
      <c r="BC60" s="129">
        <f>'Č22 - ZRN - km 55,652'!F38</f>
        <v>0</v>
      </c>
      <c r="BD60" s="131">
        <f>'Č22 - ZRN - km 55,652'!F39</f>
        <v>0</v>
      </c>
      <c r="BT60" s="132" t="s">
        <v>87</v>
      </c>
      <c r="BV60" s="132" t="s">
        <v>81</v>
      </c>
      <c r="BW60" s="132" t="s">
        <v>104</v>
      </c>
      <c r="BX60" s="132" t="s">
        <v>98</v>
      </c>
      <c r="CL60" s="132" t="s">
        <v>35</v>
      </c>
    </row>
    <row r="61" s="5" customFormat="1" ht="16.5" customHeight="1">
      <c r="B61" s="108"/>
      <c r="C61" s="109"/>
      <c r="D61" s="110" t="s">
        <v>105</v>
      </c>
      <c r="E61" s="110"/>
      <c r="F61" s="110"/>
      <c r="G61" s="110"/>
      <c r="H61" s="110"/>
      <c r="I61" s="111"/>
      <c r="J61" s="110" t="s">
        <v>106</v>
      </c>
      <c r="K61" s="110"/>
      <c r="L61" s="110"/>
      <c r="M61" s="110"/>
      <c r="N61" s="110"/>
      <c r="O61" s="110"/>
      <c r="P61" s="110"/>
      <c r="Q61" s="110"/>
      <c r="R61" s="110"/>
      <c r="S61" s="110"/>
      <c r="T61" s="110"/>
      <c r="U61" s="110"/>
      <c r="V61" s="110"/>
      <c r="W61" s="110"/>
      <c r="X61" s="110"/>
      <c r="Y61" s="110"/>
      <c r="Z61" s="110"/>
      <c r="AA61" s="110"/>
      <c r="AB61" s="110"/>
      <c r="AC61" s="110"/>
      <c r="AD61" s="110"/>
      <c r="AE61" s="110"/>
      <c r="AF61" s="110"/>
      <c r="AG61" s="112">
        <f>ROUND(SUM(AG62:AG64),2)</f>
        <v>654981.35999999999</v>
      </c>
      <c r="AH61" s="111"/>
      <c r="AI61" s="111"/>
      <c r="AJ61" s="111"/>
      <c r="AK61" s="111"/>
      <c r="AL61" s="111"/>
      <c r="AM61" s="111"/>
      <c r="AN61" s="113">
        <f>SUM(AG61,AT61)</f>
        <v>654981.35999999999</v>
      </c>
      <c r="AO61" s="111"/>
      <c r="AP61" s="111"/>
      <c r="AQ61" s="114" t="s">
        <v>84</v>
      </c>
      <c r="AR61" s="115"/>
      <c r="AS61" s="116">
        <f>ROUND(SUM(AS62:AS64),2)</f>
        <v>0</v>
      </c>
      <c r="AT61" s="117">
        <f>ROUND(SUM(AV61:AW61),2)</f>
        <v>0</v>
      </c>
      <c r="AU61" s="118">
        <f>ROUND(SUM(AU62:AU64),5)</f>
        <v>0</v>
      </c>
      <c r="AV61" s="117">
        <f>ROUND(AZ61*L29,2)</f>
        <v>0</v>
      </c>
      <c r="AW61" s="117">
        <f>ROUND(BA61*L30,2)</f>
        <v>0</v>
      </c>
      <c r="AX61" s="117">
        <f>ROUND(BB61*L29,2)</f>
        <v>137546.09</v>
      </c>
      <c r="AY61" s="117">
        <f>ROUND(BC61*L30,2)</f>
        <v>0</v>
      </c>
      <c r="AZ61" s="117">
        <f>ROUND(SUM(AZ62:AZ64),2)</f>
        <v>0</v>
      </c>
      <c r="BA61" s="117">
        <f>ROUND(SUM(BA62:BA64),2)</f>
        <v>0</v>
      </c>
      <c r="BB61" s="117">
        <f>ROUND(SUM(BB62:BB64),2)</f>
        <v>654981.35999999999</v>
      </c>
      <c r="BC61" s="117">
        <f>ROUND(SUM(BC62:BC64),2)</f>
        <v>0</v>
      </c>
      <c r="BD61" s="119">
        <f>ROUND(SUM(BD62:BD64),2)</f>
        <v>0</v>
      </c>
      <c r="BS61" s="120" t="s">
        <v>78</v>
      </c>
      <c r="BT61" s="120" t="s">
        <v>85</v>
      </c>
      <c r="BU61" s="120" t="s">
        <v>80</v>
      </c>
      <c r="BV61" s="120" t="s">
        <v>81</v>
      </c>
      <c r="BW61" s="120" t="s">
        <v>107</v>
      </c>
      <c r="BX61" s="120" t="s">
        <v>5</v>
      </c>
      <c r="CL61" s="120" t="s">
        <v>35</v>
      </c>
      <c r="CM61" s="120" t="s">
        <v>87</v>
      </c>
    </row>
    <row r="62" s="6" customFormat="1" ht="16.5" customHeight="1">
      <c r="A62" s="121" t="s">
        <v>88</v>
      </c>
      <c r="B62" s="122"/>
      <c r="C62" s="123"/>
      <c r="D62" s="123"/>
      <c r="E62" s="124" t="s">
        <v>108</v>
      </c>
      <c r="F62" s="124"/>
      <c r="G62" s="124"/>
      <c r="H62" s="124"/>
      <c r="I62" s="124"/>
      <c r="J62" s="123"/>
      <c r="K62" s="124" t="s">
        <v>109</v>
      </c>
      <c r="L62" s="124"/>
      <c r="M62" s="124"/>
      <c r="N62" s="124"/>
      <c r="O62" s="124"/>
      <c r="P62" s="124"/>
      <c r="Q62" s="124"/>
      <c r="R62" s="124"/>
      <c r="S62" s="124"/>
      <c r="T62" s="124"/>
      <c r="U62" s="124"/>
      <c r="V62" s="124"/>
      <c r="W62" s="124"/>
      <c r="X62" s="124"/>
      <c r="Y62" s="124"/>
      <c r="Z62" s="124"/>
      <c r="AA62" s="124"/>
      <c r="AB62" s="124"/>
      <c r="AC62" s="124"/>
      <c r="AD62" s="124"/>
      <c r="AE62" s="124"/>
      <c r="AF62" s="124"/>
      <c r="AG62" s="125">
        <f>'Č31 - VRN - žst.Litvínov'!J32</f>
        <v>543159</v>
      </c>
      <c r="AH62" s="123"/>
      <c r="AI62" s="123"/>
      <c r="AJ62" s="123"/>
      <c r="AK62" s="123"/>
      <c r="AL62" s="123"/>
      <c r="AM62" s="123"/>
      <c r="AN62" s="125">
        <f>SUM(AG62,AT62)</f>
        <v>543159</v>
      </c>
      <c r="AO62" s="123"/>
      <c r="AP62" s="123"/>
      <c r="AQ62" s="126" t="s">
        <v>91</v>
      </c>
      <c r="AR62" s="127"/>
      <c r="AS62" s="128">
        <v>0</v>
      </c>
      <c r="AT62" s="129">
        <f>ROUND(SUM(AV62:AW62),2)</f>
        <v>0</v>
      </c>
      <c r="AU62" s="130">
        <f>'Č31 - VRN - žst.Litvínov'!P86</f>
        <v>0</v>
      </c>
      <c r="AV62" s="129">
        <f>'Č31 - VRN - žst.Litvínov'!J35</f>
        <v>0</v>
      </c>
      <c r="AW62" s="129">
        <f>'Č31 - VRN - žst.Litvínov'!J36</f>
        <v>0</v>
      </c>
      <c r="AX62" s="129">
        <f>'Č31 - VRN - žst.Litvínov'!J37</f>
        <v>0</v>
      </c>
      <c r="AY62" s="129">
        <f>'Č31 - VRN - žst.Litvínov'!J38</f>
        <v>0</v>
      </c>
      <c r="AZ62" s="129">
        <f>'Č31 - VRN - žst.Litvínov'!F35</f>
        <v>0</v>
      </c>
      <c r="BA62" s="129">
        <f>'Č31 - VRN - žst.Litvínov'!F36</f>
        <v>0</v>
      </c>
      <c r="BB62" s="129">
        <f>'Č31 - VRN - žst.Litvínov'!F37</f>
        <v>543159</v>
      </c>
      <c r="BC62" s="129">
        <f>'Č31 - VRN - žst.Litvínov'!F38</f>
        <v>0</v>
      </c>
      <c r="BD62" s="131">
        <f>'Č31 - VRN - žst.Litvínov'!F39</f>
        <v>0</v>
      </c>
      <c r="BT62" s="132" t="s">
        <v>87</v>
      </c>
      <c r="BV62" s="132" t="s">
        <v>81</v>
      </c>
      <c r="BW62" s="132" t="s">
        <v>110</v>
      </c>
      <c r="BX62" s="132" t="s">
        <v>107</v>
      </c>
      <c r="CL62" s="132" t="s">
        <v>35</v>
      </c>
    </row>
    <row r="63" s="6" customFormat="1" ht="16.5" customHeight="1">
      <c r="A63" s="121" t="s">
        <v>88</v>
      </c>
      <c r="B63" s="122"/>
      <c r="C63" s="123"/>
      <c r="D63" s="123"/>
      <c r="E63" s="124" t="s">
        <v>111</v>
      </c>
      <c r="F63" s="124"/>
      <c r="G63" s="124"/>
      <c r="H63" s="124"/>
      <c r="I63" s="124"/>
      <c r="J63" s="123"/>
      <c r="K63" s="124" t="s">
        <v>112</v>
      </c>
      <c r="L63" s="124"/>
      <c r="M63" s="124"/>
      <c r="N63" s="124"/>
      <c r="O63" s="124"/>
      <c r="P63" s="124"/>
      <c r="Q63" s="124"/>
      <c r="R63" s="124"/>
      <c r="S63" s="124"/>
      <c r="T63" s="124"/>
      <c r="U63" s="124"/>
      <c r="V63" s="124"/>
      <c r="W63" s="124"/>
      <c r="X63" s="124"/>
      <c r="Y63" s="124"/>
      <c r="Z63" s="124"/>
      <c r="AA63" s="124"/>
      <c r="AB63" s="124"/>
      <c r="AC63" s="124"/>
      <c r="AD63" s="124"/>
      <c r="AE63" s="124"/>
      <c r="AF63" s="124"/>
      <c r="AG63" s="125">
        <f>'Č32 - VRN - km 55,600'!J32</f>
        <v>84638.240000000005</v>
      </c>
      <c r="AH63" s="123"/>
      <c r="AI63" s="123"/>
      <c r="AJ63" s="123"/>
      <c r="AK63" s="123"/>
      <c r="AL63" s="123"/>
      <c r="AM63" s="123"/>
      <c r="AN63" s="125">
        <f>SUM(AG63,AT63)</f>
        <v>84638.240000000005</v>
      </c>
      <c r="AO63" s="123"/>
      <c r="AP63" s="123"/>
      <c r="AQ63" s="126" t="s">
        <v>91</v>
      </c>
      <c r="AR63" s="127"/>
      <c r="AS63" s="128">
        <v>0</v>
      </c>
      <c r="AT63" s="129">
        <f>ROUND(SUM(AV63:AW63),2)</f>
        <v>0</v>
      </c>
      <c r="AU63" s="130">
        <f>'Č32 - VRN - km 55,600'!P89</f>
        <v>0</v>
      </c>
      <c r="AV63" s="129">
        <f>'Č32 - VRN - km 55,600'!J35</f>
        <v>0</v>
      </c>
      <c r="AW63" s="129">
        <f>'Č32 - VRN - km 55,600'!J36</f>
        <v>0</v>
      </c>
      <c r="AX63" s="129">
        <f>'Č32 - VRN - km 55,600'!J37</f>
        <v>0</v>
      </c>
      <c r="AY63" s="129">
        <f>'Č32 - VRN - km 55,600'!J38</f>
        <v>0</v>
      </c>
      <c r="AZ63" s="129">
        <f>'Č32 - VRN - km 55,600'!F35</f>
        <v>0</v>
      </c>
      <c r="BA63" s="129">
        <f>'Č32 - VRN - km 55,600'!F36</f>
        <v>0</v>
      </c>
      <c r="BB63" s="129">
        <f>'Č32 - VRN - km 55,600'!F37</f>
        <v>84638.240000000005</v>
      </c>
      <c r="BC63" s="129">
        <f>'Č32 - VRN - km 55,600'!F38</f>
        <v>0</v>
      </c>
      <c r="BD63" s="131">
        <f>'Č32 - VRN - km 55,600'!F39</f>
        <v>0</v>
      </c>
      <c r="BT63" s="132" t="s">
        <v>87</v>
      </c>
      <c r="BV63" s="132" t="s">
        <v>81</v>
      </c>
      <c r="BW63" s="132" t="s">
        <v>113</v>
      </c>
      <c r="BX63" s="132" t="s">
        <v>107</v>
      </c>
      <c r="CL63" s="132" t="s">
        <v>35</v>
      </c>
    </row>
    <row r="64" s="6" customFormat="1" ht="16.5" customHeight="1">
      <c r="A64" s="121" t="s">
        <v>88</v>
      </c>
      <c r="B64" s="122"/>
      <c r="C64" s="123"/>
      <c r="D64" s="123"/>
      <c r="E64" s="124" t="s">
        <v>114</v>
      </c>
      <c r="F64" s="124"/>
      <c r="G64" s="124"/>
      <c r="H64" s="124"/>
      <c r="I64" s="124"/>
      <c r="J64" s="123"/>
      <c r="K64" s="124" t="s">
        <v>115</v>
      </c>
      <c r="L64" s="124"/>
      <c r="M64" s="124"/>
      <c r="N64" s="124"/>
      <c r="O64" s="124"/>
      <c r="P64" s="124"/>
      <c r="Q64" s="124"/>
      <c r="R64" s="124"/>
      <c r="S64" s="124"/>
      <c r="T64" s="124"/>
      <c r="U64" s="124"/>
      <c r="V64" s="124"/>
      <c r="W64" s="124"/>
      <c r="X64" s="124"/>
      <c r="Y64" s="124"/>
      <c r="Z64" s="124"/>
      <c r="AA64" s="124"/>
      <c r="AB64" s="124"/>
      <c r="AC64" s="124"/>
      <c r="AD64" s="124"/>
      <c r="AE64" s="124"/>
      <c r="AF64" s="124"/>
      <c r="AG64" s="125">
        <f>'Č33 - VRN - km 55,652'!J32</f>
        <v>27184.119999999999</v>
      </c>
      <c r="AH64" s="123"/>
      <c r="AI64" s="123"/>
      <c r="AJ64" s="123"/>
      <c r="AK64" s="123"/>
      <c r="AL64" s="123"/>
      <c r="AM64" s="123"/>
      <c r="AN64" s="125">
        <f>SUM(AG64,AT64)</f>
        <v>27184.119999999999</v>
      </c>
      <c r="AO64" s="123"/>
      <c r="AP64" s="123"/>
      <c r="AQ64" s="126" t="s">
        <v>91</v>
      </c>
      <c r="AR64" s="127"/>
      <c r="AS64" s="133">
        <v>0</v>
      </c>
      <c r="AT64" s="134">
        <f>ROUND(SUM(AV64:AW64),2)</f>
        <v>0</v>
      </c>
      <c r="AU64" s="135">
        <f>'Č33 - VRN - km 55,652'!P89</f>
        <v>0</v>
      </c>
      <c r="AV64" s="134">
        <f>'Č33 - VRN - km 55,652'!J35</f>
        <v>0</v>
      </c>
      <c r="AW64" s="134">
        <f>'Č33 - VRN - km 55,652'!J36</f>
        <v>0</v>
      </c>
      <c r="AX64" s="134">
        <f>'Č33 - VRN - km 55,652'!J37</f>
        <v>0</v>
      </c>
      <c r="AY64" s="134">
        <f>'Č33 - VRN - km 55,652'!J38</f>
        <v>0</v>
      </c>
      <c r="AZ64" s="134">
        <f>'Č33 - VRN - km 55,652'!F35</f>
        <v>0</v>
      </c>
      <c r="BA64" s="134">
        <f>'Č33 - VRN - km 55,652'!F36</f>
        <v>0</v>
      </c>
      <c r="BB64" s="134">
        <f>'Č33 - VRN - km 55,652'!F37</f>
        <v>27184.119999999999</v>
      </c>
      <c r="BC64" s="134">
        <f>'Č33 - VRN - km 55,652'!F38</f>
        <v>0</v>
      </c>
      <c r="BD64" s="136">
        <f>'Č33 - VRN - km 55,652'!F39</f>
        <v>0</v>
      </c>
      <c r="BT64" s="132" t="s">
        <v>87</v>
      </c>
      <c r="BV64" s="132" t="s">
        <v>81</v>
      </c>
      <c r="BW64" s="132" t="s">
        <v>116</v>
      </c>
      <c r="BX64" s="132" t="s">
        <v>107</v>
      </c>
      <c r="CL64" s="132" t="s">
        <v>35</v>
      </c>
    </row>
    <row r="65" s="1" customFormat="1" ht="30" customHeight="1">
      <c r="B65" s="40"/>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1"/>
      <c r="AI65" s="41"/>
      <c r="AJ65" s="41"/>
      <c r="AK65" s="41"/>
      <c r="AL65" s="41"/>
      <c r="AM65" s="41"/>
      <c r="AN65" s="41"/>
      <c r="AO65" s="41"/>
      <c r="AP65" s="41"/>
      <c r="AQ65" s="41"/>
      <c r="AR65" s="45"/>
    </row>
    <row r="66" s="1" customFormat="1" ht="6.96" customHeight="1">
      <c r="B66" s="59"/>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c r="AC66" s="60"/>
      <c r="AD66" s="60"/>
      <c r="AE66" s="60"/>
      <c r="AF66" s="60"/>
      <c r="AG66" s="60"/>
      <c r="AH66" s="60"/>
      <c r="AI66" s="60"/>
      <c r="AJ66" s="60"/>
      <c r="AK66" s="60"/>
      <c r="AL66" s="60"/>
      <c r="AM66" s="60"/>
      <c r="AN66" s="60"/>
      <c r="AO66" s="60"/>
      <c r="AP66" s="60"/>
      <c r="AQ66" s="60"/>
      <c r="AR66" s="45"/>
    </row>
  </sheetData>
  <sheetProtection sheet="1" formatColumns="0" formatRows="0" objects="1" scenarios="1" password="CC35"/>
  <mergeCells count="78">
    <mergeCell ref="AN64:AP64"/>
    <mergeCell ref="AN61:AP61"/>
    <mergeCell ref="AN62:AP62"/>
    <mergeCell ref="AN63:AP63"/>
    <mergeCell ref="AG64:AM64"/>
    <mergeCell ref="AG63:AM63"/>
    <mergeCell ref="AG61:AM61"/>
    <mergeCell ref="AG62:AM62"/>
    <mergeCell ref="K64:AF64"/>
    <mergeCell ref="K62:AF62"/>
    <mergeCell ref="K63:AF63"/>
    <mergeCell ref="J61:AF61"/>
    <mergeCell ref="K60:AF60"/>
    <mergeCell ref="AG60:AM60"/>
    <mergeCell ref="AN60:AP60"/>
    <mergeCell ref="D61:H61"/>
    <mergeCell ref="E64:I64"/>
    <mergeCell ref="E62:I62"/>
    <mergeCell ref="E63:I63"/>
    <mergeCell ref="L29:P29"/>
    <mergeCell ref="C52:G52"/>
    <mergeCell ref="D55:H55"/>
    <mergeCell ref="E56:I56"/>
    <mergeCell ref="E57:I57"/>
    <mergeCell ref="L28:P28"/>
    <mergeCell ref="E59:I59"/>
    <mergeCell ref="E60:I60"/>
    <mergeCell ref="D58:H58"/>
    <mergeCell ref="I52:AF52"/>
    <mergeCell ref="L45:AO45"/>
    <mergeCell ref="AM47:AN47"/>
    <mergeCell ref="AS49:AT51"/>
    <mergeCell ref="AM50:AP50"/>
    <mergeCell ref="AM49:AP49"/>
    <mergeCell ref="AN52:AP52"/>
    <mergeCell ref="AG52:AM52"/>
    <mergeCell ref="K59:AF59"/>
    <mergeCell ref="K57:AF57"/>
    <mergeCell ref="K56:AF56"/>
    <mergeCell ref="AG56:AM56"/>
    <mergeCell ref="AG57:AM57"/>
    <mergeCell ref="AN56:AP56"/>
    <mergeCell ref="AN57:AP57"/>
    <mergeCell ref="J58:AF58"/>
    <mergeCell ref="AG58:AM58"/>
    <mergeCell ref="AG59:AM59"/>
    <mergeCell ref="AN58:AP58"/>
    <mergeCell ref="AN59:AP59"/>
    <mergeCell ref="X35:AB35"/>
    <mergeCell ref="AK35:AO35"/>
    <mergeCell ref="AR2:BE2"/>
    <mergeCell ref="BE5:BE32"/>
    <mergeCell ref="K5:AO5"/>
    <mergeCell ref="K6:AO6"/>
    <mergeCell ref="E14:AJ14"/>
    <mergeCell ref="E23:AN23"/>
    <mergeCell ref="AK26:AO26"/>
    <mergeCell ref="W28:AE28"/>
    <mergeCell ref="AK29:AO29"/>
    <mergeCell ref="W30:AE30"/>
    <mergeCell ref="W31:AE31"/>
    <mergeCell ref="W32:AE32"/>
    <mergeCell ref="W33:AE33"/>
    <mergeCell ref="W29:AE29"/>
    <mergeCell ref="AK30:AO30"/>
    <mergeCell ref="AK31:AO31"/>
    <mergeCell ref="AK32:AO32"/>
    <mergeCell ref="AK33:AO33"/>
    <mergeCell ref="L30:P30"/>
    <mergeCell ref="L31:P31"/>
    <mergeCell ref="L32:P32"/>
    <mergeCell ref="L33:P33"/>
    <mergeCell ref="AK28:AO28"/>
    <mergeCell ref="AN54:AP54"/>
    <mergeCell ref="J55:AF55"/>
    <mergeCell ref="AG55:AM55"/>
    <mergeCell ref="AG54:AM54"/>
    <mergeCell ref="AN55:AP55"/>
  </mergeCells>
  <hyperlinks>
    <hyperlink ref="A56" location="'Č11 - Železniční svršek a...'!C2" display="/"/>
    <hyperlink ref="A57" location="'Č12 - Zrušení P1992 km 55...'!C2" display="/"/>
    <hyperlink ref="A59" location="'Č21 - ZRN - km 55,600'!C2" display="/"/>
    <hyperlink ref="A60" location="'Č22 - ZRN - km 55,652'!C2" display="/"/>
    <hyperlink ref="A62" location="'Č31 - VRN - žst.Litvínov'!C2" display="/"/>
    <hyperlink ref="A63" location="'Č32 - VRN - km 55,600'!C2" display="/"/>
    <hyperlink ref="A64" location="'Č33 - VRN - km 55,652'!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AT2" s="18" t="s">
        <v>92</v>
      </c>
      <c r="AZ2" s="138" t="s">
        <v>117</v>
      </c>
      <c r="BA2" s="138" t="s">
        <v>118</v>
      </c>
      <c r="BB2" s="138" t="s">
        <v>119</v>
      </c>
      <c r="BC2" s="138" t="s">
        <v>120</v>
      </c>
      <c r="BD2" s="138" t="s">
        <v>87</v>
      </c>
    </row>
    <row r="3" ht="6.96" customHeight="1">
      <c r="B3" s="139"/>
      <c r="C3" s="140"/>
      <c r="D3" s="140"/>
      <c r="E3" s="140"/>
      <c r="F3" s="140"/>
      <c r="G3" s="140"/>
      <c r="H3" s="140"/>
      <c r="I3" s="141"/>
      <c r="J3" s="140"/>
      <c r="K3" s="140"/>
      <c r="L3" s="21"/>
      <c r="AT3" s="18" t="s">
        <v>87</v>
      </c>
      <c r="AZ3" s="138" t="s">
        <v>121</v>
      </c>
      <c r="BA3" s="138" t="s">
        <v>122</v>
      </c>
      <c r="BB3" s="138" t="s">
        <v>119</v>
      </c>
      <c r="BC3" s="138" t="s">
        <v>123</v>
      </c>
      <c r="BD3" s="138" t="s">
        <v>87</v>
      </c>
    </row>
    <row r="4" ht="24.96" customHeight="1">
      <c r="B4" s="21"/>
      <c r="D4" s="142" t="s">
        <v>124</v>
      </c>
      <c r="L4" s="21"/>
      <c r="M4" s="25" t="s">
        <v>10</v>
      </c>
      <c r="AT4" s="18" t="s">
        <v>40</v>
      </c>
      <c r="AZ4" s="138" t="s">
        <v>125</v>
      </c>
      <c r="BA4" s="138" t="s">
        <v>126</v>
      </c>
      <c r="BB4" s="138" t="s">
        <v>127</v>
      </c>
      <c r="BC4" s="138" t="s">
        <v>128</v>
      </c>
      <c r="BD4" s="138" t="s">
        <v>87</v>
      </c>
    </row>
    <row r="5" ht="6.96" customHeight="1">
      <c r="B5" s="21"/>
      <c r="L5" s="21"/>
      <c r="AZ5" s="138" t="s">
        <v>129</v>
      </c>
      <c r="BA5" s="138" t="s">
        <v>130</v>
      </c>
      <c r="BB5" s="138" t="s">
        <v>131</v>
      </c>
      <c r="BC5" s="138" t="s">
        <v>132</v>
      </c>
      <c r="BD5" s="138" t="s">
        <v>87</v>
      </c>
    </row>
    <row r="6" ht="12" customHeight="1">
      <c r="B6" s="21"/>
      <c r="D6" s="143" t="s">
        <v>16</v>
      </c>
      <c r="L6" s="21"/>
      <c r="AZ6" s="138" t="s">
        <v>133</v>
      </c>
      <c r="BA6" s="138" t="s">
        <v>134</v>
      </c>
      <c r="BB6" s="138" t="s">
        <v>135</v>
      </c>
      <c r="BC6" s="138" t="s">
        <v>136</v>
      </c>
      <c r="BD6" s="138" t="s">
        <v>87</v>
      </c>
    </row>
    <row r="7" ht="16.5" customHeight="1">
      <c r="B7" s="21"/>
      <c r="E7" s="144" t="str">
        <f>'Rekapitulace stavby'!K6</f>
        <v>Oprava kolejí a výhybek v žst. Litvínov</v>
      </c>
      <c r="F7" s="143"/>
      <c r="G7" s="143"/>
      <c r="H7" s="143"/>
      <c r="L7" s="21"/>
      <c r="AZ7" s="138" t="s">
        <v>137</v>
      </c>
      <c r="BA7" s="138" t="s">
        <v>138</v>
      </c>
      <c r="BB7" s="138" t="s">
        <v>135</v>
      </c>
      <c r="BC7" s="138" t="s">
        <v>139</v>
      </c>
      <c r="BD7" s="138" t="s">
        <v>87</v>
      </c>
    </row>
    <row r="8" ht="12" customHeight="1">
      <c r="B8" s="21"/>
      <c r="D8" s="143" t="s">
        <v>140</v>
      </c>
      <c r="L8" s="21"/>
      <c r="AZ8" s="138" t="s">
        <v>141</v>
      </c>
      <c r="BA8" s="138" t="s">
        <v>142</v>
      </c>
      <c r="BB8" s="138" t="s">
        <v>143</v>
      </c>
      <c r="BC8" s="138" t="s">
        <v>144</v>
      </c>
      <c r="BD8" s="138" t="s">
        <v>87</v>
      </c>
    </row>
    <row r="9" s="1" customFormat="1" ht="16.5" customHeight="1">
      <c r="B9" s="45"/>
      <c r="E9" s="144" t="s">
        <v>145</v>
      </c>
      <c r="F9" s="1"/>
      <c r="G9" s="1"/>
      <c r="H9" s="1"/>
      <c r="I9" s="145"/>
      <c r="L9" s="45"/>
      <c r="AZ9" s="138" t="s">
        <v>146</v>
      </c>
      <c r="BA9" s="138" t="s">
        <v>147</v>
      </c>
      <c r="BB9" s="138" t="s">
        <v>119</v>
      </c>
      <c r="BC9" s="138" t="s">
        <v>148</v>
      </c>
      <c r="BD9" s="138" t="s">
        <v>87</v>
      </c>
    </row>
    <row r="10" s="1" customFormat="1" ht="12" customHeight="1">
      <c r="B10" s="45"/>
      <c r="D10" s="143" t="s">
        <v>149</v>
      </c>
      <c r="I10" s="145"/>
      <c r="L10" s="45"/>
      <c r="AZ10" s="138" t="s">
        <v>150</v>
      </c>
      <c r="BA10" s="138" t="s">
        <v>151</v>
      </c>
      <c r="BB10" s="138" t="s">
        <v>119</v>
      </c>
      <c r="BC10" s="138" t="s">
        <v>152</v>
      </c>
      <c r="BD10" s="138" t="s">
        <v>87</v>
      </c>
    </row>
    <row r="11" s="1" customFormat="1" ht="36.96" customHeight="1">
      <c r="B11" s="45"/>
      <c r="E11" s="146" t="s">
        <v>153</v>
      </c>
      <c r="F11" s="1"/>
      <c r="G11" s="1"/>
      <c r="H11" s="1"/>
      <c r="I11" s="145"/>
      <c r="L11" s="45"/>
      <c r="AZ11" s="138" t="s">
        <v>154</v>
      </c>
      <c r="BA11" s="138" t="s">
        <v>155</v>
      </c>
      <c r="BB11" s="138" t="s">
        <v>127</v>
      </c>
      <c r="BC11" s="138" t="s">
        <v>156</v>
      </c>
      <c r="BD11" s="138" t="s">
        <v>87</v>
      </c>
    </row>
    <row r="12" s="1" customFormat="1">
      <c r="B12" s="45"/>
      <c r="I12" s="145"/>
      <c r="L12" s="45"/>
      <c r="AZ12" s="138" t="s">
        <v>157</v>
      </c>
      <c r="BA12" s="138" t="s">
        <v>158</v>
      </c>
      <c r="BB12" s="138" t="s">
        <v>127</v>
      </c>
      <c r="BC12" s="138" t="s">
        <v>159</v>
      </c>
      <c r="BD12" s="138" t="s">
        <v>87</v>
      </c>
    </row>
    <row r="13" s="1" customFormat="1" ht="12" customHeight="1">
      <c r="B13" s="45"/>
      <c r="D13" s="143" t="s">
        <v>18</v>
      </c>
      <c r="F13" s="18" t="s">
        <v>35</v>
      </c>
      <c r="I13" s="147" t="s">
        <v>20</v>
      </c>
      <c r="J13" s="18" t="s">
        <v>35</v>
      </c>
      <c r="L13" s="45"/>
      <c r="AZ13" s="138" t="s">
        <v>160</v>
      </c>
      <c r="BA13" s="138" t="s">
        <v>161</v>
      </c>
      <c r="BB13" s="138" t="s">
        <v>143</v>
      </c>
      <c r="BC13" s="138" t="s">
        <v>162</v>
      </c>
      <c r="BD13" s="138" t="s">
        <v>87</v>
      </c>
    </row>
    <row r="14" s="1" customFormat="1" ht="12" customHeight="1">
      <c r="B14" s="45"/>
      <c r="D14" s="143" t="s">
        <v>22</v>
      </c>
      <c r="F14" s="18" t="s">
        <v>23</v>
      </c>
      <c r="I14" s="147" t="s">
        <v>24</v>
      </c>
      <c r="J14" s="148" t="str">
        <f>'Rekapitulace stavby'!AN8</f>
        <v>10. 5. 2019</v>
      </c>
      <c r="L14" s="45"/>
      <c r="AZ14" s="138" t="s">
        <v>163</v>
      </c>
      <c r="BA14" s="138" t="s">
        <v>164</v>
      </c>
      <c r="BB14" s="138" t="s">
        <v>143</v>
      </c>
      <c r="BC14" s="138" t="s">
        <v>165</v>
      </c>
      <c r="BD14" s="138" t="s">
        <v>87</v>
      </c>
    </row>
    <row r="15" s="1" customFormat="1" ht="10.8" customHeight="1">
      <c r="B15" s="45"/>
      <c r="I15" s="145"/>
      <c r="L15" s="45"/>
      <c r="AZ15" s="138" t="s">
        <v>166</v>
      </c>
      <c r="BA15" s="138" t="s">
        <v>167</v>
      </c>
      <c r="BB15" s="138" t="s">
        <v>143</v>
      </c>
      <c r="BC15" s="138" t="s">
        <v>168</v>
      </c>
      <c r="BD15" s="138" t="s">
        <v>87</v>
      </c>
    </row>
    <row r="16" s="1" customFormat="1" ht="12" customHeight="1">
      <c r="B16" s="45"/>
      <c r="D16" s="143" t="s">
        <v>30</v>
      </c>
      <c r="I16" s="147" t="s">
        <v>31</v>
      </c>
      <c r="J16" s="18" t="s">
        <v>32</v>
      </c>
      <c r="L16" s="45"/>
      <c r="AZ16" s="138" t="s">
        <v>169</v>
      </c>
      <c r="BA16" s="138" t="s">
        <v>170</v>
      </c>
      <c r="BB16" s="138" t="s">
        <v>143</v>
      </c>
      <c r="BC16" s="138" t="s">
        <v>171</v>
      </c>
      <c r="BD16" s="138" t="s">
        <v>87</v>
      </c>
    </row>
    <row r="17" s="1" customFormat="1" ht="18" customHeight="1">
      <c r="B17" s="45"/>
      <c r="E17" s="18" t="s">
        <v>33</v>
      </c>
      <c r="I17" s="147" t="s">
        <v>34</v>
      </c>
      <c r="J17" s="18" t="s">
        <v>35</v>
      </c>
      <c r="L17" s="45"/>
      <c r="AZ17" s="138" t="s">
        <v>172</v>
      </c>
      <c r="BA17" s="138" t="s">
        <v>173</v>
      </c>
      <c r="BB17" s="138" t="s">
        <v>135</v>
      </c>
      <c r="BC17" s="138" t="s">
        <v>174</v>
      </c>
      <c r="BD17" s="138" t="s">
        <v>87</v>
      </c>
    </row>
    <row r="18" s="1" customFormat="1" ht="6.96" customHeight="1">
      <c r="B18" s="45"/>
      <c r="I18" s="145"/>
      <c r="L18" s="45"/>
      <c r="AZ18" s="138" t="s">
        <v>175</v>
      </c>
      <c r="BA18" s="138" t="s">
        <v>176</v>
      </c>
      <c r="BB18" s="138" t="s">
        <v>135</v>
      </c>
      <c r="BC18" s="138" t="s">
        <v>177</v>
      </c>
      <c r="BD18" s="138" t="s">
        <v>87</v>
      </c>
    </row>
    <row r="19" s="1" customFormat="1" ht="12" customHeight="1">
      <c r="B19" s="45"/>
      <c r="D19" s="143" t="s">
        <v>36</v>
      </c>
      <c r="I19" s="147" t="s">
        <v>31</v>
      </c>
      <c r="J19" s="34" t="str">
        <f>'Rekapitulace stavby'!AN13</f>
        <v>Vyplň údaj</v>
      </c>
      <c r="L19" s="45"/>
      <c r="AZ19" s="138" t="s">
        <v>178</v>
      </c>
      <c r="BA19" s="138" t="s">
        <v>179</v>
      </c>
      <c r="BB19" s="138" t="s">
        <v>180</v>
      </c>
      <c r="BC19" s="138" t="s">
        <v>181</v>
      </c>
      <c r="BD19" s="138" t="s">
        <v>87</v>
      </c>
    </row>
    <row r="20" s="1" customFormat="1" ht="18" customHeight="1">
      <c r="B20" s="45"/>
      <c r="E20" s="34" t="str">
        <f>'Rekapitulace stavby'!E14</f>
        <v>Vyplň údaj</v>
      </c>
      <c r="F20" s="18"/>
      <c r="G20" s="18"/>
      <c r="H20" s="18"/>
      <c r="I20" s="147" t="s">
        <v>34</v>
      </c>
      <c r="J20" s="34" t="str">
        <f>'Rekapitulace stavby'!AN14</f>
        <v>Vyplň údaj</v>
      </c>
      <c r="L20" s="45"/>
      <c r="AZ20" s="138" t="s">
        <v>182</v>
      </c>
      <c r="BA20" s="138" t="s">
        <v>183</v>
      </c>
      <c r="BB20" s="138" t="s">
        <v>180</v>
      </c>
      <c r="BC20" s="138" t="s">
        <v>184</v>
      </c>
      <c r="BD20" s="138" t="s">
        <v>87</v>
      </c>
    </row>
    <row r="21" s="1" customFormat="1" ht="6.96" customHeight="1">
      <c r="B21" s="45"/>
      <c r="I21" s="145"/>
      <c r="L21" s="45"/>
      <c r="AZ21" s="138" t="s">
        <v>185</v>
      </c>
      <c r="BA21" s="138" t="s">
        <v>186</v>
      </c>
      <c r="BB21" s="138" t="s">
        <v>180</v>
      </c>
      <c r="BC21" s="138" t="s">
        <v>187</v>
      </c>
      <c r="BD21" s="138" t="s">
        <v>87</v>
      </c>
    </row>
    <row r="22" s="1" customFormat="1" ht="12" customHeight="1">
      <c r="B22" s="45"/>
      <c r="D22" s="143" t="s">
        <v>38</v>
      </c>
      <c r="I22" s="147" t="s">
        <v>31</v>
      </c>
      <c r="J22" s="18" t="str">
        <f>IF('Rekapitulace stavby'!AN16="","",'Rekapitulace stavby'!AN16)</f>
        <v/>
      </c>
      <c r="L22" s="45"/>
    </row>
    <row r="23" s="1" customFormat="1" ht="18" customHeight="1">
      <c r="B23" s="45"/>
      <c r="E23" s="18" t="str">
        <f>IF('Rekapitulace stavby'!E17="","",'Rekapitulace stavby'!E17)</f>
        <v xml:space="preserve"> </v>
      </c>
      <c r="I23" s="147" t="s">
        <v>34</v>
      </c>
      <c r="J23" s="18" t="str">
        <f>IF('Rekapitulace stavby'!AN17="","",'Rekapitulace stavby'!AN17)</f>
        <v/>
      </c>
      <c r="L23" s="45"/>
    </row>
    <row r="24" s="1" customFormat="1" ht="6.96" customHeight="1">
      <c r="B24" s="45"/>
      <c r="I24" s="145"/>
      <c r="L24" s="45"/>
    </row>
    <row r="25" s="1" customFormat="1" ht="12" customHeight="1">
      <c r="B25" s="45"/>
      <c r="D25" s="143" t="s">
        <v>41</v>
      </c>
      <c r="I25" s="147" t="s">
        <v>31</v>
      </c>
      <c r="J25" s="18" t="s">
        <v>35</v>
      </c>
      <c r="L25" s="45"/>
    </row>
    <row r="26" s="1" customFormat="1" ht="18" customHeight="1">
      <c r="B26" s="45"/>
      <c r="E26" s="18" t="s">
        <v>42</v>
      </c>
      <c r="I26" s="147" t="s">
        <v>34</v>
      </c>
      <c r="J26" s="18" t="s">
        <v>35</v>
      </c>
      <c r="L26" s="45"/>
    </row>
    <row r="27" s="1" customFormat="1" ht="6.96" customHeight="1">
      <c r="B27" s="45"/>
      <c r="I27" s="145"/>
      <c r="L27" s="45"/>
    </row>
    <row r="28" s="1" customFormat="1" ht="12" customHeight="1">
      <c r="B28" s="45"/>
      <c r="D28" s="143" t="s">
        <v>43</v>
      </c>
      <c r="I28" s="145"/>
      <c r="L28" s="45"/>
    </row>
    <row r="29" s="7" customFormat="1" ht="45" customHeight="1">
      <c r="B29" s="149"/>
      <c r="E29" s="150" t="s">
        <v>44</v>
      </c>
      <c r="F29" s="150"/>
      <c r="G29" s="150"/>
      <c r="H29" s="150"/>
      <c r="I29" s="151"/>
      <c r="L29" s="149"/>
    </row>
    <row r="30" s="1" customFormat="1" ht="6.96" customHeight="1">
      <c r="B30" s="45"/>
      <c r="I30" s="145"/>
      <c r="L30" s="45"/>
    </row>
    <row r="31" s="1" customFormat="1" ht="6.96" customHeight="1">
      <c r="B31" s="45"/>
      <c r="D31" s="73"/>
      <c r="E31" s="73"/>
      <c r="F31" s="73"/>
      <c r="G31" s="73"/>
      <c r="H31" s="73"/>
      <c r="I31" s="152"/>
      <c r="J31" s="73"/>
      <c r="K31" s="73"/>
      <c r="L31" s="45"/>
    </row>
    <row r="32" s="1" customFormat="1" ht="25.44" customHeight="1">
      <c r="B32" s="45"/>
      <c r="D32" s="153" t="s">
        <v>45</v>
      </c>
      <c r="I32" s="145"/>
      <c r="J32" s="154">
        <f>ROUND(J88, 2)</f>
        <v>10796191.9</v>
      </c>
      <c r="L32" s="45"/>
    </row>
    <row r="33" s="1" customFormat="1" ht="6.96" customHeight="1">
      <c r="B33" s="45"/>
      <c r="D33" s="73"/>
      <c r="E33" s="73"/>
      <c r="F33" s="73"/>
      <c r="G33" s="73"/>
      <c r="H33" s="73"/>
      <c r="I33" s="152"/>
      <c r="J33" s="73"/>
      <c r="K33" s="73"/>
      <c r="L33" s="45"/>
    </row>
    <row r="34" s="1" customFormat="1" ht="14.4" customHeight="1">
      <c r="B34" s="45"/>
      <c r="F34" s="155" t="s">
        <v>47</v>
      </c>
      <c r="I34" s="156" t="s">
        <v>46</v>
      </c>
      <c r="J34" s="155" t="s">
        <v>48</v>
      </c>
      <c r="L34" s="45"/>
    </row>
    <row r="35" hidden="1" s="1" customFormat="1" ht="14.4" customHeight="1">
      <c r="B35" s="45"/>
      <c r="D35" s="143" t="s">
        <v>49</v>
      </c>
      <c r="E35" s="143" t="s">
        <v>50</v>
      </c>
      <c r="F35" s="157">
        <f>ROUND((SUM(BE88:BE466)),  2)</f>
        <v>0</v>
      </c>
      <c r="I35" s="158">
        <v>0.20999999999999999</v>
      </c>
      <c r="J35" s="157">
        <f>ROUND(((SUM(BE88:BE466))*I35),  2)</f>
        <v>0</v>
      </c>
      <c r="L35" s="45"/>
    </row>
    <row r="36" hidden="1" s="1" customFormat="1" ht="14.4" customHeight="1">
      <c r="B36" s="45"/>
      <c r="E36" s="143" t="s">
        <v>51</v>
      </c>
      <c r="F36" s="157">
        <f>ROUND((SUM(BF88:BF466)),  2)</f>
        <v>0</v>
      </c>
      <c r="I36" s="158">
        <v>0.14999999999999999</v>
      </c>
      <c r="J36" s="157">
        <f>ROUND(((SUM(BF88:BF466))*I36),  2)</f>
        <v>0</v>
      </c>
      <c r="L36" s="45"/>
    </row>
    <row r="37" s="1" customFormat="1" ht="14.4" customHeight="1">
      <c r="B37" s="45"/>
      <c r="D37" s="143" t="s">
        <v>49</v>
      </c>
      <c r="E37" s="143" t="s">
        <v>52</v>
      </c>
      <c r="F37" s="157">
        <f>ROUND((SUM(BG88:BG466)),  2)</f>
        <v>10796191.9</v>
      </c>
      <c r="I37" s="158">
        <v>0.20999999999999999</v>
      </c>
      <c r="J37" s="157">
        <f>0</f>
        <v>0</v>
      </c>
      <c r="L37" s="45"/>
    </row>
    <row r="38" s="1" customFormat="1" ht="14.4" customHeight="1">
      <c r="B38" s="45"/>
      <c r="E38" s="143" t="s">
        <v>53</v>
      </c>
      <c r="F38" s="157">
        <f>ROUND((SUM(BH88:BH466)),  2)</f>
        <v>0</v>
      </c>
      <c r="I38" s="158">
        <v>0.14999999999999999</v>
      </c>
      <c r="J38" s="157">
        <f>0</f>
        <v>0</v>
      </c>
      <c r="L38" s="45"/>
    </row>
    <row r="39" hidden="1" s="1" customFormat="1" ht="14.4" customHeight="1">
      <c r="B39" s="45"/>
      <c r="E39" s="143" t="s">
        <v>54</v>
      </c>
      <c r="F39" s="157">
        <f>ROUND((SUM(BI88:BI466)),  2)</f>
        <v>0</v>
      </c>
      <c r="I39" s="158">
        <v>0</v>
      </c>
      <c r="J39" s="157">
        <f>0</f>
        <v>0</v>
      </c>
      <c r="L39" s="45"/>
    </row>
    <row r="40" s="1" customFormat="1" ht="6.96" customHeight="1">
      <c r="B40" s="45"/>
      <c r="I40" s="145"/>
      <c r="L40" s="45"/>
    </row>
    <row r="41" s="1" customFormat="1" ht="25.44" customHeight="1">
      <c r="B41" s="45"/>
      <c r="C41" s="159"/>
      <c r="D41" s="160" t="s">
        <v>55</v>
      </c>
      <c r="E41" s="161"/>
      <c r="F41" s="161"/>
      <c r="G41" s="162" t="s">
        <v>56</v>
      </c>
      <c r="H41" s="163" t="s">
        <v>57</v>
      </c>
      <c r="I41" s="164"/>
      <c r="J41" s="165">
        <f>SUM(J32:J39)</f>
        <v>10796191.9</v>
      </c>
      <c r="K41" s="166"/>
      <c r="L41" s="45"/>
    </row>
    <row r="42" s="1" customFormat="1" ht="14.4" customHeight="1">
      <c r="B42" s="167"/>
      <c r="C42" s="168"/>
      <c r="D42" s="168"/>
      <c r="E42" s="168"/>
      <c r="F42" s="168"/>
      <c r="G42" s="168"/>
      <c r="H42" s="168"/>
      <c r="I42" s="169"/>
      <c r="J42" s="168"/>
      <c r="K42" s="168"/>
      <c r="L42" s="45"/>
    </row>
    <row r="46" s="1" customFormat="1" ht="6.96" customHeight="1">
      <c r="B46" s="170"/>
      <c r="C46" s="171"/>
      <c r="D46" s="171"/>
      <c r="E46" s="171"/>
      <c r="F46" s="171"/>
      <c r="G46" s="171"/>
      <c r="H46" s="171"/>
      <c r="I46" s="172"/>
      <c r="J46" s="171"/>
      <c r="K46" s="171"/>
      <c r="L46" s="45"/>
    </row>
    <row r="47" s="1" customFormat="1" ht="24.96" customHeight="1">
      <c r="B47" s="40"/>
      <c r="C47" s="24" t="s">
        <v>188</v>
      </c>
      <c r="D47" s="41"/>
      <c r="E47" s="41"/>
      <c r="F47" s="41"/>
      <c r="G47" s="41"/>
      <c r="H47" s="41"/>
      <c r="I47" s="145"/>
      <c r="J47" s="41"/>
      <c r="K47" s="41"/>
      <c r="L47" s="45"/>
    </row>
    <row r="48" s="1" customFormat="1" ht="6.96" customHeight="1">
      <c r="B48" s="40"/>
      <c r="C48" s="41"/>
      <c r="D48" s="41"/>
      <c r="E48" s="41"/>
      <c r="F48" s="41"/>
      <c r="G48" s="41"/>
      <c r="H48" s="41"/>
      <c r="I48" s="145"/>
      <c r="J48" s="41"/>
      <c r="K48" s="41"/>
      <c r="L48" s="45"/>
    </row>
    <row r="49" s="1" customFormat="1" ht="12" customHeight="1">
      <c r="B49" s="40"/>
      <c r="C49" s="33" t="s">
        <v>16</v>
      </c>
      <c r="D49" s="41"/>
      <c r="E49" s="41"/>
      <c r="F49" s="41"/>
      <c r="G49" s="41"/>
      <c r="H49" s="41"/>
      <c r="I49" s="145"/>
      <c r="J49" s="41"/>
      <c r="K49" s="41"/>
      <c r="L49" s="45"/>
    </row>
    <row r="50" s="1" customFormat="1" ht="16.5" customHeight="1">
      <c r="B50" s="40"/>
      <c r="C50" s="41"/>
      <c r="D50" s="41"/>
      <c r="E50" s="173" t="str">
        <f>E7</f>
        <v>Oprava kolejí a výhybek v žst. Litvínov</v>
      </c>
      <c r="F50" s="33"/>
      <c r="G50" s="33"/>
      <c r="H50" s="33"/>
      <c r="I50" s="145"/>
      <c r="J50" s="41"/>
      <c r="K50" s="41"/>
      <c r="L50" s="45"/>
    </row>
    <row r="51" ht="12" customHeight="1">
      <c r="B51" s="22"/>
      <c r="C51" s="33" t="s">
        <v>140</v>
      </c>
      <c r="D51" s="23"/>
      <c r="E51" s="23"/>
      <c r="F51" s="23"/>
      <c r="G51" s="23"/>
      <c r="H51" s="23"/>
      <c r="I51" s="137"/>
      <c r="J51" s="23"/>
      <c r="K51" s="23"/>
      <c r="L51" s="21"/>
    </row>
    <row r="52" s="1" customFormat="1" ht="16.5" customHeight="1">
      <c r="B52" s="40"/>
      <c r="C52" s="41"/>
      <c r="D52" s="41"/>
      <c r="E52" s="173" t="s">
        <v>145</v>
      </c>
      <c r="F52" s="41"/>
      <c r="G52" s="41"/>
      <c r="H52" s="41"/>
      <c r="I52" s="145"/>
      <c r="J52" s="41"/>
      <c r="K52" s="41"/>
      <c r="L52" s="45"/>
    </row>
    <row r="53" s="1" customFormat="1" ht="12" customHeight="1">
      <c r="B53" s="40"/>
      <c r="C53" s="33" t="s">
        <v>149</v>
      </c>
      <c r="D53" s="41"/>
      <c r="E53" s="41"/>
      <c r="F53" s="41"/>
      <c r="G53" s="41"/>
      <c r="H53" s="41"/>
      <c r="I53" s="145"/>
      <c r="J53" s="41"/>
      <c r="K53" s="41"/>
      <c r="L53" s="45"/>
    </row>
    <row r="54" s="1" customFormat="1" ht="16.5" customHeight="1">
      <c r="B54" s="40"/>
      <c r="C54" s="41"/>
      <c r="D54" s="41"/>
      <c r="E54" s="66" t="str">
        <f>E11</f>
        <v>Č11 - Železniční svršek a spodek chomutovského zhlaví</v>
      </c>
      <c r="F54" s="41"/>
      <c r="G54" s="41"/>
      <c r="H54" s="41"/>
      <c r="I54" s="145"/>
      <c r="J54" s="41"/>
      <c r="K54" s="41"/>
      <c r="L54" s="45"/>
    </row>
    <row r="55" s="1" customFormat="1" ht="6.96" customHeight="1">
      <c r="B55" s="40"/>
      <c r="C55" s="41"/>
      <c r="D55" s="41"/>
      <c r="E55" s="41"/>
      <c r="F55" s="41"/>
      <c r="G55" s="41"/>
      <c r="H55" s="41"/>
      <c r="I55" s="145"/>
      <c r="J55" s="41"/>
      <c r="K55" s="41"/>
      <c r="L55" s="45"/>
    </row>
    <row r="56" s="1" customFormat="1" ht="12" customHeight="1">
      <c r="B56" s="40"/>
      <c r="C56" s="33" t="s">
        <v>22</v>
      </c>
      <c r="D56" s="41"/>
      <c r="E56" s="41"/>
      <c r="F56" s="28" t="str">
        <f>F14</f>
        <v>žst. Litvínov</v>
      </c>
      <c r="G56" s="41"/>
      <c r="H56" s="41"/>
      <c r="I56" s="147" t="s">
        <v>24</v>
      </c>
      <c r="J56" s="69" t="str">
        <f>IF(J14="","",J14)</f>
        <v>10. 5. 2019</v>
      </c>
      <c r="K56" s="41"/>
      <c r="L56" s="45"/>
    </row>
    <row r="57" s="1" customFormat="1" ht="6.96" customHeight="1">
      <c r="B57" s="40"/>
      <c r="C57" s="41"/>
      <c r="D57" s="41"/>
      <c r="E57" s="41"/>
      <c r="F57" s="41"/>
      <c r="G57" s="41"/>
      <c r="H57" s="41"/>
      <c r="I57" s="145"/>
      <c r="J57" s="41"/>
      <c r="K57" s="41"/>
      <c r="L57" s="45"/>
    </row>
    <row r="58" s="1" customFormat="1" ht="13.65" customHeight="1">
      <c r="B58" s="40"/>
      <c r="C58" s="33" t="s">
        <v>30</v>
      </c>
      <c r="D58" s="41"/>
      <c r="E58" s="41"/>
      <c r="F58" s="28" t="str">
        <f>E17</f>
        <v>SŽDC s.o., OŘ UNL, ST Most</v>
      </c>
      <c r="G58" s="41"/>
      <c r="H58" s="41"/>
      <c r="I58" s="147" t="s">
        <v>38</v>
      </c>
      <c r="J58" s="38" t="str">
        <f>E23</f>
        <v xml:space="preserve"> </v>
      </c>
      <c r="K58" s="41"/>
      <c r="L58" s="45"/>
    </row>
    <row r="59" s="1" customFormat="1" ht="38.55" customHeight="1">
      <c r="B59" s="40"/>
      <c r="C59" s="33" t="s">
        <v>36</v>
      </c>
      <c r="D59" s="41"/>
      <c r="E59" s="41"/>
      <c r="F59" s="28" t="str">
        <f>IF(E20="","",E20)</f>
        <v>Vyplň údaj</v>
      </c>
      <c r="G59" s="41"/>
      <c r="H59" s="41"/>
      <c r="I59" s="147" t="s">
        <v>41</v>
      </c>
      <c r="J59" s="38" t="str">
        <f>E26</f>
        <v>Ing. Horák Jiří, horak@szdc.cz, +420 602155923</v>
      </c>
      <c r="K59" s="41"/>
      <c r="L59" s="45"/>
    </row>
    <row r="60" s="1" customFormat="1" ht="10.32" customHeight="1">
      <c r="B60" s="40"/>
      <c r="C60" s="41"/>
      <c r="D60" s="41"/>
      <c r="E60" s="41"/>
      <c r="F60" s="41"/>
      <c r="G60" s="41"/>
      <c r="H60" s="41"/>
      <c r="I60" s="145"/>
      <c r="J60" s="41"/>
      <c r="K60" s="41"/>
      <c r="L60" s="45"/>
    </row>
    <row r="61" s="1" customFormat="1" ht="29.28" customHeight="1">
      <c r="B61" s="40"/>
      <c r="C61" s="174" t="s">
        <v>189</v>
      </c>
      <c r="D61" s="175"/>
      <c r="E61" s="175"/>
      <c r="F61" s="175"/>
      <c r="G61" s="175"/>
      <c r="H61" s="175"/>
      <c r="I61" s="176"/>
      <c r="J61" s="177" t="s">
        <v>190</v>
      </c>
      <c r="K61" s="175"/>
      <c r="L61" s="45"/>
    </row>
    <row r="62" s="1" customFormat="1" ht="10.32" customHeight="1">
      <c r="B62" s="40"/>
      <c r="C62" s="41"/>
      <c r="D62" s="41"/>
      <c r="E62" s="41"/>
      <c r="F62" s="41"/>
      <c r="G62" s="41"/>
      <c r="H62" s="41"/>
      <c r="I62" s="145"/>
      <c r="J62" s="41"/>
      <c r="K62" s="41"/>
      <c r="L62" s="45"/>
    </row>
    <row r="63" s="1" customFormat="1" ht="22.8" customHeight="1">
      <c r="B63" s="40"/>
      <c r="C63" s="178" t="s">
        <v>77</v>
      </c>
      <c r="D63" s="41"/>
      <c r="E63" s="41"/>
      <c r="F63" s="41"/>
      <c r="G63" s="41"/>
      <c r="H63" s="41"/>
      <c r="I63" s="145"/>
      <c r="J63" s="99">
        <f>J88</f>
        <v>10796191.899999999</v>
      </c>
      <c r="K63" s="41"/>
      <c r="L63" s="45"/>
      <c r="AU63" s="18" t="s">
        <v>191</v>
      </c>
    </row>
    <row r="64" s="8" customFormat="1" ht="24.96" customHeight="1">
      <c r="B64" s="179"/>
      <c r="C64" s="180"/>
      <c r="D64" s="181" t="s">
        <v>192</v>
      </c>
      <c r="E64" s="182"/>
      <c r="F64" s="182"/>
      <c r="G64" s="182"/>
      <c r="H64" s="182"/>
      <c r="I64" s="183"/>
      <c r="J64" s="184">
        <f>J89</f>
        <v>7423944.4399999995</v>
      </c>
      <c r="K64" s="180"/>
      <c r="L64" s="185"/>
    </row>
    <row r="65" s="9" customFormat="1" ht="19.92" customHeight="1">
      <c r="B65" s="186"/>
      <c r="C65" s="123"/>
      <c r="D65" s="187" t="s">
        <v>193</v>
      </c>
      <c r="E65" s="188"/>
      <c r="F65" s="188"/>
      <c r="G65" s="188"/>
      <c r="H65" s="188"/>
      <c r="I65" s="189"/>
      <c r="J65" s="190">
        <f>J90</f>
        <v>7423944.4399999995</v>
      </c>
      <c r="K65" s="123"/>
      <c r="L65" s="191"/>
    </row>
    <row r="66" s="8" customFormat="1" ht="24.96" customHeight="1">
      <c r="B66" s="179"/>
      <c r="C66" s="180"/>
      <c r="D66" s="181" t="s">
        <v>194</v>
      </c>
      <c r="E66" s="182"/>
      <c r="F66" s="182"/>
      <c r="G66" s="182"/>
      <c r="H66" s="182"/>
      <c r="I66" s="183"/>
      <c r="J66" s="184">
        <f>J404</f>
        <v>3372247.46</v>
      </c>
      <c r="K66" s="180"/>
      <c r="L66" s="185"/>
    </row>
    <row r="67" s="1" customFormat="1" ht="21.84" customHeight="1">
      <c r="B67" s="40"/>
      <c r="C67" s="41"/>
      <c r="D67" s="41"/>
      <c r="E67" s="41"/>
      <c r="F67" s="41"/>
      <c r="G67" s="41"/>
      <c r="H67" s="41"/>
      <c r="I67" s="145"/>
      <c r="J67" s="41"/>
      <c r="K67" s="41"/>
      <c r="L67" s="45"/>
    </row>
    <row r="68" s="1" customFormat="1" ht="6.96" customHeight="1">
      <c r="B68" s="59"/>
      <c r="C68" s="60"/>
      <c r="D68" s="60"/>
      <c r="E68" s="60"/>
      <c r="F68" s="60"/>
      <c r="G68" s="60"/>
      <c r="H68" s="60"/>
      <c r="I68" s="169"/>
      <c r="J68" s="60"/>
      <c r="K68" s="60"/>
      <c r="L68" s="45"/>
    </row>
    <row r="72" s="1" customFormat="1" ht="6.96" customHeight="1">
      <c r="B72" s="61"/>
      <c r="C72" s="62"/>
      <c r="D72" s="62"/>
      <c r="E72" s="62"/>
      <c r="F72" s="62"/>
      <c r="G72" s="62"/>
      <c r="H72" s="62"/>
      <c r="I72" s="172"/>
      <c r="J72" s="62"/>
      <c r="K72" s="62"/>
      <c r="L72" s="45"/>
    </row>
    <row r="73" s="1" customFormat="1" ht="24.96" customHeight="1">
      <c r="B73" s="40"/>
      <c r="C73" s="24" t="s">
        <v>195</v>
      </c>
      <c r="D73" s="41"/>
      <c r="E73" s="41"/>
      <c r="F73" s="41"/>
      <c r="G73" s="41"/>
      <c r="H73" s="41"/>
      <c r="I73" s="145"/>
      <c r="J73" s="41"/>
      <c r="K73" s="41"/>
      <c r="L73" s="45"/>
    </row>
    <row r="74" s="1" customFormat="1" ht="6.96" customHeight="1">
      <c r="B74" s="40"/>
      <c r="C74" s="41"/>
      <c r="D74" s="41"/>
      <c r="E74" s="41"/>
      <c r="F74" s="41"/>
      <c r="G74" s="41"/>
      <c r="H74" s="41"/>
      <c r="I74" s="145"/>
      <c r="J74" s="41"/>
      <c r="K74" s="41"/>
      <c r="L74" s="45"/>
    </row>
    <row r="75" s="1" customFormat="1" ht="12" customHeight="1">
      <c r="B75" s="40"/>
      <c r="C75" s="33" t="s">
        <v>16</v>
      </c>
      <c r="D75" s="41"/>
      <c r="E75" s="41"/>
      <c r="F75" s="41"/>
      <c r="G75" s="41"/>
      <c r="H75" s="41"/>
      <c r="I75" s="145"/>
      <c r="J75" s="41"/>
      <c r="K75" s="41"/>
      <c r="L75" s="45"/>
    </row>
    <row r="76" s="1" customFormat="1" ht="16.5" customHeight="1">
      <c r="B76" s="40"/>
      <c r="C76" s="41"/>
      <c r="D76" s="41"/>
      <c r="E76" s="173" t="str">
        <f>E7</f>
        <v>Oprava kolejí a výhybek v žst. Litvínov</v>
      </c>
      <c r="F76" s="33"/>
      <c r="G76" s="33"/>
      <c r="H76" s="33"/>
      <c r="I76" s="145"/>
      <c r="J76" s="41"/>
      <c r="K76" s="41"/>
      <c r="L76" s="45"/>
    </row>
    <row r="77" ht="12" customHeight="1">
      <c r="B77" s="22"/>
      <c r="C77" s="33" t="s">
        <v>140</v>
      </c>
      <c r="D77" s="23"/>
      <c r="E77" s="23"/>
      <c r="F77" s="23"/>
      <c r="G77" s="23"/>
      <c r="H77" s="23"/>
      <c r="I77" s="137"/>
      <c r="J77" s="23"/>
      <c r="K77" s="23"/>
      <c r="L77" s="21"/>
    </row>
    <row r="78" s="1" customFormat="1" ht="16.5" customHeight="1">
      <c r="B78" s="40"/>
      <c r="C78" s="41"/>
      <c r="D78" s="41"/>
      <c r="E78" s="173" t="s">
        <v>145</v>
      </c>
      <c r="F78" s="41"/>
      <c r="G78" s="41"/>
      <c r="H78" s="41"/>
      <c r="I78" s="145"/>
      <c r="J78" s="41"/>
      <c r="K78" s="41"/>
      <c r="L78" s="45"/>
    </row>
    <row r="79" s="1" customFormat="1" ht="12" customHeight="1">
      <c r="B79" s="40"/>
      <c r="C79" s="33" t="s">
        <v>149</v>
      </c>
      <c r="D79" s="41"/>
      <c r="E79" s="41"/>
      <c r="F79" s="41"/>
      <c r="G79" s="41"/>
      <c r="H79" s="41"/>
      <c r="I79" s="145"/>
      <c r="J79" s="41"/>
      <c r="K79" s="41"/>
      <c r="L79" s="45"/>
    </row>
    <row r="80" s="1" customFormat="1" ht="16.5" customHeight="1">
      <c r="B80" s="40"/>
      <c r="C80" s="41"/>
      <c r="D80" s="41"/>
      <c r="E80" s="66" t="str">
        <f>E11</f>
        <v>Č11 - Železniční svršek a spodek chomutovského zhlaví</v>
      </c>
      <c r="F80" s="41"/>
      <c r="G80" s="41"/>
      <c r="H80" s="41"/>
      <c r="I80" s="145"/>
      <c r="J80" s="41"/>
      <c r="K80" s="41"/>
      <c r="L80" s="45"/>
    </row>
    <row r="81" s="1" customFormat="1" ht="6.96" customHeight="1">
      <c r="B81" s="40"/>
      <c r="C81" s="41"/>
      <c r="D81" s="41"/>
      <c r="E81" s="41"/>
      <c r="F81" s="41"/>
      <c r="G81" s="41"/>
      <c r="H81" s="41"/>
      <c r="I81" s="145"/>
      <c r="J81" s="41"/>
      <c r="K81" s="41"/>
      <c r="L81" s="45"/>
    </row>
    <row r="82" s="1" customFormat="1" ht="12" customHeight="1">
      <c r="B82" s="40"/>
      <c r="C82" s="33" t="s">
        <v>22</v>
      </c>
      <c r="D82" s="41"/>
      <c r="E82" s="41"/>
      <c r="F82" s="28" t="str">
        <f>F14</f>
        <v>žst. Litvínov</v>
      </c>
      <c r="G82" s="41"/>
      <c r="H82" s="41"/>
      <c r="I82" s="147" t="s">
        <v>24</v>
      </c>
      <c r="J82" s="69" t="str">
        <f>IF(J14="","",J14)</f>
        <v>10. 5. 2019</v>
      </c>
      <c r="K82" s="41"/>
      <c r="L82" s="45"/>
    </row>
    <row r="83" s="1" customFormat="1" ht="6.96" customHeight="1">
      <c r="B83" s="40"/>
      <c r="C83" s="41"/>
      <c r="D83" s="41"/>
      <c r="E83" s="41"/>
      <c r="F83" s="41"/>
      <c r="G83" s="41"/>
      <c r="H83" s="41"/>
      <c r="I83" s="145"/>
      <c r="J83" s="41"/>
      <c r="K83" s="41"/>
      <c r="L83" s="45"/>
    </row>
    <row r="84" s="1" customFormat="1" ht="13.65" customHeight="1">
      <c r="B84" s="40"/>
      <c r="C84" s="33" t="s">
        <v>30</v>
      </c>
      <c r="D84" s="41"/>
      <c r="E84" s="41"/>
      <c r="F84" s="28" t="str">
        <f>E17</f>
        <v>SŽDC s.o., OŘ UNL, ST Most</v>
      </c>
      <c r="G84" s="41"/>
      <c r="H84" s="41"/>
      <c r="I84" s="147" t="s">
        <v>38</v>
      </c>
      <c r="J84" s="38" t="str">
        <f>E23</f>
        <v xml:space="preserve"> </v>
      </c>
      <c r="K84" s="41"/>
      <c r="L84" s="45"/>
    </row>
    <row r="85" s="1" customFormat="1" ht="38.55" customHeight="1">
      <c r="B85" s="40"/>
      <c r="C85" s="33" t="s">
        <v>36</v>
      </c>
      <c r="D85" s="41"/>
      <c r="E85" s="41"/>
      <c r="F85" s="28" t="str">
        <f>IF(E20="","",E20)</f>
        <v>Vyplň údaj</v>
      </c>
      <c r="G85" s="41"/>
      <c r="H85" s="41"/>
      <c r="I85" s="147" t="s">
        <v>41</v>
      </c>
      <c r="J85" s="38" t="str">
        <f>E26</f>
        <v>Ing. Horák Jiří, horak@szdc.cz, +420 602155923</v>
      </c>
      <c r="K85" s="41"/>
      <c r="L85" s="45"/>
    </row>
    <row r="86" s="1" customFormat="1" ht="10.32" customHeight="1">
      <c r="B86" s="40"/>
      <c r="C86" s="41"/>
      <c r="D86" s="41"/>
      <c r="E86" s="41"/>
      <c r="F86" s="41"/>
      <c r="G86" s="41"/>
      <c r="H86" s="41"/>
      <c r="I86" s="145"/>
      <c r="J86" s="41"/>
      <c r="K86" s="41"/>
      <c r="L86" s="45"/>
    </row>
    <row r="87" s="10" customFormat="1" ht="29.28" customHeight="1">
      <c r="B87" s="192"/>
      <c r="C87" s="193" t="s">
        <v>196</v>
      </c>
      <c r="D87" s="194" t="s">
        <v>64</v>
      </c>
      <c r="E87" s="194" t="s">
        <v>60</v>
      </c>
      <c r="F87" s="194" t="s">
        <v>61</v>
      </c>
      <c r="G87" s="194" t="s">
        <v>197</v>
      </c>
      <c r="H87" s="194" t="s">
        <v>198</v>
      </c>
      <c r="I87" s="195" t="s">
        <v>199</v>
      </c>
      <c r="J87" s="194" t="s">
        <v>190</v>
      </c>
      <c r="K87" s="196" t="s">
        <v>200</v>
      </c>
      <c r="L87" s="197"/>
      <c r="M87" s="89" t="s">
        <v>35</v>
      </c>
      <c r="N87" s="90" t="s">
        <v>49</v>
      </c>
      <c r="O87" s="90" t="s">
        <v>201</v>
      </c>
      <c r="P87" s="90" t="s">
        <v>202</v>
      </c>
      <c r="Q87" s="90" t="s">
        <v>203</v>
      </c>
      <c r="R87" s="90" t="s">
        <v>204</v>
      </c>
      <c r="S87" s="90" t="s">
        <v>205</v>
      </c>
      <c r="T87" s="91" t="s">
        <v>206</v>
      </c>
    </row>
    <row r="88" s="1" customFormat="1" ht="22.8" customHeight="1">
      <c r="B88" s="40"/>
      <c r="C88" s="96" t="s">
        <v>207</v>
      </c>
      <c r="D88" s="41"/>
      <c r="E88" s="41"/>
      <c r="F88" s="41"/>
      <c r="G88" s="41"/>
      <c r="H88" s="41"/>
      <c r="I88" s="145"/>
      <c r="J88" s="198">
        <f>BK88</f>
        <v>10796191.899999999</v>
      </c>
      <c r="K88" s="41"/>
      <c r="L88" s="45"/>
      <c r="M88" s="92"/>
      <c r="N88" s="93"/>
      <c r="O88" s="93"/>
      <c r="P88" s="199">
        <f>P89+P404</f>
        <v>0</v>
      </c>
      <c r="Q88" s="93"/>
      <c r="R88" s="199">
        <f>R89+R404</f>
        <v>1886.2361750000005</v>
      </c>
      <c r="S88" s="93"/>
      <c r="T88" s="200">
        <f>T89+T404</f>
        <v>0</v>
      </c>
      <c r="AT88" s="18" t="s">
        <v>78</v>
      </c>
      <c r="AU88" s="18" t="s">
        <v>191</v>
      </c>
      <c r="BK88" s="201">
        <f>BK89+BK404</f>
        <v>10796191.899999999</v>
      </c>
    </row>
    <row r="89" s="11" customFormat="1" ht="25.92" customHeight="1">
      <c r="B89" s="202"/>
      <c r="C89" s="203"/>
      <c r="D89" s="204" t="s">
        <v>78</v>
      </c>
      <c r="E89" s="205" t="s">
        <v>208</v>
      </c>
      <c r="F89" s="205" t="s">
        <v>209</v>
      </c>
      <c r="G89" s="203"/>
      <c r="H89" s="203"/>
      <c r="I89" s="206"/>
      <c r="J89" s="207">
        <f>BK89</f>
        <v>7423944.4399999995</v>
      </c>
      <c r="K89" s="203"/>
      <c r="L89" s="208"/>
      <c r="M89" s="209"/>
      <c r="N89" s="210"/>
      <c r="O89" s="210"/>
      <c r="P89" s="211">
        <f>P90</f>
        <v>0</v>
      </c>
      <c r="Q89" s="210"/>
      <c r="R89" s="211">
        <f>R90</f>
        <v>1886.2361750000005</v>
      </c>
      <c r="S89" s="210"/>
      <c r="T89" s="212">
        <f>T90</f>
        <v>0</v>
      </c>
      <c r="AR89" s="213" t="s">
        <v>85</v>
      </c>
      <c r="AT89" s="214" t="s">
        <v>78</v>
      </c>
      <c r="AU89" s="214" t="s">
        <v>79</v>
      </c>
      <c r="AY89" s="213" t="s">
        <v>210</v>
      </c>
      <c r="BK89" s="215">
        <f>BK90</f>
        <v>7423944.4399999995</v>
      </c>
    </row>
    <row r="90" s="11" customFormat="1" ht="22.8" customHeight="1">
      <c r="B90" s="202"/>
      <c r="C90" s="203"/>
      <c r="D90" s="204" t="s">
        <v>78</v>
      </c>
      <c r="E90" s="216" t="s">
        <v>211</v>
      </c>
      <c r="F90" s="216" t="s">
        <v>212</v>
      </c>
      <c r="G90" s="203"/>
      <c r="H90" s="203"/>
      <c r="I90" s="206"/>
      <c r="J90" s="217">
        <f>BK90</f>
        <v>7423944.4399999995</v>
      </c>
      <c r="K90" s="203"/>
      <c r="L90" s="208"/>
      <c r="M90" s="209"/>
      <c r="N90" s="210"/>
      <c r="O90" s="210"/>
      <c r="P90" s="211">
        <f>SUM(P91:P403)</f>
        <v>0</v>
      </c>
      <c r="Q90" s="210"/>
      <c r="R90" s="211">
        <f>SUM(R91:R403)</f>
        <v>1886.2361750000005</v>
      </c>
      <c r="S90" s="210"/>
      <c r="T90" s="212">
        <f>SUM(T91:T403)</f>
        <v>0</v>
      </c>
      <c r="AR90" s="213" t="s">
        <v>85</v>
      </c>
      <c r="AT90" s="214" t="s">
        <v>78</v>
      </c>
      <c r="AU90" s="214" t="s">
        <v>85</v>
      </c>
      <c r="AY90" s="213" t="s">
        <v>210</v>
      </c>
      <c r="BK90" s="215">
        <f>SUM(BK91:BK403)</f>
        <v>7423944.4399999995</v>
      </c>
    </row>
    <row r="91" s="1" customFormat="1" ht="22.5" customHeight="1">
      <c r="B91" s="40"/>
      <c r="C91" s="218" t="s">
        <v>85</v>
      </c>
      <c r="D91" s="218" t="s">
        <v>213</v>
      </c>
      <c r="E91" s="219" t="s">
        <v>214</v>
      </c>
      <c r="F91" s="220" t="s">
        <v>215</v>
      </c>
      <c r="G91" s="221" t="s">
        <v>131</v>
      </c>
      <c r="H91" s="222">
        <v>1090.5999999999999</v>
      </c>
      <c r="I91" s="223">
        <v>30</v>
      </c>
      <c r="J91" s="224">
        <f>ROUND(I91*H91,2)</f>
        <v>32718</v>
      </c>
      <c r="K91" s="220" t="s">
        <v>216</v>
      </c>
      <c r="L91" s="45"/>
      <c r="M91" s="225" t="s">
        <v>35</v>
      </c>
      <c r="N91" s="226" t="s">
        <v>52</v>
      </c>
      <c r="O91" s="81"/>
      <c r="P91" s="227">
        <f>O91*H91</f>
        <v>0</v>
      </c>
      <c r="Q91" s="227">
        <v>0</v>
      </c>
      <c r="R91" s="227">
        <f>Q91*H91</f>
        <v>0</v>
      </c>
      <c r="S91" s="227">
        <v>0</v>
      </c>
      <c r="T91" s="228">
        <f>S91*H91</f>
        <v>0</v>
      </c>
      <c r="AR91" s="18" t="s">
        <v>217</v>
      </c>
      <c r="AT91" s="18" t="s">
        <v>213</v>
      </c>
      <c r="AU91" s="18" t="s">
        <v>87</v>
      </c>
      <c r="AY91" s="18" t="s">
        <v>210</v>
      </c>
      <c r="BE91" s="229">
        <f>IF(N91="základní",J91,0)</f>
        <v>0</v>
      </c>
      <c r="BF91" s="229">
        <f>IF(N91="snížená",J91,0)</f>
        <v>0</v>
      </c>
      <c r="BG91" s="229">
        <f>IF(N91="zákl. přenesená",J91,0)</f>
        <v>32718</v>
      </c>
      <c r="BH91" s="229">
        <f>IF(N91="sníž. přenesená",J91,0)</f>
        <v>0</v>
      </c>
      <c r="BI91" s="229">
        <f>IF(N91="nulová",J91,0)</f>
        <v>0</v>
      </c>
      <c r="BJ91" s="18" t="s">
        <v>217</v>
      </c>
      <c r="BK91" s="229">
        <f>ROUND(I91*H91,2)</f>
        <v>32718</v>
      </c>
      <c r="BL91" s="18" t="s">
        <v>217</v>
      </c>
      <c r="BM91" s="18" t="s">
        <v>218</v>
      </c>
    </row>
    <row r="92" s="1" customFormat="1">
      <c r="B92" s="40"/>
      <c r="C92" s="41"/>
      <c r="D92" s="230" t="s">
        <v>219</v>
      </c>
      <c r="E92" s="41"/>
      <c r="F92" s="231" t="s">
        <v>220</v>
      </c>
      <c r="G92" s="41"/>
      <c r="H92" s="41"/>
      <c r="I92" s="145"/>
      <c r="J92" s="41"/>
      <c r="K92" s="41"/>
      <c r="L92" s="45"/>
      <c r="M92" s="232"/>
      <c r="N92" s="81"/>
      <c r="O92" s="81"/>
      <c r="P92" s="81"/>
      <c r="Q92" s="81"/>
      <c r="R92" s="81"/>
      <c r="S92" s="81"/>
      <c r="T92" s="82"/>
      <c r="AT92" s="18" t="s">
        <v>219</v>
      </c>
      <c r="AU92" s="18" t="s">
        <v>87</v>
      </c>
    </row>
    <row r="93" s="12" customFormat="1">
      <c r="B93" s="233"/>
      <c r="C93" s="234"/>
      <c r="D93" s="230" t="s">
        <v>221</v>
      </c>
      <c r="E93" s="235" t="s">
        <v>35</v>
      </c>
      <c r="F93" s="236" t="s">
        <v>222</v>
      </c>
      <c r="G93" s="234"/>
      <c r="H93" s="237">
        <v>914</v>
      </c>
      <c r="I93" s="238"/>
      <c r="J93" s="234"/>
      <c r="K93" s="234"/>
      <c r="L93" s="239"/>
      <c r="M93" s="240"/>
      <c r="N93" s="241"/>
      <c r="O93" s="241"/>
      <c r="P93" s="241"/>
      <c r="Q93" s="241"/>
      <c r="R93" s="241"/>
      <c r="S93" s="241"/>
      <c r="T93" s="242"/>
      <c r="AT93" s="243" t="s">
        <v>221</v>
      </c>
      <c r="AU93" s="243" t="s">
        <v>87</v>
      </c>
      <c r="AV93" s="12" t="s">
        <v>87</v>
      </c>
      <c r="AW93" s="12" t="s">
        <v>40</v>
      </c>
      <c r="AX93" s="12" t="s">
        <v>79</v>
      </c>
      <c r="AY93" s="243" t="s">
        <v>210</v>
      </c>
    </row>
    <row r="94" s="12" customFormat="1">
      <c r="B94" s="233"/>
      <c r="C94" s="234"/>
      <c r="D94" s="230" t="s">
        <v>221</v>
      </c>
      <c r="E94" s="235" t="s">
        <v>35</v>
      </c>
      <c r="F94" s="236" t="s">
        <v>223</v>
      </c>
      <c r="G94" s="234"/>
      <c r="H94" s="237">
        <v>6</v>
      </c>
      <c r="I94" s="238"/>
      <c r="J94" s="234"/>
      <c r="K94" s="234"/>
      <c r="L94" s="239"/>
      <c r="M94" s="240"/>
      <c r="N94" s="241"/>
      <c r="O94" s="241"/>
      <c r="P94" s="241"/>
      <c r="Q94" s="241"/>
      <c r="R94" s="241"/>
      <c r="S94" s="241"/>
      <c r="T94" s="242"/>
      <c r="AT94" s="243" t="s">
        <v>221</v>
      </c>
      <c r="AU94" s="243" t="s">
        <v>87</v>
      </c>
      <c r="AV94" s="12" t="s">
        <v>87</v>
      </c>
      <c r="AW94" s="12" t="s">
        <v>40</v>
      </c>
      <c r="AX94" s="12" t="s">
        <v>79</v>
      </c>
      <c r="AY94" s="243" t="s">
        <v>210</v>
      </c>
    </row>
    <row r="95" s="12" customFormat="1">
      <c r="B95" s="233"/>
      <c r="C95" s="234"/>
      <c r="D95" s="230" t="s">
        <v>221</v>
      </c>
      <c r="E95" s="235" t="s">
        <v>35</v>
      </c>
      <c r="F95" s="236" t="s">
        <v>224</v>
      </c>
      <c r="G95" s="234"/>
      <c r="H95" s="237">
        <v>170.59999999999999</v>
      </c>
      <c r="I95" s="238"/>
      <c r="J95" s="234"/>
      <c r="K95" s="234"/>
      <c r="L95" s="239"/>
      <c r="M95" s="240"/>
      <c r="N95" s="241"/>
      <c r="O95" s="241"/>
      <c r="P95" s="241"/>
      <c r="Q95" s="241"/>
      <c r="R95" s="241"/>
      <c r="S95" s="241"/>
      <c r="T95" s="242"/>
      <c r="AT95" s="243" t="s">
        <v>221</v>
      </c>
      <c r="AU95" s="243" t="s">
        <v>87</v>
      </c>
      <c r="AV95" s="12" t="s">
        <v>87</v>
      </c>
      <c r="AW95" s="12" t="s">
        <v>40</v>
      </c>
      <c r="AX95" s="12" t="s">
        <v>79</v>
      </c>
      <c r="AY95" s="243" t="s">
        <v>210</v>
      </c>
    </row>
    <row r="96" s="13" customFormat="1">
      <c r="B96" s="244"/>
      <c r="C96" s="245"/>
      <c r="D96" s="230" t="s">
        <v>221</v>
      </c>
      <c r="E96" s="246" t="s">
        <v>129</v>
      </c>
      <c r="F96" s="247" t="s">
        <v>225</v>
      </c>
      <c r="G96" s="245"/>
      <c r="H96" s="248">
        <v>1090.5999999999999</v>
      </c>
      <c r="I96" s="249"/>
      <c r="J96" s="245"/>
      <c r="K96" s="245"/>
      <c r="L96" s="250"/>
      <c r="M96" s="251"/>
      <c r="N96" s="252"/>
      <c r="O96" s="252"/>
      <c r="P96" s="252"/>
      <c r="Q96" s="252"/>
      <c r="R96" s="252"/>
      <c r="S96" s="252"/>
      <c r="T96" s="253"/>
      <c r="AT96" s="254" t="s">
        <v>221</v>
      </c>
      <c r="AU96" s="254" t="s">
        <v>87</v>
      </c>
      <c r="AV96" s="13" t="s">
        <v>217</v>
      </c>
      <c r="AW96" s="13" t="s">
        <v>40</v>
      </c>
      <c r="AX96" s="13" t="s">
        <v>85</v>
      </c>
      <c r="AY96" s="254" t="s">
        <v>210</v>
      </c>
    </row>
    <row r="97" s="1" customFormat="1" ht="33.75" customHeight="1">
      <c r="B97" s="40"/>
      <c r="C97" s="218" t="s">
        <v>87</v>
      </c>
      <c r="D97" s="218" t="s">
        <v>213</v>
      </c>
      <c r="E97" s="219" t="s">
        <v>226</v>
      </c>
      <c r="F97" s="220" t="s">
        <v>227</v>
      </c>
      <c r="G97" s="221" t="s">
        <v>131</v>
      </c>
      <c r="H97" s="222">
        <v>1090.5999999999999</v>
      </c>
      <c r="I97" s="223">
        <v>6</v>
      </c>
      <c r="J97" s="224">
        <f>ROUND(I97*H97,2)</f>
        <v>6543.6000000000004</v>
      </c>
      <c r="K97" s="220" t="s">
        <v>216</v>
      </c>
      <c r="L97" s="45"/>
      <c r="M97" s="225" t="s">
        <v>35</v>
      </c>
      <c r="N97" s="226" t="s">
        <v>52</v>
      </c>
      <c r="O97" s="81"/>
      <c r="P97" s="227">
        <f>O97*H97</f>
        <v>0</v>
      </c>
      <c r="Q97" s="227">
        <v>0</v>
      </c>
      <c r="R97" s="227">
        <f>Q97*H97</f>
        <v>0</v>
      </c>
      <c r="S97" s="227">
        <v>0</v>
      </c>
      <c r="T97" s="228">
        <f>S97*H97</f>
        <v>0</v>
      </c>
      <c r="AR97" s="18" t="s">
        <v>217</v>
      </c>
      <c r="AT97" s="18" t="s">
        <v>213</v>
      </c>
      <c r="AU97" s="18" t="s">
        <v>87</v>
      </c>
      <c r="AY97" s="18" t="s">
        <v>210</v>
      </c>
      <c r="BE97" s="229">
        <f>IF(N97="základní",J97,0)</f>
        <v>0</v>
      </c>
      <c r="BF97" s="229">
        <f>IF(N97="snížená",J97,0)</f>
        <v>0</v>
      </c>
      <c r="BG97" s="229">
        <f>IF(N97="zákl. přenesená",J97,0)</f>
        <v>6543.6000000000004</v>
      </c>
      <c r="BH97" s="229">
        <f>IF(N97="sníž. přenesená",J97,0)</f>
        <v>0</v>
      </c>
      <c r="BI97" s="229">
        <f>IF(N97="nulová",J97,0)</f>
        <v>0</v>
      </c>
      <c r="BJ97" s="18" t="s">
        <v>217</v>
      </c>
      <c r="BK97" s="229">
        <f>ROUND(I97*H97,2)</f>
        <v>6543.6000000000004</v>
      </c>
      <c r="BL97" s="18" t="s">
        <v>217</v>
      </c>
      <c r="BM97" s="18" t="s">
        <v>228</v>
      </c>
    </row>
    <row r="98" s="1" customFormat="1">
      <c r="B98" s="40"/>
      <c r="C98" s="41"/>
      <c r="D98" s="230" t="s">
        <v>219</v>
      </c>
      <c r="E98" s="41"/>
      <c r="F98" s="231" t="s">
        <v>229</v>
      </c>
      <c r="G98" s="41"/>
      <c r="H98" s="41"/>
      <c r="I98" s="145"/>
      <c r="J98" s="41"/>
      <c r="K98" s="41"/>
      <c r="L98" s="45"/>
      <c r="M98" s="232"/>
      <c r="N98" s="81"/>
      <c r="O98" s="81"/>
      <c r="P98" s="81"/>
      <c r="Q98" s="81"/>
      <c r="R98" s="81"/>
      <c r="S98" s="81"/>
      <c r="T98" s="82"/>
      <c r="AT98" s="18" t="s">
        <v>219</v>
      </c>
      <c r="AU98" s="18" t="s">
        <v>87</v>
      </c>
    </row>
    <row r="99" s="12" customFormat="1">
      <c r="B99" s="233"/>
      <c r="C99" s="234"/>
      <c r="D99" s="230" t="s">
        <v>221</v>
      </c>
      <c r="E99" s="235" t="s">
        <v>35</v>
      </c>
      <c r="F99" s="236" t="s">
        <v>129</v>
      </c>
      <c r="G99" s="234"/>
      <c r="H99" s="237">
        <v>1090.5999999999999</v>
      </c>
      <c r="I99" s="238"/>
      <c r="J99" s="234"/>
      <c r="K99" s="234"/>
      <c r="L99" s="239"/>
      <c r="M99" s="240"/>
      <c r="N99" s="241"/>
      <c r="O99" s="241"/>
      <c r="P99" s="241"/>
      <c r="Q99" s="241"/>
      <c r="R99" s="241"/>
      <c r="S99" s="241"/>
      <c r="T99" s="242"/>
      <c r="AT99" s="243" t="s">
        <v>221</v>
      </c>
      <c r="AU99" s="243" t="s">
        <v>87</v>
      </c>
      <c r="AV99" s="12" t="s">
        <v>87</v>
      </c>
      <c r="AW99" s="12" t="s">
        <v>40</v>
      </c>
      <c r="AX99" s="12" t="s">
        <v>79</v>
      </c>
      <c r="AY99" s="243" t="s">
        <v>210</v>
      </c>
    </row>
    <row r="100" s="13" customFormat="1">
      <c r="B100" s="244"/>
      <c r="C100" s="245"/>
      <c r="D100" s="230" t="s">
        <v>221</v>
      </c>
      <c r="E100" s="246" t="s">
        <v>35</v>
      </c>
      <c r="F100" s="247" t="s">
        <v>225</v>
      </c>
      <c r="G100" s="245"/>
      <c r="H100" s="248">
        <v>1090.5999999999999</v>
      </c>
      <c r="I100" s="249"/>
      <c r="J100" s="245"/>
      <c r="K100" s="245"/>
      <c r="L100" s="250"/>
      <c r="M100" s="251"/>
      <c r="N100" s="252"/>
      <c r="O100" s="252"/>
      <c r="P100" s="252"/>
      <c r="Q100" s="252"/>
      <c r="R100" s="252"/>
      <c r="S100" s="252"/>
      <c r="T100" s="253"/>
      <c r="AT100" s="254" t="s">
        <v>221</v>
      </c>
      <c r="AU100" s="254" t="s">
        <v>87</v>
      </c>
      <c r="AV100" s="13" t="s">
        <v>217</v>
      </c>
      <c r="AW100" s="13" t="s">
        <v>40</v>
      </c>
      <c r="AX100" s="13" t="s">
        <v>85</v>
      </c>
      <c r="AY100" s="254" t="s">
        <v>210</v>
      </c>
    </row>
    <row r="101" s="1" customFormat="1" ht="33.75" customHeight="1">
      <c r="B101" s="40"/>
      <c r="C101" s="218" t="s">
        <v>230</v>
      </c>
      <c r="D101" s="218" t="s">
        <v>213</v>
      </c>
      <c r="E101" s="219" t="s">
        <v>231</v>
      </c>
      <c r="F101" s="220" t="s">
        <v>232</v>
      </c>
      <c r="G101" s="221" t="s">
        <v>135</v>
      </c>
      <c r="H101" s="222">
        <v>43.624000000000002</v>
      </c>
      <c r="I101" s="223">
        <v>526</v>
      </c>
      <c r="J101" s="224">
        <f>ROUND(I101*H101,2)</f>
        <v>22946.220000000001</v>
      </c>
      <c r="K101" s="220" t="s">
        <v>216</v>
      </c>
      <c r="L101" s="45"/>
      <c r="M101" s="225" t="s">
        <v>35</v>
      </c>
      <c r="N101" s="226" t="s">
        <v>52</v>
      </c>
      <c r="O101" s="81"/>
      <c r="P101" s="227">
        <f>O101*H101</f>
        <v>0</v>
      </c>
      <c r="Q101" s="227">
        <v>0</v>
      </c>
      <c r="R101" s="227">
        <f>Q101*H101</f>
        <v>0</v>
      </c>
      <c r="S101" s="227">
        <v>0</v>
      </c>
      <c r="T101" s="228">
        <f>S101*H101</f>
        <v>0</v>
      </c>
      <c r="AR101" s="18" t="s">
        <v>217</v>
      </c>
      <c r="AT101" s="18" t="s">
        <v>213</v>
      </c>
      <c r="AU101" s="18" t="s">
        <v>87</v>
      </c>
      <c r="AY101" s="18" t="s">
        <v>210</v>
      </c>
      <c r="BE101" s="229">
        <f>IF(N101="základní",J101,0)</f>
        <v>0</v>
      </c>
      <c r="BF101" s="229">
        <f>IF(N101="snížená",J101,0)</f>
        <v>0</v>
      </c>
      <c r="BG101" s="229">
        <f>IF(N101="zákl. přenesená",J101,0)</f>
        <v>22946.220000000001</v>
      </c>
      <c r="BH101" s="229">
        <f>IF(N101="sníž. přenesená",J101,0)</f>
        <v>0</v>
      </c>
      <c r="BI101" s="229">
        <f>IF(N101="nulová",J101,0)</f>
        <v>0</v>
      </c>
      <c r="BJ101" s="18" t="s">
        <v>217</v>
      </c>
      <c r="BK101" s="229">
        <f>ROUND(I101*H101,2)</f>
        <v>22946.220000000001</v>
      </c>
      <c r="BL101" s="18" t="s">
        <v>217</v>
      </c>
      <c r="BM101" s="18" t="s">
        <v>233</v>
      </c>
    </row>
    <row r="102" s="1" customFormat="1">
      <c r="B102" s="40"/>
      <c r="C102" s="41"/>
      <c r="D102" s="230" t="s">
        <v>219</v>
      </c>
      <c r="E102" s="41"/>
      <c r="F102" s="231" t="s">
        <v>234</v>
      </c>
      <c r="G102" s="41"/>
      <c r="H102" s="41"/>
      <c r="I102" s="145"/>
      <c r="J102" s="41"/>
      <c r="K102" s="41"/>
      <c r="L102" s="45"/>
      <c r="M102" s="232"/>
      <c r="N102" s="81"/>
      <c r="O102" s="81"/>
      <c r="P102" s="81"/>
      <c r="Q102" s="81"/>
      <c r="R102" s="81"/>
      <c r="S102" s="81"/>
      <c r="T102" s="82"/>
      <c r="AT102" s="18" t="s">
        <v>219</v>
      </c>
      <c r="AU102" s="18" t="s">
        <v>87</v>
      </c>
    </row>
    <row r="103" s="12" customFormat="1">
      <c r="B103" s="233"/>
      <c r="C103" s="234"/>
      <c r="D103" s="230" t="s">
        <v>221</v>
      </c>
      <c r="E103" s="235" t="s">
        <v>35</v>
      </c>
      <c r="F103" s="236" t="s">
        <v>235</v>
      </c>
      <c r="G103" s="234"/>
      <c r="H103" s="237">
        <v>43.624000000000002</v>
      </c>
      <c r="I103" s="238"/>
      <c r="J103" s="234"/>
      <c r="K103" s="234"/>
      <c r="L103" s="239"/>
      <c r="M103" s="240"/>
      <c r="N103" s="241"/>
      <c r="O103" s="241"/>
      <c r="P103" s="241"/>
      <c r="Q103" s="241"/>
      <c r="R103" s="241"/>
      <c r="S103" s="241"/>
      <c r="T103" s="242"/>
      <c r="AT103" s="243" t="s">
        <v>221</v>
      </c>
      <c r="AU103" s="243" t="s">
        <v>87</v>
      </c>
      <c r="AV103" s="12" t="s">
        <v>87</v>
      </c>
      <c r="AW103" s="12" t="s">
        <v>40</v>
      </c>
      <c r="AX103" s="12" t="s">
        <v>79</v>
      </c>
      <c r="AY103" s="243" t="s">
        <v>210</v>
      </c>
    </row>
    <row r="104" s="13" customFormat="1">
      <c r="B104" s="244"/>
      <c r="C104" s="245"/>
      <c r="D104" s="230" t="s">
        <v>221</v>
      </c>
      <c r="E104" s="246" t="s">
        <v>35</v>
      </c>
      <c r="F104" s="247" t="s">
        <v>225</v>
      </c>
      <c r="G104" s="245"/>
      <c r="H104" s="248">
        <v>43.624000000000002</v>
      </c>
      <c r="I104" s="249"/>
      <c r="J104" s="245"/>
      <c r="K104" s="245"/>
      <c r="L104" s="250"/>
      <c r="M104" s="251"/>
      <c r="N104" s="252"/>
      <c r="O104" s="252"/>
      <c r="P104" s="252"/>
      <c r="Q104" s="252"/>
      <c r="R104" s="252"/>
      <c r="S104" s="252"/>
      <c r="T104" s="253"/>
      <c r="AT104" s="254" t="s">
        <v>221</v>
      </c>
      <c r="AU104" s="254" t="s">
        <v>87</v>
      </c>
      <c r="AV104" s="13" t="s">
        <v>217</v>
      </c>
      <c r="AW104" s="13" t="s">
        <v>40</v>
      </c>
      <c r="AX104" s="13" t="s">
        <v>85</v>
      </c>
      <c r="AY104" s="254" t="s">
        <v>210</v>
      </c>
    </row>
    <row r="105" s="1" customFormat="1" ht="78.75" customHeight="1">
      <c r="B105" s="40"/>
      <c r="C105" s="218" t="s">
        <v>217</v>
      </c>
      <c r="D105" s="218" t="s">
        <v>213</v>
      </c>
      <c r="E105" s="219" t="s">
        <v>236</v>
      </c>
      <c r="F105" s="220" t="s">
        <v>237</v>
      </c>
      <c r="G105" s="221" t="s">
        <v>119</v>
      </c>
      <c r="H105" s="222">
        <v>0.0030000000000000001</v>
      </c>
      <c r="I105" s="223">
        <v>2880534</v>
      </c>
      <c r="J105" s="224">
        <f>ROUND(I105*H105,2)</f>
        <v>8641.6000000000004</v>
      </c>
      <c r="K105" s="220" t="s">
        <v>216</v>
      </c>
      <c r="L105" s="45"/>
      <c r="M105" s="225" t="s">
        <v>35</v>
      </c>
      <c r="N105" s="226" t="s">
        <v>52</v>
      </c>
      <c r="O105" s="81"/>
      <c r="P105" s="227">
        <f>O105*H105</f>
        <v>0</v>
      </c>
      <c r="Q105" s="227">
        <v>0</v>
      </c>
      <c r="R105" s="227">
        <f>Q105*H105</f>
        <v>0</v>
      </c>
      <c r="S105" s="227">
        <v>0</v>
      </c>
      <c r="T105" s="228">
        <f>S105*H105</f>
        <v>0</v>
      </c>
      <c r="AR105" s="18" t="s">
        <v>217</v>
      </c>
      <c r="AT105" s="18" t="s">
        <v>213</v>
      </c>
      <c r="AU105" s="18" t="s">
        <v>87</v>
      </c>
      <c r="AY105" s="18" t="s">
        <v>210</v>
      </c>
      <c r="BE105" s="229">
        <f>IF(N105="základní",J105,0)</f>
        <v>0</v>
      </c>
      <c r="BF105" s="229">
        <f>IF(N105="snížená",J105,0)</f>
        <v>0</v>
      </c>
      <c r="BG105" s="229">
        <f>IF(N105="zákl. přenesená",J105,0)</f>
        <v>8641.6000000000004</v>
      </c>
      <c r="BH105" s="229">
        <f>IF(N105="sníž. přenesená",J105,0)</f>
        <v>0</v>
      </c>
      <c r="BI105" s="229">
        <f>IF(N105="nulová",J105,0)</f>
        <v>0</v>
      </c>
      <c r="BJ105" s="18" t="s">
        <v>217</v>
      </c>
      <c r="BK105" s="229">
        <f>ROUND(I105*H105,2)</f>
        <v>8641.6000000000004</v>
      </c>
      <c r="BL105" s="18" t="s">
        <v>217</v>
      </c>
      <c r="BM105" s="18" t="s">
        <v>238</v>
      </c>
    </row>
    <row r="106" s="1" customFormat="1">
      <c r="B106" s="40"/>
      <c r="C106" s="41"/>
      <c r="D106" s="230" t="s">
        <v>219</v>
      </c>
      <c r="E106" s="41"/>
      <c r="F106" s="231" t="s">
        <v>239</v>
      </c>
      <c r="G106" s="41"/>
      <c r="H106" s="41"/>
      <c r="I106" s="145"/>
      <c r="J106" s="41"/>
      <c r="K106" s="41"/>
      <c r="L106" s="45"/>
      <c r="M106" s="232"/>
      <c r="N106" s="81"/>
      <c r="O106" s="81"/>
      <c r="P106" s="81"/>
      <c r="Q106" s="81"/>
      <c r="R106" s="81"/>
      <c r="S106" s="81"/>
      <c r="T106" s="82"/>
      <c r="AT106" s="18" t="s">
        <v>219</v>
      </c>
      <c r="AU106" s="18" t="s">
        <v>87</v>
      </c>
    </row>
    <row r="107" s="12" customFormat="1">
      <c r="B107" s="233"/>
      <c r="C107" s="234"/>
      <c r="D107" s="230" t="s">
        <v>221</v>
      </c>
      <c r="E107" s="235" t="s">
        <v>35</v>
      </c>
      <c r="F107" s="236" t="s">
        <v>117</v>
      </c>
      <c r="G107" s="234"/>
      <c r="H107" s="237">
        <v>0.0030000000000000001</v>
      </c>
      <c r="I107" s="238"/>
      <c r="J107" s="234"/>
      <c r="K107" s="234"/>
      <c r="L107" s="239"/>
      <c r="M107" s="240"/>
      <c r="N107" s="241"/>
      <c r="O107" s="241"/>
      <c r="P107" s="241"/>
      <c r="Q107" s="241"/>
      <c r="R107" s="241"/>
      <c r="S107" s="241"/>
      <c r="T107" s="242"/>
      <c r="AT107" s="243" t="s">
        <v>221</v>
      </c>
      <c r="AU107" s="243" t="s">
        <v>87</v>
      </c>
      <c r="AV107" s="12" t="s">
        <v>87</v>
      </c>
      <c r="AW107" s="12" t="s">
        <v>40</v>
      </c>
      <c r="AX107" s="12" t="s">
        <v>79</v>
      </c>
      <c r="AY107" s="243" t="s">
        <v>210</v>
      </c>
    </row>
    <row r="108" s="13" customFormat="1">
      <c r="B108" s="244"/>
      <c r="C108" s="245"/>
      <c r="D108" s="230" t="s">
        <v>221</v>
      </c>
      <c r="E108" s="246" t="s">
        <v>35</v>
      </c>
      <c r="F108" s="247" t="s">
        <v>225</v>
      </c>
      <c r="G108" s="245"/>
      <c r="H108" s="248">
        <v>0.0030000000000000001</v>
      </c>
      <c r="I108" s="249"/>
      <c r="J108" s="245"/>
      <c r="K108" s="245"/>
      <c r="L108" s="250"/>
      <c r="M108" s="251"/>
      <c r="N108" s="252"/>
      <c r="O108" s="252"/>
      <c r="P108" s="252"/>
      <c r="Q108" s="252"/>
      <c r="R108" s="252"/>
      <c r="S108" s="252"/>
      <c r="T108" s="253"/>
      <c r="AT108" s="254" t="s">
        <v>221</v>
      </c>
      <c r="AU108" s="254" t="s">
        <v>87</v>
      </c>
      <c r="AV108" s="13" t="s">
        <v>217</v>
      </c>
      <c r="AW108" s="13" t="s">
        <v>40</v>
      </c>
      <c r="AX108" s="13" t="s">
        <v>85</v>
      </c>
      <c r="AY108" s="254" t="s">
        <v>210</v>
      </c>
    </row>
    <row r="109" s="1" customFormat="1" ht="78.75" customHeight="1">
      <c r="B109" s="40"/>
      <c r="C109" s="218" t="s">
        <v>211</v>
      </c>
      <c r="D109" s="218" t="s">
        <v>213</v>
      </c>
      <c r="E109" s="219" t="s">
        <v>240</v>
      </c>
      <c r="F109" s="220" t="s">
        <v>241</v>
      </c>
      <c r="G109" s="221" t="s">
        <v>119</v>
      </c>
      <c r="H109" s="222">
        <v>0.55700000000000005</v>
      </c>
      <c r="I109" s="223">
        <v>3684239</v>
      </c>
      <c r="J109" s="224">
        <f>ROUND(I109*H109,2)</f>
        <v>2052121.1200000001</v>
      </c>
      <c r="K109" s="220" t="s">
        <v>216</v>
      </c>
      <c r="L109" s="45"/>
      <c r="M109" s="225" t="s">
        <v>35</v>
      </c>
      <c r="N109" s="226" t="s">
        <v>52</v>
      </c>
      <c r="O109" s="81"/>
      <c r="P109" s="227">
        <f>O109*H109</f>
        <v>0</v>
      </c>
      <c r="Q109" s="227">
        <v>0</v>
      </c>
      <c r="R109" s="227">
        <f>Q109*H109</f>
        <v>0</v>
      </c>
      <c r="S109" s="227">
        <v>0</v>
      </c>
      <c r="T109" s="228">
        <f>S109*H109</f>
        <v>0</v>
      </c>
      <c r="AR109" s="18" t="s">
        <v>217</v>
      </c>
      <c r="AT109" s="18" t="s">
        <v>213</v>
      </c>
      <c r="AU109" s="18" t="s">
        <v>87</v>
      </c>
      <c r="AY109" s="18" t="s">
        <v>210</v>
      </c>
      <c r="BE109" s="229">
        <f>IF(N109="základní",J109,0)</f>
        <v>0</v>
      </c>
      <c r="BF109" s="229">
        <f>IF(N109="snížená",J109,0)</f>
        <v>0</v>
      </c>
      <c r="BG109" s="229">
        <f>IF(N109="zákl. přenesená",J109,0)</f>
        <v>2052121.1200000001</v>
      </c>
      <c r="BH109" s="229">
        <f>IF(N109="sníž. přenesená",J109,0)</f>
        <v>0</v>
      </c>
      <c r="BI109" s="229">
        <f>IF(N109="nulová",J109,0)</f>
        <v>0</v>
      </c>
      <c r="BJ109" s="18" t="s">
        <v>217</v>
      </c>
      <c r="BK109" s="229">
        <f>ROUND(I109*H109,2)</f>
        <v>2052121.1200000001</v>
      </c>
      <c r="BL109" s="18" t="s">
        <v>217</v>
      </c>
      <c r="BM109" s="18" t="s">
        <v>242</v>
      </c>
    </row>
    <row r="110" s="1" customFormat="1">
      <c r="B110" s="40"/>
      <c r="C110" s="41"/>
      <c r="D110" s="230" t="s">
        <v>219</v>
      </c>
      <c r="E110" s="41"/>
      <c r="F110" s="231" t="s">
        <v>239</v>
      </c>
      <c r="G110" s="41"/>
      <c r="H110" s="41"/>
      <c r="I110" s="145"/>
      <c r="J110" s="41"/>
      <c r="K110" s="41"/>
      <c r="L110" s="45"/>
      <c r="M110" s="232"/>
      <c r="N110" s="81"/>
      <c r="O110" s="81"/>
      <c r="P110" s="81"/>
      <c r="Q110" s="81"/>
      <c r="R110" s="81"/>
      <c r="S110" s="81"/>
      <c r="T110" s="82"/>
      <c r="AT110" s="18" t="s">
        <v>219</v>
      </c>
      <c r="AU110" s="18" t="s">
        <v>87</v>
      </c>
    </row>
    <row r="111" s="12" customFormat="1">
      <c r="B111" s="233"/>
      <c r="C111" s="234"/>
      <c r="D111" s="230" t="s">
        <v>221</v>
      </c>
      <c r="E111" s="235" t="s">
        <v>35</v>
      </c>
      <c r="F111" s="236" t="s">
        <v>121</v>
      </c>
      <c r="G111" s="234"/>
      <c r="H111" s="237">
        <v>0.45700000000000002</v>
      </c>
      <c r="I111" s="238"/>
      <c r="J111" s="234"/>
      <c r="K111" s="234"/>
      <c r="L111" s="239"/>
      <c r="M111" s="240"/>
      <c r="N111" s="241"/>
      <c r="O111" s="241"/>
      <c r="P111" s="241"/>
      <c r="Q111" s="241"/>
      <c r="R111" s="241"/>
      <c r="S111" s="241"/>
      <c r="T111" s="242"/>
      <c r="AT111" s="243" t="s">
        <v>221</v>
      </c>
      <c r="AU111" s="243" t="s">
        <v>87</v>
      </c>
      <c r="AV111" s="12" t="s">
        <v>87</v>
      </c>
      <c r="AW111" s="12" t="s">
        <v>40</v>
      </c>
      <c r="AX111" s="12" t="s">
        <v>79</v>
      </c>
      <c r="AY111" s="243" t="s">
        <v>210</v>
      </c>
    </row>
    <row r="112" s="12" customFormat="1">
      <c r="B112" s="233"/>
      <c r="C112" s="234"/>
      <c r="D112" s="230" t="s">
        <v>221</v>
      </c>
      <c r="E112" s="235" t="s">
        <v>35</v>
      </c>
      <c r="F112" s="236" t="s">
        <v>243</v>
      </c>
      <c r="G112" s="234"/>
      <c r="H112" s="237">
        <v>0.10000000000000001</v>
      </c>
      <c r="I112" s="238"/>
      <c r="J112" s="234"/>
      <c r="K112" s="234"/>
      <c r="L112" s="239"/>
      <c r="M112" s="240"/>
      <c r="N112" s="241"/>
      <c r="O112" s="241"/>
      <c r="P112" s="241"/>
      <c r="Q112" s="241"/>
      <c r="R112" s="241"/>
      <c r="S112" s="241"/>
      <c r="T112" s="242"/>
      <c r="AT112" s="243" t="s">
        <v>221</v>
      </c>
      <c r="AU112" s="243" t="s">
        <v>87</v>
      </c>
      <c r="AV112" s="12" t="s">
        <v>87</v>
      </c>
      <c r="AW112" s="12" t="s">
        <v>40</v>
      </c>
      <c r="AX112" s="12" t="s">
        <v>79</v>
      </c>
      <c r="AY112" s="243" t="s">
        <v>210</v>
      </c>
    </row>
    <row r="113" s="13" customFormat="1">
      <c r="B113" s="244"/>
      <c r="C113" s="245"/>
      <c r="D113" s="230" t="s">
        <v>221</v>
      </c>
      <c r="E113" s="246" t="s">
        <v>35</v>
      </c>
      <c r="F113" s="247" t="s">
        <v>225</v>
      </c>
      <c r="G113" s="245"/>
      <c r="H113" s="248">
        <v>0.55700000000000005</v>
      </c>
      <c r="I113" s="249"/>
      <c r="J113" s="245"/>
      <c r="K113" s="245"/>
      <c r="L113" s="250"/>
      <c r="M113" s="251"/>
      <c r="N113" s="252"/>
      <c r="O113" s="252"/>
      <c r="P113" s="252"/>
      <c r="Q113" s="252"/>
      <c r="R113" s="252"/>
      <c r="S113" s="252"/>
      <c r="T113" s="253"/>
      <c r="AT113" s="254" t="s">
        <v>221</v>
      </c>
      <c r="AU113" s="254" t="s">
        <v>87</v>
      </c>
      <c r="AV113" s="13" t="s">
        <v>217</v>
      </c>
      <c r="AW113" s="13" t="s">
        <v>40</v>
      </c>
      <c r="AX113" s="13" t="s">
        <v>85</v>
      </c>
      <c r="AY113" s="254" t="s">
        <v>210</v>
      </c>
    </row>
    <row r="114" s="1" customFormat="1" ht="67.5" customHeight="1">
      <c r="B114" s="40"/>
      <c r="C114" s="218" t="s">
        <v>244</v>
      </c>
      <c r="D114" s="218" t="s">
        <v>213</v>
      </c>
      <c r="E114" s="219" t="s">
        <v>245</v>
      </c>
      <c r="F114" s="220" t="s">
        <v>246</v>
      </c>
      <c r="G114" s="221" t="s">
        <v>127</v>
      </c>
      <c r="H114" s="222">
        <v>131.43000000000001</v>
      </c>
      <c r="I114" s="223">
        <v>5276</v>
      </c>
      <c r="J114" s="224">
        <f>ROUND(I114*H114,2)</f>
        <v>693424.68000000005</v>
      </c>
      <c r="K114" s="220" t="s">
        <v>216</v>
      </c>
      <c r="L114" s="45"/>
      <c r="M114" s="225" t="s">
        <v>35</v>
      </c>
      <c r="N114" s="226" t="s">
        <v>52</v>
      </c>
      <c r="O114" s="81"/>
      <c r="P114" s="227">
        <f>O114*H114</f>
        <v>0</v>
      </c>
      <c r="Q114" s="227">
        <v>0</v>
      </c>
      <c r="R114" s="227">
        <f>Q114*H114</f>
        <v>0</v>
      </c>
      <c r="S114" s="227">
        <v>0</v>
      </c>
      <c r="T114" s="228">
        <f>S114*H114</f>
        <v>0</v>
      </c>
      <c r="AR114" s="18" t="s">
        <v>217</v>
      </c>
      <c r="AT114" s="18" t="s">
        <v>213</v>
      </c>
      <c r="AU114" s="18" t="s">
        <v>87</v>
      </c>
      <c r="AY114" s="18" t="s">
        <v>210</v>
      </c>
      <c r="BE114" s="229">
        <f>IF(N114="základní",J114,0)</f>
        <v>0</v>
      </c>
      <c r="BF114" s="229">
        <f>IF(N114="snížená",J114,0)</f>
        <v>0</v>
      </c>
      <c r="BG114" s="229">
        <f>IF(N114="zákl. přenesená",J114,0)</f>
        <v>693424.68000000005</v>
      </c>
      <c r="BH114" s="229">
        <f>IF(N114="sníž. přenesená",J114,0)</f>
        <v>0</v>
      </c>
      <c r="BI114" s="229">
        <f>IF(N114="nulová",J114,0)</f>
        <v>0</v>
      </c>
      <c r="BJ114" s="18" t="s">
        <v>217</v>
      </c>
      <c r="BK114" s="229">
        <f>ROUND(I114*H114,2)</f>
        <v>693424.68000000005</v>
      </c>
      <c r="BL114" s="18" t="s">
        <v>217</v>
      </c>
      <c r="BM114" s="18" t="s">
        <v>247</v>
      </c>
    </row>
    <row r="115" s="1" customFormat="1">
      <c r="B115" s="40"/>
      <c r="C115" s="41"/>
      <c r="D115" s="230" t="s">
        <v>219</v>
      </c>
      <c r="E115" s="41"/>
      <c r="F115" s="231" t="s">
        <v>239</v>
      </c>
      <c r="G115" s="41"/>
      <c r="H115" s="41"/>
      <c r="I115" s="145"/>
      <c r="J115" s="41"/>
      <c r="K115" s="41"/>
      <c r="L115" s="45"/>
      <c r="M115" s="232"/>
      <c r="N115" s="81"/>
      <c r="O115" s="81"/>
      <c r="P115" s="81"/>
      <c r="Q115" s="81"/>
      <c r="R115" s="81"/>
      <c r="S115" s="81"/>
      <c r="T115" s="82"/>
      <c r="AT115" s="18" t="s">
        <v>219</v>
      </c>
      <c r="AU115" s="18" t="s">
        <v>87</v>
      </c>
    </row>
    <row r="116" s="12" customFormat="1">
      <c r="B116" s="233"/>
      <c r="C116" s="234"/>
      <c r="D116" s="230" t="s">
        <v>221</v>
      </c>
      <c r="E116" s="235" t="s">
        <v>35</v>
      </c>
      <c r="F116" s="236" t="s">
        <v>125</v>
      </c>
      <c r="G116" s="234"/>
      <c r="H116" s="237">
        <v>131.43000000000001</v>
      </c>
      <c r="I116" s="238"/>
      <c r="J116" s="234"/>
      <c r="K116" s="234"/>
      <c r="L116" s="239"/>
      <c r="M116" s="240"/>
      <c r="N116" s="241"/>
      <c r="O116" s="241"/>
      <c r="P116" s="241"/>
      <c r="Q116" s="241"/>
      <c r="R116" s="241"/>
      <c r="S116" s="241"/>
      <c r="T116" s="242"/>
      <c r="AT116" s="243" t="s">
        <v>221</v>
      </c>
      <c r="AU116" s="243" t="s">
        <v>87</v>
      </c>
      <c r="AV116" s="12" t="s">
        <v>87</v>
      </c>
      <c r="AW116" s="12" t="s">
        <v>40</v>
      </c>
      <c r="AX116" s="12" t="s">
        <v>79</v>
      </c>
      <c r="AY116" s="243" t="s">
        <v>210</v>
      </c>
    </row>
    <row r="117" s="13" customFormat="1">
      <c r="B117" s="244"/>
      <c r="C117" s="245"/>
      <c r="D117" s="230" t="s">
        <v>221</v>
      </c>
      <c r="E117" s="246" t="s">
        <v>35</v>
      </c>
      <c r="F117" s="247" t="s">
        <v>225</v>
      </c>
      <c r="G117" s="245"/>
      <c r="H117" s="248">
        <v>131.43000000000001</v>
      </c>
      <c r="I117" s="249"/>
      <c r="J117" s="245"/>
      <c r="K117" s="245"/>
      <c r="L117" s="250"/>
      <c r="M117" s="251"/>
      <c r="N117" s="252"/>
      <c r="O117" s="252"/>
      <c r="P117" s="252"/>
      <c r="Q117" s="252"/>
      <c r="R117" s="252"/>
      <c r="S117" s="252"/>
      <c r="T117" s="253"/>
      <c r="AT117" s="254" t="s">
        <v>221</v>
      </c>
      <c r="AU117" s="254" t="s">
        <v>87</v>
      </c>
      <c r="AV117" s="13" t="s">
        <v>217</v>
      </c>
      <c r="AW117" s="13" t="s">
        <v>40</v>
      </c>
      <c r="AX117" s="13" t="s">
        <v>85</v>
      </c>
      <c r="AY117" s="254" t="s">
        <v>210</v>
      </c>
    </row>
    <row r="118" s="1" customFormat="1" ht="33.75" customHeight="1">
      <c r="B118" s="40"/>
      <c r="C118" s="218" t="s">
        <v>248</v>
      </c>
      <c r="D118" s="218" t="s">
        <v>213</v>
      </c>
      <c r="E118" s="219" t="s">
        <v>249</v>
      </c>
      <c r="F118" s="220" t="s">
        <v>250</v>
      </c>
      <c r="G118" s="221" t="s">
        <v>135</v>
      </c>
      <c r="H118" s="222">
        <v>108.113</v>
      </c>
      <c r="I118" s="223">
        <v>268</v>
      </c>
      <c r="J118" s="224">
        <f>ROUND(I118*H118,2)</f>
        <v>28974.279999999999</v>
      </c>
      <c r="K118" s="220" t="s">
        <v>216</v>
      </c>
      <c r="L118" s="45"/>
      <c r="M118" s="225" t="s">
        <v>35</v>
      </c>
      <c r="N118" s="226" t="s">
        <v>52</v>
      </c>
      <c r="O118" s="81"/>
      <c r="P118" s="227">
        <f>O118*H118</f>
        <v>0</v>
      </c>
      <c r="Q118" s="227">
        <v>0</v>
      </c>
      <c r="R118" s="227">
        <f>Q118*H118</f>
        <v>0</v>
      </c>
      <c r="S118" s="227">
        <v>0</v>
      </c>
      <c r="T118" s="228">
        <f>S118*H118</f>
        <v>0</v>
      </c>
      <c r="AR118" s="18" t="s">
        <v>217</v>
      </c>
      <c r="AT118" s="18" t="s">
        <v>213</v>
      </c>
      <c r="AU118" s="18" t="s">
        <v>87</v>
      </c>
      <c r="AY118" s="18" t="s">
        <v>210</v>
      </c>
      <c r="BE118" s="229">
        <f>IF(N118="základní",J118,0)</f>
        <v>0</v>
      </c>
      <c r="BF118" s="229">
        <f>IF(N118="snížená",J118,0)</f>
        <v>0</v>
      </c>
      <c r="BG118" s="229">
        <f>IF(N118="zákl. přenesená",J118,0)</f>
        <v>28974.279999999999</v>
      </c>
      <c r="BH118" s="229">
        <f>IF(N118="sníž. přenesená",J118,0)</f>
        <v>0</v>
      </c>
      <c r="BI118" s="229">
        <f>IF(N118="nulová",J118,0)</f>
        <v>0</v>
      </c>
      <c r="BJ118" s="18" t="s">
        <v>217</v>
      </c>
      <c r="BK118" s="229">
        <f>ROUND(I118*H118,2)</f>
        <v>28974.279999999999</v>
      </c>
      <c r="BL118" s="18" t="s">
        <v>217</v>
      </c>
      <c r="BM118" s="18" t="s">
        <v>251</v>
      </c>
    </row>
    <row r="119" s="1" customFormat="1">
      <c r="B119" s="40"/>
      <c r="C119" s="41"/>
      <c r="D119" s="230" t="s">
        <v>219</v>
      </c>
      <c r="E119" s="41"/>
      <c r="F119" s="231" t="s">
        <v>252</v>
      </c>
      <c r="G119" s="41"/>
      <c r="H119" s="41"/>
      <c r="I119" s="145"/>
      <c r="J119" s="41"/>
      <c r="K119" s="41"/>
      <c r="L119" s="45"/>
      <c r="M119" s="232"/>
      <c r="N119" s="81"/>
      <c r="O119" s="81"/>
      <c r="P119" s="81"/>
      <c r="Q119" s="81"/>
      <c r="R119" s="81"/>
      <c r="S119" s="81"/>
      <c r="T119" s="82"/>
      <c r="AT119" s="18" t="s">
        <v>219</v>
      </c>
      <c r="AU119" s="18" t="s">
        <v>87</v>
      </c>
    </row>
    <row r="120" s="12" customFormat="1">
      <c r="B120" s="233"/>
      <c r="C120" s="234"/>
      <c r="D120" s="230" t="s">
        <v>221</v>
      </c>
      <c r="E120" s="235" t="s">
        <v>35</v>
      </c>
      <c r="F120" s="236" t="s">
        <v>253</v>
      </c>
      <c r="G120" s="234"/>
      <c r="H120" s="237">
        <v>108.113</v>
      </c>
      <c r="I120" s="238"/>
      <c r="J120" s="234"/>
      <c r="K120" s="234"/>
      <c r="L120" s="239"/>
      <c r="M120" s="240"/>
      <c r="N120" s="241"/>
      <c r="O120" s="241"/>
      <c r="P120" s="241"/>
      <c r="Q120" s="241"/>
      <c r="R120" s="241"/>
      <c r="S120" s="241"/>
      <c r="T120" s="242"/>
      <c r="AT120" s="243" t="s">
        <v>221</v>
      </c>
      <c r="AU120" s="243" t="s">
        <v>87</v>
      </c>
      <c r="AV120" s="12" t="s">
        <v>87</v>
      </c>
      <c r="AW120" s="12" t="s">
        <v>40</v>
      </c>
      <c r="AX120" s="12" t="s">
        <v>79</v>
      </c>
      <c r="AY120" s="243" t="s">
        <v>210</v>
      </c>
    </row>
    <row r="121" s="13" customFormat="1">
      <c r="B121" s="244"/>
      <c r="C121" s="245"/>
      <c r="D121" s="230" t="s">
        <v>221</v>
      </c>
      <c r="E121" s="246" t="s">
        <v>172</v>
      </c>
      <c r="F121" s="247" t="s">
        <v>225</v>
      </c>
      <c r="G121" s="245"/>
      <c r="H121" s="248">
        <v>108.113</v>
      </c>
      <c r="I121" s="249"/>
      <c r="J121" s="245"/>
      <c r="K121" s="245"/>
      <c r="L121" s="250"/>
      <c r="M121" s="251"/>
      <c r="N121" s="252"/>
      <c r="O121" s="252"/>
      <c r="P121" s="252"/>
      <c r="Q121" s="252"/>
      <c r="R121" s="252"/>
      <c r="S121" s="252"/>
      <c r="T121" s="253"/>
      <c r="AT121" s="254" t="s">
        <v>221</v>
      </c>
      <c r="AU121" s="254" t="s">
        <v>87</v>
      </c>
      <c r="AV121" s="13" t="s">
        <v>217</v>
      </c>
      <c r="AW121" s="13" t="s">
        <v>40</v>
      </c>
      <c r="AX121" s="13" t="s">
        <v>85</v>
      </c>
      <c r="AY121" s="254" t="s">
        <v>210</v>
      </c>
    </row>
    <row r="122" s="1" customFormat="1" ht="45" customHeight="1">
      <c r="B122" s="40"/>
      <c r="C122" s="218" t="s">
        <v>254</v>
      </c>
      <c r="D122" s="218" t="s">
        <v>213</v>
      </c>
      <c r="E122" s="219" t="s">
        <v>255</v>
      </c>
      <c r="F122" s="220" t="s">
        <v>256</v>
      </c>
      <c r="G122" s="221" t="s">
        <v>135</v>
      </c>
      <c r="H122" s="222">
        <v>54.055999999999997</v>
      </c>
      <c r="I122" s="223">
        <v>582</v>
      </c>
      <c r="J122" s="224">
        <f>ROUND(I122*H122,2)</f>
        <v>31460.59</v>
      </c>
      <c r="K122" s="220" t="s">
        <v>216</v>
      </c>
      <c r="L122" s="45"/>
      <c r="M122" s="225" t="s">
        <v>35</v>
      </c>
      <c r="N122" s="226" t="s">
        <v>52</v>
      </c>
      <c r="O122" s="81"/>
      <c r="P122" s="227">
        <f>O122*H122</f>
        <v>0</v>
      </c>
      <c r="Q122" s="227">
        <v>0</v>
      </c>
      <c r="R122" s="227">
        <f>Q122*H122</f>
        <v>0</v>
      </c>
      <c r="S122" s="227">
        <v>0</v>
      </c>
      <c r="T122" s="228">
        <f>S122*H122</f>
        <v>0</v>
      </c>
      <c r="AR122" s="18" t="s">
        <v>217</v>
      </c>
      <c r="AT122" s="18" t="s">
        <v>213</v>
      </c>
      <c r="AU122" s="18" t="s">
        <v>87</v>
      </c>
      <c r="AY122" s="18" t="s">
        <v>210</v>
      </c>
      <c r="BE122" s="229">
        <f>IF(N122="základní",J122,0)</f>
        <v>0</v>
      </c>
      <c r="BF122" s="229">
        <f>IF(N122="snížená",J122,0)</f>
        <v>0</v>
      </c>
      <c r="BG122" s="229">
        <f>IF(N122="zákl. přenesená",J122,0)</f>
        <v>31460.59</v>
      </c>
      <c r="BH122" s="229">
        <f>IF(N122="sníž. přenesená",J122,0)</f>
        <v>0</v>
      </c>
      <c r="BI122" s="229">
        <f>IF(N122="nulová",J122,0)</f>
        <v>0</v>
      </c>
      <c r="BJ122" s="18" t="s">
        <v>217</v>
      </c>
      <c r="BK122" s="229">
        <f>ROUND(I122*H122,2)</f>
        <v>31460.59</v>
      </c>
      <c r="BL122" s="18" t="s">
        <v>217</v>
      </c>
      <c r="BM122" s="18" t="s">
        <v>257</v>
      </c>
    </row>
    <row r="123" s="1" customFormat="1">
      <c r="B123" s="40"/>
      <c r="C123" s="41"/>
      <c r="D123" s="230" t="s">
        <v>219</v>
      </c>
      <c r="E123" s="41"/>
      <c r="F123" s="231" t="s">
        <v>258</v>
      </c>
      <c r="G123" s="41"/>
      <c r="H123" s="41"/>
      <c r="I123" s="145"/>
      <c r="J123" s="41"/>
      <c r="K123" s="41"/>
      <c r="L123" s="45"/>
      <c r="M123" s="232"/>
      <c r="N123" s="81"/>
      <c r="O123" s="81"/>
      <c r="P123" s="81"/>
      <c r="Q123" s="81"/>
      <c r="R123" s="81"/>
      <c r="S123" s="81"/>
      <c r="T123" s="82"/>
      <c r="AT123" s="18" t="s">
        <v>219</v>
      </c>
      <c r="AU123" s="18" t="s">
        <v>87</v>
      </c>
    </row>
    <row r="124" s="14" customFormat="1">
      <c r="B124" s="255"/>
      <c r="C124" s="256"/>
      <c r="D124" s="230" t="s">
        <v>221</v>
      </c>
      <c r="E124" s="257" t="s">
        <v>35</v>
      </c>
      <c r="F124" s="258" t="s">
        <v>259</v>
      </c>
      <c r="G124" s="256"/>
      <c r="H124" s="257" t="s">
        <v>35</v>
      </c>
      <c r="I124" s="259"/>
      <c r="J124" s="256"/>
      <c r="K124" s="256"/>
      <c r="L124" s="260"/>
      <c r="M124" s="261"/>
      <c r="N124" s="262"/>
      <c r="O124" s="262"/>
      <c r="P124" s="262"/>
      <c r="Q124" s="262"/>
      <c r="R124" s="262"/>
      <c r="S124" s="262"/>
      <c r="T124" s="263"/>
      <c r="AT124" s="264" t="s">
        <v>221</v>
      </c>
      <c r="AU124" s="264" t="s">
        <v>87</v>
      </c>
      <c r="AV124" s="14" t="s">
        <v>85</v>
      </c>
      <c r="AW124" s="14" t="s">
        <v>40</v>
      </c>
      <c r="AX124" s="14" t="s">
        <v>79</v>
      </c>
      <c r="AY124" s="264" t="s">
        <v>210</v>
      </c>
    </row>
    <row r="125" s="12" customFormat="1">
      <c r="B125" s="233"/>
      <c r="C125" s="234"/>
      <c r="D125" s="230" t="s">
        <v>221</v>
      </c>
      <c r="E125" s="235" t="s">
        <v>35</v>
      </c>
      <c r="F125" s="236" t="s">
        <v>260</v>
      </c>
      <c r="G125" s="234"/>
      <c r="H125" s="237">
        <v>54.055999999999997</v>
      </c>
      <c r="I125" s="238"/>
      <c r="J125" s="234"/>
      <c r="K125" s="234"/>
      <c r="L125" s="239"/>
      <c r="M125" s="240"/>
      <c r="N125" s="241"/>
      <c r="O125" s="241"/>
      <c r="P125" s="241"/>
      <c r="Q125" s="241"/>
      <c r="R125" s="241"/>
      <c r="S125" s="241"/>
      <c r="T125" s="242"/>
      <c r="AT125" s="243" t="s">
        <v>221</v>
      </c>
      <c r="AU125" s="243" t="s">
        <v>87</v>
      </c>
      <c r="AV125" s="12" t="s">
        <v>87</v>
      </c>
      <c r="AW125" s="12" t="s">
        <v>40</v>
      </c>
      <c r="AX125" s="12" t="s">
        <v>79</v>
      </c>
      <c r="AY125" s="243" t="s">
        <v>210</v>
      </c>
    </row>
    <row r="126" s="13" customFormat="1">
      <c r="B126" s="244"/>
      <c r="C126" s="245"/>
      <c r="D126" s="230" t="s">
        <v>221</v>
      </c>
      <c r="E126" s="246" t="s">
        <v>175</v>
      </c>
      <c r="F126" s="247" t="s">
        <v>225</v>
      </c>
      <c r="G126" s="245"/>
      <c r="H126" s="248">
        <v>54.055999999999997</v>
      </c>
      <c r="I126" s="249"/>
      <c r="J126" s="245"/>
      <c r="K126" s="245"/>
      <c r="L126" s="250"/>
      <c r="M126" s="251"/>
      <c r="N126" s="252"/>
      <c r="O126" s="252"/>
      <c r="P126" s="252"/>
      <c r="Q126" s="252"/>
      <c r="R126" s="252"/>
      <c r="S126" s="252"/>
      <c r="T126" s="253"/>
      <c r="AT126" s="254" t="s">
        <v>221</v>
      </c>
      <c r="AU126" s="254" t="s">
        <v>87</v>
      </c>
      <c r="AV126" s="13" t="s">
        <v>217</v>
      </c>
      <c r="AW126" s="13" t="s">
        <v>40</v>
      </c>
      <c r="AX126" s="13" t="s">
        <v>85</v>
      </c>
      <c r="AY126" s="254" t="s">
        <v>210</v>
      </c>
    </row>
    <row r="127" s="1" customFormat="1" ht="33.75" customHeight="1">
      <c r="B127" s="40"/>
      <c r="C127" s="218" t="s">
        <v>261</v>
      </c>
      <c r="D127" s="218" t="s">
        <v>213</v>
      </c>
      <c r="E127" s="219" t="s">
        <v>262</v>
      </c>
      <c r="F127" s="220" t="s">
        <v>263</v>
      </c>
      <c r="G127" s="221" t="s">
        <v>135</v>
      </c>
      <c r="H127" s="222">
        <v>872.91300000000001</v>
      </c>
      <c r="I127" s="223">
        <v>517</v>
      </c>
      <c r="J127" s="224">
        <f>ROUND(I127*H127,2)</f>
        <v>451296.02000000002</v>
      </c>
      <c r="K127" s="220" t="s">
        <v>216</v>
      </c>
      <c r="L127" s="45"/>
      <c r="M127" s="225" t="s">
        <v>35</v>
      </c>
      <c r="N127" s="226" t="s">
        <v>52</v>
      </c>
      <c r="O127" s="81"/>
      <c r="P127" s="227">
        <f>O127*H127</f>
        <v>0</v>
      </c>
      <c r="Q127" s="227">
        <v>0</v>
      </c>
      <c r="R127" s="227">
        <f>Q127*H127</f>
        <v>0</v>
      </c>
      <c r="S127" s="227">
        <v>0</v>
      </c>
      <c r="T127" s="228">
        <f>S127*H127</f>
        <v>0</v>
      </c>
      <c r="AR127" s="18" t="s">
        <v>217</v>
      </c>
      <c r="AT127" s="18" t="s">
        <v>213</v>
      </c>
      <c r="AU127" s="18" t="s">
        <v>87</v>
      </c>
      <c r="AY127" s="18" t="s">
        <v>210</v>
      </c>
      <c r="BE127" s="229">
        <f>IF(N127="základní",J127,0)</f>
        <v>0</v>
      </c>
      <c r="BF127" s="229">
        <f>IF(N127="snížená",J127,0)</f>
        <v>0</v>
      </c>
      <c r="BG127" s="229">
        <f>IF(N127="zákl. přenesená",J127,0)</f>
        <v>451296.02000000002</v>
      </c>
      <c r="BH127" s="229">
        <f>IF(N127="sníž. přenesená",J127,0)</f>
        <v>0</v>
      </c>
      <c r="BI127" s="229">
        <f>IF(N127="nulová",J127,0)</f>
        <v>0</v>
      </c>
      <c r="BJ127" s="18" t="s">
        <v>217</v>
      </c>
      <c r="BK127" s="229">
        <f>ROUND(I127*H127,2)</f>
        <v>451296.02000000002</v>
      </c>
      <c r="BL127" s="18" t="s">
        <v>217</v>
      </c>
      <c r="BM127" s="18" t="s">
        <v>264</v>
      </c>
    </row>
    <row r="128" s="1" customFormat="1">
      <c r="B128" s="40"/>
      <c r="C128" s="41"/>
      <c r="D128" s="230" t="s">
        <v>219</v>
      </c>
      <c r="E128" s="41"/>
      <c r="F128" s="231" t="s">
        <v>265</v>
      </c>
      <c r="G128" s="41"/>
      <c r="H128" s="41"/>
      <c r="I128" s="145"/>
      <c r="J128" s="41"/>
      <c r="K128" s="41"/>
      <c r="L128" s="45"/>
      <c r="M128" s="232"/>
      <c r="N128" s="81"/>
      <c r="O128" s="81"/>
      <c r="P128" s="81"/>
      <c r="Q128" s="81"/>
      <c r="R128" s="81"/>
      <c r="S128" s="81"/>
      <c r="T128" s="82"/>
      <c r="AT128" s="18" t="s">
        <v>219</v>
      </c>
      <c r="AU128" s="18" t="s">
        <v>87</v>
      </c>
    </row>
    <row r="129" s="14" customFormat="1">
      <c r="B129" s="255"/>
      <c r="C129" s="256"/>
      <c r="D129" s="230" t="s">
        <v>221</v>
      </c>
      <c r="E129" s="257" t="s">
        <v>35</v>
      </c>
      <c r="F129" s="258" t="s">
        <v>266</v>
      </c>
      <c r="G129" s="256"/>
      <c r="H129" s="257" t="s">
        <v>35</v>
      </c>
      <c r="I129" s="259"/>
      <c r="J129" s="256"/>
      <c r="K129" s="256"/>
      <c r="L129" s="260"/>
      <c r="M129" s="261"/>
      <c r="N129" s="262"/>
      <c r="O129" s="262"/>
      <c r="P129" s="262"/>
      <c r="Q129" s="262"/>
      <c r="R129" s="262"/>
      <c r="S129" s="262"/>
      <c r="T129" s="263"/>
      <c r="AT129" s="264" t="s">
        <v>221</v>
      </c>
      <c r="AU129" s="264" t="s">
        <v>87</v>
      </c>
      <c r="AV129" s="14" t="s">
        <v>85</v>
      </c>
      <c r="AW129" s="14" t="s">
        <v>40</v>
      </c>
      <c r="AX129" s="14" t="s">
        <v>79</v>
      </c>
      <c r="AY129" s="264" t="s">
        <v>210</v>
      </c>
    </row>
    <row r="130" s="12" customFormat="1">
      <c r="B130" s="233"/>
      <c r="C130" s="234"/>
      <c r="D130" s="230" t="s">
        <v>221</v>
      </c>
      <c r="E130" s="235" t="s">
        <v>35</v>
      </c>
      <c r="F130" s="236" t="s">
        <v>267</v>
      </c>
      <c r="G130" s="234"/>
      <c r="H130" s="237">
        <v>867.84299999999996</v>
      </c>
      <c r="I130" s="238"/>
      <c r="J130" s="234"/>
      <c r="K130" s="234"/>
      <c r="L130" s="239"/>
      <c r="M130" s="240"/>
      <c r="N130" s="241"/>
      <c r="O130" s="241"/>
      <c r="P130" s="241"/>
      <c r="Q130" s="241"/>
      <c r="R130" s="241"/>
      <c r="S130" s="241"/>
      <c r="T130" s="242"/>
      <c r="AT130" s="243" t="s">
        <v>221</v>
      </c>
      <c r="AU130" s="243" t="s">
        <v>87</v>
      </c>
      <c r="AV130" s="12" t="s">
        <v>87</v>
      </c>
      <c r="AW130" s="12" t="s">
        <v>40</v>
      </c>
      <c r="AX130" s="12" t="s">
        <v>79</v>
      </c>
      <c r="AY130" s="243" t="s">
        <v>210</v>
      </c>
    </row>
    <row r="131" s="12" customFormat="1">
      <c r="B131" s="233"/>
      <c r="C131" s="234"/>
      <c r="D131" s="230" t="s">
        <v>221</v>
      </c>
      <c r="E131" s="235" t="s">
        <v>35</v>
      </c>
      <c r="F131" s="236" t="s">
        <v>268</v>
      </c>
      <c r="G131" s="234"/>
      <c r="H131" s="237">
        <v>5.0700000000000003</v>
      </c>
      <c r="I131" s="238"/>
      <c r="J131" s="234"/>
      <c r="K131" s="234"/>
      <c r="L131" s="239"/>
      <c r="M131" s="240"/>
      <c r="N131" s="241"/>
      <c r="O131" s="241"/>
      <c r="P131" s="241"/>
      <c r="Q131" s="241"/>
      <c r="R131" s="241"/>
      <c r="S131" s="241"/>
      <c r="T131" s="242"/>
      <c r="AT131" s="243" t="s">
        <v>221</v>
      </c>
      <c r="AU131" s="243" t="s">
        <v>87</v>
      </c>
      <c r="AV131" s="12" t="s">
        <v>87</v>
      </c>
      <c r="AW131" s="12" t="s">
        <v>40</v>
      </c>
      <c r="AX131" s="12" t="s">
        <v>79</v>
      </c>
      <c r="AY131" s="243" t="s">
        <v>210</v>
      </c>
    </row>
    <row r="132" s="13" customFormat="1">
      <c r="B132" s="244"/>
      <c r="C132" s="245"/>
      <c r="D132" s="230" t="s">
        <v>221</v>
      </c>
      <c r="E132" s="246" t="s">
        <v>137</v>
      </c>
      <c r="F132" s="247" t="s">
        <v>225</v>
      </c>
      <c r="G132" s="245"/>
      <c r="H132" s="248">
        <v>872.91300000000001</v>
      </c>
      <c r="I132" s="249"/>
      <c r="J132" s="245"/>
      <c r="K132" s="245"/>
      <c r="L132" s="250"/>
      <c r="M132" s="251"/>
      <c r="N132" s="252"/>
      <c r="O132" s="252"/>
      <c r="P132" s="252"/>
      <c r="Q132" s="252"/>
      <c r="R132" s="252"/>
      <c r="S132" s="252"/>
      <c r="T132" s="253"/>
      <c r="AT132" s="254" t="s">
        <v>221</v>
      </c>
      <c r="AU132" s="254" t="s">
        <v>87</v>
      </c>
      <c r="AV132" s="13" t="s">
        <v>217</v>
      </c>
      <c r="AW132" s="13" t="s">
        <v>40</v>
      </c>
      <c r="AX132" s="13" t="s">
        <v>85</v>
      </c>
      <c r="AY132" s="254" t="s">
        <v>210</v>
      </c>
    </row>
    <row r="133" s="1" customFormat="1" ht="33.75" customHeight="1">
      <c r="B133" s="40"/>
      <c r="C133" s="218" t="s">
        <v>269</v>
      </c>
      <c r="D133" s="218" t="s">
        <v>213</v>
      </c>
      <c r="E133" s="219" t="s">
        <v>270</v>
      </c>
      <c r="F133" s="220" t="s">
        <v>271</v>
      </c>
      <c r="G133" s="221" t="s">
        <v>135</v>
      </c>
      <c r="H133" s="222">
        <v>160</v>
      </c>
      <c r="I133" s="223">
        <v>546</v>
      </c>
      <c r="J133" s="224">
        <f>ROUND(I133*H133,2)</f>
        <v>87360</v>
      </c>
      <c r="K133" s="220" t="s">
        <v>216</v>
      </c>
      <c r="L133" s="45"/>
      <c r="M133" s="225" t="s">
        <v>35</v>
      </c>
      <c r="N133" s="226" t="s">
        <v>52</v>
      </c>
      <c r="O133" s="81"/>
      <c r="P133" s="227">
        <f>O133*H133</f>
        <v>0</v>
      </c>
      <c r="Q133" s="227">
        <v>0</v>
      </c>
      <c r="R133" s="227">
        <f>Q133*H133</f>
        <v>0</v>
      </c>
      <c r="S133" s="227">
        <v>0</v>
      </c>
      <c r="T133" s="228">
        <f>S133*H133</f>
        <v>0</v>
      </c>
      <c r="AR133" s="18" t="s">
        <v>217</v>
      </c>
      <c r="AT133" s="18" t="s">
        <v>213</v>
      </c>
      <c r="AU133" s="18" t="s">
        <v>87</v>
      </c>
      <c r="AY133" s="18" t="s">
        <v>210</v>
      </c>
      <c r="BE133" s="229">
        <f>IF(N133="základní",J133,0)</f>
        <v>0</v>
      </c>
      <c r="BF133" s="229">
        <f>IF(N133="snížená",J133,0)</f>
        <v>0</v>
      </c>
      <c r="BG133" s="229">
        <f>IF(N133="zákl. přenesená",J133,0)</f>
        <v>87360</v>
      </c>
      <c r="BH133" s="229">
        <f>IF(N133="sníž. přenesená",J133,0)</f>
        <v>0</v>
      </c>
      <c r="BI133" s="229">
        <f>IF(N133="nulová",J133,0)</f>
        <v>0</v>
      </c>
      <c r="BJ133" s="18" t="s">
        <v>217</v>
      </c>
      <c r="BK133" s="229">
        <f>ROUND(I133*H133,2)</f>
        <v>87360</v>
      </c>
      <c r="BL133" s="18" t="s">
        <v>217</v>
      </c>
      <c r="BM133" s="18" t="s">
        <v>272</v>
      </c>
    </row>
    <row r="134" s="1" customFormat="1">
      <c r="B134" s="40"/>
      <c r="C134" s="41"/>
      <c r="D134" s="230" t="s">
        <v>219</v>
      </c>
      <c r="E134" s="41"/>
      <c r="F134" s="231" t="s">
        <v>265</v>
      </c>
      <c r="G134" s="41"/>
      <c r="H134" s="41"/>
      <c r="I134" s="145"/>
      <c r="J134" s="41"/>
      <c r="K134" s="41"/>
      <c r="L134" s="45"/>
      <c r="M134" s="232"/>
      <c r="N134" s="81"/>
      <c r="O134" s="81"/>
      <c r="P134" s="81"/>
      <c r="Q134" s="81"/>
      <c r="R134" s="81"/>
      <c r="S134" s="81"/>
      <c r="T134" s="82"/>
      <c r="AT134" s="18" t="s">
        <v>219</v>
      </c>
      <c r="AU134" s="18" t="s">
        <v>87</v>
      </c>
    </row>
    <row r="135" s="12" customFormat="1">
      <c r="B135" s="233"/>
      <c r="C135" s="234"/>
      <c r="D135" s="230" t="s">
        <v>221</v>
      </c>
      <c r="E135" s="235" t="s">
        <v>35</v>
      </c>
      <c r="F135" s="236" t="s">
        <v>273</v>
      </c>
      <c r="G135" s="234"/>
      <c r="H135" s="237">
        <v>62</v>
      </c>
      <c r="I135" s="238"/>
      <c r="J135" s="234"/>
      <c r="K135" s="234"/>
      <c r="L135" s="239"/>
      <c r="M135" s="240"/>
      <c r="N135" s="241"/>
      <c r="O135" s="241"/>
      <c r="P135" s="241"/>
      <c r="Q135" s="241"/>
      <c r="R135" s="241"/>
      <c r="S135" s="241"/>
      <c r="T135" s="242"/>
      <c r="AT135" s="243" t="s">
        <v>221</v>
      </c>
      <c r="AU135" s="243" t="s">
        <v>87</v>
      </c>
      <c r="AV135" s="12" t="s">
        <v>87</v>
      </c>
      <c r="AW135" s="12" t="s">
        <v>40</v>
      </c>
      <c r="AX135" s="12" t="s">
        <v>79</v>
      </c>
      <c r="AY135" s="243" t="s">
        <v>210</v>
      </c>
    </row>
    <row r="136" s="12" customFormat="1">
      <c r="B136" s="233"/>
      <c r="C136" s="234"/>
      <c r="D136" s="230" t="s">
        <v>221</v>
      </c>
      <c r="E136" s="235" t="s">
        <v>35</v>
      </c>
      <c r="F136" s="236" t="s">
        <v>274</v>
      </c>
      <c r="G136" s="234"/>
      <c r="H136" s="237">
        <v>47</v>
      </c>
      <c r="I136" s="238"/>
      <c r="J136" s="234"/>
      <c r="K136" s="234"/>
      <c r="L136" s="239"/>
      <c r="M136" s="240"/>
      <c r="N136" s="241"/>
      <c r="O136" s="241"/>
      <c r="P136" s="241"/>
      <c r="Q136" s="241"/>
      <c r="R136" s="241"/>
      <c r="S136" s="241"/>
      <c r="T136" s="242"/>
      <c r="AT136" s="243" t="s">
        <v>221</v>
      </c>
      <c r="AU136" s="243" t="s">
        <v>87</v>
      </c>
      <c r="AV136" s="12" t="s">
        <v>87</v>
      </c>
      <c r="AW136" s="12" t="s">
        <v>40</v>
      </c>
      <c r="AX136" s="12" t="s">
        <v>79</v>
      </c>
      <c r="AY136" s="243" t="s">
        <v>210</v>
      </c>
    </row>
    <row r="137" s="12" customFormat="1">
      <c r="B137" s="233"/>
      <c r="C137" s="234"/>
      <c r="D137" s="230" t="s">
        <v>221</v>
      </c>
      <c r="E137" s="235" t="s">
        <v>35</v>
      </c>
      <c r="F137" s="236" t="s">
        <v>275</v>
      </c>
      <c r="G137" s="234"/>
      <c r="H137" s="237">
        <v>51</v>
      </c>
      <c r="I137" s="238"/>
      <c r="J137" s="234"/>
      <c r="K137" s="234"/>
      <c r="L137" s="239"/>
      <c r="M137" s="240"/>
      <c r="N137" s="241"/>
      <c r="O137" s="241"/>
      <c r="P137" s="241"/>
      <c r="Q137" s="241"/>
      <c r="R137" s="241"/>
      <c r="S137" s="241"/>
      <c r="T137" s="242"/>
      <c r="AT137" s="243" t="s">
        <v>221</v>
      </c>
      <c r="AU137" s="243" t="s">
        <v>87</v>
      </c>
      <c r="AV137" s="12" t="s">
        <v>87</v>
      </c>
      <c r="AW137" s="12" t="s">
        <v>40</v>
      </c>
      <c r="AX137" s="12" t="s">
        <v>79</v>
      </c>
      <c r="AY137" s="243" t="s">
        <v>210</v>
      </c>
    </row>
    <row r="138" s="13" customFormat="1">
      <c r="B138" s="244"/>
      <c r="C138" s="245"/>
      <c r="D138" s="230" t="s">
        <v>221</v>
      </c>
      <c r="E138" s="246" t="s">
        <v>133</v>
      </c>
      <c r="F138" s="247" t="s">
        <v>225</v>
      </c>
      <c r="G138" s="245"/>
      <c r="H138" s="248">
        <v>160</v>
      </c>
      <c r="I138" s="249"/>
      <c r="J138" s="245"/>
      <c r="K138" s="245"/>
      <c r="L138" s="250"/>
      <c r="M138" s="251"/>
      <c r="N138" s="252"/>
      <c r="O138" s="252"/>
      <c r="P138" s="252"/>
      <c r="Q138" s="252"/>
      <c r="R138" s="252"/>
      <c r="S138" s="252"/>
      <c r="T138" s="253"/>
      <c r="AT138" s="254" t="s">
        <v>221</v>
      </c>
      <c r="AU138" s="254" t="s">
        <v>87</v>
      </c>
      <c r="AV138" s="13" t="s">
        <v>217</v>
      </c>
      <c r="AW138" s="13" t="s">
        <v>40</v>
      </c>
      <c r="AX138" s="13" t="s">
        <v>85</v>
      </c>
      <c r="AY138" s="254" t="s">
        <v>210</v>
      </c>
    </row>
    <row r="139" s="1" customFormat="1" ht="33.75" customHeight="1">
      <c r="B139" s="40"/>
      <c r="C139" s="218" t="s">
        <v>276</v>
      </c>
      <c r="D139" s="218" t="s">
        <v>213</v>
      </c>
      <c r="E139" s="219" t="s">
        <v>277</v>
      </c>
      <c r="F139" s="220" t="s">
        <v>278</v>
      </c>
      <c r="G139" s="221" t="s">
        <v>119</v>
      </c>
      <c r="H139" s="222">
        <v>0.0030000000000000001</v>
      </c>
      <c r="I139" s="223">
        <v>582465</v>
      </c>
      <c r="J139" s="224">
        <f>ROUND(I139*H139,2)</f>
        <v>1747.4000000000001</v>
      </c>
      <c r="K139" s="220" t="s">
        <v>216</v>
      </c>
      <c r="L139" s="45"/>
      <c r="M139" s="225" t="s">
        <v>35</v>
      </c>
      <c r="N139" s="226" t="s">
        <v>52</v>
      </c>
      <c r="O139" s="81"/>
      <c r="P139" s="227">
        <f>O139*H139</f>
        <v>0</v>
      </c>
      <c r="Q139" s="227">
        <v>0</v>
      </c>
      <c r="R139" s="227">
        <f>Q139*H139</f>
        <v>0</v>
      </c>
      <c r="S139" s="227">
        <v>0</v>
      </c>
      <c r="T139" s="228">
        <f>S139*H139</f>
        <v>0</v>
      </c>
      <c r="AR139" s="18" t="s">
        <v>217</v>
      </c>
      <c r="AT139" s="18" t="s">
        <v>213</v>
      </c>
      <c r="AU139" s="18" t="s">
        <v>87</v>
      </c>
      <c r="AY139" s="18" t="s">
        <v>210</v>
      </c>
      <c r="BE139" s="229">
        <f>IF(N139="základní",J139,0)</f>
        <v>0</v>
      </c>
      <c r="BF139" s="229">
        <f>IF(N139="snížená",J139,0)</f>
        <v>0</v>
      </c>
      <c r="BG139" s="229">
        <f>IF(N139="zákl. přenesená",J139,0)</f>
        <v>1747.4000000000001</v>
      </c>
      <c r="BH139" s="229">
        <f>IF(N139="sníž. přenesená",J139,0)</f>
        <v>0</v>
      </c>
      <c r="BI139" s="229">
        <f>IF(N139="nulová",J139,0)</f>
        <v>0</v>
      </c>
      <c r="BJ139" s="18" t="s">
        <v>217</v>
      </c>
      <c r="BK139" s="229">
        <f>ROUND(I139*H139,2)</f>
        <v>1747.4000000000001</v>
      </c>
      <c r="BL139" s="18" t="s">
        <v>217</v>
      </c>
      <c r="BM139" s="18" t="s">
        <v>279</v>
      </c>
    </row>
    <row r="140" s="1" customFormat="1">
      <c r="B140" s="40"/>
      <c r="C140" s="41"/>
      <c r="D140" s="230" t="s">
        <v>219</v>
      </c>
      <c r="E140" s="41"/>
      <c r="F140" s="231" t="s">
        <v>280</v>
      </c>
      <c r="G140" s="41"/>
      <c r="H140" s="41"/>
      <c r="I140" s="145"/>
      <c r="J140" s="41"/>
      <c r="K140" s="41"/>
      <c r="L140" s="45"/>
      <c r="M140" s="232"/>
      <c r="N140" s="81"/>
      <c r="O140" s="81"/>
      <c r="P140" s="81"/>
      <c r="Q140" s="81"/>
      <c r="R140" s="81"/>
      <c r="S140" s="81"/>
      <c r="T140" s="82"/>
      <c r="AT140" s="18" t="s">
        <v>219</v>
      </c>
      <c r="AU140" s="18" t="s">
        <v>87</v>
      </c>
    </row>
    <row r="141" s="12" customFormat="1">
      <c r="B141" s="233"/>
      <c r="C141" s="234"/>
      <c r="D141" s="230" t="s">
        <v>221</v>
      </c>
      <c r="E141" s="235" t="s">
        <v>35</v>
      </c>
      <c r="F141" s="236" t="s">
        <v>281</v>
      </c>
      <c r="G141" s="234"/>
      <c r="H141" s="237">
        <v>0.0030000000000000001</v>
      </c>
      <c r="I141" s="238"/>
      <c r="J141" s="234"/>
      <c r="K141" s="234"/>
      <c r="L141" s="239"/>
      <c r="M141" s="240"/>
      <c r="N141" s="241"/>
      <c r="O141" s="241"/>
      <c r="P141" s="241"/>
      <c r="Q141" s="241"/>
      <c r="R141" s="241"/>
      <c r="S141" s="241"/>
      <c r="T141" s="242"/>
      <c r="AT141" s="243" t="s">
        <v>221</v>
      </c>
      <c r="AU141" s="243" t="s">
        <v>87</v>
      </c>
      <c r="AV141" s="12" t="s">
        <v>87</v>
      </c>
      <c r="AW141" s="12" t="s">
        <v>40</v>
      </c>
      <c r="AX141" s="12" t="s">
        <v>79</v>
      </c>
      <c r="AY141" s="243" t="s">
        <v>210</v>
      </c>
    </row>
    <row r="142" s="13" customFormat="1">
      <c r="B142" s="244"/>
      <c r="C142" s="245"/>
      <c r="D142" s="230" t="s">
        <v>221</v>
      </c>
      <c r="E142" s="246" t="s">
        <v>117</v>
      </c>
      <c r="F142" s="247" t="s">
        <v>225</v>
      </c>
      <c r="G142" s="245"/>
      <c r="H142" s="248">
        <v>0.0030000000000000001</v>
      </c>
      <c r="I142" s="249"/>
      <c r="J142" s="245"/>
      <c r="K142" s="245"/>
      <c r="L142" s="250"/>
      <c r="M142" s="251"/>
      <c r="N142" s="252"/>
      <c r="O142" s="252"/>
      <c r="P142" s="252"/>
      <c r="Q142" s="252"/>
      <c r="R142" s="252"/>
      <c r="S142" s="252"/>
      <c r="T142" s="253"/>
      <c r="AT142" s="254" t="s">
        <v>221</v>
      </c>
      <c r="AU142" s="254" t="s">
        <v>87</v>
      </c>
      <c r="AV142" s="13" t="s">
        <v>217</v>
      </c>
      <c r="AW142" s="13" t="s">
        <v>40</v>
      </c>
      <c r="AX142" s="13" t="s">
        <v>85</v>
      </c>
      <c r="AY142" s="254" t="s">
        <v>210</v>
      </c>
    </row>
    <row r="143" s="1" customFormat="1" ht="33.75" customHeight="1">
      <c r="B143" s="40"/>
      <c r="C143" s="218" t="s">
        <v>282</v>
      </c>
      <c r="D143" s="218" t="s">
        <v>213</v>
      </c>
      <c r="E143" s="219" t="s">
        <v>283</v>
      </c>
      <c r="F143" s="220" t="s">
        <v>284</v>
      </c>
      <c r="G143" s="221" t="s">
        <v>119</v>
      </c>
      <c r="H143" s="222">
        <v>0.45700000000000002</v>
      </c>
      <c r="I143" s="223">
        <v>462743</v>
      </c>
      <c r="J143" s="224">
        <f>ROUND(I143*H143,2)</f>
        <v>211473.54999999999</v>
      </c>
      <c r="K143" s="220" t="s">
        <v>216</v>
      </c>
      <c r="L143" s="45"/>
      <c r="M143" s="225" t="s">
        <v>35</v>
      </c>
      <c r="N143" s="226" t="s">
        <v>52</v>
      </c>
      <c r="O143" s="81"/>
      <c r="P143" s="227">
        <f>O143*H143</f>
        <v>0</v>
      </c>
      <c r="Q143" s="227">
        <v>0</v>
      </c>
      <c r="R143" s="227">
        <f>Q143*H143</f>
        <v>0</v>
      </c>
      <c r="S143" s="227">
        <v>0</v>
      </c>
      <c r="T143" s="228">
        <f>S143*H143</f>
        <v>0</v>
      </c>
      <c r="AR143" s="18" t="s">
        <v>217</v>
      </c>
      <c r="AT143" s="18" t="s">
        <v>213</v>
      </c>
      <c r="AU143" s="18" t="s">
        <v>87</v>
      </c>
      <c r="AY143" s="18" t="s">
        <v>210</v>
      </c>
      <c r="BE143" s="229">
        <f>IF(N143="základní",J143,0)</f>
        <v>0</v>
      </c>
      <c r="BF143" s="229">
        <f>IF(N143="snížená",J143,0)</f>
        <v>0</v>
      </c>
      <c r="BG143" s="229">
        <f>IF(N143="zákl. přenesená",J143,0)</f>
        <v>211473.54999999999</v>
      </c>
      <c r="BH143" s="229">
        <f>IF(N143="sníž. přenesená",J143,0)</f>
        <v>0</v>
      </c>
      <c r="BI143" s="229">
        <f>IF(N143="nulová",J143,0)</f>
        <v>0</v>
      </c>
      <c r="BJ143" s="18" t="s">
        <v>217</v>
      </c>
      <c r="BK143" s="229">
        <f>ROUND(I143*H143,2)</f>
        <v>211473.54999999999</v>
      </c>
      <c r="BL143" s="18" t="s">
        <v>217</v>
      </c>
      <c r="BM143" s="18" t="s">
        <v>285</v>
      </c>
    </row>
    <row r="144" s="1" customFormat="1">
      <c r="B144" s="40"/>
      <c r="C144" s="41"/>
      <c r="D144" s="230" t="s">
        <v>219</v>
      </c>
      <c r="E144" s="41"/>
      <c r="F144" s="231" t="s">
        <v>280</v>
      </c>
      <c r="G144" s="41"/>
      <c r="H144" s="41"/>
      <c r="I144" s="145"/>
      <c r="J144" s="41"/>
      <c r="K144" s="41"/>
      <c r="L144" s="45"/>
      <c r="M144" s="232"/>
      <c r="N144" s="81"/>
      <c r="O144" s="81"/>
      <c r="P144" s="81"/>
      <c r="Q144" s="81"/>
      <c r="R144" s="81"/>
      <c r="S144" s="81"/>
      <c r="T144" s="82"/>
      <c r="AT144" s="18" t="s">
        <v>219</v>
      </c>
      <c r="AU144" s="18" t="s">
        <v>87</v>
      </c>
    </row>
    <row r="145" s="12" customFormat="1">
      <c r="B145" s="233"/>
      <c r="C145" s="234"/>
      <c r="D145" s="230" t="s">
        <v>221</v>
      </c>
      <c r="E145" s="235" t="s">
        <v>35</v>
      </c>
      <c r="F145" s="236" t="s">
        <v>286</v>
      </c>
      <c r="G145" s="234"/>
      <c r="H145" s="237">
        <v>0.087999999999999995</v>
      </c>
      <c r="I145" s="238"/>
      <c r="J145" s="234"/>
      <c r="K145" s="234"/>
      <c r="L145" s="239"/>
      <c r="M145" s="240"/>
      <c r="N145" s="241"/>
      <c r="O145" s="241"/>
      <c r="P145" s="241"/>
      <c r="Q145" s="241"/>
      <c r="R145" s="241"/>
      <c r="S145" s="241"/>
      <c r="T145" s="242"/>
      <c r="AT145" s="243" t="s">
        <v>221</v>
      </c>
      <c r="AU145" s="243" t="s">
        <v>87</v>
      </c>
      <c r="AV145" s="12" t="s">
        <v>87</v>
      </c>
      <c r="AW145" s="12" t="s">
        <v>40</v>
      </c>
      <c r="AX145" s="12" t="s">
        <v>79</v>
      </c>
      <c r="AY145" s="243" t="s">
        <v>210</v>
      </c>
    </row>
    <row r="146" s="12" customFormat="1">
      <c r="B146" s="233"/>
      <c r="C146" s="234"/>
      <c r="D146" s="230" t="s">
        <v>221</v>
      </c>
      <c r="E146" s="235" t="s">
        <v>35</v>
      </c>
      <c r="F146" s="236" t="s">
        <v>287</v>
      </c>
      <c r="G146" s="234"/>
      <c r="H146" s="237">
        <v>0.089999999999999997</v>
      </c>
      <c r="I146" s="238"/>
      <c r="J146" s="234"/>
      <c r="K146" s="234"/>
      <c r="L146" s="239"/>
      <c r="M146" s="240"/>
      <c r="N146" s="241"/>
      <c r="O146" s="241"/>
      <c r="P146" s="241"/>
      <c r="Q146" s="241"/>
      <c r="R146" s="241"/>
      <c r="S146" s="241"/>
      <c r="T146" s="242"/>
      <c r="AT146" s="243" t="s">
        <v>221</v>
      </c>
      <c r="AU146" s="243" t="s">
        <v>87</v>
      </c>
      <c r="AV146" s="12" t="s">
        <v>87</v>
      </c>
      <c r="AW146" s="12" t="s">
        <v>40</v>
      </c>
      <c r="AX146" s="12" t="s">
        <v>79</v>
      </c>
      <c r="AY146" s="243" t="s">
        <v>210</v>
      </c>
    </row>
    <row r="147" s="12" customFormat="1">
      <c r="B147" s="233"/>
      <c r="C147" s="234"/>
      <c r="D147" s="230" t="s">
        <v>221</v>
      </c>
      <c r="E147" s="235" t="s">
        <v>35</v>
      </c>
      <c r="F147" s="236" t="s">
        <v>288</v>
      </c>
      <c r="G147" s="234"/>
      <c r="H147" s="237">
        <v>0.089999999999999997</v>
      </c>
      <c r="I147" s="238"/>
      <c r="J147" s="234"/>
      <c r="K147" s="234"/>
      <c r="L147" s="239"/>
      <c r="M147" s="240"/>
      <c r="N147" s="241"/>
      <c r="O147" s="241"/>
      <c r="P147" s="241"/>
      <c r="Q147" s="241"/>
      <c r="R147" s="241"/>
      <c r="S147" s="241"/>
      <c r="T147" s="242"/>
      <c r="AT147" s="243" t="s">
        <v>221</v>
      </c>
      <c r="AU147" s="243" t="s">
        <v>87</v>
      </c>
      <c r="AV147" s="12" t="s">
        <v>87</v>
      </c>
      <c r="AW147" s="12" t="s">
        <v>40</v>
      </c>
      <c r="AX147" s="12" t="s">
        <v>79</v>
      </c>
      <c r="AY147" s="243" t="s">
        <v>210</v>
      </c>
    </row>
    <row r="148" s="12" customFormat="1">
      <c r="B148" s="233"/>
      <c r="C148" s="234"/>
      <c r="D148" s="230" t="s">
        <v>221</v>
      </c>
      <c r="E148" s="235" t="s">
        <v>35</v>
      </c>
      <c r="F148" s="236" t="s">
        <v>289</v>
      </c>
      <c r="G148" s="234"/>
      <c r="H148" s="237">
        <v>0.10100000000000001</v>
      </c>
      <c r="I148" s="238"/>
      <c r="J148" s="234"/>
      <c r="K148" s="234"/>
      <c r="L148" s="239"/>
      <c r="M148" s="240"/>
      <c r="N148" s="241"/>
      <c r="O148" s="241"/>
      <c r="P148" s="241"/>
      <c r="Q148" s="241"/>
      <c r="R148" s="241"/>
      <c r="S148" s="241"/>
      <c r="T148" s="242"/>
      <c r="AT148" s="243" t="s">
        <v>221</v>
      </c>
      <c r="AU148" s="243" t="s">
        <v>87</v>
      </c>
      <c r="AV148" s="12" t="s">
        <v>87</v>
      </c>
      <c r="AW148" s="12" t="s">
        <v>40</v>
      </c>
      <c r="AX148" s="12" t="s">
        <v>79</v>
      </c>
      <c r="AY148" s="243" t="s">
        <v>210</v>
      </c>
    </row>
    <row r="149" s="12" customFormat="1">
      <c r="B149" s="233"/>
      <c r="C149" s="234"/>
      <c r="D149" s="230" t="s">
        <v>221</v>
      </c>
      <c r="E149" s="235" t="s">
        <v>35</v>
      </c>
      <c r="F149" s="236" t="s">
        <v>290</v>
      </c>
      <c r="G149" s="234"/>
      <c r="H149" s="237">
        <v>0.057000000000000002</v>
      </c>
      <c r="I149" s="238"/>
      <c r="J149" s="234"/>
      <c r="K149" s="234"/>
      <c r="L149" s="239"/>
      <c r="M149" s="240"/>
      <c r="N149" s="241"/>
      <c r="O149" s="241"/>
      <c r="P149" s="241"/>
      <c r="Q149" s="241"/>
      <c r="R149" s="241"/>
      <c r="S149" s="241"/>
      <c r="T149" s="242"/>
      <c r="AT149" s="243" t="s">
        <v>221</v>
      </c>
      <c r="AU149" s="243" t="s">
        <v>87</v>
      </c>
      <c r="AV149" s="12" t="s">
        <v>87</v>
      </c>
      <c r="AW149" s="12" t="s">
        <v>40</v>
      </c>
      <c r="AX149" s="12" t="s">
        <v>79</v>
      </c>
      <c r="AY149" s="243" t="s">
        <v>210</v>
      </c>
    </row>
    <row r="150" s="12" customFormat="1">
      <c r="B150" s="233"/>
      <c r="C150" s="234"/>
      <c r="D150" s="230" t="s">
        <v>221</v>
      </c>
      <c r="E150" s="235" t="s">
        <v>35</v>
      </c>
      <c r="F150" s="236" t="s">
        <v>291</v>
      </c>
      <c r="G150" s="234"/>
      <c r="H150" s="237">
        <v>0.031</v>
      </c>
      <c r="I150" s="238"/>
      <c r="J150" s="234"/>
      <c r="K150" s="234"/>
      <c r="L150" s="239"/>
      <c r="M150" s="240"/>
      <c r="N150" s="241"/>
      <c r="O150" s="241"/>
      <c r="P150" s="241"/>
      <c r="Q150" s="241"/>
      <c r="R150" s="241"/>
      <c r="S150" s="241"/>
      <c r="T150" s="242"/>
      <c r="AT150" s="243" t="s">
        <v>221</v>
      </c>
      <c r="AU150" s="243" t="s">
        <v>87</v>
      </c>
      <c r="AV150" s="12" t="s">
        <v>87</v>
      </c>
      <c r="AW150" s="12" t="s">
        <v>40</v>
      </c>
      <c r="AX150" s="12" t="s">
        <v>79</v>
      </c>
      <c r="AY150" s="243" t="s">
        <v>210</v>
      </c>
    </row>
    <row r="151" s="13" customFormat="1">
      <c r="B151" s="244"/>
      <c r="C151" s="245"/>
      <c r="D151" s="230" t="s">
        <v>221</v>
      </c>
      <c r="E151" s="246" t="s">
        <v>121</v>
      </c>
      <c r="F151" s="247" t="s">
        <v>225</v>
      </c>
      <c r="G151" s="245"/>
      <c r="H151" s="248">
        <v>0.45700000000000002</v>
      </c>
      <c r="I151" s="249"/>
      <c r="J151" s="245"/>
      <c r="K151" s="245"/>
      <c r="L151" s="250"/>
      <c r="M151" s="251"/>
      <c r="N151" s="252"/>
      <c r="O151" s="252"/>
      <c r="P151" s="252"/>
      <c r="Q151" s="252"/>
      <c r="R151" s="252"/>
      <c r="S151" s="252"/>
      <c r="T151" s="253"/>
      <c r="AT151" s="254" t="s">
        <v>221</v>
      </c>
      <c r="AU151" s="254" t="s">
        <v>87</v>
      </c>
      <c r="AV151" s="13" t="s">
        <v>217</v>
      </c>
      <c r="AW151" s="13" t="s">
        <v>40</v>
      </c>
      <c r="AX151" s="13" t="s">
        <v>85</v>
      </c>
      <c r="AY151" s="254" t="s">
        <v>210</v>
      </c>
    </row>
    <row r="152" s="1" customFormat="1" ht="33.75" customHeight="1">
      <c r="B152" s="40"/>
      <c r="C152" s="218" t="s">
        <v>292</v>
      </c>
      <c r="D152" s="218" t="s">
        <v>213</v>
      </c>
      <c r="E152" s="219" t="s">
        <v>293</v>
      </c>
      <c r="F152" s="220" t="s">
        <v>294</v>
      </c>
      <c r="G152" s="221" t="s">
        <v>119</v>
      </c>
      <c r="H152" s="222">
        <v>0.36499999999999999</v>
      </c>
      <c r="I152" s="223">
        <v>494706</v>
      </c>
      <c r="J152" s="224">
        <f>ROUND(I152*H152,2)</f>
        <v>180567.69</v>
      </c>
      <c r="K152" s="220" t="s">
        <v>216</v>
      </c>
      <c r="L152" s="45"/>
      <c r="M152" s="225" t="s">
        <v>35</v>
      </c>
      <c r="N152" s="226" t="s">
        <v>52</v>
      </c>
      <c r="O152" s="81"/>
      <c r="P152" s="227">
        <f>O152*H152</f>
        <v>0</v>
      </c>
      <c r="Q152" s="227">
        <v>0</v>
      </c>
      <c r="R152" s="227">
        <f>Q152*H152</f>
        <v>0</v>
      </c>
      <c r="S152" s="227">
        <v>0</v>
      </c>
      <c r="T152" s="228">
        <f>S152*H152</f>
        <v>0</v>
      </c>
      <c r="AR152" s="18" t="s">
        <v>217</v>
      </c>
      <c r="AT152" s="18" t="s">
        <v>213</v>
      </c>
      <c r="AU152" s="18" t="s">
        <v>87</v>
      </c>
      <c r="AY152" s="18" t="s">
        <v>210</v>
      </c>
      <c r="BE152" s="229">
        <f>IF(N152="základní",J152,0)</f>
        <v>0</v>
      </c>
      <c r="BF152" s="229">
        <f>IF(N152="snížená",J152,0)</f>
        <v>0</v>
      </c>
      <c r="BG152" s="229">
        <f>IF(N152="zákl. přenesená",J152,0)</f>
        <v>180567.69</v>
      </c>
      <c r="BH152" s="229">
        <f>IF(N152="sníž. přenesená",J152,0)</f>
        <v>0</v>
      </c>
      <c r="BI152" s="229">
        <f>IF(N152="nulová",J152,0)</f>
        <v>0</v>
      </c>
      <c r="BJ152" s="18" t="s">
        <v>217</v>
      </c>
      <c r="BK152" s="229">
        <f>ROUND(I152*H152,2)</f>
        <v>180567.69</v>
      </c>
      <c r="BL152" s="18" t="s">
        <v>217</v>
      </c>
      <c r="BM152" s="18" t="s">
        <v>295</v>
      </c>
    </row>
    <row r="153" s="1" customFormat="1">
      <c r="B153" s="40"/>
      <c r="C153" s="41"/>
      <c r="D153" s="230" t="s">
        <v>219</v>
      </c>
      <c r="E153" s="41"/>
      <c r="F153" s="231" t="s">
        <v>296</v>
      </c>
      <c r="G153" s="41"/>
      <c r="H153" s="41"/>
      <c r="I153" s="145"/>
      <c r="J153" s="41"/>
      <c r="K153" s="41"/>
      <c r="L153" s="45"/>
      <c r="M153" s="232"/>
      <c r="N153" s="81"/>
      <c r="O153" s="81"/>
      <c r="P153" s="81"/>
      <c r="Q153" s="81"/>
      <c r="R153" s="81"/>
      <c r="S153" s="81"/>
      <c r="T153" s="82"/>
      <c r="AT153" s="18" t="s">
        <v>219</v>
      </c>
      <c r="AU153" s="18" t="s">
        <v>87</v>
      </c>
    </row>
    <row r="154" s="14" customFormat="1">
      <c r="B154" s="255"/>
      <c r="C154" s="256"/>
      <c r="D154" s="230" t="s">
        <v>221</v>
      </c>
      <c r="E154" s="257" t="s">
        <v>35</v>
      </c>
      <c r="F154" s="258" t="s">
        <v>297</v>
      </c>
      <c r="G154" s="256"/>
      <c r="H154" s="257" t="s">
        <v>35</v>
      </c>
      <c r="I154" s="259"/>
      <c r="J154" s="256"/>
      <c r="K154" s="256"/>
      <c r="L154" s="260"/>
      <c r="M154" s="261"/>
      <c r="N154" s="262"/>
      <c r="O154" s="262"/>
      <c r="P154" s="262"/>
      <c r="Q154" s="262"/>
      <c r="R154" s="262"/>
      <c r="S154" s="262"/>
      <c r="T154" s="263"/>
      <c r="AT154" s="264" t="s">
        <v>221</v>
      </c>
      <c r="AU154" s="264" t="s">
        <v>87</v>
      </c>
      <c r="AV154" s="14" t="s">
        <v>85</v>
      </c>
      <c r="AW154" s="14" t="s">
        <v>40</v>
      </c>
      <c r="AX154" s="14" t="s">
        <v>79</v>
      </c>
      <c r="AY154" s="264" t="s">
        <v>210</v>
      </c>
    </row>
    <row r="155" s="12" customFormat="1">
      <c r="B155" s="233"/>
      <c r="C155" s="234"/>
      <c r="D155" s="230" t="s">
        <v>221</v>
      </c>
      <c r="E155" s="235" t="s">
        <v>35</v>
      </c>
      <c r="F155" s="236" t="s">
        <v>298</v>
      </c>
      <c r="G155" s="234"/>
      <c r="H155" s="237">
        <v>0.22500000000000001</v>
      </c>
      <c r="I155" s="238"/>
      <c r="J155" s="234"/>
      <c r="K155" s="234"/>
      <c r="L155" s="239"/>
      <c r="M155" s="240"/>
      <c r="N155" s="241"/>
      <c r="O155" s="241"/>
      <c r="P155" s="241"/>
      <c r="Q155" s="241"/>
      <c r="R155" s="241"/>
      <c r="S155" s="241"/>
      <c r="T155" s="242"/>
      <c r="AT155" s="243" t="s">
        <v>221</v>
      </c>
      <c r="AU155" s="243" t="s">
        <v>87</v>
      </c>
      <c r="AV155" s="12" t="s">
        <v>87</v>
      </c>
      <c r="AW155" s="12" t="s">
        <v>40</v>
      </c>
      <c r="AX155" s="12" t="s">
        <v>79</v>
      </c>
      <c r="AY155" s="243" t="s">
        <v>210</v>
      </c>
    </row>
    <row r="156" s="14" customFormat="1">
      <c r="B156" s="255"/>
      <c r="C156" s="256"/>
      <c r="D156" s="230" t="s">
        <v>221</v>
      </c>
      <c r="E156" s="257" t="s">
        <v>35</v>
      </c>
      <c r="F156" s="258" t="s">
        <v>299</v>
      </c>
      <c r="G156" s="256"/>
      <c r="H156" s="257" t="s">
        <v>35</v>
      </c>
      <c r="I156" s="259"/>
      <c r="J156" s="256"/>
      <c r="K156" s="256"/>
      <c r="L156" s="260"/>
      <c r="M156" s="261"/>
      <c r="N156" s="262"/>
      <c r="O156" s="262"/>
      <c r="P156" s="262"/>
      <c r="Q156" s="262"/>
      <c r="R156" s="262"/>
      <c r="S156" s="262"/>
      <c r="T156" s="263"/>
      <c r="AT156" s="264" t="s">
        <v>221</v>
      </c>
      <c r="AU156" s="264" t="s">
        <v>87</v>
      </c>
      <c r="AV156" s="14" t="s">
        <v>85</v>
      </c>
      <c r="AW156" s="14" t="s">
        <v>40</v>
      </c>
      <c r="AX156" s="14" t="s">
        <v>79</v>
      </c>
      <c r="AY156" s="264" t="s">
        <v>210</v>
      </c>
    </row>
    <row r="157" s="12" customFormat="1">
      <c r="B157" s="233"/>
      <c r="C157" s="234"/>
      <c r="D157" s="230" t="s">
        <v>221</v>
      </c>
      <c r="E157" s="235" t="s">
        <v>35</v>
      </c>
      <c r="F157" s="236" t="s">
        <v>300</v>
      </c>
      <c r="G157" s="234"/>
      <c r="H157" s="237">
        <v>0.14000000000000001</v>
      </c>
      <c r="I157" s="238"/>
      <c r="J157" s="234"/>
      <c r="K157" s="234"/>
      <c r="L157" s="239"/>
      <c r="M157" s="240"/>
      <c r="N157" s="241"/>
      <c r="O157" s="241"/>
      <c r="P157" s="241"/>
      <c r="Q157" s="241"/>
      <c r="R157" s="241"/>
      <c r="S157" s="241"/>
      <c r="T157" s="242"/>
      <c r="AT157" s="243" t="s">
        <v>221</v>
      </c>
      <c r="AU157" s="243" t="s">
        <v>87</v>
      </c>
      <c r="AV157" s="12" t="s">
        <v>87</v>
      </c>
      <c r="AW157" s="12" t="s">
        <v>40</v>
      </c>
      <c r="AX157" s="12" t="s">
        <v>79</v>
      </c>
      <c r="AY157" s="243" t="s">
        <v>210</v>
      </c>
    </row>
    <row r="158" s="13" customFormat="1">
      <c r="B158" s="244"/>
      <c r="C158" s="245"/>
      <c r="D158" s="230" t="s">
        <v>221</v>
      </c>
      <c r="E158" s="246" t="s">
        <v>146</v>
      </c>
      <c r="F158" s="247" t="s">
        <v>225</v>
      </c>
      <c r="G158" s="245"/>
      <c r="H158" s="248">
        <v>0.36499999999999999</v>
      </c>
      <c r="I158" s="249"/>
      <c r="J158" s="245"/>
      <c r="K158" s="245"/>
      <c r="L158" s="250"/>
      <c r="M158" s="251"/>
      <c r="N158" s="252"/>
      <c r="O158" s="252"/>
      <c r="P158" s="252"/>
      <c r="Q158" s="252"/>
      <c r="R158" s="252"/>
      <c r="S158" s="252"/>
      <c r="T158" s="253"/>
      <c r="AT158" s="254" t="s">
        <v>221</v>
      </c>
      <c r="AU158" s="254" t="s">
        <v>87</v>
      </c>
      <c r="AV158" s="13" t="s">
        <v>217</v>
      </c>
      <c r="AW158" s="13" t="s">
        <v>40</v>
      </c>
      <c r="AX158" s="13" t="s">
        <v>85</v>
      </c>
      <c r="AY158" s="254" t="s">
        <v>210</v>
      </c>
    </row>
    <row r="159" s="1" customFormat="1" ht="33.75" customHeight="1">
      <c r="B159" s="40"/>
      <c r="C159" s="218" t="s">
        <v>301</v>
      </c>
      <c r="D159" s="218" t="s">
        <v>213</v>
      </c>
      <c r="E159" s="219" t="s">
        <v>302</v>
      </c>
      <c r="F159" s="220" t="s">
        <v>303</v>
      </c>
      <c r="G159" s="221" t="s">
        <v>119</v>
      </c>
      <c r="H159" s="222">
        <v>0.64400000000000002</v>
      </c>
      <c r="I159" s="223">
        <v>494706</v>
      </c>
      <c r="J159" s="224">
        <f>ROUND(I159*H159,2)</f>
        <v>318590.65999999997</v>
      </c>
      <c r="K159" s="220" t="s">
        <v>216</v>
      </c>
      <c r="L159" s="45"/>
      <c r="M159" s="225" t="s">
        <v>35</v>
      </c>
      <c r="N159" s="226" t="s">
        <v>52</v>
      </c>
      <c r="O159" s="81"/>
      <c r="P159" s="227">
        <f>O159*H159</f>
        <v>0</v>
      </c>
      <c r="Q159" s="227">
        <v>0</v>
      </c>
      <c r="R159" s="227">
        <f>Q159*H159</f>
        <v>0</v>
      </c>
      <c r="S159" s="227">
        <v>0</v>
      </c>
      <c r="T159" s="228">
        <f>S159*H159</f>
        <v>0</v>
      </c>
      <c r="AR159" s="18" t="s">
        <v>217</v>
      </c>
      <c r="AT159" s="18" t="s">
        <v>213</v>
      </c>
      <c r="AU159" s="18" t="s">
        <v>87</v>
      </c>
      <c r="AY159" s="18" t="s">
        <v>210</v>
      </c>
      <c r="BE159" s="229">
        <f>IF(N159="základní",J159,0)</f>
        <v>0</v>
      </c>
      <c r="BF159" s="229">
        <f>IF(N159="snížená",J159,0)</f>
        <v>0</v>
      </c>
      <c r="BG159" s="229">
        <f>IF(N159="zákl. přenesená",J159,0)</f>
        <v>318590.65999999997</v>
      </c>
      <c r="BH159" s="229">
        <f>IF(N159="sníž. přenesená",J159,0)</f>
        <v>0</v>
      </c>
      <c r="BI159" s="229">
        <f>IF(N159="nulová",J159,0)</f>
        <v>0</v>
      </c>
      <c r="BJ159" s="18" t="s">
        <v>217</v>
      </c>
      <c r="BK159" s="229">
        <f>ROUND(I159*H159,2)</f>
        <v>318590.65999999997</v>
      </c>
      <c r="BL159" s="18" t="s">
        <v>217</v>
      </c>
      <c r="BM159" s="18" t="s">
        <v>304</v>
      </c>
    </row>
    <row r="160" s="1" customFormat="1">
      <c r="B160" s="40"/>
      <c r="C160" s="41"/>
      <c r="D160" s="230" t="s">
        <v>219</v>
      </c>
      <c r="E160" s="41"/>
      <c r="F160" s="231" t="s">
        <v>296</v>
      </c>
      <c r="G160" s="41"/>
      <c r="H160" s="41"/>
      <c r="I160" s="145"/>
      <c r="J160" s="41"/>
      <c r="K160" s="41"/>
      <c r="L160" s="45"/>
      <c r="M160" s="232"/>
      <c r="N160" s="81"/>
      <c r="O160" s="81"/>
      <c r="P160" s="81"/>
      <c r="Q160" s="81"/>
      <c r="R160" s="81"/>
      <c r="S160" s="81"/>
      <c r="T160" s="82"/>
      <c r="AT160" s="18" t="s">
        <v>219</v>
      </c>
      <c r="AU160" s="18" t="s">
        <v>87</v>
      </c>
    </row>
    <row r="161" s="14" customFormat="1">
      <c r="B161" s="255"/>
      <c r="C161" s="256"/>
      <c r="D161" s="230" t="s">
        <v>221</v>
      </c>
      <c r="E161" s="257" t="s">
        <v>35</v>
      </c>
      <c r="F161" s="258" t="s">
        <v>305</v>
      </c>
      <c r="G161" s="256"/>
      <c r="H161" s="257" t="s">
        <v>35</v>
      </c>
      <c r="I161" s="259"/>
      <c r="J161" s="256"/>
      <c r="K161" s="256"/>
      <c r="L161" s="260"/>
      <c r="M161" s="261"/>
      <c r="N161" s="262"/>
      <c r="O161" s="262"/>
      <c r="P161" s="262"/>
      <c r="Q161" s="262"/>
      <c r="R161" s="262"/>
      <c r="S161" s="262"/>
      <c r="T161" s="263"/>
      <c r="AT161" s="264" t="s">
        <v>221</v>
      </c>
      <c r="AU161" s="264" t="s">
        <v>87</v>
      </c>
      <c r="AV161" s="14" t="s">
        <v>85</v>
      </c>
      <c r="AW161" s="14" t="s">
        <v>40</v>
      </c>
      <c r="AX161" s="14" t="s">
        <v>79</v>
      </c>
      <c r="AY161" s="264" t="s">
        <v>210</v>
      </c>
    </row>
    <row r="162" s="12" customFormat="1">
      <c r="B162" s="233"/>
      <c r="C162" s="234"/>
      <c r="D162" s="230" t="s">
        <v>221</v>
      </c>
      <c r="E162" s="235" t="s">
        <v>35</v>
      </c>
      <c r="F162" s="236" t="s">
        <v>306</v>
      </c>
      <c r="G162" s="234"/>
      <c r="H162" s="237">
        <v>0.186</v>
      </c>
      <c r="I162" s="238"/>
      <c r="J162" s="234"/>
      <c r="K162" s="234"/>
      <c r="L162" s="239"/>
      <c r="M162" s="240"/>
      <c r="N162" s="241"/>
      <c r="O162" s="241"/>
      <c r="P162" s="241"/>
      <c r="Q162" s="241"/>
      <c r="R162" s="241"/>
      <c r="S162" s="241"/>
      <c r="T162" s="242"/>
      <c r="AT162" s="243" t="s">
        <v>221</v>
      </c>
      <c r="AU162" s="243" t="s">
        <v>87</v>
      </c>
      <c r="AV162" s="12" t="s">
        <v>87</v>
      </c>
      <c r="AW162" s="12" t="s">
        <v>40</v>
      </c>
      <c r="AX162" s="12" t="s">
        <v>79</v>
      </c>
      <c r="AY162" s="243" t="s">
        <v>210</v>
      </c>
    </row>
    <row r="163" s="14" customFormat="1">
      <c r="B163" s="255"/>
      <c r="C163" s="256"/>
      <c r="D163" s="230" t="s">
        <v>221</v>
      </c>
      <c r="E163" s="257" t="s">
        <v>35</v>
      </c>
      <c r="F163" s="258" t="s">
        <v>307</v>
      </c>
      <c r="G163" s="256"/>
      <c r="H163" s="257" t="s">
        <v>35</v>
      </c>
      <c r="I163" s="259"/>
      <c r="J163" s="256"/>
      <c r="K163" s="256"/>
      <c r="L163" s="260"/>
      <c r="M163" s="261"/>
      <c r="N163" s="262"/>
      <c r="O163" s="262"/>
      <c r="P163" s="262"/>
      <c r="Q163" s="262"/>
      <c r="R163" s="262"/>
      <c r="S163" s="262"/>
      <c r="T163" s="263"/>
      <c r="AT163" s="264" t="s">
        <v>221</v>
      </c>
      <c r="AU163" s="264" t="s">
        <v>87</v>
      </c>
      <c r="AV163" s="14" t="s">
        <v>85</v>
      </c>
      <c r="AW163" s="14" t="s">
        <v>40</v>
      </c>
      <c r="AX163" s="14" t="s">
        <v>79</v>
      </c>
      <c r="AY163" s="264" t="s">
        <v>210</v>
      </c>
    </row>
    <row r="164" s="12" customFormat="1">
      <c r="B164" s="233"/>
      <c r="C164" s="234"/>
      <c r="D164" s="230" t="s">
        <v>221</v>
      </c>
      <c r="E164" s="235" t="s">
        <v>35</v>
      </c>
      <c r="F164" s="236" t="s">
        <v>308</v>
      </c>
      <c r="G164" s="234"/>
      <c r="H164" s="237">
        <v>0.089999999999999997</v>
      </c>
      <c r="I164" s="238"/>
      <c r="J164" s="234"/>
      <c r="K164" s="234"/>
      <c r="L164" s="239"/>
      <c r="M164" s="240"/>
      <c r="N164" s="241"/>
      <c r="O164" s="241"/>
      <c r="P164" s="241"/>
      <c r="Q164" s="241"/>
      <c r="R164" s="241"/>
      <c r="S164" s="241"/>
      <c r="T164" s="242"/>
      <c r="AT164" s="243" t="s">
        <v>221</v>
      </c>
      <c r="AU164" s="243" t="s">
        <v>87</v>
      </c>
      <c r="AV164" s="12" t="s">
        <v>87</v>
      </c>
      <c r="AW164" s="12" t="s">
        <v>40</v>
      </c>
      <c r="AX164" s="12" t="s">
        <v>79</v>
      </c>
      <c r="AY164" s="243" t="s">
        <v>210</v>
      </c>
    </row>
    <row r="165" s="14" customFormat="1">
      <c r="B165" s="255"/>
      <c r="C165" s="256"/>
      <c r="D165" s="230" t="s">
        <v>221</v>
      </c>
      <c r="E165" s="257" t="s">
        <v>35</v>
      </c>
      <c r="F165" s="258" t="s">
        <v>309</v>
      </c>
      <c r="G165" s="256"/>
      <c r="H165" s="257" t="s">
        <v>35</v>
      </c>
      <c r="I165" s="259"/>
      <c r="J165" s="256"/>
      <c r="K165" s="256"/>
      <c r="L165" s="260"/>
      <c r="M165" s="261"/>
      <c r="N165" s="262"/>
      <c r="O165" s="262"/>
      <c r="P165" s="262"/>
      <c r="Q165" s="262"/>
      <c r="R165" s="262"/>
      <c r="S165" s="262"/>
      <c r="T165" s="263"/>
      <c r="AT165" s="264" t="s">
        <v>221</v>
      </c>
      <c r="AU165" s="264" t="s">
        <v>87</v>
      </c>
      <c r="AV165" s="14" t="s">
        <v>85</v>
      </c>
      <c r="AW165" s="14" t="s">
        <v>40</v>
      </c>
      <c r="AX165" s="14" t="s">
        <v>79</v>
      </c>
      <c r="AY165" s="264" t="s">
        <v>210</v>
      </c>
    </row>
    <row r="166" s="12" customFormat="1">
      <c r="B166" s="233"/>
      <c r="C166" s="234"/>
      <c r="D166" s="230" t="s">
        <v>221</v>
      </c>
      <c r="E166" s="235" t="s">
        <v>35</v>
      </c>
      <c r="F166" s="236" t="s">
        <v>310</v>
      </c>
      <c r="G166" s="234"/>
      <c r="H166" s="237">
        <v>0.042999999999999997</v>
      </c>
      <c r="I166" s="238"/>
      <c r="J166" s="234"/>
      <c r="K166" s="234"/>
      <c r="L166" s="239"/>
      <c r="M166" s="240"/>
      <c r="N166" s="241"/>
      <c r="O166" s="241"/>
      <c r="P166" s="241"/>
      <c r="Q166" s="241"/>
      <c r="R166" s="241"/>
      <c r="S166" s="241"/>
      <c r="T166" s="242"/>
      <c r="AT166" s="243" t="s">
        <v>221</v>
      </c>
      <c r="AU166" s="243" t="s">
        <v>87</v>
      </c>
      <c r="AV166" s="12" t="s">
        <v>87</v>
      </c>
      <c r="AW166" s="12" t="s">
        <v>40</v>
      </c>
      <c r="AX166" s="12" t="s">
        <v>79</v>
      </c>
      <c r="AY166" s="243" t="s">
        <v>210</v>
      </c>
    </row>
    <row r="167" s="14" customFormat="1">
      <c r="B167" s="255"/>
      <c r="C167" s="256"/>
      <c r="D167" s="230" t="s">
        <v>221</v>
      </c>
      <c r="E167" s="257" t="s">
        <v>35</v>
      </c>
      <c r="F167" s="258" t="s">
        <v>311</v>
      </c>
      <c r="G167" s="256"/>
      <c r="H167" s="257" t="s">
        <v>35</v>
      </c>
      <c r="I167" s="259"/>
      <c r="J167" s="256"/>
      <c r="K167" s="256"/>
      <c r="L167" s="260"/>
      <c r="M167" s="261"/>
      <c r="N167" s="262"/>
      <c r="O167" s="262"/>
      <c r="P167" s="262"/>
      <c r="Q167" s="262"/>
      <c r="R167" s="262"/>
      <c r="S167" s="262"/>
      <c r="T167" s="263"/>
      <c r="AT167" s="264" t="s">
        <v>221</v>
      </c>
      <c r="AU167" s="264" t="s">
        <v>87</v>
      </c>
      <c r="AV167" s="14" t="s">
        <v>85</v>
      </c>
      <c r="AW167" s="14" t="s">
        <v>40</v>
      </c>
      <c r="AX167" s="14" t="s">
        <v>79</v>
      </c>
      <c r="AY167" s="264" t="s">
        <v>210</v>
      </c>
    </row>
    <row r="168" s="12" customFormat="1">
      <c r="B168" s="233"/>
      <c r="C168" s="234"/>
      <c r="D168" s="230" t="s">
        <v>221</v>
      </c>
      <c r="E168" s="235" t="s">
        <v>35</v>
      </c>
      <c r="F168" s="236" t="s">
        <v>312</v>
      </c>
      <c r="G168" s="234"/>
      <c r="H168" s="237">
        <v>0.085000000000000006</v>
      </c>
      <c r="I168" s="238"/>
      <c r="J168" s="234"/>
      <c r="K168" s="234"/>
      <c r="L168" s="239"/>
      <c r="M168" s="240"/>
      <c r="N168" s="241"/>
      <c r="O168" s="241"/>
      <c r="P168" s="241"/>
      <c r="Q168" s="241"/>
      <c r="R168" s="241"/>
      <c r="S168" s="241"/>
      <c r="T168" s="242"/>
      <c r="AT168" s="243" t="s">
        <v>221</v>
      </c>
      <c r="AU168" s="243" t="s">
        <v>87</v>
      </c>
      <c r="AV168" s="12" t="s">
        <v>87</v>
      </c>
      <c r="AW168" s="12" t="s">
        <v>40</v>
      </c>
      <c r="AX168" s="12" t="s">
        <v>79</v>
      </c>
      <c r="AY168" s="243" t="s">
        <v>210</v>
      </c>
    </row>
    <row r="169" s="14" customFormat="1">
      <c r="B169" s="255"/>
      <c r="C169" s="256"/>
      <c r="D169" s="230" t="s">
        <v>221</v>
      </c>
      <c r="E169" s="257" t="s">
        <v>35</v>
      </c>
      <c r="F169" s="258" t="s">
        <v>313</v>
      </c>
      <c r="G169" s="256"/>
      <c r="H169" s="257" t="s">
        <v>35</v>
      </c>
      <c r="I169" s="259"/>
      <c r="J169" s="256"/>
      <c r="K169" s="256"/>
      <c r="L169" s="260"/>
      <c r="M169" s="261"/>
      <c r="N169" s="262"/>
      <c r="O169" s="262"/>
      <c r="P169" s="262"/>
      <c r="Q169" s="262"/>
      <c r="R169" s="262"/>
      <c r="S169" s="262"/>
      <c r="T169" s="263"/>
      <c r="AT169" s="264" t="s">
        <v>221</v>
      </c>
      <c r="AU169" s="264" t="s">
        <v>87</v>
      </c>
      <c r="AV169" s="14" t="s">
        <v>85</v>
      </c>
      <c r="AW169" s="14" t="s">
        <v>40</v>
      </c>
      <c r="AX169" s="14" t="s">
        <v>79</v>
      </c>
      <c r="AY169" s="264" t="s">
        <v>210</v>
      </c>
    </row>
    <row r="170" s="12" customFormat="1">
      <c r="B170" s="233"/>
      <c r="C170" s="234"/>
      <c r="D170" s="230" t="s">
        <v>221</v>
      </c>
      <c r="E170" s="235" t="s">
        <v>35</v>
      </c>
      <c r="F170" s="236" t="s">
        <v>314</v>
      </c>
      <c r="G170" s="234"/>
      <c r="H170" s="237">
        <v>0.037999999999999999</v>
      </c>
      <c r="I170" s="238"/>
      <c r="J170" s="234"/>
      <c r="K170" s="234"/>
      <c r="L170" s="239"/>
      <c r="M170" s="240"/>
      <c r="N170" s="241"/>
      <c r="O170" s="241"/>
      <c r="P170" s="241"/>
      <c r="Q170" s="241"/>
      <c r="R170" s="241"/>
      <c r="S170" s="241"/>
      <c r="T170" s="242"/>
      <c r="AT170" s="243" t="s">
        <v>221</v>
      </c>
      <c r="AU170" s="243" t="s">
        <v>87</v>
      </c>
      <c r="AV170" s="12" t="s">
        <v>87</v>
      </c>
      <c r="AW170" s="12" t="s">
        <v>40</v>
      </c>
      <c r="AX170" s="12" t="s">
        <v>79</v>
      </c>
      <c r="AY170" s="243" t="s">
        <v>210</v>
      </c>
    </row>
    <row r="171" s="14" customFormat="1">
      <c r="B171" s="255"/>
      <c r="C171" s="256"/>
      <c r="D171" s="230" t="s">
        <v>221</v>
      </c>
      <c r="E171" s="257" t="s">
        <v>35</v>
      </c>
      <c r="F171" s="258" t="s">
        <v>315</v>
      </c>
      <c r="G171" s="256"/>
      <c r="H171" s="257" t="s">
        <v>35</v>
      </c>
      <c r="I171" s="259"/>
      <c r="J171" s="256"/>
      <c r="K171" s="256"/>
      <c r="L171" s="260"/>
      <c r="M171" s="261"/>
      <c r="N171" s="262"/>
      <c r="O171" s="262"/>
      <c r="P171" s="262"/>
      <c r="Q171" s="262"/>
      <c r="R171" s="262"/>
      <c r="S171" s="262"/>
      <c r="T171" s="263"/>
      <c r="AT171" s="264" t="s">
        <v>221</v>
      </c>
      <c r="AU171" s="264" t="s">
        <v>87</v>
      </c>
      <c r="AV171" s="14" t="s">
        <v>85</v>
      </c>
      <c r="AW171" s="14" t="s">
        <v>40</v>
      </c>
      <c r="AX171" s="14" t="s">
        <v>79</v>
      </c>
      <c r="AY171" s="264" t="s">
        <v>210</v>
      </c>
    </row>
    <row r="172" s="12" customFormat="1">
      <c r="B172" s="233"/>
      <c r="C172" s="234"/>
      <c r="D172" s="230" t="s">
        <v>221</v>
      </c>
      <c r="E172" s="235" t="s">
        <v>35</v>
      </c>
      <c r="F172" s="236" t="s">
        <v>316</v>
      </c>
      <c r="G172" s="234"/>
      <c r="H172" s="237">
        <v>0.051999999999999998</v>
      </c>
      <c r="I172" s="238"/>
      <c r="J172" s="234"/>
      <c r="K172" s="234"/>
      <c r="L172" s="239"/>
      <c r="M172" s="240"/>
      <c r="N172" s="241"/>
      <c r="O172" s="241"/>
      <c r="P172" s="241"/>
      <c r="Q172" s="241"/>
      <c r="R172" s="241"/>
      <c r="S172" s="241"/>
      <c r="T172" s="242"/>
      <c r="AT172" s="243" t="s">
        <v>221</v>
      </c>
      <c r="AU172" s="243" t="s">
        <v>87</v>
      </c>
      <c r="AV172" s="12" t="s">
        <v>87</v>
      </c>
      <c r="AW172" s="12" t="s">
        <v>40</v>
      </c>
      <c r="AX172" s="12" t="s">
        <v>79</v>
      </c>
      <c r="AY172" s="243" t="s">
        <v>210</v>
      </c>
    </row>
    <row r="173" s="14" customFormat="1">
      <c r="B173" s="255"/>
      <c r="C173" s="256"/>
      <c r="D173" s="230" t="s">
        <v>221</v>
      </c>
      <c r="E173" s="257" t="s">
        <v>35</v>
      </c>
      <c r="F173" s="258" t="s">
        <v>317</v>
      </c>
      <c r="G173" s="256"/>
      <c r="H173" s="257" t="s">
        <v>35</v>
      </c>
      <c r="I173" s="259"/>
      <c r="J173" s="256"/>
      <c r="K173" s="256"/>
      <c r="L173" s="260"/>
      <c r="M173" s="261"/>
      <c r="N173" s="262"/>
      <c r="O173" s="262"/>
      <c r="P173" s="262"/>
      <c r="Q173" s="262"/>
      <c r="R173" s="262"/>
      <c r="S173" s="262"/>
      <c r="T173" s="263"/>
      <c r="AT173" s="264" t="s">
        <v>221</v>
      </c>
      <c r="AU173" s="264" t="s">
        <v>87</v>
      </c>
      <c r="AV173" s="14" t="s">
        <v>85</v>
      </c>
      <c r="AW173" s="14" t="s">
        <v>40</v>
      </c>
      <c r="AX173" s="14" t="s">
        <v>79</v>
      </c>
      <c r="AY173" s="264" t="s">
        <v>210</v>
      </c>
    </row>
    <row r="174" s="12" customFormat="1">
      <c r="B174" s="233"/>
      <c r="C174" s="234"/>
      <c r="D174" s="230" t="s">
        <v>221</v>
      </c>
      <c r="E174" s="235" t="s">
        <v>35</v>
      </c>
      <c r="F174" s="236" t="s">
        <v>318</v>
      </c>
      <c r="G174" s="234"/>
      <c r="H174" s="237">
        <v>0.14999999999999999</v>
      </c>
      <c r="I174" s="238"/>
      <c r="J174" s="234"/>
      <c r="K174" s="234"/>
      <c r="L174" s="239"/>
      <c r="M174" s="240"/>
      <c r="N174" s="241"/>
      <c r="O174" s="241"/>
      <c r="P174" s="241"/>
      <c r="Q174" s="241"/>
      <c r="R174" s="241"/>
      <c r="S174" s="241"/>
      <c r="T174" s="242"/>
      <c r="AT174" s="243" t="s">
        <v>221</v>
      </c>
      <c r="AU174" s="243" t="s">
        <v>87</v>
      </c>
      <c r="AV174" s="12" t="s">
        <v>87</v>
      </c>
      <c r="AW174" s="12" t="s">
        <v>40</v>
      </c>
      <c r="AX174" s="12" t="s">
        <v>79</v>
      </c>
      <c r="AY174" s="243" t="s">
        <v>210</v>
      </c>
    </row>
    <row r="175" s="13" customFormat="1">
      <c r="B175" s="244"/>
      <c r="C175" s="245"/>
      <c r="D175" s="230" t="s">
        <v>221</v>
      </c>
      <c r="E175" s="246" t="s">
        <v>150</v>
      </c>
      <c r="F175" s="247" t="s">
        <v>225</v>
      </c>
      <c r="G175" s="245"/>
      <c r="H175" s="248">
        <v>0.64400000000000002</v>
      </c>
      <c r="I175" s="249"/>
      <c r="J175" s="245"/>
      <c r="K175" s="245"/>
      <c r="L175" s="250"/>
      <c r="M175" s="251"/>
      <c r="N175" s="252"/>
      <c r="O175" s="252"/>
      <c r="P175" s="252"/>
      <c r="Q175" s="252"/>
      <c r="R175" s="252"/>
      <c r="S175" s="252"/>
      <c r="T175" s="253"/>
      <c r="AT175" s="254" t="s">
        <v>221</v>
      </c>
      <c r="AU175" s="254" t="s">
        <v>87</v>
      </c>
      <c r="AV175" s="13" t="s">
        <v>217</v>
      </c>
      <c r="AW175" s="13" t="s">
        <v>40</v>
      </c>
      <c r="AX175" s="13" t="s">
        <v>85</v>
      </c>
      <c r="AY175" s="254" t="s">
        <v>210</v>
      </c>
    </row>
    <row r="176" s="1" customFormat="1" ht="22.5" customHeight="1">
      <c r="B176" s="40"/>
      <c r="C176" s="218" t="s">
        <v>8</v>
      </c>
      <c r="D176" s="218" t="s">
        <v>213</v>
      </c>
      <c r="E176" s="219" t="s">
        <v>319</v>
      </c>
      <c r="F176" s="220" t="s">
        <v>320</v>
      </c>
      <c r="G176" s="221" t="s">
        <v>119</v>
      </c>
      <c r="H176" s="222">
        <v>0.45700000000000002</v>
      </c>
      <c r="I176" s="223">
        <v>56525</v>
      </c>
      <c r="J176" s="224">
        <f>ROUND(I176*H176,2)</f>
        <v>25831.93</v>
      </c>
      <c r="K176" s="220" t="s">
        <v>216</v>
      </c>
      <c r="L176" s="45"/>
      <c r="M176" s="225" t="s">
        <v>35</v>
      </c>
      <c r="N176" s="226" t="s">
        <v>52</v>
      </c>
      <c r="O176" s="81"/>
      <c r="P176" s="227">
        <f>O176*H176</f>
        <v>0</v>
      </c>
      <c r="Q176" s="227">
        <v>0</v>
      </c>
      <c r="R176" s="227">
        <f>Q176*H176</f>
        <v>0</v>
      </c>
      <c r="S176" s="227">
        <v>0</v>
      </c>
      <c r="T176" s="228">
        <f>S176*H176</f>
        <v>0</v>
      </c>
      <c r="AR176" s="18" t="s">
        <v>217</v>
      </c>
      <c r="AT176" s="18" t="s">
        <v>213</v>
      </c>
      <c r="AU176" s="18" t="s">
        <v>87</v>
      </c>
      <c r="AY176" s="18" t="s">
        <v>210</v>
      </c>
      <c r="BE176" s="229">
        <f>IF(N176="základní",J176,0)</f>
        <v>0</v>
      </c>
      <c r="BF176" s="229">
        <f>IF(N176="snížená",J176,0)</f>
        <v>0</v>
      </c>
      <c r="BG176" s="229">
        <f>IF(N176="zákl. přenesená",J176,0)</f>
        <v>25831.93</v>
      </c>
      <c r="BH176" s="229">
        <f>IF(N176="sníž. přenesená",J176,0)</f>
        <v>0</v>
      </c>
      <c r="BI176" s="229">
        <f>IF(N176="nulová",J176,0)</f>
        <v>0</v>
      </c>
      <c r="BJ176" s="18" t="s">
        <v>217</v>
      </c>
      <c r="BK176" s="229">
        <f>ROUND(I176*H176,2)</f>
        <v>25831.93</v>
      </c>
      <c r="BL176" s="18" t="s">
        <v>217</v>
      </c>
      <c r="BM176" s="18" t="s">
        <v>321</v>
      </c>
    </row>
    <row r="177" s="1" customFormat="1">
      <c r="B177" s="40"/>
      <c r="C177" s="41"/>
      <c r="D177" s="230" t="s">
        <v>219</v>
      </c>
      <c r="E177" s="41"/>
      <c r="F177" s="231" t="s">
        <v>322</v>
      </c>
      <c r="G177" s="41"/>
      <c r="H177" s="41"/>
      <c r="I177" s="145"/>
      <c r="J177" s="41"/>
      <c r="K177" s="41"/>
      <c r="L177" s="45"/>
      <c r="M177" s="232"/>
      <c r="N177" s="81"/>
      <c r="O177" s="81"/>
      <c r="P177" s="81"/>
      <c r="Q177" s="81"/>
      <c r="R177" s="81"/>
      <c r="S177" s="81"/>
      <c r="T177" s="82"/>
      <c r="AT177" s="18" t="s">
        <v>219</v>
      </c>
      <c r="AU177" s="18" t="s">
        <v>87</v>
      </c>
    </row>
    <row r="178" s="12" customFormat="1">
      <c r="B178" s="233"/>
      <c r="C178" s="234"/>
      <c r="D178" s="230" t="s">
        <v>221</v>
      </c>
      <c r="E178" s="235" t="s">
        <v>35</v>
      </c>
      <c r="F178" s="236" t="s">
        <v>121</v>
      </c>
      <c r="G178" s="234"/>
      <c r="H178" s="237">
        <v>0.45700000000000002</v>
      </c>
      <c r="I178" s="238"/>
      <c r="J178" s="234"/>
      <c r="K178" s="234"/>
      <c r="L178" s="239"/>
      <c r="M178" s="240"/>
      <c r="N178" s="241"/>
      <c r="O178" s="241"/>
      <c r="P178" s="241"/>
      <c r="Q178" s="241"/>
      <c r="R178" s="241"/>
      <c r="S178" s="241"/>
      <c r="T178" s="242"/>
      <c r="AT178" s="243" t="s">
        <v>221</v>
      </c>
      <c r="AU178" s="243" t="s">
        <v>87</v>
      </c>
      <c r="AV178" s="12" t="s">
        <v>87</v>
      </c>
      <c r="AW178" s="12" t="s">
        <v>40</v>
      </c>
      <c r="AX178" s="12" t="s">
        <v>85</v>
      </c>
      <c r="AY178" s="243" t="s">
        <v>210</v>
      </c>
    </row>
    <row r="179" s="1" customFormat="1" ht="22.5" customHeight="1">
      <c r="B179" s="40"/>
      <c r="C179" s="218" t="s">
        <v>323</v>
      </c>
      <c r="D179" s="218" t="s">
        <v>213</v>
      </c>
      <c r="E179" s="219" t="s">
        <v>324</v>
      </c>
      <c r="F179" s="220" t="s">
        <v>325</v>
      </c>
      <c r="G179" s="221" t="s">
        <v>127</v>
      </c>
      <c r="H179" s="222">
        <v>131.43000000000001</v>
      </c>
      <c r="I179" s="223">
        <v>239</v>
      </c>
      <c r="J179" s="224">
        <f>ROUND(I179*H179,2)</f>
        <v>31411.77</v>
      </c>
      <c r="K179" s="220" t="s">
        <v>216</v>
      </c>
      <c r="L179" s="45"/>
      <c r="M179" s="225" t="s">
        <v>35</v>
      </c>
      <c r="N179" s="226" t="s">
        <v>52</v>
      </c>
      <c r="O179" s="81"/>
      <c r="P179" s="227">
        <f>O179*H179</f>
        <v>0</v>
      </c>
      <c r="Q179" s="227">
        <v>0</v>
      </c>
      <c r="R179" s="227">
        <f>Q179*H179</f>
        <v>0</v>
      </c>
      <c r="S179" s="227">
        <v>0</v>
      </c>
      <c r="T179" s="228">
        <f>S179*H179</f>
        <v>0</v>
      </c>
      <c r="AR179" s="18" t="s">
        <v>217</v>
      </c>
      <c r="AT179" s="18" t="s">
        <v>213</v>
      </c>
      <c r="AU179" s="18" t="s">
        <v>87</v>
      </c>
      <c r="AY179" s="18" t="s">
        <v>210</v>
      </c>
      <c r="BE179" s="229">
        <f>IF(N179="základní",J179,0)</f>
        <v>0</v>
      </c>
      <c r="BF179" s="229">
        <f>IF(N179="snížená",J179,0)</f>
        <v>0</v>
      </c>
      <c r="BG179" s="229">
        <f>IF(N179="zákl. přenesená",J179,0)</f>
        <v>31411.77</v>
      </c>
      <c r="BH179" s="229">
        <f>IF(N179="sníž. přenesená",J179,0)</f>
        <v>0</v>
      </c>
      <c r="BI179" s="229">
        <f>IF(N179="nulová",J179,0)</f>
        <v>0</v>
      </c>
      <c r="BJ179" s="18" t="s">
        <v>217</v>
      </c>
      <c r="BK179" s="229">
        <f>ROUND(I179*H179,2)</f>
        <v>31411.77</v>
      </c>
      <c r="BL179" s="18" t="s">
        <v>217</v>
      </c>
      <c r="BM179" s="18" t="s">
        <v>326</v>
      </c>
    </row>
    <row r="180" s="1" customFormat="1">
      <c r="B180" s="40"/>
      <c r="C180" s="41"/>
      <c r="D180" s="230" t="s">
        <v>219</v>
      </c>
      <c r="E180" s="41"/>
      <c r="F180" s="231" t="s">
        <v>322</v>
      </c>
      <c r="G180" s="41"/>
      <c r="H180" s="41"/>
      <c r="I180" s="145"/>
      <c r="J180" s="41"/>
      <c r="K180" s="41"/>
      <c r="L180" s="45"/>
      <c r="M180" s="232"/>
      <c r="N180" s="81"/>
      <c r="O180" s="81"/>
      <c r="P180" s="81"/>
      <c r="Q180" s="81"/>
      <c r="R180" s="81"/>
      <c r="S180" s="81"/>
      <c r="T180" s="82"/>
      <c r="AT180" s="18" t="s">
        <v>219</v>
      </c>
      <c r="AU180" s="18" t="s">
        <v>87</v>
      </c>
    </row>
    <row r="181" s="12" customFormat="1">
      <c r="B181" s="233"/>
      <c r="C181" s="234"/>
      <c r="D181" s="230" t="s">
        <v>221</v>
      </c>
      <c r="E181" s="235" t="s">
        <v>35</v>
      </c>
      <c r="F181" s="236" t="s">
        <v>125</v>
      </c>
      <c r="G181" s="234"/>
      <c r="H181" s="237">
        <v>131.43000000000001</v>
      </c>
      <c r="I181" s="238"/>
      <c r="J181" s="234"/>
      <c r="K181" s="234"/>
      <c r="L181" s="239"/>
      <c r="M181" s="240"/>
      <c r="N181" s="241"/>
      <c r="O181" s="241"/>
      <c r="P181" s="241"/>
      <c r="Q181" s="241"/>
      <c r="R181" s="241"/>
      <c r="S181" s="241"/>
      <c r="T181" s="242"/>
      <c r="AT181" s="243" t="s">
        <v>221</v>
      </c>
      <c r="AU181" s="243" t="s">
        <v>87</v>
      </c>
      <c r="AV181" s="12" t="s">
        <v>87</v>
      </c>
      <c r="AW181" s="12" t="s">
        <v>40</v>
      </c>
      <c r="AX181" s="12" t="s">
        <v>79</v>
      </c>
      <c r="AY181" s="243" t="s">
        <v>210</v>
      </c>
    </row>
    <row r="182" s="13" customFormat="1">
      <c r="B182" s="244"/>
      <c r="C182" s="245"/>
      <c r="D182" s="230" t="s">
        <v>221</v>
      </c>
      <c r="E182" s="246" t="s">
        <v>35</v>
      </c>
      <c r="F182" s="247" t="s">
        <v>225</v>
      </c>
      <c r="G182" s="245"/>
      <c r="H182" s="248">
        <v>131.43000000000001</v>
      </c>
      <c r="I182" s="249"/>
      <c r="J182" s="245"/>
      <c r="K182" s="245"/>
      <c r="L182" s="250"/>
      <c r="M182" s="251"/>
      <c r="N182" s="252"/>
      <c r="O182" s="252"/>
      <c r="P182" s="252"/>
      <c r="Q182" s="252"/>
      <c r="R182" s="252"/>
      <c r="S182" s="252"/>
      <c r="T182" s="253"/>
      <c r="AT182" s="254" t="s">
        <v>221</v>
      </c>
      <c r="AU182" s="254" t="s">
        <v>87</v>
      </c>
      <c r="AV182" s="13" t="s">
        <v>217</v>
      </c>
      <c r="AW182" s="13" t="s">
        <v>40</v>
      </c>
      <c r="AX182" s="13" t="s">
        <v>85</v>
      </c>
      <c r="AY182" s="254" t="s">
        <v>210</v>
      </c>
    </row>
    <row r="183" s="1" customFormat="1" ht="45" customHeight="1">
      <c r="B183" s="40"/>
      <c r="C183" s="218" t="s">
        <v>327</v>
      </c>
      <c r="D183" s="218" t="s">
        <v>213</v>
      </c>
      <c r="E183" s="219" t="s">
        <v>328</v>
      </c>
      <c r="F183" s="220" t="s">
        <v>329</v>
      </c>
      <c r="G183" s="221" t="s">
        <v>330</v>
      </c>
      <c r="H183" s="222">
        <v>88</v>
      </c>
      <c r="I183" s="223">
        <v>6313</v>
      </c>
      <c r="J183" s="224">
        <f>ROUND(I183*H183,2)</f>
        <v>555544</v>
      </c>
      <c r="K183" s="220" t="s">
        <v>216</v>
      </c>
      <c r="L183" s="45"/>
      <c r="M183" s="225" t="s">
        <v>35</v>
      </c>
      <c r="N183" s="226" t="s">
        <v>52</v>
      </c>
      <c r="O183" s="81"/>
      <c r="P183" s="227">
        <f>O183*H183</f>
        <v>0</v>
      </c>
      <c r="Q183" s="227">
        <v>0</v>
      </c>
      <c r="R183" s="227">
        <f>Q183*H183</f>
        <v>0</v>
      </c>
      <c r="S183" s="227">
        <v>0</v>
      </c>
      <c r="T183" s="228">
        <f>S183*H183</f>
        <v>0</v>
      </c>
      <c r="AR183" s="18" t="s">
        <v>217</v>
      </c>
      <c r="AT183" s="18" t="s">
        <v>213</v>
      </c>
      <c r="AU183" s="18" t="s">
        <v>87</v>
      </c>
      <c r="AY183" s="18" t="s">
        <v>210</v>
      </c>
      <c r="BE183" s="229">
        <f>IF(N183="základní",J183,0)</f>
        <v>0</v>
      </c>
      <c r="BF183" s="229">
        <f>IF(N183="snížená",J183,0)</f>
        <v>0</v>
      </c>
      <c r="BG183" s="229">
        <f>IF(N183="zákl. přenesená",J183,0)</f>
        <v>555544</v>
      </c>
      <c r="BH183" s="229">
        <f>IF(N183="sníž. přenesená",J183,0)</f>
        <v>0</v>
      </c>
      <c r="BI183" s="229">
        <f>IF(N183="nulová",J183,0)</f>
        <v>0</v>
      </c>
      <c r="BJ183" s="18" t="s">
        <v>217</v>
      </c>
      <c r="BK183" s="229">
        <f>ROUND(I183*H183,2)</f>
        <v>555544</v>
      </c>
      <c r="BL183" s="18" t="s">
        <v>217</v>
      </c>
      <c r="BM183" s="18" t="s">
        <v>331</v>
      </c>
    </row>
    <row r="184" s="1" customFormat="1">
      <c r="B184" s="40"/>
      <c r="C184" s="41"/>
      <c r="D184" s="230" t="s">
        <v>219</v>
      </c>
      <c r="E184" s="41"/>
      <c r="F184" s="231" t="s">
        <v>332</v>
      </c>
      <c r="G184" s="41"/>
      <c r="H184" s="41"/>
      <c r="I184" s="145"/>
      <c r="J184" s="41"/>
      <c r="K184" s="41"/>
      <c r="L184" s="45"/>
      <c r="M184" s="232"/>
      <c r="N184" s="81"/>
      <c r="O184" s="81"/>
      <c r="P184" s="81"/>
      <c r="Q184" s="81"/>
      <c r="R184" s="81"/>
      <c r="S184" s="81"/>
      <c r="T184" s="82"/>
      <c r="AT184" s="18" t="s">
        <v>219</v>
      </c>
      <c r="AU184" s="18" t="s">
        <v>87</v>
      </c>
    </row>
    <row r="185" s="12" customFormat="1">
      <c r="B185" s="233"/>
      <c r="C185" s="234"/>
      <c r="D185" s="230" t="s">
        <v>221</v>
      </c>
      <c r="E185" s="235" t="s">
        <v>35</v>
      </c>
      <c r="F185" s="236" t="s">
        <v>333</v>
      </c>
      <c r="G185" s="234"/>
      <c r="H185" s="237">
        <v>42</v>
      </c>
      <c r="I185" s="238"/>
      <c r="J185" s="234"/>
      <c r="K185" s="234"/>
      <c r="L185" s="239"/>
      <c r="M185" s="240"/>
      <c r="N185" s="241"/>
      <c r="O185" s="241"/>
      <c r="P185" s="241"/>
      <c r="Q185" s="241"/>
      <c r="R185" s="241"/>
      <c r="S185" s="241"/>
      <c r="T185" s="242"/>
      <c r="AT185" s="243" t="s">
        <v>221</v>
      </c>
      <c r="AU185" s="243" t="s">
        <v>87</v>
      </c>
      <c r="AV185" s="12" t="s">
        <v>87</v>
      </c>
      <c r="AW185" s="12" t="s">
        <v>40</v>
      </c>
      <c r="AX185" s="12" t="s">
        <v>79</v>
      </c>
      <c r="AY185" s="243" t="s">
        <v>210</v>
      </c>
    </row>
    <row r="186" s="12" customFormat="1">
      <c r="B186" s="233"/>
      <c r="C186" s="234"/>
      <c r="D186" s="230" t="s">
        <v>221</v>
      </c>
      <c r="E186" s="235" t="s">
        <v>35</v>
      </c>
      <c r="F186" s="236" t="s">
        <v>334</v>
      </c>
      <c r="G186" s="234"/>
      <c r="H186" s="237">
        <v>46</v>
      </c>
      <c r="I186" s="238"/>
      <c r="J186" s="234"/>
      <c r="K186" s="234"/>
      <c r="L186" s="239"/>
      <c r="M186" s="240"/>
      <c r="N186" s="241"/>
      <c r="O186" s="241"/>
      <c r="P186" s="241"/>
      <c r="Q186" s="241"/>
      <c r="R186" s="241"/>
      <c r="S186" s="241"/>
      <c r="T186" s="242"/>
      <c r="AT186" s="243" t="s">
        <v>221</v>
      </c>
      <c r="AU186" s="243" t="s">
        <v>87</v>
      </c>
      <c r="AV186" s="12" t="s">
        <v>87</v>
      </c>
      <c r="AW186" s="12" t="s">
        <v>40</v>
      </c>
      <c r="AX186" s="12" t="s">
        <v>79</v>
      </c>
      <c r="AY186" s="243" t="s">
        <v>210</v>
      </c>
    </row>
    <row r="187" s="13" customFormat="1">
      <c r="B187" s="244"/>
      <c r="C187" s="245"/>
      <c r="D187" s="230" t="s">
        <v>221</v>
      </c>
      <c r="E187" s="246" t="s">
        <v>35</v>
      </c>
      <c r="F187" s="247" t="s">
        <v>225</v>
      </c>
      <c r="G187" s="245"/>
      <c r="H187" s="248">
        <v>88</v>
      </c>
      <c r="I187" s="249"/>
      <c r="J187" s="245"/>
      <c r="K187" s="245"/>
      <c r="L187" s="250"/>
      <c r="M187" s="251"/>
      <c r="N187" s="252"/>
      <c r="O187" s="252"/>
      <c r="P187" s="252"/>
      <c r="Q187" s="252"/>
      <c r="R187" s="252"/>
      <c r="S187" s="252"/>
      <c r="T187" s="253"/>
      <c r="AT187" s="254" t="s">
        <v>221</v>
      </c>
      <c r="AU187" s="254" t="s">
        <v>87</v>
      </c>
      <c r="AV187" s="13" t="s">
        <v>217</v>
      </c>
      <c r="AW187" s="13" t="s">
        <v>40</v>
      </c>
      <c r="AX187" s="13" t="s">
        <v>85</v>
      </c>
      <c r="AY187" s="254" t="s">
        <v>210</v>
      </c>
    </row>
    <row r="188" s="1" customFormat="1" ht="33.75" customHeight="1">
      <c r="B188" s="40"/>
      <c r="C188" s="218" t="s">
        <v>335</v>
      </c>
      <c r="D188" s="218" t="s">
        <v>213</v>
      </c>
      <c r="E188" s="219" t="s">
        <v>336</v>
      </c>
      <c r="F188" s="220" t="s">
        <v>337</v>
      </c>
      <c r="G188" s="221" t="s">
        <v>330</v>
      </c>
      <c r="H188" s="222">
        <v>10</v>
      </c>
      <c r="I188" s="223">
        <v>4318</v>
      </c>
      <c r="J188" s="224">
        <f>ROUND(I188*H188,2)</f>
        <v>43180</v>
      </c>
      <c r="K188" s="220" t="s">
        <v>216</v>
      </c>
      <c r="L188" s="45"/>
      <c r="M188" s="225" t="s">
        <v>35</v>
      </c>
      <c r="N188" s="226" t="s">
        <v>52</v>
      </c>
      <c r="O188" s="81"/>
      <c r="P188" s="227">
        <f>O188*H188</f>
        <v>0</v>
      </c>
      <c r="Q188" s="227">
        <v>0</v>
      </c>
      <c r="R188" s="227">
        <f>Q188*H188</f>
        <v>0</v>
      </c>
      <c r="S188" s="227">
        <v>0</v>
      </c>
      <c r="T188" s="228">
        <f>S188*H188</f>
        <v>0</v>
      </c>
      <c r="AR188" s="18" t="s">
        <v>217</v>
      </c>
      <c r="AT188" s="18" t="s">
        <v>213</v>
      </c>
      <c r="AU188" s="18" t="s">
        <v>87</v>
      </c>
      <c r="AY188" s="18" t="s">
        <v>210</v>
      </c>
      <c r="BE188" s="229">
        <f>IF(N188="základní",J188,0)</f>
        <v>0</v>
      </c>
      <c r="BF188" s="229">
        <f>IF(N188="snížená",J188,0)</f>
        <v>0</v>
      </c>
      <c r="BG188" s="229">
        <f>IF(N188="zákl. přenesená",J188,0)</f>
        <v>43180</v>
      </c>
      <c r="BH188" s="229">
        <f>IF(N188="sníž. přenesená",J188,0)</f>
        <v>0</v>
      </c>
      <c r="BI188" s="229">
        <f>IF(N188="nulová",J188,0)</f>
        <v>0</v>
      </c>
      <c r="BJ188" s="18" t="s">
        <v>217</v>
      </c>
      <c r="BK188" s="229">
        <f>ROUND(I188*H188,2)</f>
        <v>43180</v>
      </c>
      <c r="BL188" s="18" t="s">
        <v>217</v>
      </c>
      <c r="BM188" s="18" t="s">
        <v>338</v>
      </c>
    </row>
    <row r="189" s="1" customFormat="1">
      <c r="B189" s="40"/>
      <c r="C189" s="41"/>
      <c r="D189" s="230" t="s">
        <v>219</v>
      </c>
      <c r="E189" s="41"/>
      <c r="F189" s="231" t="s">
        <v>339</v>
      </c>
      <c r="G189" s="41"/>
      <c r="H189" s="41"/>
      <c r="I189" s="145"/>
      <c r="J189" s="41"/>
      <c r="K189" s="41"/>
      <c r="L189" s="45"/>
      <c r="M189" s="232"/>
      <c r="N189" s="81"/>
      <c r="O189" s="81"/>
      <c r="P189" s="81"/>
      <c r="Q189" s="81"/>
      <c r="R189" s="81"/>
      <c r="S189" s="81"/>
      <c r="T189" s="82"/>
      <c r="AT189" s="18" t="s">
        <v>219</v>
      </c>
      <c r="AU189" s="18" t="s">
        <v>87</v>
      </c>
    </row>
    <row r="190" s="1" customFormat="1" ht="33.75" customHeight="1">
      <c r="B190" s="40"/>
      <c r="C190" s="218" t="s">
        <v>340</v>
      </c>
      <c r="D190" s="218" t="s">
        <v>213</v>
      </c>
      <c r="E190" s="219" t="s">
        <v>341</v>
      </c>
      <c r="F190" s="220" t="s">
        <v>342</v>
      </c>
      <c r="G190" s="221" t="s">
        <v>330</v>
      </c>
      <c r="H190" s="222">
        <v>6</v>
      </c>
      <c r="I190" s="223">
        <v>2804</v>
      </c>
      <c r="J190" s="224">
        <f>ROUND(I190*H190,2)</f>
        <v>16824</v>
      </c>
      <c r="K190" s="220" t="s">
        <v>216</v>
      </c>
      <c r="L190" s="45"/>
      <c r="M190" s="225" t="s">
        <v>35</v>
      </c>
      <c r="N190" s="226" t="s">
        <v>52</v>
      </c>
      <c r="O190" s="81"/>
      <c r="P190" s="227">
        <f>O190*H190</f>
        <v>0</v>
      </c>
      <c r="Q190" s="227">
        <v>0</v>
      </c>
      <c r="R190" s="227">
        <f>Q190*H190</f>
        <v>0</v>
      </c>
      <c r="S190" s="227">
        <v>0</v>
      </c>
      <c r="T190" s="228">
        <f>S190*H190</f>
        <v>0</v>
      </c>
      <c r="AR190" s="18" t="s">
        <v>217</v>
      </c>
      <c r="AT190" s="18" t="s">
        <v>213</v>
      </c>
      <c r="AU190" s="18" t="s">
        <v>87</v>
      </c>
      <c r="AY190" s="18" t="s">
        <v>210</v>
      </c>
      <c r="BE190" s="229">
        <f>IF(N190="základní",J190,0)</f>
        <v>0</v>
      </c>
      <c r="BF190" s="229">
        <f>IF(N190="snížená",J190,0)</f>
        <v>0</v>
      </c>
      <c r="BG190" s="229">
        <f>IF(N190="zákl. přenesená",J190,0)</f>
        <v>16824</v>
      </c>
      <c r="BH190" s="229">
        <f>IF(N190="sníž. přenesená",J190,0)</f>
        <v>0</v>
      </c>
      <c r="BI190" s="229">
        <f>IF(N190="nulová",J190,0)</f>
        <v>0</v>
      </c>
      <c r="BJ190" s="18" t="s">
        <v>217</v>
      </c>
      <c r="BK190" s="229">
        <f>ROUND(I190*H190,2)</f>
        <v>16824</v>
      </c>
      <c r="BL190" s="18" t="s">
        <v>217</v>
      </c>
      <c r="BM190" s="18" t="s">
        <v>343</v>
      </c>
    </row>
    <row r="191" s="1" customFormat="1">
      <c r="B191" s="40"/>
      <c r="C191" s="41"/>
      <c r="D191" s="230" t="s">
        <v>219</v>
      </c>
      <c r="E191" s="41"/>
      <c r="F191" s="231" t="s">
        <v>339</v>
      </c>
      <c r="G191" s="41"/>
      <c r="H191" s="41"/>
      <c r="I191" s="145"/>
      <c r="J191" s="41"/>
      <c r="K191" s="41"/>
      <c r="L191" s="45"/>
      <c r="M191" s="232"/>
      <c r="N191" s="81"/>
      <c r="O191" s="81"/>
      <c r="P191" s="81"/>
      <c r="Q191" s="81"/>
      <c r="R191" s="81"/>
      <c r="S191" s="81"/>
      <c r="T191" s="82"/>
      <c r="AT191" s="18" t="s">
        <v>219</v>
      </c>
      <c r="AU191" s="18" t="s">
        <v>87</v>
      </c>
    </row>
    <row r="192" s="1" customFormat="1" ht="45" customHeight="1">
      <c r="B192" s="40"/>
      <c r="C192" s="218" t="s">
        <v>344</v>
      </c>
      <c r="D192" s="218" t="s">
        <v>213</v>
      </c>
      <c r="E192" s="219" t="s">
        <v>345</v>
      </c>
      <c r="F192" s="220" t="s">
        <v>346</v>
      </c>
      <c r="G192" s="221" t="s">
        <v>127</v>
      </c>
      <c r="H192" s="222">
        <v>1220</v>
      </c>
      <c r="I192" s="223">
        <v>35</v>
      </c>
      <c r="J192" s="224">
        <f>ROUND(I192*H192,2)</f>
        <v>42700</v>
      </c>
      <c r="K192" s="220" t="s">
        <v>216</v>
      </c>
      <c r="L192" s="45"/>
      <c r="M192" s="225" t="s">
        <v>35</v>
      </c>
      <c r="N192" s="226" t="s">
        <v>52</v>
      </c>
      <c r="O192" s="81"/>
      <c r="P192" s="227">
        <f>O192*H192</f>
        <v>0</v>
      </c>
      <c r="Q192" s="227">
        <v>0</v>
      </c>
      <c r="R192" s="227">
        <f>Q192*H192</f>
        <v>0</v>
      </c>
      <c r="S192" s="227">
        <v>0</v>
      </c>
      <c r="T192" s="228">
        <f>S192*H192</f>
        <v>0</v>
      </c>
      <c r="AR192" s="18" t="s">
        <v>217</v>
      </c>
      <c r="AT192" s="18" t="s">
        <v>213</v>
      </c>
      <c r="AU192" s="18" t="s">
        <v>87</v>
      </c>
      <c r="AY192" s="18" t="s">
        <v>210</v>
      </c>
      <c r="BE192" s="229">
        <f>IF(N192="základní",J192,0)</f>
        <v>0</v>
      </c>
      <c r="BF192" s="229">
        <f>IF(N192="snížená",J192,0)</f>
        <v>0</v>
      </c>
      <c r="BG192" s="229">
        <f>IF(N192="zákl. přenesená",J192,0)</f>
        <v>42700</v>
      </c>
      <c r="BH192" s="229">
        <f>IF(N192="sníž. přenesená",J192,0)</f>
        <v>0</v>
      </c>
      <c r="BI192" s="229">
        <f>IF(N192="nulová",J192,0)</f>
        <v>0</v>
      </c>
      <c r="BJ192" s="18" t="s">
        <v>217</v>
      </c>
      <c r="BK192" s="229">
        <f>ROUND(I192*H192,2)</f>
        <v>42700</v>
      </c>
      <c r="BL192" s="18" t="s">
        <v>217</v>
      </c>
      <c r="BM192" s="18" t="s">
        <v>347</v>
      </c>
    </row>
    <row r="193" s="1" customFormat="1">
      <c r="B193" s="40"/>
      <c r="C193" s="41"/>
      <c r="D193" s="230" t="s">
        <v>219</v>
      </c>
      <c r="E193" s="41"/>
      <c r="F193" s="231" t="s">
        <v>348</v>
      </c>
      <c r="G193" s="41"/>
      <c r="H193" s="41"/>
      <c r="I193" s="145"/>
      <c r="J193" s="41"/>
      <c r="K193" s="41"/>
      <c r="L193" s="45"/>
      <c r="M193" s="232"/>
      <c r="N193" s="81"/>
      <c r="O193" s="81"/>
      <c r="P193" s="81"/>
      <c r="Q193" s="81"/>
      <c r="R193" s="81"/>
      <c r="S193" s="81"/>
      <c r="T193" s="82"/>
      <c r="AT193" s="18" t="s">
        <v>219</v>
      </c>
      <c r="AU193" s="18" t="s">
        <v>87</v>
      </c>
    </row>
    <row r="194" s="1" customFormat="1">
      <c r="B194" s="40"/>
      <c r="C194" s="41"/>
      <c r="D194" s="230" t="s">
        <v>349</v>
      </c>
      <c r="E194" s="41"/>
      <c r="F194" s="231" t="s">
        <v>350</v>
      </c>
      <c r="G194" s="41"/>
      <c r="H194" s="41"/>
      <c r="I194" s="145"/>
      <c r="J194" s="41"/>
      <c r="K194" s="41"/>
      <c r="L194" s="45"/>
      <c r="M194" s="232"/>
      <c r="N194" s="81"/>
      <c r="O194" s="81"/>
      <c r="P194" s="81"/>
      <c r="Q194" s="81"/>
      <c r="R194" s="81"/>
      <c r="S194" s="81"/>
      <c r="T194" s="82"/>
      <c r="AT194" s="18" t="s">
        <v>349</v>
      </c>
      <c r="AU194" s="18" t="s">
        <v>87</v>
      </c>
    </row>
    <row r="195" s="12" customFormat="1">
      <c r="B195" s="233"/>
      <c r="C195" s="234"/>
      <c r="D195" s="230" t="s">
        <v>221</v>
      </c>
      <c r="E195" s="235" t="s">
        <v>35</v>
      </c>
      <c r="F195" s="236" t="s">
        <v>222</v>
      </c>
      <c r="G195" s="234"/>
      <c r="H195" s="237">
        <v>914</v>
      </c>
      <c r="I195" s="238"/>
      <c r="J195" s="234"/>
      <c r="K195" s="234"/>
      <c r="L195" s="239"/>
      <c r="M195" s="240"/>
      <c r="N195" s="241"/>
      <c r="O195" s="241"/>
      <c r="P195" s="241"/>
      <c r="Q195" s="241"/>
      <c r="R195" s="241"/>
      <c r="S195" s="241"/>
      <c r="T195" s="242"/>
      <c r="AT195" s="243" t="s">
        <v>221</v>
      </c>
      <c r="AU195" s="243" t="s">
        <v>87</v>
      </c>
      <c r="AV195" s="12" t="s">
        <v>87</v>
      </c>
      <c r="AW195" s="12" t="s">
        <v>40</v>
      </c>
      <c r="AX195" s="12" t="s">
        <v>79</v>
      </c>
      <c r="AY195" s="243" t="s">
        <v>210</v>
      </c>
    </row>
    <row r="196" s="12" customFormat="1">
      <c r="B196" s="233"/>
      <c r="C196" s="234"/>
      <c r="D196" s="230" t="s">
        <v>221</v>
      </c>
      <c r="E196" s="235" t="s">
        <v>35</v>
      </c>
      <c r="F196" s="236" t="s">
        <v>223</v>
      </c>
      <c r="G196" s="234"/>
      <c r="H196" s="237">
        <v>6</v>
      </c>
      <c r="I196" s="238"/>
      <c r="J196" s="234"/>
      <c r="K196" s="234"/>
      <c r="L196" s="239"/>
      <c r="M196" s="240"/>
      <c r="N196" s="241"/>
      <c r="O196" s="241"/>
      <c r="P196" s="241"/>
      <c r="Q196" s="241"/>
      <c r="R196" s="241"/>
      <c r="S196" s="241"/>
      <c r="T196" s="242"/>
      <c r="AT196" s="243" t="s">
        <v>221</v>
      </c>
      <c r="AU196" s="243" t="s">
        <v>87</v>
      </c>
      <c r="AV196" s="12" t="s">
        <v>87</v>
      </c>
      <c r="AW196" s="12" t="s">
        <v>40</v>
      </c>
      <c r="AX196" s="12" t="s">
        <v>79</v>
      </c>
      <c r="AY196" s="243" t="s">
        <v>210</v>
      </c>
    </row>
    <row r="197" s="12" customFormat="1">
      <c r="B197" s="233"/>
      <c r="C197" s="234"/>
      <c r="D197" s="230" t="s">
        <v>221</v>
      </c>
      <c r="E197" s="235" t="s">
        <v>35</v>
      </c>
      <c r="F197" s="236" t="s">
        <v>351</v>
      </c>
      <c r="G197" s="234"/>
      <c r="H197" s="237">
        <v>300</v>
      </c>
      <c r="I197" s="238"/>
      <c r="J197" s="234"/>
      <c r="K197" s="234"/>
      <c r="L197" s="239"/>
      <c r="M197" s="240"/>
      <c r="N197" s="241"/>
      <c r="O197" s="241"/>
      <c r="P197" s="241"/>
      <c r="Q197" s="241"/>
      <c r="R197" s="241"/>
      <c r="S197" s="241"/>
      <c r="T197" s="242"/>
      <c r="AT197" s="243" t="s">
        <v>221</v>
      </c>
      <c r="AU197" s="243" t="s">
        <v>87</v>
      </c>
      <c r="AV197" s="12" t="s">
        <v>87</v>
      </c>
      <c r="AW197" s="12" t="s">
        <v>40</v>
      </c>
      <c r="AX197" s="12" t="s">
        <v>79</v>
      </c>
      <c r="AY197" s="243" t="s">
        <v>210</v>
      </c>
    </row>
    <row r="198" s="13" customFormat="1">
      <c r="B198" s="244"/>
      <c r="C198" s="245"/>
      <c r="D198" s="230" t="s">
        <v>221</v>
      </c>
      <c r="E198" s="246" t="s">
        <v>35</v>
      </c>
      <c r="F198" s="247" t="s">
        <v>225</v>
      </c>
      <c r="G198" s="245"/>
      <c r="H198" s="248">
        <v>1220</v>
      </c>
      <c r="I198" s="249"/>
      <c r="J198" s="245"/>
      <c r="K198" s="245"/>
      <c r="L198" s="250"/>
      <c r="M198" s="251"/>
      <c r="N198" s="252"/>
      <c r="O198" s="252"/>
      <c r="P198" s="252"/>
      <c r="Q198" s="252"/>
      <c r="R198" s="252"/>
      <c r="S198" s="252"/>
      <c r="T198" s="253"/>
      <c r="AT198" s="254" t="s">
        <v>221</v>
      </c>
      <c r="AU198" s="254" t="s">
        <v>87</v>
      </c>
      <c r="AV198" s="13" t="s">
        <v>217</v>
      </c>
      <c r="AW198" s="13" t="s">
        <v>40</v>
      </c>
      <c r="AX198" s="13" t="s">
        <v>85</v>
      </c>
      <c r="AY198" s="254" t="s">
        <v>210</v>
      </c>
    </row>
    <row r="199" s="1" customFormat="1" ht="33.75" customHeight="1">
      <c r="B199" s="40"/>
      <c r="C199" s="218" t="s">
        <v>7</v>
      </c>
      <c r="D199" s="218" t="s">
        <v>213</v>
      </c>
      <c r="E199" s="219" t="s">
        <v>352</v>
      </c>
      <c r="F199" s="220" t="s">
        <v>353</v>
      </c>
      <c r="G199" s="221" t="s">
        <v>127</v>
      </c>
      <c r="H199" s="222">
        <v>131.43000000000001</v>
      </c>
      <c r="I199" s="223">
        <v>41</v>
      </c>
      <c r="J199" s="224">
        <f>ROUND(I199*H199,2)</f>
        <v>5388.6300000000001</v>
      </c>
      <c r="K199" s="220" t="s">
        <v>216</v>
      </c>
      <c r="L199" s="45"/>
      <c r="M199" s="225" t="s">
        <v>35</v>
      </c>
      <c r="N199" s="226" t="s">
        <v>52</v>
      </c>
      <c r="O199" s="81"/>
      <c r="P199" s="227">
        <f>O199*H199</f>
        <v>0</v>
      </c>
      <c r="Q199" s="227">
        <v>0</v>
      </c>
      <c r="R199" s="227">
        <f>Q199*H199</f>
        <v>0</v>
      </c>
      <c r="S199" s="227">
        <v>0</v>
      </c>
      <c r="T199" s="228">
        <f>S199*H199</f>
        <v>0</v>
      </c>
      <c r="AR199" s="18" t="s">
        <v>217</v>
      </c>
      <c r="AT199" s="18" t="s">
        <v>213</v>
      </c>
      <c r="AU199" s="18" t="s">
        <v>87</v>
      </c>
      <c r="AY199" s="18" t="s">
        <v>210</v>
      </c>
      <c r="BE199" s="229">
        <f>IF(N199="základní",J199,0)</f>
        <v>0</v>
      </c>
      <c r="BF199" s="229">
        <f>IF(N199="snížená",J199,0)</f>
        <v>0</v>
      </c>
      <c r="BG199" s="229">
        <f>IF(N199="zákl. přenesená",J199,0)</f>
        <v>5388.6300000000001</v>
      </c>
      <c r="BH199" s="229">
        <f>IF(N199="sníž. přenesená",J199,0)</f>
        <v>0</v>
      </c>
      <c r="BI199" s="229">
        <f>IF(N199="nulová",J199,0)</f>
        <v>0</v>
      </c>
      <c r="BJ199" s="18" t="s">
        <v>217</v>
      </c>
      <c r="BK199" s="229">
        <f>ROUND(I199*H199,2)</f>
        <v>5388.6300000000001</v>
      </c>
      <c r="BL199" s="18" t="s">
        <v>217</v>
      </c>
      <c r="BM199" s="18" t="s">
        <v>354</v>
      </c>
    </row>
    <row r="200" s="1" customFormat="1">
      <c r="B200" s="40"/>
      <c r="C200" s="41"/>
      <c r="D200" s="230" t="s">
        <v>219</v>
      </c>
      <c r="E200" s="41"/>
      <c r="F200" s="231" t="s">
        <v>355</v>
      </c>
      <c r="G200" s="41"/>
      <c r="H200" s="41"/>
      <c r="I200" s="145"/>
      <c r="J200" s="41"/>
      <c r="K200" s="41"/>
      <c r="L200" s="45"/>
      <c r="M200" s="232"/>
      <c r="N200" s="81"/>
      <c r="O200" s="81"/>
      <c r="P200" s="81"/>
      <c r="Q200" s="81"/>
      <c r="R200" s="81"/>
      <c r="S200" s="81"/>
      <c r="T200" s="82"/>
      <c r="AT200" s="18" t="s">
        <v>219</v>
      </c>
      <c r="AU200" s="18" t="s">
        <v>87</v>
      </c>
    </row>
    <row r="201" s="1" customFormat="1">
      <c r="B201" s="40"/>
      <c r="C201" s="41"/>
      <c r="D201" s="230" t="s">
        <v>349</v>
      </c>
      <c r="E201" s="41"/>
      <c r="F201" s="231" t="s">
        <v>356</v>
      </c>
      <c r="G201" s="41"/>
      <c r="H201" s="41"/>
      <c r="I201" s="145"/>
      <c r="J201" s="41"/>
      <c r="K201" s="41"/>
      <c r="L201" s="45"/>
      <c r="M201" s="232"/>
      <c r="N201" s="81"/>
      <c r="O201" s="81"/>
      <c r="P201" s="81"/>
      <c r="Q201" s="81"/>
      <c r="R201" s="81"/>
      <c r="S201" s="81"/>
      <c r="T201" s="82"/>
      <c r="AT201" s="18" t="s">
        <v>349</v>
      </c>
      <c r="AU201" s="18" t="s">
        <v>87</v>
      </c>
    </row>
    <row r="202" s="12" customFormat="1">
      <c r="B202" s="233"/>
      <c r="C202" s="234"/>
      <c r="D202" s="230" t="s">
        <v>221</v>
      </c>
      <c r="E202" s="235" t="s">
        <v>35</v>
      </c>
      <c r="F202" s="236" t="s">
        <v>125</v>
      </c>
      <c r="G202" s="234"/>
      <c r="H202" s="237">
        <v>131.43000000000001</v>
      </c>
      <c r="I202" s="238"/>
      <c r="J202" s="234"/>
      <c r="K202" s="234"/>
      <c r="L202" s="239"/>
      <c r="M202" s="240"/>
      <c r="N202" s="241"/>
      <c r="O202" s="241"/>
      <c r="P202" s="241"/>
      <c r="Q202" s="241"/>
      <c r="R202" s="241"/>
      <c r="S202" s="241"/>
      <c r="T202" s="242"/>
      <c r="AT202" s="243" t="s">
        <v>221</v>
      </c>
      <c r="AU202" s="243" t="s">
        <v>87</v>
      </c>
      <c r="AV202" s="12" t="s">
        <v>87</v>
      </c>
      <c r="AW202" s="12" t="s">
        <v>40</v>
      </c>
      <c r="AX202" s="12" t="s">
        <v>79</v>
      </c>
      <c r="AY202" s="243" t="s">
        <v>210</v>
      </c>
    </row>
    <row r="203" s="13" customFormat="1">
      <c r="B203" s="244"/>
      <c r="C203" s="245"/>
      <c r="D203" s="230" t="s">
        <v>221</v>
      </c>
      <c r="E203" s="246" t="s">
        <v>35</v>
      </c>
      <c r="F203" s="247" t="s">
        <v>225</v>
      </c>
      <c r="G203" s="245"/>
      <c r="H203" s="248">
        <v>131.43000000000001</v>
      </c>
      <c r="I203" s="249"/>
      <c r="J203" s="245"/>
      <c r="K203" s="245"/>
      <c r="L203" s="250"/>
      <c r="M203" s="251"/>
      <c r="N203" s="252"/>
      <c r="O203" s="252"/>
      <c r="P203" s="252"/>
      <c r="Q203" s="252"/>
      <c r="R203" s="252"/>
      <c r="S203" s="252"/>
      <c r="T203" s="253"/>
      <c r="AT203" s="254" t="s">
        <v>221</v>
      </c>
      <c r="AU203" s="254" t="s">
        <v>87</v>
      </c>
      <c r="AV203" s="13" t="s">
        <v>217</v>
      </c>
      <c r="AW203" s="13" t="s">
        <v>40</v>
      </c>
      <c r="AX203" s="13" t="s">
        <v>85</v>
      </c>
      <c r="AY203" s="254" t="s">
        <v>210</v>
      </c>
    </row>
    <row r="204" s="1" customFormat="1" ht="33.75" customHeight="1">
      <c r="B204" s="40"/>
      <c r="C204" s="218" t="s">
        <v>357</v>
      </c>
      <c r="D204" s="218" t="s">
        <v>213</v>
      </c>
      <c r="E204" s="219" t="s">
        <v>358</v>
      </c>
      <c r="F204" s="220" t="s">
        <v>359</v>
      </c>
      <c r="G204" s="221" t="s">
        <v>127</v>
      </c>
      <c r="H204" s="222">
        <v>131.43000000000001</v>
      </c>
      <c r="I204" s="223">
        <v>44</v>
      </c>
      <c r="J204" s="224">
        <f>ROUND(I204*H204,2)</f>
        <v>5782.9200000000001</v>
      </c>
      <c r="K204" s="220" t="s">
        <v>216</v>
      </c>
      <c r="L204" s="45"/>
      <c r="M204" s="225" t="s">
        <v>35</v>
      </c>
      <c r="N204" s="226" t="s">
        <v>52</v>
      </c>
      <c r="O204" s="81"/>
      <c r="P204" s="227">
        <f>O204*H204</f>
        <v>0</v>
      </c>
      <c r="Q204" s="227">
        <v>0</v>
      </c>
      <c r="R204" s="227">
        <f>Q204*H204</f>
        <v>0</v>
      </c>
      <c r="S204" s="227">
        <v>0</v>
      </c>
      <c r="T204" s="228">
        <f>S204*H204</f>
        <v>0</v>
      </c>
      <c r="AR204" s="18" t="s">
        <v>217</v>
      </c>
      <c r="AT204" s="18" t="s">
        <v>213</v>
      </c>
      <c r="AU204" s="18" t="s">
        <v>87</v>
      </c>
      <c r="AY204" s="18" t="s">
        <v>210</v>
      </c>
      <c r="BE204" s="229">
        <f>IF(N204="základní",J204,0)</f>
        <v>0</v>
      </c>
      <c r="BF204" s="229">
        <f>IF(N204="snížená",J204,0)</f>
        <v>0</v>
      </c>
      <c r="BG204" s="229">
        <f>IF(N204="zákl. přenesená",J204,0)</f>
        <v>5782.9200000000001</v>
      </c>
      <c r="BH204" s="229">
        <f>IF(N204="sníž. přenesená",J204,0)</f>
        <v>0</v>
      </c>
      <c r="BI204" s="229">
        <f>IF(N204="nulová",J204,0)</f>
        <v>0</v>
      </c>
      <c r="BJ204" s="18" t="s">
        <v>217</v>
      </c>
      <c r="BK204" s="229">
        <f>ROUND(I204*H204,2)</f>
        <v>5782.9200000000001</v>
      </c>
      <c r="BL204" s="18" t="s">
        <v>217</v>
      </c>
      <c r="BM204" s="18" t="s">
        <v>360</v>
      </c>
    </row>
    <row r="205" s="1" customFormat="1">
      <c r="B205" s="40"/>
      <c r="C205" s="41"/>
      <c r="D205" s="230" t="s">
        <v>219</v>
      </c>
      <c r="E205" s="41"/>
      <c r="F205" s="231" t="s">
        <v>355</v>
      </c>
      <c r="G205" s="41"/>
      <c r="H205" s="41"/>
      <c r="I205" s="145"/>
      <c r="J205" s="41"/>
      <c r="K205" s="41"/>
      <c r="L205" s="45"/>
      <c r="M205" s="232"/>
      <c r="N205" s="81"/>
      <c r="O205" s="81"/>
      <c r="P205" s="81"/>
      <c r="Q205" s="81"/>
      <c r="R205" s="81"/>
      <c r="S205" s="81"/>
      <c r="T205" s="82"/>
      <c r="AT205" s="18" t="s">
        <v>219</v>
      </c>
      <c r="AU205" s="18" t="s">
        <v>87</v>
      </c>
    </row>
    <row r="206" s="1" customFormat="1">
      <c r="B206" s="40"/>
      <c r="C206" s="41"/>
      <c r="D206" s="230" t="s">
        <v>349</v>
      </c>
      <c r="E206" s="41"/>
      <c r="F206" s="231" t="s">
        <v>356</v>
      </c>
      <c r="G206" s="41"/>
      <c r="H206" s="41"/>
      <c r="I206" s="145"/>
      <c r="J206" s="41"/>
      <c r="K206" s="41"/>
      <c r="L206" s="45"/>
      <c r="M206" s="232"/>
      <c r="N206" s="81"/>
      <c r="O206" s="81"/>
      <c r="P206" s="81"/>
      <c r="Q206" s="81"/>
      <c r="R206" s="81"/>
      <c r="S206" s="81"/>
      <c r="T206" s="82"/>
      <c r="AT206" s="18" t="s">
        <v>349</v>
      </c>
      <c r="AU206" s="18" t="s">
        <v>87</v>
      </c>
    </row>
    <row r="207" s="12" customFormat="1">
      <c r="B207" s="233"/>
      <c r="C207" s="234"/>
      <c r="D207" s="230" t="s">
        <v>221</v>
      </c>
      <c r="E207" s="235" t="s">
        <v>35</v>
      </c>
      <c r="F207" s="236" t="s">
        <v>125</v>
      </c>
      <c r="G207" s="234"/>
      <c r="H207" s="237">
        <v>131.43000000000001</v>
      </c>
      <c r="I207" s="238"/>
      <c r="J207" s="234"/>
      <c r="K207" s="234"/>
      <c r="L207" s="239"/>
      <c r="M207" s="240"/>
      <c r="N207" s="241"/>
      <c r="O207" s="241"/>
      <c r="P207" s="241"/>
      <c r="Q207" s="241"/>
      <c r="R207" s="241"/>
      <c r="S207" s="241"/>
      <c r="T207" s="242"/>
      <c r="AT207" s="243" t="s">
        <v>221</v>
      </c>
      <c r="AU207" s="243" t="s">
        <v>87</v>
      </c>
      <c r="AV207" s="12" t="s">
        <v>87</v>
      </c>
      <c r="AW207" s="12" t="s">
        <v>40</v>
      </c>
      <c r="AX207" s="12" t="s">
        <v>79</v>
      </c>
      <c r="AY207" s="243" t="s">
        <v>210</v>
      </c>
    </row>
    <row r="208" s="13" customFormat="1">
      <c r="B208" s="244"/>
      <c r="C208" s="245"/>
      <c r="D208" s="230" t="s">
        <v>221</v>
      </c>
      <c r="E208" s="246" t="s">
        <v>35</v>
      </c>
      <c r="F208" s="247" t="s">
        <v>225</v>
      </c>
      <c r="G208" s="245"/>
      <c r="H208" s="248">
        <v>131.43000000000001</v>
      </c>
      <c r="I208" s="249"/>
      <c r="J208" s="245"/>
      <c r="K208" s="245"/>
      <c r="L208" s="250"/>
      <c r="M208" s="251"/>
      <c r="N208" s="252"/>
      <c r="O208" s="252"/>
      <c r="P208" s="252"/>
      <c r="Q208" s="252"/>
      <c r="R208" s="252"/>
      <c r="S208" s="252"/>
      <c r="T208" s="253"/>
      <c r="AT208" s="254" t="s">
        <v>221</v>
      </c>
      <c r="AU208" s="254" t="s">
        <v>87</v>
      </c>
      <c r="AV208" s="13" t="s">
        <v>217</v>
      </c>
      <c r="AW208" s="13" t="s">
        <v>40</v>
      </c>
      <c r="AX208" s="13" t="s">
        <v>85</v>
      </c>
      <c r="AY208" s="254" t="s">
        <v>210</v>
      </c>
    </row>
    <row r="209" s="1" customFormat="1" ht="33.75" customHeight="1">
      <c r="B209" s="40"/>
      <c r="C209" s="218" t="s">
        <v>361</v>
      </c>
      <c r="D209" s="218" t="s">
        <v>213</v>
      </c>
      <c r="E209" s="219" t="s">
        <v>362</v>
      </c>
      <c r="F209" s="220" t="s">
        <v>363</v>
      </c>
      <c r="G209" s="221" t="s">
        <v>143</v>
      </c>
      <c r="H209" s="222">
        <v>1</v>
      </c>
      <c r="I209" s="223">
        <v>14131</v>
      </c>
      <c r="J209" s="224">
        <f>ROUND(I209*H209,2)</f>
        <v>14131</v>
      </c>
      <c r="K209" s="220" t="s">
        <v>216</v>
      </c>
      <c r="L209" s="45"/>
      <c r="M209" s="225" t="s">
        <v>35</v>
      </c>
      <c r="N209" s="226" t="s">
        <v>52</v>
      </c>
      <c r="O209" s="81"/>
      <c r="P209" s="227">
        <f>O209*H209</f>
        <v>0</v>
      </c>
      <c r="Q209" s="227">
        <v>0</v>
      </c>
      <c r="R209" s="227">
        <f>Q209*H209</f>
        <v>0</v>
      </c>
      <c r="S209" s="227">
        <v>0</v>
      </c>
      <c r="T209" s="228">
        <f>S209*H209</f>
        <v>0</v>
      </c>
      <c r="AR209" s="18" t="s">
        <v>217</v>
      </c>
      <c r="AT209" s="18" t="s">
        <v>213</v>
      </c>
      <c r="AU209" s="18" t="s">
        <v>87</v>
      </c>
      <c r="AY209" s="18" t="s">
        <v>210</v>
      </c>
      <c r="BE209" s="229">
        <f>IF(N209="základní",J209,0)</f>
        <v>0</v>
      </c>
      <c r="BF209" s="229">
        <f>IF(N209="snížená",J209,0)</f>
        <v>0</v>
      </c>
      <c r="BG209" s="229">
        <f>IF(N209="zákl. přenesená",J209,0)</f>
        <v>14131</v>
      </c>
      <c r="BH209" s="229">
        <f>IF(N209="sníž. přenesená",J209,0)</f>
        <v>0</v>
      </c>
      <c r="BI209" s="229">
        <f>IF(N209="nulová",J209,0)</f>
        <v>0</v>
      </c>
      <c r="BJ209" s="18" t="s">
        <v>217</v>
      </c>
      <c r="BK209" s="229">
        <f>ROUND(I209*H209,2)</f>
        <v>14131</v>
      </c>
      <c r="BL209" s="18" t="s">
        <v>217</v>
      </c>
      <c r="BM209" s="18" t="s">
        <v>364</v>
      </c>
    </row>
    <row r="210" s="1" customFormat="1">
      <c r="B210" s="40"/>
      <c r="C210" s="41"/>
      <c r="D210" s="230" t="s">
        <v>219</v>
      </c>
      <c r="E210" s="41"/>
      <c r="F210" s="231" t="s">
        <v>365</v>
      </c>
      <c r="G210" s="41"/>
      <c r="H210" s="41"/>
      <c r="I210" s="145"/>
      <c r="J210" s="41"/>
      <c r="K210" s="41"/>
      <c r="L210" s="45"/>
      <c r="M210" s="232"/>
      <c r="N210" s="81"/>
      <c r="O210" s="81"/>
      <c r="P210" s="81"/>
      <c r="Q210" s="81"/>
      <c r="R210" s="81"/>
      <c r="S210" s="81"/>
      <c r="T210" s="82"/>
      <c r="AT210" s="18" t="s">
        <v>219</v>
      </c>
      <c r="AU210" s="18" t="s">
        <v>87</v>
      </c>
    </row>
    <row r="211" s="12" customFormat="1">
      <c r="B211" s="233"/>
      <c r="C211" s="234"/>
      <c r="D211" s="230" t="s">
        <v>221</v>
      </c>
      <c r="E211" s="235" t="s">
        <v>35</v>
      </c>
      <c r="F211" s="236" t="s">
        <v>366</v>
      </c>
      <c r="G211" s="234"/>
      <c r="H211" s="237">
        <v>1</v>
      </c>
      <c r="I211" s="238"/>
      <c r="J211" s="234"/>
      <c r="K211" s="234"/>
      <c r="L211" s="239"/>
      <c r="M211" s="240"/>
      <c r="N211" s="241"/>
      <c r="O211" s="241"/>
      <c r="P211" s="241"/>
      <c r="Q211" s="241"/>
      <c r="R211" s="241"/>
      <c r="S211" s="241"/>
      <c r="T211" s="242"/>
      <c r="AT211" s="243" t="s">
        <v>221</v>
      </c>
      <c r="AU211" s="243" t="s">
        <v>87</v>
      </c>
      <c r="AV211" s="12" t="s">
        <v>87</v>
      </c>
      <c r="AW211" s="12" t="s">
        <v>40</v>
      </c>
      <c r="AX211" s="12" t="s">
        <v>79</v>
      </c>
      <c r="AY211" s="243" t="s">
        <v>210</v>
      </c>
    </row>
    <row r="212" s="13" customFormat="1">
      <c r="B212" s="244"/>
      <c r="C212" s="245"/>
      <c r="D212" s="230" t="s">
        <v>221</v>
      </c>
      <c r="E212" s="246" t="s">
        <v>35</v>
      </c>
      <c r="F212" s="247" t="s">
        <v>225</v>
      </c>
      <c r="G212" s="245"/>
      <c r="H212" s="248">
        <v>1</v>
      </c>
      <c r="I212" s="249"/>
      <c r="J212" s="245"/>
      <c r="K212" s="245"/>
      <c r="L212" s="250"/>
      <c r="M212" s="251"/>
      <c r="N212" s="252"/>
      <c r="O212" s="252"/>
      <c r="P212" s="252"/>
      <c r="Q212" s="252"/>
      <c r="R212" s="252"/>
      <c r="S212" s="252"/>
      <c r="T212" s="253"/>
      <c r="AT212" s="254" t="s">
        <v>221</v>
      </c>
      <c r="AU212" s="254" t="s">
        <v>87</v>
      </c>
      <c r="AV212" s="13" t="s">
        <v>217</v>
      </c>
      <c r="AW212" s="13" t="s">
        <v>40</v>
      </c>
      <c r="AX212" s="13" t="s">
        <v>85</v>
      </c>
      <c r="AY212" s="254" t="s">
        <v>210</v>
      </c>
    </row>
    <row r="213" s="1" customFormat="1" ht="22.5" customHeight="1">
      <c r="B213" s="40"/>
      <c r="C213" s="218" t="s">
        <v>367</v>
      </c>
      <c r="D213" s="218" t="s">
        <v>213</v>
      </c>
      <c r="E213" s="219" t="s">
        <v>368</v>
      </c>
      <c r="F213" s="220" t="s">
        <v>369</v>
      </c>
      <c r="G213" s="221" t="s">
        <v>370</v>
      </c>
      <c r="H213" s="222">
        <v>3</v>
      </c>
      <c r="I213" s="223">
        <v>1256</v>
      </c>
      <c r="J213" s="224">
        <f>ROUND(I213*H213,2)</f>
        <v>3768</v>
      </c>
      <c r="K213" s="220" t="s">
        <v>216</v>
      </c>
      <c r="L213" s="45"/>
      <c r="M213" s="225" t="s">
        <v>35</v>
      </c>
      <c r="N213" s="226" t="s">
        <v>52</v>
      </c>
      <c r="O213" s="81"/>
      <c r="P213" s="227">
        <f>O213*H213</f>
        <v>0</v>
      </c>
      <c r="Q213" s="227">
        <v>0</v>
      </c>
      <c r="R213" s="227">
        <f>Q213*H213</f>
        <v>0</v>
      </c>
      <c r="S213" s="227">
        <v>0</v>
      </c>
      <c r="T213" s="228">
        <f>S213*H213</f>
        <v>0</v>
      </c>
      <c r="AR213" s="18" t="s">
        <v>217</v>
      </c>
      <c r="AT213" s="18" t="s">
        <v>213</v>
      </c>
      <c r="AU213" s="18" t="s">
        <v>87</v>
      </c>
      <c r="AY213" s="18" t="s">
        <v>210</v>
      </c>
      <c r="BE213" s="229">
        <f>IF(N213="základní",J213,0)</f>
        <v>0</v>
      </c>
      <c r="BF213" s="229">
        <f>IF(N213="snížená",J213,0)</f>
        <v>0</v>
      </c>
      <c r="BG213" s="229">
        <f>IF(N213="zákl. přenesená",J213,0)</f>
        <v>3768</v>
      </c>
      <c r="BH213" s="229">
        <f>IF(N213="sníž. přenesená",J213,0)</f>
        <v>0</v>
      </c>
      <c r="BI213" s="229">
        <f>IF(N213="nulová",J213,0)</f>
        <v>0</v>
      </c>
      <c r="BJ213" s="18" t="s">
        <v>217</v>
      </c>
      <c r="BK213" s="229">
        <f>ROUND(I213*H213,2)</f>
        <v>3768</v>
      </c>
      <c r="BL213" s="18" t="s">
        <v>217</v>
      </c>
      <c r="BM213" s="18" t="s">
        <v>371</v>
      </c>
    </row>
    <row r="214" s="1" customFormat="1">
      <c r="B214" s="40"/>
      <c r="C214" s="41"/>
      <c r="D214" s="230" t="s">
        <v>219</v>
      </c>
      <c r="E214" s="41"/>
      <c r="F214" s="231" t="s">
        <v>372</v>
      </c>
      <c r="G214" s="41"/>
      <c r="H214" s="41"/>
      <c r="I214" s="145"/>
      <c r="J214" s="41"/>
      <c r="K214" s="41"/>
      <c r="L214" s="45"/>
      <c r="M214" s="232"/>
      <c r="N214" s="81"/>
      <c r="O214" s="81"/>
      <c r="P214" s="81"/>
      <c r="Q214" s="81"/>
      <c r="R214" s="81"/>
      <c r="S214" s="81"/>
      <c r="T214" s="82"/>
      <c r="AT214" s="18" t="s">
        <v>219</v>
      </c>
      <c r="AU214" s="18" t="s">
        <v>87</v>
      </c>
    </row>
    <row r="215" s="1" customFormat="1" ht="33.75" customHeight="1">
      <c r="B215" s="40"/>
      <c r="C215" s="218" t="s">
        <v>373</v>
      </c>
      <c r="D215" s="218" t="s">
        <v>213</v>
      </c>
      <c r="E215" s="219" t="s">
        <v>374</v>
      </c>
      <c r="F215" s="220" t="s">
        <v>375</v>
      </c>
      <c r="G215" s="221" t="s">
        <v>143</v>
      </c>
      <c r="H215" s="222">
        <v>12</v>
      </c>
      <c r="I215" s="223">
        <v>174</v>
      </c>
      <c r="J215" s="224">
        <f>ROUND(I215*H215,2)</f>
        <v>2088</v>
      </c>
      <c r="K215" s="220" t="s">
        <v>216</v>
      </c>
      <c r="L215" s="45"/>
      <c r="M215" s="225" t="s">
        <v>35</v>
      </c>
      <c r="N215" s="226" t="s">
        <v>52</v>
      </c>
      <c r="O215" s="81"/>
      <c r="P215" s="227">
        <f>O215*H215</f>
        <v>0</v>
      </c>
      <c r="Q215" s="227">
        <v>0</v>
      </c>
      <c r="R215" s="227">
        <f>Q215*H215</f>
        <v>0</v>
      </c>
      <c r="S215" s="227">
        <v>0</v>
      </c>
      <c r="T215" s="228">
        <f>S215*H215</f>
        <v>0</v>
      </c>
      <c r="AR215" s="18" t="s">
        <v>217</v>
      </c>
      <c r="AT215" s="18" t="s">
        <v>213</v>
      </c>
      <c r="AU215" s="18" t="s">
        <v>87</v>
      </c>
      <c r="AY215" s="18" t="s">
        <v>210</v>
      </c>
      <c r="BE215" s="229">
        <f>IF(N215="základní",J215,0)</f>
        <v>0</v>
      </c>
      <c r="BF215" s="229">
        <f>IF(N215="snížená",J215,0)</f>
        <v>0</v>
      </c>
      <c r="BG215" s="229">
        <f>IF(N215="zákl. přenesená",J215,0)</f>
        <v>2088</v>
      </c>
      <c r="BH215" s="229">
        <f>IF(N215="sníž. přenesená",J215,0)</f>
        <v>0</v>
      </c>
      <c r="BI215" s="229">
        <f>IF(N215="nulová",J215,0)</f>
        <v>0</v>
      </c>
      <c r="BJ215" s="18" t="s">
        <v>217</v>
      </c>
      <c r="BK215" s="229">
        <f>ROUND(I215*H215,2)</f>
        <v>2088</v>
      </c>
      <c r="BL215" s="18" t="s">
        <v>217</v>
      </c>
      <c r="BM215" s="18" t="s">
        <v>376</v>
      </c>
    </row>
    <row r="216" s="1" customFormat="1">
      <c r="B216" s="40"/>
      <c r="C216" s="41"/>
      <c r="D216" s="230" t="s">
        <v>219</v>
      </c>
      <c r="E216" s="41"/>
      <c r="F216" s="231" t="s">
        <v>377</v>
      </c>
      <c r="G216" s="41"/>
      <c r="H216" s="41"/>
      <c r="I216" s="145"/>
      <c r="J216" s="41"/>
      <c r="K216" s="41"/>
      <c r="L216" s="45"/>
      <c r="M216" s="232"/>
      <c r="N216" s="81"/>
      <c r="O216" s="81"/>
      <c r="P216" s="81"/>
      <c r="Q216" s="81"/>
      <c r="R216" s="81"/>
      <c r="S216" s="81"/>
      <c r="T216" s="82"/>
      <c r="AT216" s="18" t="s">
        <v>219</v>
      </c>
      <c r="AU216" s="18" t="s">
        <v>87</v>
      </c>
    </row>
    <row r="217" s="12" customFormat="1">
      <c r="B217" s="233"/>
      <c r="C217" s="234"/>
      <c r="D217" s="230" t="s">
        <v>221</v>
      </c>
      <c r="E217" s="235" t="s">
        <v>35</v>
      </c>
      <c r="F217" s="236" t="s">
        <v>378</v>
      </c>
      <c r="G217" s="234"/>
      <c r="H217" s="237">
        <v>12</v>
      </c>
      <c r="I217" s="238"/>
      <c r="J217" s="234"/>
      <c r="K217" s="234"/>
      <c r="L217" s="239"/>
      <c r="M217" s="240"/>
      <c r="N217" s="241"/>
      <c r="O217" s="241"/>
      <c r="P217" s="241"/>
      <c r="Q217" s="241"/>
      <c r="R217" s="241"/>
      <c r="S217" s="241"/>
      <c r="T217" s="242"/>
      <c r="AT217" s="243" t="s">
        <v>221</v>
      </c>
      <c r="AU217" s="243" t="s">
        <v>87</v>
      </c>
      <c r="AV217" s="12" t="s">
        <v>87</v>
      </c>
      <c r="AW217" s="12" t="s">
        <v>40</v>
      </c>
      <c r="AX217" s="12" t="s">
        <v>79</v>
      </c>
      <c r="AY217" s="243" t="s">
        <v>210</v>
      </c>
    </row>
    <row r="218" s="13" customFormat="1">
      <c r="B218" s="244"/>
      <c r="C218" s="245"/>
      <c r="D218" s="230" t="s">
        <v>221</v>
      </c>
      <c r="E218" s="246" t="s">
        <v>35</v>
      </c>
      <c r="F218" s="247" t="s">
        <v>225</v>
      </c>
      <c r="G218" s="245"/>
      <c r="H218" s="248">
        <v>12</v>
      </c>
      <c r="I218" s="249"/>
      <c r="J218" s="245"/>
      <c r="K218" s="245"/>
      <c r="L218" s="250"/>
      <c r="M218" s="251"/>
      <c r="N218" s="252"/>
      <c r="O218" s="252"/>
      <c r="P218" s="252"/>
      <c r="Q218" s="252"/>
      <c r="R218" s="252"/>
      <c r="S218" s="252"/>
      <c r="T218" s="253"/>
      <c r="AT218" s="254" t="s">
        <v>221</v>
      </c>
      <c r="AU218" s="254" t="s">
        <v>87</v>
      </c>
      <c r="AV218" s="13" t="s">
        <v>217</v>
      </c>
      <c r="AW218" s="13" t="s">
        <v>40</v>
      </c>
      <c r="AX218" s="13" t="s">
        <v>85</v>
      </c>
      <c r="AY218" s="254" t="s">
        <v>210</v>
      </c>
    </row>
    <row r="219" s="1" customFormat="1" ht="33.75" customHeight="1">
      <c r="B219" s="40"/>
      <c r="C219" s="218" t="s">
        <v>379</v>
      </c>
      <c r="D219" s="218" t="s">
        <v>213</v>
      </c>
      <c r="E219" s="219" t="s">
        <v>380</v>
      </c>
      <c r="F219" s="220" t="s">
        <v>381</v>
      </c>
      <c r="G219" s="221" t="s">
        <v>143</v>
      </c>
      <c r="H219" s="222">
        <v>14</v>
      </c>
      <c r="I219" s="223">
        <v>266</v>
      </c>
      <c r="J219" s="224">
        <f>ROUND(I219*H219,2)</f>
        <v>3724</v>
      </c>
      <c r="K219" s="220" t="s">
        <v>216</v>
      </c>
      <c r="L219" s="45"/>
      <c r="M219" s="225" t="s">
        <v>35</v>
      </c>
      <c r="N219" s="226" t="s">
        <v>52</v>
      </c>
      <c r="O219" s="81"/>
      <c r="P219" s="227">
        <f>O219*H219</f>
        <v>0</v>
      </c>
      <c r="Q219" s="227">
        <v>0</v>
      </c>
      <c r="R219" s="227">
        <f>Q219*H219</f>
        <v>0</v>
      </c>
      <c r="S219" s="227">
        <v>0</v>
      </c>
      <c r="T219" s="228">
        <f>S219*H219</f>
        <v>0</v>
      </c>
      <c r="AR219" s="18" t="s">
        <v>217</v>
      </c>
      <c r="AT219" s="18" t="s">
        <v>213</v>
      </c>
      <c r="AU219" s="18" t="s">
        <v>87</v>
      </c>
      <c r="AY219" s="18" t="s">
        <v>210</v>
      </c>
      <c r="BE219" s="229">
        <f>IF(N219="základní",J219,0)</f>
        <v>0</v>
      </c>
      <c r="BF219" s="229">
        <f>IF(N219="snížená",J219,0)</f>
        <v>0</v>
      </c>
      <c r="BG219" s="229">
        <f>IF(N219="zákl. přenesená",J219,0)</f>
        <v>3724</v>
      </c>
      <c r="BH219" s="229">
        <f>IF(N219="sníž. přenesená",J219,0)</f>
        <v>0</v>
      </c>
      <c r="BI219" s="229">
        <f>IF(N219="nulová",J219,0)</f>
        <v>0</v>
      </c>
      <c r="BJ219" s="18" t="s">
        <v>217</v>
      </c>
      <c r="BK219" s="229">
        <f>ROUND(I219*H219,2)</f>
        <v>3724</v>
      </c>
      <c r="BL219" s="18" t="s">
        <v>217</v>
      </c>
      <c r="BM219" s="18" t="s">
        <v>382</v>
      </c>
    </row>
    <row r="220" s="1" customFormat="1">
      <c r="B220" s="40"/>
      <c r="C220" s="41"/>
      <c r="D220" s="230" t="s">
        <v>219</v>
      </c>
      <c r="E220" s="41"/>
      <c r="F220" s="231" t="s">
        <v>377</v>
      </c>
      <c r="G220" s="41"/>
      <c r="H220" s="41"/>
      <c r="I220" s="145"/>
      <c r="J220" s="41"/>
      <c r="K220" s="41"/>
      <c r="L220" s="45"/>
      <c r="M220" s="232"/>
      <c r="N220" s="81"/>
      <c r="O220" s="81"/>
      <c r="P220" s="81"/>
      <c r="Q220" s="81"/>
      <c r="R220" s="81"/>
      <c r="S220" s="81"/>
      <c r="T220" s="82"/>
      <c r="AT220" s="18" t="s">
        <v>219</v>
      </c>
      <c r="AU220" s="18" t="s">
        <v>87</v>
      </c>
    </row>
    <row r="221" s="12" customFormat="1">
      <c r="B221" s="233"/>
      <c r="C221" s="234"/>
      <c r="D221" s="230" t="s">
        <v>221</v>
      </c>
      <c r="E221" s="235" t="s">
        <v>35</v>
      </c>
      <c r="F221" s="236" t="s">
        <v>383</v>
      </c>
      <c r="G221" s="234"/>
      <c r="H221" s="237">
        <v>14</v>
      </c>
      <c r="I221" s="238"/>
      <c r="J221" s="234"/>
      <c r="K221" s="234"/>
      <c r="L221" s="239"/>
      <c r="M221" s="240"/>
      <c r="N221" s="241"/>
      <c r="O221" s="241"/>
      <c r="P221" s="241"/>
      <c r="Q221" s="241"/>
      <c r="R221" s="241"/>
      <c r="S221" s="241"/>
      <c r="T221" s="242"/>
      <c r="AT221" s="243" t="s">
        <v>221</v>
      </c>
      <c r="AU221" s="243" t="s">
        <v>87</v>
      </c>
      <c r="AV221" s="12" t="s">
        <v>87</v>
      </c>
      <c r="AW221" s="12" t="s">
        <v>40</v>
      </c>
      <c r="AX221" s="12" t="s">
        <v>79</v>
      </c>
      <c r="AY221" s="243" t="s">
        <v>210</v>
      </c>
    </row>
    <row r="222" s="13" customFormat="1">
      <c r="B222" s="244"/>
      <c r="C222" s="245"/>
      <c r="D222" s="230" t="s">
        <v>221</v>
      </c>
      <c r="E222" s="246" t="s">
        <v>35</v>
      </c>
      <c r="F222" s="247" t="s">
        <v>225</v>
      </c>
      <c r="G222" s="245"/>
      <c r="H222" s="248">
        <v>14</v>
      </c>
      <c r="I222" s="249"/>
      <c r="J222" s="245"/>
      <c r="K222" s="245"/>
      <c r="L222" s="250"/>
      <c r="M222" s="251"/>
      <c r="N222" s="252"/>
      <c r="O222" s="252"/>
      <c r="P222" s="252"/>
      <c r="Q222" s="252"/>
      <c r="R222" s="252"/>
      <c r="S222" s="252"/>
      <c r="T222" s="253"/>
      <c r="AT222" s="254" t="s">
        <v>221</v>
      </c>
      <c r="AU222" s="254" t="s">
        <v>87</v>
      </c>
      <c r="AV222" s="13" t="s">
        <v>217</v>
      </c>
      <c r="AW222" s="13" t="s">
        <v>40</v>
      </c>
      <c r="AX222" s="13" t="s">
        <v>85</v>
      </c>
      <c r="AY222" s="254" t="s">
        <v>210</v>
      </c>
    </row>
    <row r="223" s="1" customFormat="1" ht="33.75" customHeight="1">
      <c r="B223" s="40"/>
      <c r="C223" s="218" t="s">
        <v>384</v>
      </c>
      <c r="D223" s="218" t="s">
        <v>213</v>
      </c>
      <c r="E223" s="219" t="s">
        <v>385</v>
      </c>
      <c r="F223" s="220" t="s">
        <v>386</v>
      </c>
      <c r="G223" s="221" t="s">
        <v>143</v>
      </c>
      <c r="H223" s="222">
        <v>3</v>
      </c>
      <c r="I223" s="223">
        <v>3409</v>
      </c>
      <c r="J223" s="224">
        <f>ROUND(I223*H223,2)</f>
        <v>10227</v>
      </c>
      <c r="K223" s="220" t="s">
        <v>216</v>
      </c>
      <c r="L223" s="45"/>
      <c r="M223" s="225" t="s">
        <v>35</v>
      </c>
      <c r="N223" s="226" t="s">
        <v>52</v>
      </c>
      <c r="O223" s="81"/>
      <c r="P223" s="227">
        <f>O223*H223</f>
        <v>0</v>
      </c>
      <c r="Q223" s="227">
        <v>0</v>
      </c>
      <c r="R223" s="227">
        <f>Q223*H223</f>
        <v>0</v>
      </c>
      <c r="S223" s="227">
        <v>0</v>
      </c>
      <c r="T223" s="228">
        <f>S223*H223</f>
        <v>0</v>
      </c>
      <c r="AR223" s="18" t="s">
        <v>217</v>
      </c>
      <c r="AT223" s="18" t="s">
        <v>213</v>
      </c>
      <c r="AU223" s="18" t="s">
        <v>87</v>
      </c>
      <c r="AY223" s="18" t="s">
        <v>210</v>
      </c>
      <c r="BE223" s="229">
        <f>IF(N223="základní",J223,0)</f>
        <v>0</v>
      </c>
      <c r="BF223" s="229">
        <f>IF(N223="snížená",J223,0)</f>
        <v>0</v>
      </c>
      <c r="BG223" s="229">
        <f>IF(N223="zákl. přenesená",J223,0)</f>
        <v>10227</v>
      </c>
      <c r="BH223" s="229">
        <f>IF(N223="sníž. přenesená",J223,0)</f>
        <v>0</v>
      </c>
      <c r="BI223" s="229">
        <f>IF(N223="nulová",J223,0)</f>
        <v>0</v>
      </c>
      <c r="BJ223" s="18" t="s">
        <v>217</v>
      </c>
      <c r="BK223" s="229">
        <f>ROUND(I223*H223,2)</f>
        <v>10227</v>
      </c>
      <c r="BL223" s="18" t="s">
        <v>217</v>
      </c>
      <c r="BM223" s="18" t="s">
        <v>387</v>
      </c>
    </row>
    <row r="224" s="1" customFormat="1">
      <c r="B224" s="40"/>
      <c r="C224" s="41"/>
      <c r="D224" s="230" t="s">
        <v>219</v>
      </c>
      <c r="E224" s="41"/>
      <c r="F224" s="231" t="s">
        <v>388</v>
      </c>
      <c r="G224" s="41"/>
      <c r="H224" s="41"/>
      <c r="I224" s="145"/>
      <c r="J224" s="41"/>
      <c r="K224" s="41"/>
      <c r="L224" s="45"/>
      <c r="M224" s="232"/>
      <c r="N224" s="81"/>
      <c r="O224" s="81"/>
      <c r="P224" s="81"/>
      <c r="Q224" s="81"/>
      <c r="R224" s="81"/>
      <c r="S224" s="81"/>
      <c r="T224" s="82"/>
      <c r="AT224" s="18" t="s">
        <v>219</v>
      </c>
      <c r="AU224" s="18" t="s">
        <v>87</v>
      </c>
    </row>
    <row r="225" s="1" customFormat="1" ht="45" customHeight="1">
      <c r="B225" s="40"/>
      <c r="C225" s="218" t="s">
        <v>389</v>
      </c>
      <c r="D225" s="218" t="s">
        <v>213</v>
      </c>
      <c r="E225" s="219" t="s">
        <v>390</v>
      </c>
      <c r="F225" s="220" t="s">
        <v>391</v>
      </c>
      <c r="G225" s="221" t="s">
        <v>127</v>
      </c>
      <c r="H225" s="222">
        <v>131.43000000000001</v>
      </c>
      <c r="I225" s="223">
        <v>1402</v>
      </c>
      <c r="J225" s="224">
        <f>ROUND(I225*H225,2)</f>
        <v>184264.85999999999</v>
      </c>
      <c r="K225" s="220" t="s">
        <v>216</v>
      </c>
      <c r="L225" s="45"/>
      <c r="M225" s="225" t="s">
        <v>35</v>
      </c>
      <c r="N225" s="226" t="s">
        <v>52</v>
      </c>
      <c r="O225" s="81"/>
      <c r="P225" s="227">
        <f>O225*H225</f>
        <v>0</v>
      </c>
      <c r="Q225" s="227">
        <v>0</v>
      </c>
      <c r="R225" s="227">
        <f>Q225*H225</f>
        <v>0</v>
      </c>
      <c r="S225" s="227">
        <v>0</v>
      </c>
      <c r="T225" s="228">
        <f>S225*H225</f>
        <v>0</v>
      </c>
      <c r="AR225" s="18" t="s">
        <v>217</v>
      </c>
      <c r="AT225" s="18" t="s">
        <v>213</v>
      </c>
      <c r="AU225" s="18" t="s">
        <v>87</v>
      </c>
      <c r="AY225" s="18" t="s">
        <v>210</v>
      </c>
      <c r="BE225" s="229">
        <f>IF(N225="základní",J225,0)</f>
        <v>0</v>
      </c>
      <c r="BF225" s="229">
        <f>IF(N225="snížená",J225,0)</f>
        <v>0</v>
      </c>
      <c r="BG225" s="229">
        <f>IF(N225="zákl. přenesená",J225,0)</f>
        <v>184264.85999999999</v>
      </c>
      <c r="BH225" s="229">
        <f>IF(N225="sníž. přenesená",J225,0)</f>
        <v>0</v>
      </c>
      <c r="BI225" s="229">
        <f>IF(N225="nulová",J225,0)</f>
        <v>0</v>
      </c>
      <c r="BJ225" s="18" t="s">
        <v>217</v>
      </c>
      <c r="BK225" s="229">
        <f>ROUND(I225*H225,2)</f>
        <v>184264.85999999999</v>
      </c>
      <c r="BL225" s="18" t="s">
        <v>217</v>
      </c>
      <c r="BM225" s="18" t="s">
        <v>392</v>
      </c>
    </row>
    <row r="226" s="1" customFormat="1">
      <c r="B226" s="40"/>
      <c r="C226" s="41"/>
      <c r="D226" s="230" t="s">
        <v>219</v>
      </c>
      <c r="E226" s="41"/>
      <c r="F226" s="231" t="s">
        <v>393</v>
      </c>
      <c r="G226" s="41"/>
      <c r="H226" s="41"/>
      <c r="I226" s="145"/>
      <c r="J226" s="41"/>
      <c r="K226" s="41"/>
      <c r="L226" s="45"/>
      <c r="M226" s="232"/>
      <c r="N226" s="81"/>
      <c r="O226" s="81"/>
      <c r="P226" s="81"/>
      <c r="Q226" s="81"/>
      <c r="R226" s="81"/>
      <c r="S226" s="81"/>
      <c r="T226" s="82"/>
      <c r="AT226" s="18" t="s">
        <v>219</v>
      </c>
      <c r="AU226" s="18" t="s">
        <v>87</v>
      </c>
    </row>
    <row r="227" s="1" customFormat="1">
      <c r="B227" s="40"/>
      <c r="C227" s="41"/>
      <c r="D227" s="230" t="s">
        <v>349</v>
      </c>
      <c r="E227" s="41"/>
      <c r="F227" s="231" t="s">
        <v>356</v>
      </c>
      <c r="G227" s="41"/>
      <c r="H227" s="41"/>
      <c r="I227" s="145"/>
      <c r="J227" s="41"/>
      <c r="K227" s="41"/>
      <c r="L227" s="45"/>
      <c r="M227" s="232"/>
      <c r="N227" s="81"/>
      <c r="O227" s="81"/>
      <c r="P227" s="81"/>
      <c r="Q227" s="81"/>
      <c r="R227" s="81"/>
      <c r="S227" s="81"/>
      <c r="T227" s="82"/>
      <c r="AT227" s="18" t="s">
        <v>349</v>
      </c>
      <c r="AU227" s="18" t="s">
        <v>87</v>
      </c>
    </row>
    <row r="228" s="12" customFormat="1">
      <c r="B228" s="233"/>
      <c r="C228" s="234"/>
      <c r="D228" s="230" t="s">
        <v>221</v>
      </c>
      <c r="E228" s="235" t="s">
        <v>35</v>
      </c>
      <c r="F228" s="236" t="s">
        <v>394</v>
      </c>
      <c r="G228" s="234"/>
      <c r="H228" s="237">
        <v>49.850000000000001</v>
      </c>
      <c r="I228" s="238"/>
      <c r="J228" s="234"/>
      <c r="K228" s="234"/>
      <c r="L228" s="239"/>
      <c r="M228" s="240"/>
      <c r="N228" s="241"/>
      <c r="O228" s="241"/>
      <c r="P228" s="241"/>
      <c r="Q228" s="241"/>
      <c r="R228" s="241"/>
      <c r="S228" s="241"/>
      <c r="T228" s="242"/>
      <c r="AT228" s="243" t="s">
        <v>221</v>
      </c>
      <c r="AU228" s="243" t="s">
        <v>87</v>
      </c>
      <c r="AV228" s="12" t="s">
        <v>87</v>
      </c>
      <c r="AW228" s="12" t="s">
        <v>40</v>
      </c>
      <c r="AX228" s="12" t="s">
        <v>79</v>
      </c>
      <c r="AY228" s="243" t="s">
        <v>210</v>
      </c>
    </row>
    <row r="229" s="12" customFormat="1">
      <c r="B229" s="233"/>
      <c r="C229" s="234"/>
      <c r="D229" s="230" t="s">
        <v>221</v>
      </c>
      <c r="E229" s="235" t="s">
        <v>35</v>
      </c>
      <c r="F229" s="236" t="s">
        <v>395</v>
      </c>
      <c r="G229" s="234"/>
      <c r="H229" s="237">
        <v>37.829999999999998</v>
      </c>
      <c r="I229" s="238"/>
      <c r="J229" s="234"/>
      <c r="K229" s="234"/>
      <c r="L229" s="239"/>
      <c r="M229" s="240"/>
      <c r="N229" s="241"/>
      <c r="O229" s="241"/>
      <c r="P229" s="241"/>
      <c r="Q229" s="241"/>
      <c r="R229" s="241"/>
      <c r="S229" s="241"/>
      <c r="T229" s="242"/>
      <c r="AT229" s="243" t="s">
        <v>221</v>
      </c>
      <c r="AU229" s="243" t="s">
        <v>87</v>
      </c>
      <c r="AV229" s="12" t="s">
        <v>87</v>
      </c>
      <c r="AW229" s="12" t="s">
        <v>40</v>
      </c>
      <c r="AX229" s="12" t="s">
        <v>79</v>
      </c>
      <c r="AY229" s="243" t="s">
        <v>210</v>
      </c>
    </row>
    <row r="230" s="12" customFormat="1">
      <c r="B230" s="233"/>
      <c r="C230" s="234"/>
      <c r="D230" s="230" t="s">
        <v>221</v>
      </c>
      <c r="E230" s="235" t="s">
        <v>35</v>
      </c>
      <c r="F230" s="236" t="s">
        <v>396</v>
      </c>
      <c r="G230" s="234"/>
      <c r="H230" s="237">
        <v>43.75</v>
      </c>
      <c r="I230" s="238"/>
      <c r="J230" s="234"/>
      <c r="K230" s="234"/>
      <c r="L230" s="239"/>
      <c r="M230" s="240"/>
      <c r="N230" s="241"/>
      <c r="O230" s="241"/>
      <c r="P230" s="241"/>
      <c r="Q230" s="241"/>
      <c r="R230" s="241"/>
      <c r="S230" s="241"/>
      <c r="T230" s="242"/>
      <c r="AT230" s="243" t="s">
        <v>221</v>
      </c>
      <c r="AU230" s="243" t="s">
        <v>87</v>
      </c>
      <c r="AV230" s="12" t="s">
        <v>87</v>
      </c>
      <c r="AW230" s="12" t="s">
        <v>40</v>
      </c>
      <c r="AX230" s="12" t="s">
        <v>79</v>
      </c>
      <c r="AY230" s="243" t="s">
        <v>210</v>
      </c>
    </row>
    <row r="231" s="13" customFormat="1">
      <c r="B231" s="244"/>
      <c r="C231" s="245"/>
      <c r="D231" s="230" t="s">
        <v>221</v>
      </c>
      <c r="E231" s="246" t="s">
        <v>125</v>
      </c>
      <c r="F231" s="247" t="s">
        <v>225</v>
      </c>
      <c r="G231" s="245"/>
      <c r="H231" s="248">
        <v>131.43000000000001</v>
      </c>
      <c r="I231" s="249"/>
      <c r="J231" s="245"/>
      <c r="K231" s="245"/>
      <c r="L231" s="250"/>
      <c r="M231" s="251"/>
      <c r="N231" s="252"/>
      <c r="O231" s="252"/>
      <c r="P231" s="252"/>
      <c r="Q231" s="252"/>
      <c r="R231" s="252"/>
      <c r="S231" s="252"/>
      <c r="T231" s="253"/>
      <c r="AT231" s="254" t="s">
        <v>221</v>
      </c>
      <c r="AU231" s="254" t="s">
        <v>87</v>
      </c>
      <c r="AV231" s="13" t="s">
        <v>217</v>
      </c>
      <c r="AW231" s="13" t="s">
        <v>40</v>
      </c>
      <c r="AX231" s="13" t="s">
        <v>85</v>
      </c>
      <c r="AY231" s="254" t="s">
        <v>210</v>
      </c>
    </row>
    <row r="232" s="1" customFormat="1" ht="22.5" customHeight="1">
      <c r="B232" s="40"/>
      <c r="C232" s="218" t="s">
        <v>397</v>
      </c>
      <c r="D232" s="218" t="s">
        <v>213</v>
      </c>
      <c r="E232" s="219" t="s">
        <v>398</v>
      </c>
      <c r="F232" s="220" t="s">
        <v>399</v>
      </c>
      <c r="G232" s="221" t="s">
        <v>127</v>
      </c>
      <c r="H232" s="222">
        <v>49.850000000000001</v>
      </c>
      <c r="I232" s="223">
        <v>436</v>
      </c>
      <c r="J232" s="224">
        <f>ROUND(I232*H232,2)</f>
        <v>21734.599999999999</v>
      </c>
      <c r="K232" s="220" t="s">
        <v>216</v>
      </c>
      <c r="L232" s="45"/>
      <c r="M232" s="225" t="s">
        <v>35</v>
      </c>
      <c r="N232" s="226" t="s">
        <v>52</v>
      </c>
      <c r="O232" s="81"/>
      <c r="P232" s="227">
        <f>O232*H232</f>
        <v>0</v>
      </c>
      <c r="Q232" s="227">
        <v>0</v>
      </c>
      <c r="R232" s="227">
        <f>Q232*H232</f>
        <v>0</v>
      </c>
      <c r="S232" s="227">
        <v>0</v>
      </c>
      <c r="T232" s="228">
        <f>S232*H232</f>
        <v>0</v>
      </c>
      <c r="AR232" s="18" t="s">
        <v>217</v>
      </c>
      <c r="AT232" s="18" t="s">
        <v>213</v>
      </c>
      <c r="AU232" s="18" t="s">
        <v>87</v>
      </c>
      <c r="AY232" s="18" t="s">
        <v>210</v>
      </c>
      <c r="BE232" s="229">
        <f>IF(N232="základní",J232,0)</f>
        <v>0</v>
      </c>
      <c r="BF232" s="229">
        <f>IF(N232="snížená",J232,0)</f>
        <v>0</v>
      </c>
      <c r="BG232" s="229">
        <f>IF(N232="zákl. přenesená",J232,0)</f>
        <v>21734.599999999999</v>
      </c>
      <c r="BH232" s="229">
        <f>IF(N232="sníž. přenesená",J232,0)</f>
        <v>0</v>
      </c>
      <c r="BI232" s="229">
        <f>IF(N232="nulová",J232,0)</f>
        <v>0</v>
      </c>
      <c r="BJ232" s="18" t="s">
        <v>217</v>
      </c>
      <c r="BK232" s="229">
        <f>ROUND(I232*H232,2)</f>
        <v>21734.599999999999</v>
      </c>
      <c r="BL232" s="18" t="s">
        <v>217</v>
      </c>
      <c r="BM232" s="18" t="s">
        <v>400</v>
      </c>
    </row>
    <row r="233" s="1" customFormat="1">
      <c r="B233" s="40"/>
      <c r="C233" s="41"/>
      <c r="D233" s="230" t="s">
        <v>219</v>
      </c>
      <c r="E233" s="41"/>
      <c r="F233" s="231" t="s">
        <v>401</v>
      </c>
      <c r="G233" s="41"/>
      <c r="H233" s="41"/>
      <c r="I233" s="145"/>
      <c r="J233" s="41"/>
      <c r="K233" s="41"/>
      <c r="L233" s="45"/>
      <c r="M233" s="232"/>
      <c r="N233" s="81"/>
      <c r="O233" s="81"/>
      <c r="P233" s="81"/>
      <c r="Q233" s="81"/>
      <c r="R233" s="81"/>
      <c r="S233" s="81"/>
      <c r="T233" s="82"/>
      <c r="AT233" s="18" t="s">
        <v>219</v>
      </c>
      <c r="AU233" s="18" t="s">
        <v>87</v>
      </c>
    </row>
    <row r="234" s="14" customFormat="1">
      <c r="B234" s="255"/>
      <c r="C234" s="256"/>
      <c r="D234" s="230" t="s">
        <v>221</v>
      </c>
      <c r="E234" s="257" t="s">
        <v>35</v>
      </c>
      <c r="F234" s="258" t="s">
        <v>402</v>
      </c>
      <c r="G234" s="256"/>
      <c r="H234" s="257" t="s">
        <v>35</v>
      </c>
      <c r="I234" s="259"/>
      <c r="J234" s="256"/>
      <c r="K234" s="256"/>
      <c r="L234" s="260"/>
      <c r="M234" s="261"/>
      <c r="N234" s="262"/>
      <c r="O234" s="262"/>
      <c r="P234" s="262"/>
      <c r="Q234" s="262"/>
      <c r="R234" s="262"/>
      <c r="S234" s="262"/>
      <c r="T234" s="263"/>
      <c r="AT234" s="264" t="s">
        <v>221</v>
      </c>
      <c r="AU234" s="264" t="s">
        <v>87</v>
      </c>
      <c r="AV234" s="14" t="s">
        <v>85</v>
      </c>
      <c r="AW234" s="14" t="s">
        <v>40</v>
      </c>
      <c r="AX234" s="14" t="s">
        <v>79</v>
      </c>
      <c r="AY234" s="264" t="s">
        <v>210</v>
      </c>
    </row>
    <row r="235" s="12" customFormat="1">
      <c r="B235" s="233"/>
      <c r="C235" s="234"/>
      <c r="D235" s="230" t="s">
        <v>221</v>
      </c>
      <c r="E235" s="235" t="s">
        <v>35</v>
      </c>
      <c r="F235" s="236" t="s">
        <v>403</v>
      </c>
      <c r="G235" s="234"/>
      <c r="H235" s="237">
        <v>49.850000000000001</v>
      </c>
      <c r="I235" s="238"/>
      <c r="J235" s="234"/>
      <c r="K235" s="234"/>
      <c r="L235" s="239"/>
      <c r="M235" s="240"/>
      <c r="N235" s="241"/>
      <c r="O235" s="241"/>
      <c r="P235" s="241"/>
      <c r="Q235" s="241"/>
      <c r="R235" s="241"/>
      <c r="S235" s="241"/>
      <c r="T235" s="242"/>
      <c r="AT235" s="243" t="s">
        <v>221</v>
      </c>
      <c r="AU235" s="243" t="s">
        <v>87</v>
      </c>
      <c r="AV235" s="12" t="s">
        <v>87</v>
      </c>
      <c r="AW235" s="12" t="s">
        <v>40</v>
      </c>
      <c r="AX235" s="12" t="s">
        <v>79</v>
      </c>
      <c r="AY235" s="243" t="s">
        <v>210</v>
      </c>
    </row>
    <row r="236" s="12" customFormat="1">
      <c r="B236" s="233"/>
      <c r="C236" s="234"/>
      <c r="D236" s="230" t="s">
        <v>221</v>
      </c>
      <c r="E236" s="235" t="s">
        <v>35</v>
      </c>
      <c r="F236" s="236" t="s">
        <v>404</v>
      </c>
      <c r="G236" s="234"/>
      <c r="H236" s="237">
        <v>0</v>
      </c>
      <c r="I236" s="238"/>
      <c r="J236" s="234"/>
      <c r="K236" s="234"/>
      <c r="L236" s="239"/>
      <c r="M236" s="240"/>
      <c r="N236" s="241"/>
      <c r="O236" s="241"/>
      <c r="P236" s="241"/>
      <c r="Q236" s="241"/>
      <c r="R236" s="241"/>
      <c r="S236" s="241"/>
      <c r="T236" s="242"/>
      <c r="AT236" s="243" t="s">
        <v>221</v>
      </c>
      <c r="AU236" s="243" t="s">
        <v>87</v>
      </c>
      <c r="AV236" s="12" t="s">
        <v>87</v>
      </c>
      <c r="AW236" s="12" t="s">
        <v>40</v>
      </c>
      <c r="AX236" s="12" t="s">
        <v>79</v>
      </c>
      <c r="AY236" s="243" t="s">
        <v>210</v>
      </c>
    </row>
    <row r="237" s="12" customFormat="1">
      <c r="B237" s="233"/>
      <c r="C237" s="234"/>
      <c r="D237" s="230" t="s">
        <v>221</v>
      </c>
      <c r="E237" s="235" t="s">
        <v>35</v>
      </c>
      <c r="F237" s="236" t="s">
        <v>405</v>
      </c>
      <c r="G237" s="234"/>
      <c r="H237" s="237">
        <v>0</v>
      </c>
      <c r="I237" s="238"/>
      <c r="J237" s="234"/>
      <c r="K237" s="234"/>
      <c r="L237" s="239"/>
      <c r="M237" s="240"/>
      <c r="N237" s="241"/>
      <c r="O237" s="241"/>
      <c r="P237" s="241"/>
      <c r="Q237" s="241"/>
      <c r="R237" s="241"/>
      <c r="S237" s="241"/>
      <c r="T237" s="242"/>
      <c r="AT237" s="243" t="s">
        <v>221</v>
      </c>
      <c r="AU237" s="243" t="s">
        <v>87</v>
      </c>
      <c r="AV237" s="12" t="s">
        <v>87</v>
      </c>
      <c r="AW237" s="12" t="s">
        <v>40</v>
      </c>
      <c r="AX237" s="12" t="s">
        <v>79</v>
      </c>
      <c r="AY237" s="243" t="s">
        <v>210</v>
      </c>
    </row>
    <row r="238" s="13" customFormat="1">
      <c r="B238" s="244"/>
      <c r="C238" s="245"/>
      <c r="D238" s="230" t="s">
        <v>221</v>
      </c>
      <c r="E238" s="246" t="s">
        <v>35</v>
      </c>
      <c r="F238" s="247" t="s">
        <v>225</v>
      </c>
      <c r="G238" s="245"/>
      <c r="H238" s="248">
        <v>49.850000000000001</v>
      </c>
      <c r="I238" s="249"/>
      <c r="J238" s="245"/>
      <c r="K238" s="245"/>
      <c r="L238" s="250"/>
      <c r="M238" s="251"/>
      <c r="N238" s="252"/>
      <c r="O238" s="252"/>
      <c r="P238" s="252"/>
      <c r="Q238" s="252"/>
      <c r="R238" s="252"/>
      <c r="S238" s="252"/>
      <c r="T238" s="253"/>
      <c r="AT238" s="254" t="s">
        <v>221</v>
      </c>
      <c r="AU238" s="254" t="s">
        <v>87</v>
      </c>
      <c r="AV238" s="13" t="s">
        <v>217</v>
      </c>
      <c r="AW238" s="13" t="s">
        <v>40</v>
      </c>
      <c r="AX238" s="13" t="s">
        <v>85</v>
      </c>
      <c r="AY238" s="254" t="s">
        <v>210</v>
      </c>
    </row>
    <row r="239" s="1" customFormat="1" ht="22.5" customHeight="1">
      <c r="B239" s="40"/>
      <c r="C239" s="218" t="s">
        <v>406</v>
      </c>
      <c r="D239" s="218" t="s">
        <v>213</v>
      </c>
      <c r="E239" s="219" t="s">
        <v>407</v>
      </c>
      <c r="F239" s="220" t="s">
        <v>408</v>
      </c>
      <c r="G239" s="221" t="s">
        <v>127</v>
      </c>
      <c r="H239" s="222">
        <v>48.700000000000003</v>
      </c>
      <c r="I239" s="223">
        <v>492</v>
      </c>
      <c r="J239" s="224">
        <f>ROUND(I239*H239,2)</f>
        <v>23960.400000000001</v>
      </c>
      <c r="K239" s="220" t="s">
        <v>216</v>
      </c>
      <c r="L239" s="45"/>
      <c r="M239" s="225" t="s">
        <v>35</v>
      </c>
      <c r="N239" s="226" t="s">
        <v>52</v>
      </c>
      <c r="O239" s="81"/>
      <c r="P239" s="227">
        <f>O239*H239</f>
        <v>0</v>
      </c>
      <c r="Q239" s="227">
        <v>0</v>
      </c>
      <c r="R239" s="227">
        <f>Q239*H239</f>
        <v>0</v>
      </c>
      <c r="S239" s="227">
        <v>0</v>
      </c>
      <c r="T239" s="228">
        <f>S239*H239</f>
        <v>0</v>
      </c>
      <c r="AR239" s="18" t="s">
        <v>217</v>
      </c>
      <c r="AT239" s="18" t="s">
        <v>213</v>
      </c>
      <c r="AU239" s="18" t="s">
        <v>87</v>
      </c>
      <c r="AY239" s="18" t="s">
        <v>210</v>
      </c>
      <c r="BE239" s="229">
        <f>IF(N239="základní",J239,0)</f>
        <v>0</v>
      </c>
      <c r="BF239" s="229">
        <f>IF(N239="snížená",J239,0)</f>
        <v>0</v>
      </c>
      <c r="BG239" s="229">
        <f>IF(N239="zákl. přenesená",J239,0)</f>
        <v>23960.400000000001</v>
      </c>
      <c r="BH239" s="229">
        <f>IF(N239="sníž. přenesená",J239,0)</f>
        <v>0</v>
      </c>
      <c r="BI239" s="229">
        <f>IF(N239="nulová",J239,0)</f>
        <v>0</v>
      </c>
      <c r="BJ239" s="18" t="s">
        <v>217</v>
      </c>
      <c r="BK239" s="229">
        <f>ROUND(I239*H239,2)</f>
        <v>23960.400000000001</v>
      </c>
      <c r="BL239" s="18" t="s">
        <v>217</v>
      </c>
      <c r="BM239" s="18" t="s">
        <v>409</v>
      </c>
    </row>
    <row r="240" s="1" customFormat="1">
      <c r="B240" s="40"/>
      <c r="C240" s="41"/>
      <c r="D240" s="230" t="s">
        <v>219</v>
      </c>
      <c r="E240" s="41"/>
      <c r="F240" s="231" t="s">
        <v>401</v>
      </c>
      <c r="G240" s="41"/>
      <c r="H240" s="41"/>
      <c r="I240" s="145"/>
      <c r="J240" s="41"/>
      <c r="K240" s="41"/>
      <c r="L240" s="45"/>
      <c r="M240" s="232"/>
      <c r="N240" s="81"/>
      <c r="O240" s="81"/>
      <c r="P240" s="81"/>
      <c r="Q240" s="81"/>
      <c r="R240" s="81"/>
      <c r="S240" s="81"/>
      <c r="T240" s="82"/>
      <c r="AT240" s="18" t="s">
        <v>219</v>
      </c>
      <c r="AU240" s="18" t="s">
        <v>87</v>
      </c>
    </row>
    <row r="241" s="12" customFormat="1">
      <c r="B241" s="233"/>
      <c r="C241" s="234"/>
      <c r="D241" s="230" t="s">
        <v>221</v>
      </c>
      <c r="E241" s="235" t="s">
        <v>35</v>
      </c>
      <c r="F241" s="236" t="s">
        <v>410</v>
      </c>
      <c r="G241" s="234"/>
      <c r="H241" s="237">
        <v>48.700000000000003</v>
      </c>
      <c r="I241" s="238"/>
      <c r="J241" s="234"/>
      <c r="K241" s="234"/>
      <c r="L241" s="239"/>
      <c r="M241" s="240"/>
      <c r="N241" s="241"/>
      <c r="O241" s="241"/>
      <c r="P241" s="241"/>
      <c r="Q241" s="241"/>
      <c r="R241" s="241"/>
      <c r="S241" s="241"/>
      <c r="T241" s="242"/>
      <c r="AT241" s="243" t="s">
        <v>221</v>
      </c>
      <c r="AU241" s="243" t="s">
        <v>87</v>
      </c>
      <c r="AV241" s="12" t="s">
        <v>87</v>
      </c>
      <c r="AW241" s="12" t="s">
        <v>40</v>
      </c>
      <c r="AX241" s="12" t="s">
        <v>79</v>
      </c>
      <c r="AY241" s="243" t="s">
        <v>210</v>
      </c>
    </row>
    <row r="242" s="13" customFormat="1">
      <c r="B242" s="244"/>
      <c r="C242" s="245"/>
      <c r="D242" s="230" t="s">
        <v>221</v>
      </c>
      <c r="E242" s="246" t="s">
        <v>154</v>
      </c>
      <c r="F242" s="247" t="s">
        <v>225</v>
      </c>
      <c r="G242" s="245"/>
      <c r="H242" s="248">
        <v>48.700000000000003</v>
      </c>
      <c r="I242" s="249"/>
      <c r="J242" s="245"/>
      <c r="K242" s="245"/>
      <c r="L242" s="250"/>
      <c r="M242" s="251"/>
      <c r="N242" s="252"/>
      <c r="O242" s="252"/>
      <c r="P242" s="252"/>
      <c r="Q242" s="252"/>
      <c r="R242" s="252"/>
      <c r="S242" s="252"/>
      <c r="T242" s="253"/>
      <c r="AT242" s="254" t="s">
        <v>221</v>
      </c>
      <c r="AU242" s="254" t="s">
        <v>87</v>
      </c>
      <c r="AV242" s="13" t="s">
        <v>217</v>
      </c>
      <c r="AW242" s="13" t="s">
        <v>40</v>
      </c>
      <c r="AX242" s="13" t="s">
        <v>85</v>
      </c>
      <c r="AY242" s="254" t="s">
        <v>210</v>
      </c>
    </row>
    <row r="243" s="1" customFormat="1" ht="22.5" customHeight="1">
      <c r="B243" s="40"/>
      <c r="C243" s="218" t="s">
        <v>411</v>
      </c>
      <c r="D243" s="218" t="s">
        <v>213</v>
      </c>
      <c r="E243" s="219" t="s">
        <v>412</v>
      </c>
      <c r="F243" s="220" t="s">
        <v>413</v>
      </c>
      <c r="G243" s="221" t="s">
        <v>127</v>
      </c>
      <c r="H243" s="222">
        <v>144.09</v>
      </c>
      <c r="I243" s="223">
        <v>302</v>
      </c>
      <c r="J243" s="224">
        <f>ROUND(I243*H243,2)</f>
        <v>43515.18</v>
      </c>
      <c r="K243" s="220" t="s">
        <v>216</v>
      </c>
      <c r="L243" s="45"/>
      <c r="M243" s="225" t="s">
        <v>35</v>
      </c>
      <c r="N243" s="226" t="s">
        <v>52</v>
      </c>
      <c r="O243" s="81"/>
      <c r="P243" s="227">
        <f>O243*H243</f>
        <v>0</v>
      </c>
      <c r="Q243" s="227">
        <v>0</v>
      </c>
      <c r="R243" s="227">
        <f>Q243*H243</f>
        <v>0</v>
      </c>
      <c r="S243" s="227">
        <v>0</v>
      </c>
      <c r="T243" s="228">
        <f>S243*H243</f>
        <v>0</v>
      </c>
      <c r="AR243" s="18" t="s">
        <v>217</v>
      </c>
      <c r="AT243" s="18" t="s">
        <v>213</v>
      </c>
      <c r="AU243" s="18" t="s">
        <v>87</v>
      </c>
      <c r="AY243" s="18" t="s">
        <v>210</v>
      </c>
      <c r="BE243" s="229">
        <f>IF(N243="základní",J243,0)</f>
        <v>0</v>
      </c>
      <c r="BF243" s="229">
        <f>IF(N243="snížená",J243,0)</f>
        <v>0</v>
      </c>
      <c r="BG243" s="229">
        <f>IF(N243="zákl. přenesená",J243,0)</f>
        <v>43515.18</v>
      </c>
      <c r="BH243" s="229">
        <f>IF(N243="sníž. přenesená",J243,0)</f>
        <v>0</v>
      </c>
      <c r="BI243" s="229">
        <f>IF(N243="nulová",J243,0)</f>
        <v>0</v>
      </c>
      <c r="BJ243" s="18" t="s">
        <v>217</v>
      </c>
      <c r="BK243" s="229">
        <f>ROUND(I243*H243,2)</f>
        <v>43515.18</v>
      </c>
      <c r="BL243" s="18" t="s">
        <v>217</v>
      </c>
      <c r="BM243" s="18" t="s">
        <v>414</v>
      </c>
    </row>
    <row r="244" s="1" customFormat="1">
      <c r="B244" s="40"/>
      <c r="C244" s="41"/>
      <c r="D244" s="230" t="s">
        <v>219</v>
      </c>
      <c r="E244" s="41"/>
      <c r="F244" s="231" t="s">
        <v>401</v>
      </c>
      <c r="G244" s="41"/>
      <c r="H244" s="41"/>
      <c r="I244" s="145"/>
      <c r="J244" s="41"/>
      <c r="K244" s="41"/>
      <c r="L244" s="45"/>
      <c r="M244" s="232"/>
      <c r="N244" s="81"/>
      <c r="O244" s="81"/>
      <c r="P244" s="81"/>
      <c r="Q244" s="81"/>
      <c r="R244" s="81"/>
      <c r="S244" s="81"/>
      <c r="T244" s="82"/>
      <c r="AT244" s="18" t="s">
        <v>219</v>
      </c>
      <c r="AU244" s="18" t="s">
        <v>87</v>
      </c>
    </row>
    <row r="245" s="1" customFormat="1">
      <c r="B245" s="40"/>
      <c r="C245" s="41"/>
      <c r="D245" s="230" t="s">
        <v>349</v>
      </c>
      <c r="E245" s="41"/>
      <c r="F245" s="231" t="s">
        <v>356</v>
      </c>
      <c r="G245" s="41"/>
      <c r="H245" s="41"/>
      <c r="I245" s="145"/>
      <c r="J245" s="41"/>
      <c r="K245" s="41"/>
      <c r="L245" s="45"/>
      <c r="M245" s="232"/>
      <c r="N245" s="81"/>
      <c r="O245" s="81"/>
      <c r="P245" s="81"/>
      <c r="Q245" s="81"/>
      <c r="R245" s="81"/>
      <c r="S245" s="81"/>
      <c r="T245" s="82"/>
      <c r="AT245" s="18" t="s">
        <v>349</v>
      </c>
      <c r="AU245" s="18" t="s">
        <v>87</v>
      </c>
    </row>
    <row r="246" s="12" customFormat="1">
      <c r="B246" s="233"/>
      <c r="C246" s="234"/>
      <c r="D246" s="230" t="s">
        <v>221</v>
      </c>
      <c r="E246" s="235" t="s">
        <v>35</v>
      </c>
      <c r="F246" s="236" t="s">
        <v>415</v>
      </c>
      <c r="G246" s="234"/>
      <c r="H246" s="237">
        <v>48.700000000000003</v>
      </c>
      <c r="I246" s="238"/>
      <c r="J246" s="234"/>
      <c r="K246" s="234"/>
      <c r="L246" s="239"/>
      <c r="M246" s="240"/>
      <c r="N246" s="241"/>
      <c r="O246" s="241"/>
      <c r="P246" s="241"/>
      <c r="Q246" s="241"/>
      <c r="R246" s="241"/>
      <c r="S246" s="241"/>
      <c r="T246" s="242"/>
      <c r="AT246" s="243" t="s">
        <v>221</v>
      </c>
      <c r="AU246" s="243" t="s">
        <v>87</v>
      </c>
      <c r="AV246" s="12" t="s">
        <v>87</v>
      </c>
      <c r="AW246" s="12" t="s">
        <v>40</v>
      </c>
      <c r="AX246" s="12" t="s">
        <v>79</v>
      </c>
      <c r="AY246" s="243" t="s">
        <v>210</v>
      </c>
    </row>
    <row r="247" s="12" customFormat="1">
      <c r="B247" s="233"/>
      <c r="C247" s="234"/>
      <c r="D247" s="230" t="s">
        <v>221</v>
      </c>
      <c r="E247" s="235" t="s">
        <v>35</v>
      </c>
      <c r="F247" s="236" t="s">
        <v>416</v>
      </c>
      <c r="G247" s="234"/>
      <c r="H247" s="237">
        <v>46.689999999999998</v>
      </c>
      <c r="I247" s="238"/>
      <c r="J247" s="234"/>
      <c r="K247" s="234"/>
      <c r="L247" s="239"/>
      <c r="M247" s="240"/>
      <c r="N247" s="241"/>
      <c r="O247" s="241"/>
      <c r="P247" s="241"/>
      <c r="Q247" s="241"/>
      <c r="R247" s="241"/>
      <c r="S247" s="241"/>
      <c r="T247" s="242"/>
      <c r="AT247" s="243" t="s">
        <v>221</v>
      </c>
      <c r="AU247" s="243" t="s">
        <v>87</v>
      </c>
      <c r="AV247" s="12" t="s">
        <v>87</v>
      </c>
      <c r="AW247" s="12" t="s">
        <v>40</v>
      </c>
      <c r="AX247" s="12" t="s">
        <v>79</v>
      </c>
      <c r="AY247" s="243" t="s">
        <v>210</v>
      </c>
    </row>
    <row r="248" s="12" customFormat="1">
      <c r="B248" s="233"/>
      <c r="C248" s="234"/>
      <c r="D248" s="230" t="s">
        <v>221</v>
      </c>
      <c r="E248" s="235" t="s">
        <v>35</v>
      </c>
      <c r="F248" s="236" t="s">
        <v>417</v>
      </c>
      <c r="G248" s="234"/>
      <c r="H248" s="237">
        <v>48.700000000000003</v>
      </c>
      <c r="I248" s="238"/>
      <c r="J248" s="234"/>
      <c r="K248" s="234"/>
      <c r="L248" s="239"/>
      <c r="M248" s="240"/>
      <c r="N248" s="241"/>
      <c r="O248" s="241"/>
      <c r="P248" s="241"/>
      <c r="Q248" s="241"/>
      <c r="R248" s="241"/>
      <c r="S248" s="241"/>
      <c r="T248" s="242"/>
      <c r="AT248" s="243" t="s">
        <v>221</v>
      </c>
      <c r="AU248" s="243" t="s">
        <v>87</v>
      </c>
      <c r="AV248" s="12" t="s">
        <v>87</v>
      </c>
      <c r="AW248" s="12" t="s">
        <v>40</v>
      </c>
      <c r="AX248" s="12" t="s">
        <v>79</v>
      </c>
      <c r="AY248" s="243" t="s">
        <v>210</v>
      </c>
    </row>
    <row r="249" s="13" customFormat="1">
      <c r="B249" s="244"/>
      <c r="C249" s="245"/>
      <c r="D249" s="230" t="s">
        <v>221</v>
      </c>
      <c r="E249" s="246" t="s">
        <v>157</v>
      </c>
      <c r="F249" s="247" t="s">
        <v>225</v>
      </c>
      <c r="G249" s="245"/>
      <c r="H249" s="248">
        <v>144.09</v>
      </c>
      <c r="I249" s="249"/>
      <c r="J249" s="245"/>
      <c r="K249" s="245"/>
      <c r="L249" s="250"/>
      <c r="M249" s="251"/>
      <c r="N249" s="252"/>
      <c r="O249" s="252"/>
      <c r="P249" s="252"/>
      <c r="Q249" s="252"/>
      <c r="R249" s="252"/>
      <c r="S249" s="252"/>
      <c r="T249" s="253"/>
      <c r="AT249" s="254" t="s">
        <v>221</v>
      </c>
      <c r="AU249" s="254" t="s">
        <v>87</v>
      </c>
      <c r="AV249" s="13" t="s">
        <v>217</v>
      </c>
      <c r="AW249" s="13" t="s">
        <v>40</v>
      </c>
      <c r="AX249" s="13" t="s">
        <v>85</v>
      </c>
      <c r="AY249" s="254" t="s">
        <v>210</v>
      </c>
    </row>
    <row r="250" s="1" customFormat="1" ht="22.5" customHeight="1">
      <c r="B250" s="40"/>
      <c r="C250" s="218" t="s">
        <v>418</v>
      </c>
      <c r="D250" s="218" t="s">
        <v>213</v>
      </c>
      <c r="E250" s="219" t="s">
        <v>419</v>
      </c>
      <c r="F250" s="220" t="s">
        <v>420</v>
      </c>
      <c r="G250" s="221" t="s">
        <v>127</v>
      </c>
      <c r="H250" s="222">
        <v>192.78999999999999</v>
      </c>
      <c r="I250" s="223">
        <v>52</v>
      </c>
      <c r="J250" s="224">
        <f>ROUND(I250*H250,2)</f>
        <v>10025.08</v>
      </c>
      <c r="K250" s="220" t="s">
        <v>216</v>
      </c>
      <c r="L250" s="45"/>
      <c r="M250" s="225" t="s">
        <v>35</v>
      </c>
      <c r="N250" s="226" t="s">
        <v>52</v>
      </c>
      <c r="O250" s="81"/>
      <c r="P250" s="227">
        <f>O250*H250</f>
        <v>0</v>
      </c>
      <c r="Q250" s="227">
        <v>0</v>
      </c>
      <c r="R250" s="227">
        <f>Q250*H250</f>
        <v>0</v>
      </c>
      <c r="S250" s="227">
        <v>0</v>
      </c>
      <c r="T250" s="228">
        <f>S250*H250</f>
        <v>0</v>
      </c>
      <c r="AR250" s="18" t="s">
        <v>217</v>
      </c>
      <c r="AT250" s="18" t="s">
        <v>213</v>
      </c>
      <c r="AU250" s="18" t="s">
        <v>87</v>
      </c>
      <c r="AY250" s="18" t="s">
        <v>210</v>
      </c>
      <c r="BE250" s="229">
        <f>IF(N250="základní",J250,0)</f>
        <v>0</v>
      </c>
      <c r="BF250" s="229">
        <f>IF(N250="snížená",J250,0)</f>
        <v>0</v>
      </c>
      <c r="BG250" s="229">
        <f>IF(N250="zákl. přenesená",J250,0)</f>
        <v>10025.08</v>
      </c>
      <c r="BH250" s="229">
        <f>IF(N250="sníž. přenesená",J250,0)</f>
        <v>0</v>
      </c>
      <c r="BI250" s="229">
        <f>IF(N250="nulová",J250,0)</f>
        <v>0</v>
      </c>
      <c r="BJ250" s="18" t="s">
        <v>217</v>
      </c>
      <c r="BK250" s="229">
        <f>ROUND(I250*H250,2)</f>
        <v>10025.08</v>
      </c>
      <c r="BL250" s="18" t="s">
        <v>217</v>
      </c>
      <c r="BM250" s="18" t="s">
        <v>421</v>
      </c>
    </row>
    <row r="251" s="1" customFormat="1">
      <c r="B251" s="40"/>
      <c r="C251" s="41"/>
      <c r="D251" s="230" t="s">
        <v>219</v>
      </c>
      <c r="E251" s="41"/>
      <c r="F251" s="231" t="s">
        <v>422</v>
      </c>
      <c r="G251" s="41"/>
      <c r="H251" s="41"/>
      <c r="I251" s="145"/>
      <c r="J251" s="41"/>
      <c r="K251" s="41"/>
      <c r="L251" s="45"/>
      <c r="M251" s="232"/>
      <c r="N251" s="81"/>
      <c r="O251" s="81"/>
      <c r="P251" s="81"/>
      <c r="Q251" s="81"/>
      <c r="R251" s="81"/>
      <c r="S251" s="81"/>
      <c r="T251" s="82"/>
      <c r="AT251" s="18" t="s">
        <v>219</v>
      </c>
      <c r="AU251" s="18" t="s">
        <v>87</v>
      </c>
    </row>
    <row r="252" s="1" customFormat="1">
      <c r="B252" s="40"/>
      <c r="C252" s="41"/>
      <c r="D252" s="230" t="s">
        <v>349</v>
      </c>
      <c r="E252" s="41"/>
      <c r="F252" s="231" t="s">
        <v>356</v>
      </c>
      <c r="G252" s="41"/>
      <c r="H252" s="41"/>
      <c r="I252" s="145"/>
      <c r="J252" s="41"/>
      <c r="K252" s="41"/>
      <c r="L252" s="45"/>
      <c r="M252" s="232"/>
      <c r="N252" s="81"/>
      <c r="O252" s="81"/>
      <c r="P252" s="81"/>
      <c r="Q252" s="81"/>
      <c r="R252" s="81"/>
      <c r="S252" s="81"/>
      <c r="T252" s="82"/>
      <c r="AT252" s="18" t="s">
        <v>349</v>
      </c>
      <c r="AU252" s="18" t="s">
        <v>87</v>
      </c>
    </row>
    <row r="253" s="12" customFormat="1">
      <c r="B253" s="233"/>
      <c r="C253" s="234"/>
      <c r="D253" s="230" t="s">
        <v>221</v>
      </c>
      <c r="E253" s="235" t="s">
        <v>35</v>
      </c>
      <c r="F253" s="236" t="s">
        <v>154</v>
      </c>
      <c r="G253" s="234"/>
      <c r="H253" s="237">
        <v>48.700000000000003</v>
      </c>
      <c r="I253" s="238"/>
      <c r="J253" s="234"/>
      <c r="K253" s="234"/>
      <c r="L253" s="239"/>
      <c r="M253" s="240"/>
      <c r="N253" s="241"/>
      <c r="O253" s="241"/>
      <c r="P253" s="241"/>
      <c r="Q253" s="241"/>
      <c r="R253" s="241"/>
      <c r="S253" s="241"/>
      <c r="T253" s="242"/>
      <c r="AT253" s="243" t="s">
        <v>221</v>
      </c>
      <c r="AU253" s="243" t="s">
        <v>87</v>
      </c>
      <c r="AV253" s="12" t="s">
        <v>87</v>
      </c>
      <c r="AW253" s="12" t="s">
        <v>40</v>
      </c>
      <c r="AX253" s="12" t="s">
        <v>79</v>
      </c>
      <c r="AY253" s="243" t="s">
        <v>210</v>
      </c>
    </row>
    <row r="254" s="12" customFormat="1">
      <c r="B254" s="233"/>
      <c r="C254" s="234"/>
      <c r="D254" s="230" t="s">
        <v>221</v>
      </c>
      <c r="E254" s="235" t="s">
        <v>35</v>
      </c>
      <c r="F254" s="236" t="s">
        <v>157</v>
      </c>
      <c r="G254" s="234"/>
      <c r="H254" s="237">
        <v>144.09</v>
      </c>
      <c r="I254" s="238"/>
      <c r="J254" s="234"/>
      <c r="K254" s="234"/>
      <c r="L254" s="239"/>
      <c r="M254" s="240"/>
      <c r="N254" s="241"/>
      <c r="O254" s="241"/>
      <c r="P254" s="241"/>
      <c r="Q254" s="241"/>
      <c r="R254" s="241"/>
      <c r="S254" s="241"/>
      <c r="T254" s="242"/>
      <c r="AT254" s="243" t="s">
        <v>221</v>
      </c>
      <c r="AU254" s="243" t="s">
        <v>87</v>
      </c>
      <c r="AV254" s="12" t="s">
        <v>87</v>
      </c>
      <c r="AW254" s="12" t="s">
        <v>40</v>
      </c>
      <c r="AX254" s="12" t="s">
        <v>79</v>
      </c>
      <c r="AY254" s="243" t="s">
        <v>210</v>
      </c>
    </row>
    <row r="255" s="13" customFormat="1">
      <c r="B255" s="244"/>
      <c r="C255" s="245"/>
      <c r="D255" s="230" t="s">
        <v>221</v>
      </c>
      <c r="E255" s="246" t="s">
        <v>35</v>
      </c>
      <c r="F255" s="247" t="s">
        <v>225</v>
      </c>
      <c r="G255" s="245"/>
      <c r="H255" s="248">
        <v>192.78999999999999</v>
      </c>
      <c r="I255" s="249"/>
      <c r="J255" s="245"/>
      <c r="K255" s="245"/>
      <c r="L255" s="250"/>
      <c r="M255" s="251"/>
      <c r="N255" s="252"/>
      <c r="O255" s="252"/>
      <c r="P255" s="252"/>
      <c r="Q255" s="252"/>
      <c r="R255" s="252"/>
      <c r="S255" s="252"/>
      <c r="T255" s="253"/>
      <c r="AT255" s="254" t="s">
        <v>221</v>
      </c>
      <c r="AU255" s="254" t="s">
        <v>87</v>
      </c>
      <c r="AV255" s="13" t="s">
        <v>217</v>
      </c>
      <c r="AW255" s="13" t="s">
        <v>40</v>
      </c>
      <c r="AX255" s="13" t="s">
        <v>85</v>
      </c>
      <c r="AY255" s="254" t="s">
        <v>210</v>
      </c>
    </row>
    <row r="256" s="1" customFormat="1" ht="22.5" customHeight="1">
      <c r="B256" s="40"/>
      <c r="C256" s="265" t="s">
        <v>423</v>
      </c>
      <c r="D256" s="265" t="s">
        <v>424</v>
      </c>
      <c r="E256" s="266" t="s">
        <v>425</v>
      </c>
      <c r="F256" s="267" t="s">
        <v>426</v>
      </c>
      <c r="G256" s="268" t="s">
        <v>180</v>
      </c>
      <c r="H256" s="269">
        <v>1793.4980000000001</v>
      </c>
      <c r="I256" s="270">
        <v>455</v>
      </c>
      <c r="J256" s="271">
        <f>ROUND(I256*H256,2)</f>
        <v>816041.58999999997</v>
      </c>
      <c r="K256" s="267" t="s">
        <v>216</v>
      </c>
      <c r="L256" s="272"/>
      <c r="M256" s="273" t="s">
        <v>35</v>
      </c>
      <c r="N256" s="274" t="s">
        <v>52</v>
      </c>
      <c r="O256" s="81"/>
      <c r="P256" s="227">
        <f>O256*H256</f>
        <v>0</v>
      </c>
      <c r="Q256" s="227">
        <v>1</v>
      </c>
      <c r="R256" s="227">
        <f>Q256*H256</f>
        <v>1793.4980000000001</v>
      </c>
      <c r="S256" s="227">
        <v>0</v>
      </c>
      <c r="T256" s="228">
        <f>S256*H256</f>
        <v>0</v>
      </c>
      <c r="AR256" s="18" t="s">
        <v>254</v>
      </c>
      <c r="AT256" s="18" t="s">
        <v>424</v>
      </c>
      <c r="AU256" s="18" t="s">
        <v>87</v>
      </c>
      <c r="AY256" s="18" t="s">
        <v>210</v>
      </c>
      <c r="BE256" s="229">
        <f>IF(N256="základní",J256,0)</f>
        <v>0</v>
      </c>
      <c r="BF256" s="229">
        <f>IF(N256="snížená",J256,0)</f>
        <v>0</v>
      </c>
      <c r="BG256" s="229">
        <f>IF(N256="zákl. přenesená",J256,0)</f>
        <v>816041.58999999997</v>
      </c>
      <c r="BH256" s="229">
        <f>IF(N256="sníž. přenesená",J256,0)</f>
        <v>0</v>
      </c>
      <c r="BI256" s="229">
        <f>IF(N256="nulová",J256,0)</f>
        <v>0</v>
      </c>
      <c r="BJ256" s="18" t="s">
        <v>217</v>
      </c>
      <c r="BK256" s="229">
        <f>ROUND(I256*H256,2)</f>
        <v>816041.58999999997</v>
      </c>
      <c r="BL256" s="18" t="s">
        <v>217</v>
      </c>
      <c r="BM256" s="18" t="s">
        <v>427</v>
      </c>
    </row>
    <row r="257" s="14" customFormat="1">
      <c r="B257" s="255"/>
      <c r="C257" s="256"/>
      <c r="D257" s="230" t="s">
        <v>221</v>
      </c>
      <c r="E257" s="257" t="s">
        <v>35</v>
      </c>
      <c r="F257" s="258" t="s">
        <v>428</v>
      </c>
      <c r="G257" s="256"/>
      <c r="H257" s="257" t="s">
        <v>35</v>
      </c>
      <c r="I257" s="259"/>
      <c r="J257" s="256"/>
      <c r="K257" s="256"/>
      <c r="L257" s="260"/>
      <c r="M257" s="261"/>
      <c r="N257" s="262"/>
      <c r="O257" s="262"/>
      <c r="P257" s="262"/>
      <c r="Q257" s="262"/>
      <c r="R257" s="262"/>
      <c r="S257" s="262"/>
      <c r="T257" s="263"/>
      <c r="AT257" s="264" t="s">
        <v>221</v>
      </c>
      <c r="AU257" s="264" t="s">
        <v>87</v>
      </c>
      <c r="AV257" s="14" t="s">
        <v>85</v>
      </c>
      <c r="AW257" s="14" t="s">
        <v>40</v>
      </c>
      <c r="AX257" s="14" t="s">
        <v>79</v>
      </c>
      <c r="AY257" s="264" t="s">
        <v>210</v>
      </c>
    </row>
    <row r="258" s="12" customFormat="1">
      <c r="B258" s="233"/>
      <c r="C258" s="234"/>
      <c r="D258" s="230" t="s">
        <v>221</v>
      </c>
      <c r="E258" s="235" t="s">
        <v>35</v>
      </c>
      <c r="F258" s="236" t="s">
        <v>429</v>
      </c>
      <c r="G258" s="234"/>
      <c r="H258" s="237">
        <v>1440.306</v>
      </c>
      <c r="I258" s="238"/>
      <c r="J258" s="234"/>
      <c r="K258" s="234"/>
      <c r="L258" s="239"/>
      <c r="M258" s="240"/>
      <c r="N258" s="241"/>
      <c r="O258" s="241"/>
      <c r="P258" s="241"/>
      <c r="Q258" s="241"/>
      <c r="R258" s="241"/>
      <c r="S258" s="241"/>
      <c r="T258" s="242"/>
      <c r="AT258" s="243" t="s">
        <v>221</v>
      </c>
      <c r="AU258" s="243" t="s">
        <v>87</v>
      </c>
      <c r="AV258" s="12" t="s">
        <v>87</v>
      </c>
      <c r="AW258" s="12" t="s">
        <v>40</v>
      </c>
      <c r="AX258" s="12" t="s">
        <v>79</v>
      </c>
      <c r="AY258" s="243" t="s">
        <v>210</v>
      </c>
    </row>
    <row r="259" s="14" customFormat="1">
      <c r="B259" s="255"/>
      <c r="C259" s="256"/>
      <c r="D259" s="230" t="s">
        <v>221</v>
      </c>
      <c r="E259" s="257" t="s">
        <v>35</v>
      </c>
      <c r="F259" s="258" t="s">
        <v>430</v>
      </c>
      <c r="G259" s="256"/>
      <c r="H259" s="257" t="s">
        <v>35</v>
      </c>
      <c r="I259" s="259"/>
      <c r="J259" s="256"/>
      <c r="K259" s="256"/>
      <c r="L259" s="260"/>
      <c r="M259" s="261"/>
      <c r="N259" s="262"/>
      <c r="O259" s="262"/>
      <c r="P259" s="262"/>
      <c r="Q259" s="262"/>
      <c r="R259" s="262"/>
      <c r="S259" s="262"/>
      <c r="T259" s="263"/>
      <c r="AT259" s="264" t="s">
        <v>221</v>
      </c>
      <c r="AU259" s="264" t="s">
        <v>87</v>
      </c>
      <c r="AV259" s="14" t="s">
        <v>85</v>
      </c>
      <c r="AW259" s="14" t="s">
        <v>40</v>
      </c>
      <c r="AX259" s="14" t="s">
        <v>79</v>
      </c>
      <c r="AY259" s="264" t="s">
        <v>210</v>
      </c>
    </row>
    <row r="260" s="12" customFormat="1">
      <c r="B260" s="233"/>
      <c r="C260" s="234"/>
      <c r="D260" s="230" t="s">
        <v>221</v>
      </c>
      <c r="E260" s="235" t="s">
        <v>35</v>
      </c>
      <c r="F260" s="236" t="s">
        <v>431</v>
      </c>
      <c r="G260" s="234"/>
      <c r="H260" s="237">
        <v>264</v>
      </c>
      <c r="I260" s="238"/>
      <c r="J260" s="234"/>
      <c r="K260" s="234"/>
      <c r="L260" s="239"/>
      <c r="M260" s="240"/>
      <c r="N260" s="241"/>
      <c r="O260" s="241"/>
      <c r="P260" s="241"/>
      <c r="Q260" s="241"/>
      <c r="R260" s="241"/>
      <c r="S260" s="241"/>
      <c r="T260" s="242"/>
      <c r="AT260" s="243" t="s">
        <v>221</v>
      </c>
      <c r="AU260" s="243" t="s">
        <v>87</v>
      </c>
      <c r="AV260" s="12" t="s">
        <v>87</v>
      </c>
      <c r="AW260" s="12" t="s">
        <v>40</v>
      </c>
      <c r="AX260" s="12" t="s">
        <v>79</v>
      </c>
      <c r="AY260" s="243" t="s">
        <v>210</v>
      </c>
    </row>
    <row r="261" s="14" customFormat="1">
      <c r="B261" s="255"/>
      <c r="C261" s="256"/>
      <c r="D261" s="230" t="s">
        <v>221</v>
      </c>
      <c r="E261" s="257" t="s">
        <v>35</v>
      </c>
      <c r="F261" s="258" t="s">
        <v>432</v>
      </c>
      <c r="G261" s="256"/>
      <c r="H261" s="257" t="s">
        <v>35</v>
      </c>
      <c r="I261" s="259"/>
      <c r="J261" s="256"/>
      <c r="K261" s="256"/>
      <c r="L261" s="260"/>
      <c r="M261" s="261"/>
      <c r="N261" s="262"/>
      <c r="O261" s="262"/>
      <c r="P261" s="262"/>
      <c r="Q261" s="262"/>
      <c r="R261" s="262"/>
      <c r="S261" s="262"/>
      <c r="T261" s="263"/>
      <c r="AT261" s="264" t="s">
        <v>221</v>
      </c>
      <c r="AU261" s="264" t="s">
        <v>87</v>
      </c>
      <c r="AV261" s="14" t="s">
        <v>85</v>
      </c>
      <c r="AW261" s="14" t="s">
        <v>40</v>
      </c>
      <c r="AX261" s="14" t="s">
        <v>79</v>
      </c>
      <c r="AY261" s="264" t="s">
        <v>210</v>
      </c>
    </row>
    <row r="262" s="12" customFormat="1">
      <c r="B262" s="233"/>
      <c r="C262" s="234"/>
      <c r="D262" s="230" t="s">
        <v>221</v>
      </c>
      <c r="E262" s="235" t="s">
        <v>35</v>
      </c>
      <c r="F262" s="236" t="s">
        <v>433</v>
      </c>
      <c r="G262" s="234"/>
      <c r="H262" s="237">
        <v>89.191999999999993</v>
      </c>
      <c r="I262" s="238"/>
      <c r="J262" s="234"/>
      <c r="K262" s="234"/>
      <c r="L262" s="239"/>
      <c r="M262" s="240"/>
      <c r="N262" s="241"/>
      <c r="O262" s="241"/>
      <c r="P262" s="241"/>
      <c r="Q262" s="241"/>
      <c r="R262" s="241"/>
      <c r="S262" s="241"/>
      <c r="T262" s="242"/>
      <c r="AT262" s="243" t="s">
        <v>221</v>
      </c>
      <c r="AU262" s="243" t="s">
        <v>87</v>
      </c>
      <c r="AV262" s="12" t="s">
        <v>87</v>
      </c>
      <c r="AW262" s="12" t="s">
        <v>40</v>
      </c>
      <c r="AX262" s="12" t="s">
        <v>79</v>
      </c>
      <c r="AY262" s="243" t="s">
        <v>210</v>
      </c>
    </row>
    <row r="263" s="13" customFormat="1">
      <c r="B263" s="244"/>
      <c r="C263" s="245"/>
      <c r="D263" s="230" t="s">
        <v>221</v>
      </c>
      <c r="E263" s="246" t="s">
        <v>35</v>
      </c>
      <c r="F263" s="247" t="s">
        <v>225</v>
      </c>
      <c r="G263" s="245"/>
      <c r="H263" s="248">
        <v>1793.4980000000001</v>
      </c>
      <c r="I263" s="249"/>
      <c r="J263" s="245"/>
      <c r="K263" s="245"/>
      <c r="L263" s="250"/>
      <c r="M263" s="251"/>
      <c r="N263" s="252"/>
      <c r="O263" s="252"/>
      <c r="P263" s="252"/>
      <c r="Q263" s="252"/>
      <c r="R263" s="252"/>
      <c r="S263" s="252"/>
      <c r="T263" s="253"/>
      <c r="AT263" s="254" t="s">
        <v>221</v>
      </c>
      <c r="AU263" s="254" t="s">
        <v>87</v>
      </c>
      <c r="AV263" s="13" t="s">
        <v>217</v>
      </c>
      <c r="AW263" s="13" t="s">
        <v>40</v>
      </c>
      <c r="AX263" s="13" t="s">
        <v>85</v>
      </c>
      <c r="AY263" s="254" t="s">
        <v>210</v>
      </c>
    </row>
    <row r="264" s="1" customFormat="1" ht="22.5" customHeight="1">
      <c r="B264" s="40"/>
      <c r="C264" s="265" t="s">
        <v>434</v>
      </c>
      <c r="D264" s="265" t="s">
        <v>424</v>
      </c>
      <c r="E264" s="266" t="s">
        <v>435</v>
      </c>
      <c r="F264" s="267" t="s">
        <v>436</v>
      </c>
      <c r="G264" s="268" t="s">
        <v>180</v>
      </c>
      <c r="H264" s="269">
        <v>58.892000000000003</v>
      </c>
      <c r="I264" s="270">
        <v>559</v>
      </c>
      <c r="J264" s="271">
        <f>ROUND(I264*H264,2)</f>
        <v>32920.629999999997</v>
      </c>
      <c r="K264" s="267" t="s">
        <v>216</v>
      </c>
      <c r="L264" s="272"/>
      <c r="M264" s="273" t="s">
        <v>35</v>
      </c>
      <c r="N264" s="274" t="s">
        <v>52</v>
      </c>
      <c r="O264" s="81"/>
      <c r="P264" s="227">
        <f>O264*H264</f>
        <v>0</v>
      </c>
      <c r="Q264" s="227">
        <v>1</v>
      </c>
      <c r="R264" s="227">
        <f>Q264*H264</f>
        <v>58.892000000000003</v>
      </c>
      <c r="S264" s="227">
        <v>0</v>
      </c>
      <c r="T264" s="228">
        <f>S264*H264</f>
        <v>0</v>
      </c>
      <c r="AR264" s="18" t="s">
        <v>254</v>
      </c>
      <c r="AT264" s="18" t="s">
        <v>424</v>
      </c>
      <c r="AU264" s="18" t="s">
        <v>87</v>
      </c>
      <c r="AY264" s="18" t="s">
        <v>210</v>
      </c>
      <c r="BE264" s="229">
        <f>IF(N264="základní",J264,0)</f>
        <v>0</v>
      </c>
      <c r="BF264" s="229">
        <f>IF(N264="snížená",J264,0)</f>
        <v>0</v>
      </c>
      <c r="BG264" s="229">
        <f>IF(N264="zákl. přenesená",J264,0)</f>
        <v>32920.629999999997</v>
      </c>
      <c r="BH264" s="229">
        <f>IF(N264="sníž. přenesená",J264,0)</f>
        <v>0</v>
      </c>
      <c r="BI264" s="229">
        <f>IF(N264="nulová",J264,0)</f>
        <v>0</v>
      </c>
      <c r="BJ264" s="18" t="s">
        <v>217</v>
      </c>
      <c r="BK264" s="229">
        <f>ROUND(I264*H264,2)</f>
        <v>32920.629999999997</v>
      </c>
      <c r="BL264" s="18" t="s">
        <v>217</v>
      </c>
      <c r="BM264" s="18" t="s">
        <v>437</v>
      </c>
    </row>
    <row r="265" s="12" customFormat="1">
      <c r="B265" s="233"/>
      <c r="C265" s="234"/>
      <c r="D265" s="230" t="s">
        <v>221</v>
      </c>
      <c r="E265" s="235" t="s">
        <v>35</v>
      </c>
      <c r="F265" s="236" t="s">
        <v>438</v>
      </c>
      <c r="G265" s="234"/>
      <c r="H265" s="237">
        <v>58.892000000000003</v>
      </c>
      <c r="I265" s="238"/>
      <c r="J265" s="234"/>
      <c r="K265" s="234"/>
      <c r="L265" s="239"/>
      <c r="M265" s="240"/>
      <c r="N265" s="241"/>
      <c r="O265" s="241"/>
      <c r="P265" s="241"/>
      <c r="Q265" s="241"/>
      <c r="R265" s="241"/>
      <c r="S265" s="241"/>
      <c r="T265" s="242"/>
      <c r="AT265" s="243" t="s">
        <v>221</v>
      </c>
      <c r="AU265" s="243" t="s">
        <v>87</v>
      </c>
      <c r="AV265" s="12" t="s">
        <v>87</v>
      </c>
      <c r="AW265" s="12" t="s">
        <v>40</v>
      </c>
      <c r="AX265" s="12" t="s">
        <v>79</v>
      </c>
      <c r="AY265" s="243" t="s">
        <v>210</v>
      </c>
    </row>
    <row r="266" s="13" customFormat="1">
      <c r="B266" s="244"/>
      <c r="C266" s="245"/>
      <c r="D266" s="230" t="s">
        <v>221</v>
      </c>
      <c r="E266" s="246" t="s">
        <v>35</v>
      </c>
      <c r="F266" s="247" t="s">
        <v>225</v>
      </c>
      <c r="G266" s="245"/>
      <c r="H266" s="248">
        <v>58.892000000000003</v>
      </c>
      <c r="I266" s="249"/>
      <c r="J266" s="245"/>
      <c r="K266" s="245"/>
      <c r="L266" s="250"/>
      <c r="M266" s="251"/>
      <c r="N266" s="252"/>
      <c r="O266" s="252"/>
      <c r="P266" s="252"/>
      <c r="Q266" s="252"/>
      <c r="R266" s="252"/>
      <c r="S266" s="252"/>
      <c r="T266" s="253"/>
      <c r="AT266" s="254" t="s">
        <v>221</v>
      </c>
      <c r="AU266" s="254" t="s">
        <v>87</v>
      </c>
      <c r="AV266" s="13" t="s">
        <v>217</v>
      </c>
      <c r="AW266" s="13" t="s">
        <v>40</v>
      </c>
      <c r="AX266" s="13" t="s">
        <v>85</v>
      </c>
      <c r="AY266" s="254" t="s">
        <v>210</v>
      </c>
    </row>
    <row r="267" s="1" customFormat="1" ht="22.5" customHeight="1">
      <c r="B267" s="40"/>
      <c r="C267" s="265" t="s">
        <v>439</v>
      </c>
      <c r="D267" s="265" t="s">
        <v>424</v>
      </c>
      <c r="E267" s="266" t="s">
        <v>440</v>
      </c>
      <c r="F267" s="267" t="s">
        <v>441</v>
      </c>
      <c r="G267" s="268" t="s">
        <v>135</v>
      </c>
      <c r="H267" s="269">
        <v>17.050999999999998</v>
      </c>
      <c r="I267" s="270">
        <v>26244</v>
      </c>
      <c r="J267" s="271">
        <f>ROUND(I267*H267,2)</f>
        <v>447486.44</v>
      </c>
      <c r="K267" s="267" t="s">
        <v>216</v>
      </c>
      <c r="L267" s="272"/>
      <c r="M267" s="273" t="s">
        <v>35</v>
      </c>
      <c r="N267" s="274" t="s">
        <v>52</v>
      </c>
      <c r="O267" s="81"/>
      <c r="P267" s="227">
        <f>O267*H267</f>
        <v>0</v>
      </c>
      <c r="Q267" s="227">
        <v>0.95499999999999996</v>
      </c>
      <c r="R267" s="227">
        <f>Q267*H267</f>
        <v>16.283704999999998</v>
      </c>
      <c r="S267" s="227">
        <v>0</v>
      </c>
      <c r="T267" s="228">
        <f>S267*H267</f>
        <v>0</v>
      </c>
      <c r="AR267" s="18" t="s">
        <v>254</v>
      </c>
      <c r="AT267" s="18" t="s">
        <v>424</v>
      </c>
      <c r="AU267" s="18" t="s">
        <v>87</v>
      </c>
      <c r="AY267" s="18" t="s">
        <v>210</v>
      </c>
      <c r="BE267" s="229">
        <f>IF(N267="základní",J267,0)</f>
        <v>0</v>
      </c>
      <c r="BF267" s="229">
        <f>IF(N267="snížená",J267,0)</f>
        <v>0</v>
      </c>
      <c r="BG267" s="229">
        <f>IF(N267="zákl. přenesená",J267,0)</f>
        <v>447486.44</v>
      </c>
      <c r="BH267" s="229">
        <f>IF(N267="sníž. přenesená",J267,0)</f>
        <v>0</v>
      </c>
      <c r="BI267" s="229">
        <f>IF(N267="nulová",J267,0)</f>
        <v>0</v>
      </c>
      <c r="BJ267" s="18" t="s">
        <v>217</v>
      </c>
      <c r="BK267" s="229">
        <f>ROUND(I267*H267,2)</f>
        <v>447486.44</v>
      </c>
      <c r="BL267" s="18" t="s">
        <v>217</v>
      </c>
      <c r="BM267" s="18" t="s">
        <v>442</v>
      </c>
    </row>
    <row r="268" s="12" customFormat="1">
      <c r="B268" s="233"/>
      <c r="C268" s="234"/>
      <c r="D268" s="230" t="s">
        <v>221</v>
      </c>
      <c r="E268" s="235" t="s">
        <v>35</v>
      </c>
      <c r="F268" s="236" t="s">
        <v>443</v>
      </c>
      <c r="G268" s="234"/>
      <c r="H268" s="237">
        <v>6.5300000000000002</v>
      </c>
      <c r="I268" s="238"/>
      <c r="J268" s="234"/>
      <c r="K268" s="234"/>
      <c r="L268" s="239"/>
      <c r="M268" s="240"/>
      <c r="N268" s="241"/>
      <c r="O268" s="241"/>
      <c r="P268" s="241"/>
      <c r="Q268" s="241"/>
      <c r="R268" s="241"/>
      <c r="S268" s="241"/>
      <c r="T268" s="242"/>
      <c r="AT268" s="243" t="s">
        <v>221</v>
      </c>
      <c r="AU268" s="243" t="s">
        <v>87</v>
      </c>
      <c r="AV268" s="12" t="s">
        <v>87</v>
      </c>
      <c r="AW268" s="12" t="s">
        <v>40</v>
      </c>
      <c r="AX268" s="12" t="s">
        <v>79</v>
      </c>
      <c r="AY268" s="243" t="s">
        <v>210</v>
      </c>
    </row>
    <row r="269" s="12" customFormat="1">
      <c r="B269" s="233"/>
      <c r="C269" s="234"/>
      <c r="D269" s="230" t="s">
        <v>221</v>
      </c>
      <c r="E269" s="235" t="s">
        <v>35</v>
      </c>
      <c r="F269" s="236" t="s">
        <v>444</v>
      </c>
      <c r="G269" s="234"/>
      <c r="H269" s="237">
        <v>4.9980000000000002</v>
      </c>
      <c r="I269" s="238"/>
      <c r="J269" s="234"/>
      <c r="K269" s="234"/>
      <c r="L269" s="239"/>
      <c r="M269" s="240"/>
      <c r="N269" s="241"/>
      <c r="O269" s="241"/>
      <c r="P269" s="241"/>
      <c r="Q269" s="241"/>
      <c r="R269" s="241"/>
      <c r="S269" s="241"/>
      <c r="T269" s="242"/>
      <c r="AT269" s="243" t="s">
        <v>221</v>
      </c>
      <c r="AU269" s="243" t="s">
        <v>87</v>
      </c>
      <c r="AV269" s="12" t="s">
        <v>87</v>
      </c>
      <c r="AW269" s="12" t="s">
        <v>40</v>
      </c>
      <c r="AX269" s="12" t="s">
        <v>79</v>
      </c>
      <c r="AY269" s="243" t="s">
        <v>210</v>
      </c>
    </row>
    <row r="270" s="12" customFormat="1">
      <c r="B270" s="233"/>
      <c r="C270" s="234"/>
      <c r="D270" s="230" t="s">
        <v>221</v>
      </c>
      <c r="E270" s="235" t="s">
        <v>35</v>
      </c>
      <c r="F270" s="236" t="s">
        <v>445</v>
      </c>
      <c r="G270" s="234"/>
      <c r="H270" s="237">
        <v>5.5229999999999997</v>
      </c>
      <c r="I270" s="238"/>
      <c r="J270" s="234"/>
      <c r="K270" s="234"/>
      <c r="L270" s="239"/>
      <c r="M270" s="240"/>
      <c r="N270" s="241"/>
      <c r="O270" s="241"/>
      <c r="P270" s="241"/>
      <c r="Q270" s="241"/>
      <c r="R270" s="241"/>
      <c r="S270" s="241"/>
      <c r="T270" s="242"/>
      <c r="AT270" s="243" t="s">
        <v>221</v>
      </c>
      <c r="AU270" s="243" t="s">
        <v>87</v>
      </c>
      <c r="AV270" s="12" t="s">
        <v>87</v>
      </c>
      <c r="AW270" s="12" t="s">
        <v>40</v>
      </c>
      <c r="AX270" s="12" t="s">
        <v>79</v>
      </c>
      <c r="AY270" s="243" t="s">
        <v>210</v>
      </c>
    </row>
    <row r="271" s="14" customFormat="1">
      <c r="B271" s="255"/>
      <c r="C271" s="256"/>
      <c r="D271" s="230" t="s">
        <v>221</v>
      </c>
      <c r="E271" s="257" t="s">
        <v>35</v>
      </c>
      <c r="F271" s="258" t="s">
        <v>446</v>
      </c>
      <c r="G271" s="256"/>
      <c r="H271" s="257" t="s">
        <v>35</v>
      </c>
      <c r="I271" s="259"/>
      <c r="J271" s="256"/>
      <c r="K271" s="256"/>
      <c r="L271" s="260"/>
      <c r="M271" s="261"/>
      <c r="N271" s="262"/>
      <c r="O271" s="262"/>
      <c r="P271" s="262"/>
      <c r="Q271" s="262"/>
      <c r="R271" s="262"/>
      <c r="S271" s="262"/>
      <c r="T271" s="263"/>
      <c r="AT271" s="264" t="s">
        <v>221</v>
      </c>
      <c r="AU271" s="264" t="s">
        <v>87</v>
      </c>
      <c r="AV271" s="14" t="s">
        <v>85</v>
      </c>
      <c r="AW271" s="14" t="s">
        <v>40</v>
      </c>
      <c r="AX271" s="14" t="s">
        <v>79</v>
      </c>
      <c r="AY271" s="264" t="s">
        <v>210</v>
      </c>
    </row>
    <row r="272" s="13" customFormat="1">
      <c r="B272" s="244"/>
      <c r="C272" s="245"/>
      <c r="D272" s="230" t="s">
        <v>221</v>
      </c>
      <c r="E272" s="246" t="s">
        <v>35</v>
      </c>
      <c r="F272" s="247" t="s">
        <v>225</v>
      </c>
      <c r="G272" s="245"/>
      <c r="H272" s="248">
        <v>17.050999999999998</v>
      </c>
      <c r="I272" s="249"/>
      <c r="J272" s="245"/>
      <c r="K272" s="245"/>
      <c r="L272" s="250"/>
      <c r="M272" s="251"/>
      <c r="N272" s="252"/>
      <c r="O272" s="252"/>
      <c r="P272" s="252"/>
      <c r="Q272" s="252"/>
      <c r="R272" s="252"/>
      <c r="S272" s="252"/>
      <c r="T272" s="253"/>
      <c r="AT272" s="254" t="s">
        <v>221</v>
      </c>
      <c r="AU272" s="254" t="s">
        <v>87</v>
      </c>
      <c r="AV272" s="13" t="s">
        <v>217</v>
      </c>
      <c r="AW272" s="13" t="s">
        <v>40</v>
      </c>
      <c r="AX272" s="13" t="s">
        <v>85</v>
      </c>
      <c r="AY272" s="254" t="s">
        <v>210</v>
      </c>
    </row>
    <row r="273" s="1" customFormat="1" ht="22.5" customHeight="1">
      <c r="B273" s="40"/>
      <c r="C273" s="265" t="s">
        <v>447</v>
      </c>
      <c r="D273" s="265" t="s">
        <v>424</v>
      </c>
      <c r="E273" s="266" t="s">
        <v>448</v>
      </c>
      <c r="F273" s="267" t="s">
        <v>449</v>
      </c>
      <c r="G273" s="268" t="s">
        <v>143</v>
      </c>
      <c r="H273" s="269">
        <v>18</v>
      </c>
      <c r="I273" s="270">
        <v>2732</v>
      </c>
      <c r="J273" s="271">
        <f>ROUND(I273*H273,2)</f>
        <v>49176</v>
      </c>
      <c r="K273" s="267" t="s">
        <v>216</v>
      </c>
      <c r="L273" s="272"/>
      <c r="M273" s="273" t="s">
        <v>35</v>
      </c>
      <c r="N273" s="274" t="s">
        <v>52</v>
      </c>
      <c r="O273" s="81"/>
      <c r="P273" s="227">
        <f>O273*H273</f>
        <v>0</v>
      </c>
      <c r="Q273" s="227">
        <v>0.099040000000000003</v>
      </c>
      <c r="R273" s="227">
        <f>Q273*H273</f>
        <v>1.7827200000000001</v>
      </c>
      <c r="S273" s="227">
        <v>0</v>
      </c>
      <c r="T273" s="228">
        <f>S273*H273</f>
        <v>0</v>
      </c>
      <c r="AR273" s="18" t="s">
        <v>254</v>
      </c>
      <c r="AT273" s="18" t="s">
        <v>424</v>
      </c>
      <c r="AU273" s="18" t="s">
        <v>87</v>
      </c>
      <c r="AY273" s="18" t="s">
        <v>210</v>
      </c>
      <c r="BE273" s="229">
        <f>IF(N273="základní",J273,0)</f>
        <v>0</v>
      </c>
      <c r="BF273" s="229">
        <f>IF(N273="snížená",J273,0)</f>
        <v>0</v>
      </c>
      <c r="BG273" s="229">
        <f>IF(N273="zákl. přenesená",J273,0)</f>
        <v>49176</v>
      </c>
      <c r="BH273" s="229">
        <f>IF(N273="sníž. přenesená",J273,0)</f>
        <v>0</v>
      </c>
      <c r="BI273" s="229">
        <f>IF(N273="nulová",J273,0)</f>
        <v>0</v>
      </c>
      <c r="BJ273" s="18" t="s">
        <v>217</v>
      </c>
      <c r="BK273" s="229">
        <f>ROUND(I273*H273,2)</f>
        <v>49176</v>
      </c>
      <c r="BL273" s="18" t="s">
        <v>217</v>
      </c>
      <c r="BM273" s="18" t="s">
        <v>450</v>
      </c>
    </row>
    <row r="274" s="12" customFormat="1">
      <c r="B274" s="233"/>
      <c r="C274" s="234"/>
      <c r="D274" s="230" t="s">
        <v>221</v>
      </c>
      <c r="E274" s="235" t="s">
        <v>35</v>
      </c>
      <c r="F274" s="236" t="s">
        <v>451</v>
      </c>
      <c r="G274" s="234"/>
      <c r="H274" s="237">
        <v>6</v>
      </c>
      <c r="I274" s="238"/>
      <c r="J274" s="234"/>
      <c r="K274" s="234"/>
      <c r="L274" s="239"/>
      <c r="M274" s="240"/>
      <c r="N274" s="241"/>
      <c r="O274" s="241"/>
      <c r="P274" s="241"/>
      <c r="Q274" s="241"/>
      <c r="R274" s="241"/>
      <c r="S274" s="241"/>
      <c r="T274" s="242"/>
      <c r="AT274" s="243" t="s">
        <v>221</v>
      </c>
      <c r="AU274" s="243" t="s">
        <v>87</v>
      </c>
      <c r="AV274" s="12" t="s">
        <v>87</v>
      </c>
      <c r="AW274" s="12" t="s">
        <v>40</v>
      </c>
      <c r="AX274" s="12" t="s">
        <v>79</v>
      </c>
      <c r="AY274" s="243" t="s">
        <v>210</v>
      </c>
    </row>
    <row r="275" s="12" customFormat="1">
      <c r="B275" s="233"/>
      <c r="C275" s="234"/>
      <c r="D275" s="230" t="s">
        <v>221</v>
      </c>
      <c r="E275" s="235" t="s">
        <v>35</v>
      </c>
      <c r="F275" s="236" t="s">
        <v>452</v>
      </c>
      <c r="G275" s="234"/>
      <c r="H275" s="237">
        <v>6</v>
      </c>
      <c r="I275" s="238"/>
      <c r="J275" s="234"/>
      <c r="K275" s="234"/>
      <c r="L275" s="239"/>
      <c r="M275" s="240"/>
      <c r="N275" s="241"/>
      <c r="O275" s="241"/>
      <c r="P275" s="241"/>
      <c r="Q275" s="241"/>
      <c r="R275" s="241"/>
      <c r="S275" s="241"/>
      <c r="T275" s="242"/>
      <c r="AT275" s="243" t="s">
        <v>221</v>
      </c>
      <c r="AU275" s="243" t="s">
        <v>87</v>
      </c>
      <c r="AV275" s="12" t="s">
        <v>87</v>
      </c>
      <c r="AW275" s="12" t="s">
        <v>40</v>
      </c>
      <c r="AX275" s="12" t="s">
        <v>79</v>
      </c>
      <c r="AY275" s="243" t="s">
        <v>210</v>
      </c>
    </row>
    <row r="276" s="12" customFormat="1">
      <c r="B276" s="233"/>
      <c r="C276" s="234"/>
      <c r="D276" s="230" t="s">
        <v>221</v>
      </c>
      <c r="E276" s="235" t="s">
        <v>35</v>
      </c>
      <c r="F276" s="236" t="s">
        <v>453</v>
      </c>
      <c r="G276" s="234"/>
      <c r="H276" s="237">
        <v>6</v>
      </c>
      <c r="I276" s="238"/>
      <c r="J276" s="234"/>
      <c r="K276" s="234"/>
      <c r="L276" s="239"/>
      <c r="M276" s="240"/>
      <c r="N276" s="241"/>
      <c r="O276" s="241"/>
      <c r="P276" s="241"/>
      <c r="Q276" s="241"/>
      <c r="R276" s="241"/>
      <c r="S276" s="241"/>
      <c r="T276" s="242"/>
      <c r="AT276" s="243" t="s">
        <v>221</v>
      </c>
      <c r="AU276" s="243" t="s">
        <v>87</v>
      </c>
      <c r="AV276" s="12" t="s">
        <v>87</v>
      </c>
      <c r="AW276" s="12" t="s">
        <v>40</v>
      </c>
      <c r="AX276" s="12" t="s">
        <v>79</v>
      </c>
      <c r="AY276" s="243" t="s">
        <v>210</v>
      </c>
    </row>
    <row r="277" s="13" customFormat="1">
      <c r="B277" s="244"/>
      <c r="C277" s="245"/>
      <c r="D277" s="230" t="s">
        <v>221</v>
      </c>
      <c r="E277" s="246" t="s">
        <v>35</v>
      </c>
      <c r="F277" s="247" t="s">
        <v>225</v>
      </c>
      <c r="G277" s="245"/>
      <c r="H277" s="248">
        <v>18</v>
      </c>
      <c r="I277" s="249"/>
      <c r="J277" s="245"/>
      <c r="K277" s="245"/>
      <c r="L277" s="250"/>
      <c r="M277" s="251"/>
      <c r="N277" s="252"/>
      <c r="O277" s="252"/>
      <c r="P277" s="252"/>
      <c r="Q277" s="252"/>
      <c r="R277" s="252"/>
      <c r="S277" s="252"/>
      <c r="T277" s="253"/>
      <c r="AT277" s="254" t="s">
        <v>221</v>
      </c>
      <c r="AU277" s="254" t="s">
        <v>87</v>
      </c>
      <c r="AV277" s="13" t="s">
        <v>217</v>
      </c>
      <c r="AW277" s="13" t="s">
        <v>40</v>
      </c>
      <c r="AX277" s="13" t="s">
        <v>85</v>
      </c>
      <c r="AY277" s="254" t="s">
        <v>210</v>
      </c>
    </row>
    <row r="278" s="1" customFormat="1" ht="22.5" customHeight="1">
      <c r="B278" s="40"/>
      <c r="C278" s="265" t="s">
        <v>454</v>
      </c>
      <c r="D278" s="265" t="s">
        <v>424</v>
      </c>
      <c r="E278" s="266" t="s">
        <v>455</v>
      </c>
      <c r="F278" s="267" t="s">
        <v>456</v>
      </c>
      <c r="G278" s="268" t="s">
        <v>143</v>
      </c>
      <c r="H278" s="269">
        <v>15</v>
      </c>
      <c r="I278" s="270">
        <v>2840</v>
      </c>
      <c r="J278" s="271">
        <f>ROUND(I278*H278,2)</f>
        <v>42600</v>
      </c>
      <c r="K278" s="267" t="s">
        <v>216</v>
      </c>
      <c r="L278" s="272"/>
      <c r="M278" s="273" t="s">
        <v>35</v>
      </c>
      <c r="N278" s="274" t="s">
        <v>52</v>
      </c>
      <c r="O278" s="81"/>
      <c r="P278" s="227">
        <f>O278*H278</f>
        <v>0</v>
      </c>
      <c r="Q278" s="227">
        <v>0.10299999999999999</v>
      </c>
      <c r="R278" s="227">
        <f>Q278*H278</f>
        <v>1.5449999999999999</v>
      </c>
      <c r="S278" s="227">
        <v>0</v>
      </c>
      <c r="T278" s="228">
        <f>S278*H278</f>
        <v>0</v>
      </c>
      <c r="AR278" s="18" t="s">
        <v>254</v>
      </c>
      <c r="AT278" s="18" t="s">
        <v>424</v>
      </c>
      <c r="AU278" s="18" t="s">
        <v>87</v>
      </c>
      <c r="AY278" s="18" t="s">
        <v>210</v>
      </c>
      <c r="BE278" s="229">
        <f>IF(N278="základní",J278,0)</f>
        <v>0</v>
      </c>
      <c r="BF278" s="229">
        <f>IF(N278="snížená",J278,0)</f>
        <v>0</v>
      </c>
      <c r="BG278" s="229">
        <f>IF(N278="zákl. přenesená",J278,0)</f>
        <v>42600</v>
      </c>
      <c r="BH278" s="229">
        <f>IF(N278="sníž. přenesená",J278,0)</f>
        <v>0</v>
      </c>
      <c r="BI278" s="229">
        <f>IF(N278="nulová",J278,0)</f>
        <v>0</v>
      </c>
      <c r="BJ278" s="18" t="s">
        <v>217</v>
      </c>
      <c r="BK278" s="229">
        <f>ROUND(I278*H278,2)</f>
        <v>42600</v>
      </c>
      <c r="BL278" s="18" t="s">
        <v>217</v>
      </c>
      <c r="BM278" s="18" t="s">
        <v>457</v>
      </c>
    </row>
    <row r="279" s="12" customFormat="1">
      <c r="B279" s="233"/>
      <c r="C279" s="234"/>
      <c r="D279" s="230" t="s">
        <v>221</v>
      </c>
      <c r="E279" s="235" t="s">
        <v>35</v>
      </c>
      <c r="F279" s="236" t="s">
        <v>458</v>
      </c>
      <c r="G279" s="234"/>
      <c r="H279" s="237">
        <v>4</v>
      </c>
      <c r="I279" s="238"/>
      <c r="J279" s="234"/>
      <c r="K279" s="234"/>
      <c r="L279" s="239"/>
      <c r="M279" s="240"/>
      <c r="N279" s="241"/>
      <c r="O279" s="241"/>
      <c r="P279" s="241"/>
      <c r="Q279" s="241"/>
      <c r="R279" s="241"/>
      <c r="S279" s="241"/>
      <c r="T279" s="242"/>
      <c r="AT279" s="243" t="s">
        <v>221</v>
      </c>
      <c r="AU279" s="243" t="s">
        <v>87</v>
      </c>
      <c r="AV279" s="12" t="s">
        <v>87</v>
      </c>
      <c r="AW279" s="12" t="s">
        <v>40</v>
      </c>
      <c r="AX279" s="12" t="s">
        <v>79</v>
      </c>
      <c r="AY279" s="243" t="s">
        <v>210</v>
      </c>
    </row>
    <row r="280" s="12" customFormat="1">
      <c r="B280" s="233"/>
      <c r="C280" s="234"/>
      <c r="D280" s="230" t="s">
        <v>221</v>
      </c>
      <c r="E280" s="235" t="s">
        <v>35</v>
      </c>
      <c r="F280" s="236" t="s">
        <v>459</v>
      </c>
      <c r="G280" s="234"/>
      <c r="H280" s="237">
        <v>4</v>
      </c>
      <c r="I280" s="238"/>
      <c r="J280" s="234"/>
      <c r="K280" s="234"/>
      <c r="L280" s="239"/>
      <c r="M280" s="240"/>
      <c r="N280" s="241"/>
      <c r="O280" s="241"/>
      <c r="P280" s="241"/>
      <c r="Q280" s="241"/>
      <c r="R280" s="241"/>
      <c r="S280" s="241"/>
      <c r="T280" s="242"/>
      <c r="AT280" s="243" t="s">
        <v>221</v>
      </c>
      <c r="AU280" s="243" t="s">
        <v>87</v>
      </c>
      <c r="AV280" s="12" t="s">
        <v>87</v>
      </c>
      <c r="AW280" s="12" t="s">
        <v>40</v>
      </c>
      <c r="AX280" s="12" t="s">
        <v>79</v>
      </c>
      <c r="AY280" s="243" t="s">
        <v>210</v>
      </c>
    </row>
    <row r="281" s="12" customFormat="1">
      <c r="B281" s="233"/>
      <c r="C281" s="234"/>
      <c r="D281" s="230" t="s">
        <v>221</v>
      </c>
      <c r="E281" s="235" t="s">
        <v>35</v>
      </c>
      <c r="F281" s="236" t="s">
        <v>460</v>
      </c>
      <c r="G281" s="234"/>
      <c r="H281" s="237">
        <v>4</v>
      </c>
      <c r="I281" s="238"/>
      <c r="J281" s="234"/>
      <c r="K281" s="234"/>
      <c r="L281" s="239"/>
      <c r="M281" s="240"/>
      <c r="N281" s="241"/>
      <c r="O281" s="241"/>
      <c r="P281" s="241"/>
      <c r="Q281" s="241"/>
      <c r="R281" s="241"/>
      <c r="S281" s="241"/>
      <c r="T281" s="242"/>
      <c r="AT281" s="243" t="s">
        <v>221</v>
      </c>
      <c r="AU281" s="243" t="s">
        <v>87</v>
      </c>
      <c r="AV281" s="12" t="s">
        <v>87</v>
      </c>
      <c r="AW281" s="12" t="s">
        <v>40</v>
      </c>
      <c r="AX281" s="12" t="s">
        <v>79</v>
      </c>
      <c r="AY281" s="243" t="s">
        <v>210</v>
      </c>
    </row>
    <row r="282" s="12" customFormat="1">
      <c r="B282" s="233"/>
      <c r="C282" s="234"/>
      <c r="D282" s="230" t="s">
        <v>221</v>
      </c>
      <c r="E282" s="235" t="s">
        <v>35</v>
      </c>
      <c r="F282" s="236" t="s">
        <v>461</v>
      </c>
      <c r="G282" s="234"/>
      <c r="H282" s="237">
        <v>1</v>
      </c>
      <c r="I282" s="238"/>
      <c r="J282" s="234"/>
      <c r="K282" s="234"/>
      <c r="L282" s="239"/>
      <c r="M282" s="240"/>
      <c r="N282" s="241"/>
      <c r="O282" s="241"/>
      <c r="P282" s="241"/>
      <c r="Q282" s="241"/>
      <c r="R282" s="241"/>
      <c r="S282" s="241"/>
      <c r="T282" s="242"/>
      <c r="AT282" s="243" t="s">
        <v>221</v>
      </c>
      <c r="AU282" s="243" t="s">
        <v>87</v>
      </c>
      <c r="AV282" s="12" t="s">
        <v>87</v>
      </c>
      <c r="AW282" s="12" t="s">
        <v>40</v>
      </c>
      <c r="AX282" s="12" t="s">
        <v>79</v>
      </c>
      <c r="AY282" s="243" t="s">
        <v>210</v>
      </c>
    </row>
    <row r="283" s="12" customFormat="1">
      <c r="B283" s="233"/>
      <c r="C283" s="234"/>
      <c r="D283" s="230" t="s">
        <v>221</v>
      </c>
      <c r="E283" s="235" t="s">
        <v>35</v>
      </c>
      <c r="F283" s="236" t="s">
        <v>462</v>
      </c>
      <c r="G283" s="234"/>
      <c r="H283" s="237">
        <v>1</v>
      </c>
      <c r="I283" s="238"/>
      <c r="J283" s="234"/>
      <c r="K283" s="234"/>
      <c r="L283" s="239"/>
      <c r="M283" s="240"/>
      <c r="N283" s="241"/>
      <c r="O283" s="241"/>
      <c r="P283" s="241"/>
      <c r="Q283" s="241"/>
      <c r="R283" s="241"/>
      <c r="S283" s="241"/>
      <c r="T283" s="242"/>
      <c r="AT283" s="243" t="s">
        <v>221</v>
      </c>
      <c r="AU283" s="243" t="s">
        <v>87</v>
      </c>
      <c r="AV283" s="12" t="s">
        <v>87</v>
      </c>
      <c r="AW283" s="12" t="s">
        <v>40</v>
      </c>
      <c r="AX283" s="12" t="s">
        <v>79</v>
      </c>
      <c r="AY283" s="243" t="s">
        <v>210</v>
      </c>
    </row>
    <row r="284" s="12" customFormat="1">
      <c r="B284" s="233"/>
      <c r="C284" s="234"/>
      <c r="D284" s="230" t="s">
        <v>221</v>
      </c>
      <c r="E284" s="235" t="s">
        <v>35</v>
      </c>
      <c r="F284" s="236" t="s">
        <v>462</v>
      </c>
      <c r="G284" s="234"/>
      <c r="H284" s="237">
        <v>1</v>
      </c>
      <c r="I284" s="238"/>
      <c r="J284" s="234"/>
      <c r="K284" s="234"/>
      <c r="L284" s="239"/>
      <c r="M284" s="240"/>
      <c r="N284" s="241"/>
      <c r="O284" s="241"/>
      <c r="P284" s="241"/>
      <c r="Q284" s="241"/>
      <c r="R284" s="241"/>
      <c r="S284" s="241"/>
      <c r="T284" s="242"/>
      <c r="AT284" s="243" t="s">
        <v>221</v>
      </c>
      <c r="AU284" s="243" t="s">
        <v>87</v>
      </c>
      <c r="AV284" s="12" t="s">
        <v>87</v>
      </c>
      <c r="AW284" s="12" t="s">
        <v>40</v>
      </c>
      <c r="AX284" s="12" t="s">
        <v>79</v>
      </c>
      <c r="AY284" s="243" t="s">
        <v>210</v>
      </c>
    </row>
    <row r="285" s="13" customFormat="1">
      <c r="B285" s="244"/>
      <c r="C285" s="245"/>
      <c r="D285" s="230" t="s">
        <v>221</v>
      </c>
      <c r="E285" s="246" t="s">
        <v>35</v>
      </c>
      <c r="F285" s="247" t="s">
        <v>225</v>
      </c>
      <c r="G285" s="245"/>
      <c r="H285" s="248">
        <v>15</v>
      </c>
      <c r="I285" s="249"/>
      <c r="J285" s="245"/>
      <c r="K285" s="245"/>
      <c r="L285" s="250"/>
      <c r="M285" s="251"/>
      <c r="N285" s="252"/>
      <c r="O285" s="252"/>
      <c r="P285" s="252"/>
      <c r="Q285" s="252"/>
      <c r="R285" s="252"/>
      <c r="S285" s="252"/>
      <c r="T285" s="253"/>
      <c r="AT285" s="254" t="s">
        <v>221</v>
      </c>
      <c r="AU285" s="254" t="s">
        <v>87</v>
      </c>
      <c r="AV285" s="13" t="s">
        <v>217</v>
      </c>
      <c r="AW285" s="13" t="s">
        <v>40</v>
      </c>
      <c r="AX285" s="13" t="s">
        <v>85</v>
      </c>
      <c r="AY285" s="254" t="s">
        <v>210</v>
      </c>
    </row>
    <row r="286" s="1" customFormat="1" ht="22.5" customHeight="1">
      <c r="B286" s="40"/>
      <c r="C286" s="265" t="s">
        <v>463</v>
      </c>
      <c r="D286" s="265" t="s">
        <v>424</v>
      </c>
      <c r="E286" s="266" t="s">
        <v>464</v>
      </c>
      <c r="F286" s="267" t="s">
        <v>465</v>
      </c>
      <c r="G286" s="268" t="s">
        <v>143</v>
      </c>
      <c r="H286" s="269">
        <v>1</v>
      </c>
      <c r="I286" s="270">
        <v>4697</v>
      </c>
      <c r="J286" s="271">
        <f>ROUND(I286*H286,2)</f>
        <v>4697</v>
      </c>
      <c r="K286" s="267" t="s">
        <v>216</v>
      </c>
      <c r="L286" s="272"/>
      <c r="M286" s="273" t="s">
        <v>35</v>
      </c>
      <c r="N286" s="274" t="s">
        <v>52</v>
      </c>
      <c r="O286" s="81"/>
      <c r="P286" s="227">
        <f>O286*H286</f>
        <v>0</v>
      </c>
      <c r="Q286" s="227">
        <v>0.17035</v>
      </c>
      <c r="R286" s="227">
        <f>Q286*H286</f>
        <v>0.17035</v>
      </c>
      <c r="S286" s="227">
        <v>0</v>
      </c>
      <c r="T286" s="228">
        <f>S286*H286</f>
        <v>0</v>
      </c>
      <c r="AR286" s="18" t="s">
        <v>254</v>
      </c>
      <c r="AT286" s="18" t="s">
        <v>424</v>
      </c>
      <c r="AU286" s="18" t="s">
        <v>87</v>
      </c>
      <c r="AY286" s="18" t="s">
        <v>210</v>
      </c>
      <c r="BE286" s="229">
        <f>IF(N286="základní",J286,0)</f>
        <v>0</v>
      </c>
      <c r="BF286" s="229">
        <f>IF(N286="snížená",J286,0)</f>
        <v>0</v>
      </c>
      <c r="BG286" s="229">
        <f>IF(N286="zákl. přenesená",J286,0)</f>
        <v>4697</v>
      </c>
      <c r="BH286" s="229">
        <f>IF(N286="sníž. přenesená",J286,0)</f>
        <v>0</v>
      </c>
      <c r="BI286" s="229">
        <f>IF(N286="nulová",J286,0)</f>
        <v>0</v>
      </c>
      <c r="BJ286" s="18" t="s">
        <v>217</v>
      </c>
      <c r="BK286" s="229">
        <f>ROUND(I286*H286,2)</f>
        <v>4697</v>
      </c>
      <c r="BL286" s="18" t="s">
        <v>217</v>
      </c>
      <c r="BM286" s="18" t="s">
        <v>466</v>
      </c>
    </row>
    <row r="287" s="12" customFormat="1">
      <c r="B287" s="233"/>
      <c r="C287" s="234"/>
      <c r="D287" s="230" t="s">
        <v>221</v>
      </c>
      <c r="E287" s="235" t="s">
        <v>35</v>
      </c>
      <c r="F287" s="236" t="s">
        <v>467</v>
      </c>
      <c r="G287" s="234"/>
      <c r="H287" s="237">
        <v>1</v>
      </c>
      <c r="I287" s="238"/>
      <c r="J287" s="234"/>
      <c r="K287" s="234"/>
      <c r="L287" s="239"/>
      <c r="M287" s="240"/>
      <c r="N287" s="241"/>
      <c r="O287" s="241"/>
      <c r="P287" s="241"/>
      <c r="Q287" s="241"/>
      <c r="R287" s="241"/>
      <c r="S287" s="241"/>
      <c r="T287" s="242"/>
      <c r="AT287" s="243" t="s">
        <v>221</v>
      </c>
      <c r="AU287" s="243" t="s">
        <v>87</v>
      </c>
      <c r="AV287" s="12" t="s">
        <v>87</v>
      </c>
      <c r="AW287" s="12" t="s">
        <v>40</v>
      </c>
      <c r="AX287" s="12" t="s">
        <v>79</v>
      </c>
      <c r="AY287" s="243" t="s">
        <v>210</v>
      </c>
    </row>
    <row r="288" s="13" customFormat="1">
      <c r="B288" s="244"/>
      <c r="C288" s="245"/>
      <c r="D288" s="230" t="s">
        <v>221</v>
      </c>
      <c r="E288" s="246" t="s">
        <v>35</v>
      </c>
      <c r="F288" s="247" t="s">
        <v>225</v>
      </c>
      <c r="G288" s="245"/>
      <c r="H288" s="248">
        <v>1</v>
      </c>
      <c r="I288" s="249"/>
      <c r="J288" s="245"/>
      <c r="K288" s="245"/>
      <c r="L288" s="250"/>
      <c r="M288" s="251"/>
      <c r="N288" s="252"/>
      <c r="O288" s="252"/>
      <c r="P288" s="252"/>
      <c r="Q288" s="252"/>
      <c r="R288" s="252"/>
      <c r="S288" s="252"/>
      <c r="T288" s="253"/>
      <c r="AT288" s="254" t="s">
        <v>221</v>
      </c>
      <c r="AU288" s="254" t="s">
        <v>87</v>
      </c>
      <c r="AV288" s="13" t="s">
        <v>217</v>
      </c>
      <c r="AW288" s="13" t="s">
        <v>40</v>
      </c>
      <c r="AX288" s="13" t="s">
        <v>85</v>
      </c>
      <c r="AY288" s="254" t="s">
        <v>210</v>
      </c>
    </row>
    <row r="289" s="1" customFormat="1" ht="22.5" customHeight="1">
      <c r="B289" s="40"/>
      <c r="C289" s="265" t="s">
        <v>468</v>
      </c>
      <c r="D289" s="265" t="s">
        <v>424</v>
      </c>
      <c r="E289" s="266" t="s">
        <v>469</v>
      </c>
      <c r="F289" s="267" t="s">
        <v>470</v>
      </c>
      <c r="G289" s="268" t="s">
        <v>143</v>
      </c>
      <c r="H289" s="269">
        <v>5</v>
      </c>
      <c r="I289" s="270">
        <v>4805</v>
      </c>
      <c r="J289" s="271">
        <f>ROUND(I289*H289,2)</f>
        <v>24025</v>
      </c>
      <c r="K289" s="267" t="s">
        <v>216</v>
      </c>
      <c r="L289" s="272"/>
      <c r="M289" s="273" t="s">
        <v>35</v>
      </c>
      <c r="N289" s="274" t="s">
        <v>52</v>
      </c>
      <c r="O289" s="81"/>
      <c r="P289" s="227">
        <f>O289*H289</f>
        <v>0</v>
      </c>
      <c r="Q289" s="227">
        <v>0.17430999999999999</v>
      </c>
      <c r="R289" s="227">
        <f>Q289*H289</f>
        <v>0.87154999999999994</v>
      </c>
      <c r="S289" s="227">
        <v>0</v>
      </c>
      <c r="T289" s="228">
        <f>S289*H289</f>
        <v>0</v>
      </c>
      <c r="AR289" s="18" t="s">
        <v>254</v>
      </c>
      <c r="AT289" s="18" t="s">
        <v>424</v>
      </c>
      <c r="AU289" s="18" t="s">
        <v>87</v>
      </c>
      <c r="AY289" s="18" t="s">
        <v>210</v>
      </c>
      <c r="BE289" s="229">
        <f>IF(N289="základní",J289,0)</f>
        <v>0</v>
      </c>
      <c r="BF289" s="229">
        <f>IF(N289="snížená",J289,0)</f>
        <v>0</v>
      </c>
      <c r="BG289" s="229">
        <f>IF(N289="zákl. přenesená",J289,0)</f>
        <v>24025</v>
      </c>
      <c r="BH289" s="229">
        <f>IF(N289="sníž. přenesená",J289,0)</f>
        <v>0</v>
      </c>
      <c r="BI289" s="229">
        <f>IF(N289="nulová",J289,0)</f>
        <v>0</v>
      </c>
      <c r="BJ289" s="18" t="s">
        <v>217</v>
      </c>
      <c r="BK289" s="229">
        <f>ROUND(I289*H289,2)</f>
        <v>24025</v>
      </c>
      <c r="BL289" s="18" t="s">
        <v>217</v>
      </c>
      <c r="BM289" s="18" t="s">
        <v>471</v>
      </c>
    </row>
    <row r="290" s="12" customFormat="1">
      <c r="B290" s="233"/>
      <c r="C290" s="234"/>
      <c r="D290" s="230" t="s">
        <v>221</v>
      </c>
      <c r="E290" s="235" t="s">
        <v>35</v>
      </c>
      <c r="F290" s="236" t="s">
        <v>472</v>
      </c>
      <c r="G290" s="234"/>
      <c r="H290" s="237">
        <v>2</v>
      </c>
      <c r="I290" s="238"/>
      <c r="J290" s="234"/>
      <c r="K290" s="234"/>
      <c r="L290" s="239"/>
      <c r="M290" s="240"/>
      <c r="N290" s="241"/>
      <c r="O290" s="241"/>
      <c r="P290" s="241"/>
      <c r="Q290" s="241"/>
      <c r="R290" s="241"/>
      <c r="S290" s="241"/>
      <c r="T290" s="242"/>
      <c r="AT290" s="243" t="s">
        <v>221</v>
      </c>
      <c r="AU290" s="243" t="s">
        <v>87</v>
      </c>
      <c r="AV290" s="12" t="s">
        <v>87</v>
      </c>
      <c r="AW290" s="12" t="s">
        <v>40</v>
      </c>
      <c r="AX290" s="12" t="s">
        <v>79</v>
      </c>
      <c r="AY290" s="243" t="s">
        <v>210</v>
      </c>
    </row>
    <row r="291" s="12" customFormat="1">
      <c r="B291" s="233"/>
      <c r="C291" s="234"/>
      <c r="D291" s="230" t="s">
        <v>221</v>
      </c>
      <c r="E291" s="235" t="s">
        <v>35</v>
      </c>
      <c r="F291" s="236" t="s">
        <v>473</v>
      </c>
      <c r="G291" s="234"/>
      <c r="H291" s="237">
        <v>1</v>
      </c>
      <c r="I291" s="238"/>
      <c r="J291" s="234"/>
      <c r="K291" s="234"/>
      <c r="L291" s="239"/>
      <c r="M291" s="240"/>
      <c r="N291" s="241"/>
      <c r="O291" s="241"/>
      <c r="P291" s="241"/>
      <c r="Q291" s="241"/>
      <c r="R291" s="241"/>
      <c r="S291" s="241"/>
      <c r="T291" s="242"/>
      <c r="AT291" s="243" t="s">
        <v>221</v>
      </c>
      <c r="AU291" s="243" t="s">
        <v>87</v>
      </c>
      <c r="AV291" s="12" t="s">
        <v>87</v>
      </c>
      <c r="AW291" s="12" t="s">
        <v>40</v>
      </c>
      <c r="AX291" s="12" t="s">
        <v>79</v>
      </c>
      <c r="AY291" s="243" t="s">
        <v>210</v>
      </c>
    </row>
    <row r="292" s="12" customFormat="1">
      <c r="B292" s="233"/>
      <c r="C292" s="234"/>
      <c r="D292" s="230" t="s">
        <v>221</v>
      </c>
      <c r="E292" s="235" t="s">
        <v>35</v>
      </c>
      <c r="F292" s="236" t="s">
        <v>474</v>
      </c>
      <c r="G292" s="234"/>
      <c r="H292" s="237">
        <v>2</v>
      </c>
      <c r="I292" s="238"/>
      <c r="J292" s="234"/>
      <c r="K292" s="234"/>
      <c r="L292" s="239"/>
      <c r="M292" s="240"/>
      <c r="N292" s="241"/>
      <c r="O292" s="241"/>
      <c r="P292" s="241"/>
      <c r="Q292" s="241"/>
      <c r="R292" s="241"/>
      <c r="S292" s="241"/>
      <c r="T292" s="242"/>
      <c r="AT292" s="243" t="s">
        <v>221</v>
      </c>
      <c r="AU292" s="243" t="s">
        <v>87</v>
      </c>
      <c r="AV292" s="12" t="s">
        <v>87</v>
      </c>
      <c r="AW292" s="12" t="s">
        <v>40</v>
      </c>
      <c r="AX292" s="12" t="s">
        <v>79</v>
      </c>
      <c r="AY292" s="243" t="s">
        <v>210</v>
      </c>
    </row>
    <row r="293" s="13" customFormat="1">
      <c r="B293" s="244"/>
      <c r="C293" s="245"/>
      <c r="D293" s="230" t="s">
        <v>221</v>
      </c>
      <c r="E293" s="246" t="s">
        <v>35</v>
      </c>
      <c r="F293" s="247" t="s">
        <v>225</v>
      </c>
      <c r="G293" s="245"/>
      <c r="H293" s="248">
        <v>5</v>
      </c>
      <c r="I293" s="249"/>
      <c r="J293" s="245"/>
      <c r="K293" s="245"/>
      <c r="L293" s="250"/>
      <c r="M293" s="251"/>
      <c r="N293" s="252"/>
      <c r="O293" s="252"/>
      <c r="P293" s="252"/>
      <c r="Q293" s="252"/>
      <c r="R293" s="252"/>
      <c r="S293" s="252"/>
      <c r="T293" s="253"/>
      <c r="AT293" s="254" t="s">
        <v>221</v>
      </c>
      <c r="AU293" s="254" t="s">
        <v>87</v>
      </c>
      <c r="AV293" s="13" t="s">
        <v>217</v>
      </c>
      <c r="AW293" s="13" t="s">
        <v>40</v>
      </c>
      <c r="AX293" s="13" t="s">
        <v>85</v>
      </c>
      <c r="AY293" s="254" t="s">
        <v>210</v>
      </c>
    </row>
    <row r="294" s="1" customFormat="1" ht="22.5" customHeight="1">
      <c r="B294" s="40"/>
      <c r="C294" s="265" t="s">
        <v>475</v>
      </c>
      <c r="D294" s="265" t="s">
        <v>424</v>
      </c>
      <c r="E294" s="266" t="s">
        <v>476</v>
      </c>
      <c r="F294" s="267" t="s">
        <v>477</v>
      </c>
      <c r="G294" s="268" t="s">
        <v>143</v>
      </c>
      <c r="H294" s="269">
        <v>5</v>
      </c>
      <c r="I294" s="270">
        <v>4912</v>
      </c>
      <c r="J294" s="271">
        <f>ROUND(I294*H294,2)</f>
        <v>24560</v>
      </c>
      <c r="K294" s="267" t="s">
        <v>216</v>
      </c>
      <c r="L294" s="272"/>
      <c r="M294" s="273" t="s">
        <v>35</v>
      </c>
      <c r="N294" s="274" t="s">
        <v>52</v>
      </c>
      <c r="O294" s="81"/>
      <c r="P294" s="227">
        <f>O294*H294</f>
        <v>0</v>
      </c>
      <c r="Q294" s="227">
        <v>0.17827000000000001</v>
      </c>
      <c r="R294" s="227">
        <f>Q294*H294</f>
        <v>0.89135000000000009</v>
      </c>
      <c r="S294" s="227">
        <v>0</v>
      </c>
      <c r="T294" s="228">
        <f>S294*H294</f>
        <v>0</v>
      </c>
      <c r="AR294" s="18" t="s">
        <v>254</v>
      </c>
      <c r="AT294" s="18" t="s">
        <v>424</v>
      </c>
      <c r="AU294" s="18" t="s">
        <v>87</v>
      </c>
      <c r="AY294" s="18" t="s">
        <v>210</v>
      </c>
      <c r="BE294" s="229">
        <f>IF(N294="základní",J294,0)</f>
        <v>0</v>
      </c>
      <c r="BF294" s="229">
        <f>IF(N294="snížená",J294,0)</f>
        <v>0</v>
      </c>
      <c r="BG294" s="229">
        <f>IF(N294="zákl. přenesená",J294,0)</f>
        <v>24560</v>
      </c>
      <c r="BH294" s="229">
        <f>IF(N294="sníž. přenesená",J294,0)</f>
        <v>0</v>
      </c>
      <c r="BI294" s="229">
        <f>IF(N294="nulová",J294,0)</f>
        <v>0</v>
      </c>
      <c r="BJ294" s="18" t="s">
        <v>217</v>
      </c>
      <c r="BK294" s="229">
        <f>ROUND(I294*H294,2)</f>
        <v>24560</v>
      </c>
      <c r="BL294" s="18" t="s">
        <v>217</v>
      </c>
      <c r="BM294" s="18" t="s">
        <v>478</v>
      </c>
    </row>
    <row r="295" s="12" customFormat="1">
      <c r="B295" s="233"/>
      <c r="C295" s="234"/>
      <c r="D295" s="230" t="s">
        <v>221</v>
      </c>
      <c r="E295" s="235" t="s">
        <v>35</v>
      </c>
      <c r="F295" s="236" t="s">
        <v>472</v>
      </c>
      <c r="G295" s="234"/>
      <c r="H295" s="237">
        <v>2</v>
      </c>
      <c r="I295" s="238"/>
      <c r="J295" s="234"/>
      <c r="K295" s="234"/>
      <c r="L295" s="239"/>
      <c r="M295" s="240"/>
      <c r="N295" s="241"/>
      <c r="O295" s="241"/>
      <c r="P295" s="241"/>
      <c r="Q295" s="241"/>
      <c r="R295" s="241"/>
      <c r="S295" s="241"/>
      <c r="T295" s="242"/>
      <c r="AT295" s="243" t="s">
        <v>221</v>
      </c>
      <c r="AU295" s="243" t="s">
        <v>87</v>
      </c>
      <c r="AV295" s="12" t="s">
        <v>87</v>
      </c>
      <c r="AW295" s="12" t="s">
        <v>40</v>
      </c>
      <c r="AX295" s="12" t="s">
        <v>79</v>
      </c>
      <c r="AY295" s="243" t="s">
        <v>210</v>
      </c>
    </row>
    <row r="296" s="12" customFormat="1">
      <c r="B296" s="233"/>
      <c r="C296" s="234"/>
      <c r="D296" s="230" t="s">
        <v>221</v>
      </c>
      <c r="E296" s="235" t="s">
        <v>35</v>
      </c>
      <c r="F296" s="236" t="s">
        <v>473</v>
      </c>
      <c r="G296" s="234"/>
      <c r="H296" s="237">
        <v>1</v>
      </c>
      <c r="I296" s="238"/>
      <c r="J296" s="234"/>
      <c r="K296" s="234"/>
      <c r="L296" s="239"/>
      <c r="M296" s="240"/>
      <c r="N296" s="241"/>
      <c r="O296" s="241"/>
      <c r="P296" s="241"/>
      <c r="Q296" s="241"/>
      <c r="R296" s="241"/>
      <c r="S296" s="241"/>
      <c r="T296" s="242"/>
      <c r="AT296" s="243" t="s">
        <v>221</v>
      </c>
      <c r="AU296" s="243" t="s">
        <v>87</v>
      </c>
      <c r="AV296" s="12" t="s">
        <v>87</v>
      </c>
      <c r="AW296" s="12" t="s">
        <v>40</v>
      </c>
      <c r="AX296" s="12" t="s">
        <v>79</v>
      </c>
      <c r="AY296" s="243" t="s">
        <v>210</v>
      </c>
    </row>
    <row r="297" s="12" customFormat="1">
      <c r="B297" s="233"/>
      <c r="C297" s="234"/>
      <c r="D297" s="230" t="s">
        <v>221</v>
      </c>
      <c r="E297" s="235" t="s">
        <v>35</v>
      </c>
      <c r="F297" s="236" t="s">
        <v>474</v>
      </c>
      <c r="G297" s="234"/>
      <c r="H297" s="237">
        <v>2</v>
      </c>
      <c r="I297" s="238"/>
      <c r="J297" s="234"/>
      <c r="K297" s="234"/>
      <c r="L297" s="239"/>
      <c r="M297" s="240"/>
      <c r="N297" s="241"/>
      <c r="O297" s="241"/>
      <c r="P297" s="241"/>
      <c r="Q297" s="241"/>
      <c r="R297" s="241"/>
      <c r="S297" s="241"/>
      <c r="T297" s="242"/>
      <c r="AT297" s="243" t="s">
        <v>221</v>
      </c>
      <c r="AU297" s="243" t="s">
        <v>87</v>
      </c>
      <c r="AV297" s="12" t="s">
        <v>87</v>
      </c>
      <c r="AW297" s="12" t="s">
        <v>40</v>
      </c>
      <c r="AX297" s="12" t="s">
        <v>79</v>
      </c>
      <c r="AY297" s="243" t="s">
        <v>210</v>
      </c>
    </row>
    <row r="298" s="13" customFormat="1">
      <c r="B298" s="244"/>
      <c r="C298" s="245"/>
      <c r="D298" s="230" t="s">
        <v>221</v>
      </c>
      <c r="E298" s="246" t="s">
        <v>35</v>
      </c>
      <c r="F298" s="247" t="s">
        <v>225</v>
      </c>
      <c r="G298" s="245"/>
      <c r="H298" s="248">
        <v>5</v>
      </c>
      <c r="I298" s="249"/>
      <c r="J298" s="245"/>
      <c r="K298" s="245"/>
      <c r="L298" s="250"/>
      <c r="M298" s="251"/>
      <c r="N298" s="252"/>
      <c r="O298" s="252"/>
      <c r="P298" s="252"/>
      <c r="Q298" s="252"/>
      <c r="R298" s="252"/>
      <c r="S298" s="252"/>
      <c r="T298" s="253"/>
      <c r="AT298" s="254" t="s">
        <v>221</v>
      </c>
      <c r="AU298" s="254" t="s">
        <v>87</v>
      </c>
      <c r="AV298" s="13" t="s">
        <v>217</v>
      </c>
      <c r="AW298" s="13" t="s">
        <v>40</v>
      </c>
      <c r="AX298" s="13" t="s">
        <v>85</v>
      </c>
      <c r="AY298" s="254" t="s">
        <v>210</v>
      </c>
    </row>
    <row r="299" s="1" customFormat="1" ht="22.5" customHeight="1">
      <c r="B299" s="40"/>
      <c r="C299" s="265" t="s">
        <v>479</v>
      </c>
      <c r="D299" s="265" t="s">
        <v>424</v>
      </c>
      <c r="E299" s="266" t="s">
        <v>480</v>
      </c>
      <c r="F299" s="267" t="s">
        <v>481</v>
      </c>
      <c r="G299" s="268" t="s">
        <v>143</v>
      </c>
      <c r="H299" s="269">
        <v>4</v>
      </c>
      <c r="I299" s="270">
        <v>5020</v>
      </c>
      <c r="J299" s="271">
        <f>ROUND(I299*H299,2)</f>
        <v>20080</v>
      </c>
      <c r="K299" s="267" t="s">
        <v>216</v>
      </c>
      <c r="L299" s="272"/>
      <c r="M299" s="273" t="s">
        <v>35</v>
      </c>
      <c r="N299" s="274" t="s">
        <v>52</v>
      </c>
      <c r="O299" s="81"/>
      <c r="P299" s="227">
        <f>O299*H299</f>
        <v>0</v>
      </c>
      <c r="Q299" s="227">
        <v>0.18223</v>
      </c>
      <c r="R299" s="227">
        <f>Q299*H299</f>
        <v>0.72892000000000001</v>
      </c>
      <c r="S299" s="227">
        <v>0</v>
      </c>
      <c r="T299" s="228">
        <f>S299*H299</f>
        <v>0</v>
      </c>
      <c r="AR299" s="18" t="s">
        <v>254</v>
      </c>
      <c r="AT299" s="18" t="s">
        <v>424</v>
      </c>
      <c r="AU299" s="18" t="s">
        <v>87</v>
      </c>
      <c r="AY299" s="18" t="s">
        <v>210</v>
      </c>
      <c r="BE299" s="229">
        <f>IF(N299="základní",J299,0)</f>
        <v>0</v>
      </c>
      <c r="BF299" s="229">
        <f>IF(N299="snížená",J299,0)</f>
        <v>0</v>
      </c>
      <c r="BG299" s="229">
        <f>IF(N299="zákl. přenesená",J299,0)</f>
        <v>20080</v>
      </c>
      <c r="BH299" s="229">
        <f>IF(N299="sníž. přenesená",J299,0)</f>
        <v>0</v>
      </c>
      <c r="BI299" s="229">
        <f>IF(N299="nulová",J299,0)</f>
        <v>0</v>
      </c>
      <c r="BJ299" s="18" t="s">
        <v>217</v>
      </c>
      <c r="BK299" s="229">
        <f>ROUND(I299*H299,2)</f>
        <v>20080</v>
      </c>
      <c r="BL299" s="18" t="s">
        <v>217</v>
      </c>
      <c r="BM299" s="18" t="s">
        <v>482</v>
      </c>
    </row>
    <row r="300" s="12" customFormat="1">
      <c r="B300" s="233"/>
      <c r="C300" s="234"/>
      <c r="D300" s="230" t="s">
        <v>221</v>
      </c>
      <c r="E300" s="235" t="s">
        <v>35</v>
      </c>
      <c r="F300" s="236" t="s">
        <v>483</v>
      </c>
      <c r="G300" s="234"/>
      <c r="H300" s="237">
        <v>1</v>
      </c>
      <c r="I300" s="238"/>
      <c r="J300" s="234"/>
      <c r="K300" s="234"/>
      <c r="L300" s="239"/>
      <c r="M300" s="240"/>
      <c r="N300" s="241"/>
      <c r="O300" s="241"/>
      <c r="P300" s="241"/>
      <c r="Q300" s="241"/>
      <c r="R300" s="241"/>
      <c r="S300" s="241"/>
      <c r="T300" s="242"/>
      <c r="AT300" s="243" t="s">
        <v>221</v>
      </c>
      <c r="AU300" s="243" t="s">
        <v>87</v>
      </c>
      <c r="AV300" s="12" t="s">
        <v>87</v>
      </c>
      <c r="AW300" s="12" t="s">
        <v>40</v>
      </c>
      <c r="AX300" s="12" t="s">
        <v>79</v>
      </c>
      <c r="AY300" s="243" t="s">
        <v>210</v>
      </c>
    </row>
    <row r="301" s="12" customFormat="1">
      <c r="B301" s="233"/>
      <c r="C301" s="234"/>
      <c r="D301" s="230" t="s">
        <v>221</v>
      </c>
      <c r="E301" s="235" t="s">
        <v>35</v>
      </c>
      <c r="F301" s="236" t="s">
        <v>484</v>
      </c>
      <c r="G301" s="234"/>
      <c r="H301" s="237">
        <v>2</v>
      </c>
      <c r="I301" s="238"/>
      <c r="J301" s="234"/>
      <c r="K301" s="234"/>
      <c r="L301" s="239"/>
      <c r="M301" s="240"/>
      <c r="N301" s="241"/>
      <c r="O301" s="241"/>
      <c r="P301" s="241"/>
      <c r="Q301" s="241"/>
      <c r="R301" s="241"/>
      <c r="S301" s="241"/>
      <c r="T301" s="242"/>
      <c r="AT301" s="243" t="s">
        <v>221</v>
      </c>
      <c r="AU301" s="243" t="s">
        <v>87</v>
      </c>
      <c r="AV301" s="12" t="s">
        <v>87</v>
      </c>
      <c r="AW301" s="12" t="s">
        <v>40</v>
      </c>
      <c r="AX301" s="12" t="s">
        <v>79</v>
      </c>
      <c r="AY301" s="243" t="s">
        <v>210</v>
      </c>
    </row>
    <row r="302" s="12" customFormat="1">
      <c r="B302" s="233"/>
      <c r="C302" s="234"/>
      <c r="D302" s="230" t="s">
        <v>221</v>
      </c>
      <c r="E302" s="235" t="s">
        <v>35</v>
      </c>
      <c r="F302" s="236" t="s">
        <v>485</v>
      </c>
      <c r="G302" s="234"/>
      <c r="H302" s="237">
        <v>1</v>
      </c>
      <c r="I302" s="238"/>
      <c r="J302" s="234"/>
      <c r="K302" s="234"/>
      <c r="L302" s="239"/>
      <c r="M302" s="240"/>
      <c r="N302" s="241"/>
      <c r="O302" s="241"/>
      <c r="P302" s="241"/>
      <c r="Q302" s="241"/>
      <c r="R302" s="241"/>
      <c r="S302" s="241"/>
      <c r="T302" s="242"/>
      <c r="AT302" s="243" t="s">
        <v>221</v>
      </c>
      <c r="AU302" s="243" t="s">
        <v>87</v>
      </c>
      <c r="AV302" s="12" t="s">
        <v>87</v>
      </c>
      <c r="AW302" s="12" t="s">
        <v>40</v>
      </c>
      <c r="AX302" s="12" t="s">
        <v>79</v>
      </c>
      <c r="AY302" s="243" t="s">
        <v>210</v>
      </c>
    </row>
    <row r="303" s="13" customFormat="1">
      <c r="B303" s="244"/>
      <c r="C303" s="245"/>
      <c r="D303" s="230" t="s">
        <v>221</v>
      </c>
      <c r="E303" s="246" t="s">
        <v>35</v>
      </c>
      <c r="F303" s="247" t="s">
        <v>225</v>
      </c>
      <c r="G303" s="245"/>
      <c r="H303" s="248">
        <v>4</v>
      </c>
      <c r="I303" s="249"/>
      <c r="J303" s="245"/>
      <c r="K303" s="245"/>
      <c r="L303" s="250"/>
      <c r="M303" s="251"/>
      <c r="N303" s="252"/>
      <c r="O303" s="252"/>
      <c r="P303" s="252"/>
      <c r="Q303" s="252"/>
      <c r="R303" s="252"/>
      <c r="S303" s="252"/>
      <c r="T303" s="253"/>
      <c r="AT303" s="254" t="s">
        <v>221</v>
      </c>
      <c r="AU303" s="254" t="s">
        <v>87</v>
      </c>
      <c r="AV303" s="13" t="s">
        <v>217</v>
      </c>
      <c r="AW303" s="13" t="s">
        <v>40</v>
      </c>
      <c r="AX303" s="13" t="s">
        <v>85</v>
      </c>
      <c r="AY303" s="254" t="s">
        <v>210</v>
      </c>
    </row>
    <row r="304" s="1" customFormat="1" ht="22.5" customHeight="1">
      <c r="B304" s="40"/>
      <c r="C304" s="265" t="s">
        <v>486</v>
      </c>
      <c r="D304" s="265" t="s">
        <v>424</v>
      </c>
      <c r="E304" s="266" t="s">
        <v>487</v>
      </c>
      <c r="F304" s="267" t="s">
        <v>488</v>
      </c>
      <c r="G304" s="268" t="s">
        <v>143</v>
      </c>
      <c r="H304" s="269">
        <v>5</v>
      </c>
      <c r="I304" s="270">
        <v>5128</v>
      </c>
      <c r="J304" s="271">
        <f>ROUND(I304*H304,2)</f>
        <v>25640</v>
      </c>
      <c r="K304" s="267" t="s">
        <v>216</v>
      </c>
      <c r="L304" s="272"/>
      <c r="M304" s="273" t="s">
        <v>35</v>
      </c>
      <c r="N304" s="274" t="s">
        <v>52</v>
      </c>
      <c r="O304" s="81"/>
      <c r="P304" s="227">
        <f>O304*H304</f>
        <v>0</v>
      </c>
      <c r="Q304" s="227">
        <v>0.18618999999999999</v>
      </c>
      <c r="R304" s="227">
        <f>Q304*H304</f>
        <v>0.93094999999999994</v>
      </c>
      <c r="S304" s="227">
        <v>0</v>
      </c>
      <c r="T304" s="228">
        <f>S304*H304</f>
        <v>0</v>
      </c>
      <c r="AR304" s="18" t="s">
        <v>254</v>
      </c>
      <c r="AT304" s="18" t="s">
        <v>424</v>
      </c>
      <c r="AU304" s="18" t="s">
        <v>87</v>
      </c>
      <c r="AY304" s="18" t="s">
        <v>210</v>
      </c>
      <c r="BE304" s="229">
        <f>IF(N304="základní",J304,0)</f>
        <v>0</v>
      </c>
      <c r="BF304" s="229">
        <f>IF(N304="snížená",J304,0)</f>
        <v>0</v>
      </c>
      <c r="BG304" s="229">
        <f>IF(N304="zákl. přenesená",J304,0)</f>
        <v>25640</v>
      </c>
      <c r="BH304" s="229">
        <f>IF(N304="sníž. přenesená",J304,0)</f>
        <v>0</v>
      </c>
      <c r="BI304" s="229">
        <f>IF(N304="nulová",J304,0)</f>
        <v>0</v>
      </c>
      <c r="BJ304" s="18" t="s">
        <v>217</v>
      </c>
      <c r="BK304" s="229">
        <f>ROUND(I304*H304,2)</f>
        <v>25640</v>
      </c>
      <c r="BL304" s="18" t="s">
        <v>217</v>
      </c>
      <c r="BM304" s="18" t="s">
        <v>489</v>
      </c>
    </row>
    <row r="305" s="12" customFormat="1">
      <c r="B305" s="233"/>
      <c r="C305" s="234"/>
      <c r="D305" s="230" t="s">
        <v>221</v>
      </c>
      <c r="E305" s="235" t="s">
        <v>35</v>
      </c>
      <c r="F305" s="236" t="s">
        <v>483</v>
      </c>
      <c r="G305" s="234"/>
      <c r="H305" s="237">
        <v>1</v>
      </c>
      <c r="I305" s="238"/>
      <c r="J305" s="234"/>
      <c r="K305" s="234"/>
      <c r="L305" s="239"/>
      <c r="M305" s="240"/>
      <c r="N305" s="241"/>
      <c r="O305" s="241"/>
      <c r="P305" s="241"/>
      <c r="Q305" s="241"/>
      <c r="R305" s="241"/>
      <c r="S305" s="241"/>
      <c r="T305" s="242"/>
      <c r="AT305" s="243" t="s">
        <v>221</v>
      </c>
      <c r="AU305" s="243" t="s">
        <v>87</v>
      </c>
      <c r="AV305" s="12" t="s">
        <v>87</v>
      </c>
      <c r="AW305" s="12" t="s">
        <v>40</v>
      </c>
      <c r="AX305" s="12" t="s">
        <v>79</v>
      </c>
      <c r="AY305" s="243" t="s">
        <v>210</v>
      </c>
    </row>
    <row r="306" s="12" customFormat="1">
      <c r="B306" s="233"/>
      <c r="C306" s="234"/>
      <c r="D306" s="230" t="s">
        <v>221</v>
      </c>
      <c r="E306" s="235" t="s">
        <v>35</v>
      </c>
      <c r="F306" s="236" t="s">
        <v>484</v>
      </c>
      <c r="G306" s="234"/>
      <c r="H306" s="237">
        <v>2</v>
      </c>
      <c r="I306" s="238"/>
      <c r="J306" s="234"/>
      <c r="K306" s="234"/>
      <c r="L306" s="239"/>
      <c r="M306" s="240"/>
      <c r="N306" s="241"/>
      <c r="O306" s="241"/>
      <c r="P306" s="241"/>
      <c r="Q306" s="241"/>
      <c r="R306" s="241"/>
      <c r="S306" s="241"/>
      <c r="T306" s="242"/>
      <c r="AT306" s="243" t="s">
        <v>221</v>
      </c>
      <c r="AU306" s="243" t="s">
        <v>87</v>
      </c>
      <c r="AV306" s="12" t="s">
        <v>87</v>
      </c>
      <c r="AW306" s="12" t="s">
        <v>40</v>
      </c>
      <c r="AX306" s="12" t="s">
        <v>79</v>
      </c>
      <c r="AY306" s="243" t="s">
        <v>210</v>
      </c>
    </row>
    <row r="307" s="12" customFormat="1">
      <c r="B307" s="233"/>
      <c r="C307" s="234"/>
      <c r="D307" s="230" t="s">
        <v>221</v>
      </c>
      <c r="E307" s="235" t="s">
        <v>35</v>
      </c>
      <c r="F307" s="236" t="s">
        <v>474</v>
      </c>
      <c r="G307" s="234"/>
      <c r="H307" s="237">
        <v>2</v>
      </c>
      <c r="I307" s="238"/>
      <c r="J307" s="234"/>
      <c r="K307" s="234"/>
      <c r="L307" s="239"/>
      <c r="M307" s="240"/>
      <c r="N307" s="241"/>
      <c r="O307" s="241"/>
      <c r="P307" s="241"/>
      <c r="Q307" s="241"/>
      <c r="R307" s="241"/>
      <c r="S307" s="241"/>
      <c r="T307" s="242"/>
      <c r="AT307" s="243" t="s">
        <v>221</v>
      </c>
      <c r="AU307" s="243" t="s">
        <v>87</v>
      </c>
      <c r="AV307" s="12" t="s">
        <v>87</v>
      </c>
      <c r="AW307" s="12" t="s">
        <v>40</v>
      </c>
      <c r="AX307" s="12" t="s">
        <v>79</v>
      </c>
      <c r="AY307" s="243" t="s">
        <v>210</v>
      </c>
    </row>
    <row r="308" s="13" customFormat="1">
      <c r="B308" s="244"/>
      <c r="C308" s="245"/>
      <c r="D308" s="230" t="s">
        <v>221</v>
      </c>
      <c r="E308" s="246" t="s">
        <v>35</v>
      </c>
      <c r="F308" s="247" t="s">
        <v>225</v>
      </c>
      <c r="G308" s="245"/>
      <c r="H308" s="248">
        <v>5</v>
      </c>
      <c r="I308" s="249"/>
      <c r="J308" s="245"/>
      <c r="K308" s="245"/>
      <c r="L308" s="250"/>
      <c r="M308" s="251"/>
      <c r="N308" s="252"/>
      <c r="O308" s="252"/>
      <c r="P308" s="252"/>
      <c r="Q308" s="252"/>
      <c r="R308" s="252"/>
      <c r="S308" s="252"/>
      <c r="T308" s="253"/>
      <c r="AT308" s="254" t="s">
        <v>221</v>
      </c>
      <c r="AU308" s="254" t="s">
        <v>87</v>
      </c>
      <c r="AV308" s="13" t="s">
        <v>217</v>
      </c>
      <c r="AW308" s="13" t="s">
        <v>40</v>
      </c>
      <c r="AX308" s="13" t="s">
        <v>85</v>
      </c>
      <c r="AY308" s="254" t="s">
        <v>210</v>
      </c>
    </row>
    <row r="309" s="1" customFormat="1" ht="22.5" customHeight="1">
      <c r="B309" s="40"/>
      <c r="C309" s="265" t="s">
        <v>490</v>
      </c>
      <c r="D309" s="265" t="s">
        <v>424</v>
      </c>
      <c r="E309" s="266" t="s">
        <v>491</v>
      </c>
      <c r="F309" s="267" t="s">
        <v>492</v>
      </c>
      <c r="G309" s="268" t="s">
        <v>143</v>
      </c>
      <c r="H309" s="269">
        <v>3</v>
      </c>
      <c r="I309" s="270">
        <v>5235</v>
      </c>
      <c r="J309" s="271">
        <f>ROUND(I309*H309,2)</f>
        <v>15705</v>
      </c>
      <c r="K309" s="267" t="s">
        <v>216</v>
      </c>
      <c r="L309" s="272"/>
      <c r="M309" s="273" t="s">
        <v>35</v>
      </c>
      <c r="N309" s="274" t="s">
        <v>52</v>
      </c>
      <c r="O309" s="81"/>
      <c r="P309" s="227">
        <f>O309*H309</f>
        <v>0</v>
      </c>
      <c r="Q309" s="227">
        <v>0.19015000000000001</v>
      </c>
      <c r="R309" s="227">
        <f>Q309*H309</f>
        <v>0.57045000000000001</v>
      </c>
      <c r="S309" s="227">
        <v>0</v>
      </c>
      <c r="T309" s="228">
        <f>S309*H309</f>
        <v>0</v>
      </c>
      <c r="AR309" s="18" t="s">
        <v>254</v>
      </c>
      <c r="AT309" s="18" t="s">
        <v>424</v>
      </c>
      <c r="AU309" s="18" t="s">
        <v>87</v>
      </c>
      <c r="AY309" s="18" t="s">
        <v>210</v>
      </c>
      <c r="BE309" s="229">
        <f>IF(N309="základní",J309,0)</f>
        <v>0</v>
      </c>
      <c r="BF309" s="229">
        <f>IF(N309="snížená",J309,0)</f>
        <v>0</v>
      </c>
      <c r="BG309" s="229">
        <f>IF(N309="zákl. přenesená",J309,0)</f>
        <v>15705</v>
      </c>
      <c r="BH309" s="229">
        <f>IF(N309="sníž. přenesená",J309,0)</f>
        <v>0</v>
      </c>
      <c r="BI309" s="229">
        <f>IF(N309="nulová",J309,0)</f>
        <v>0</v>
      </c>
      <c r="BJ309" s="18" t="s">
        <v>217</v>
      </c>
      <c r="BK309" s="229">
        <f>ROUND(I309*H309,2)</f>
        <v>15705</v>
      </c>
      <c r="BL309" s="18" t="s">
        <v>217</v>
      </c>
      <c r="BM309" s="18" t="s">
        <v>493</v>
      </c>
    </row>
    <row r="310" s="12" customFormat="1">
      <c r="B310" s="233"/>
      <c r="C310" s="234"/>
      <c r="D310" s="230" t="s">
        <v>221</v>
      </c>
      <c r="E310" s="235" t="s">
        <v>35</v>
      </c>
      <c r="F310" s="236" t="s">
        <v>483</v>
      </c>
      <c r="G310" s="234"/>
      <c r="H310" s="237">
        <v>1</v>
      </c>
      <c r="I310" s="238"/>
      <c r="J310" s="234"/>
      <c r="K310" s="234"/>
      <c r="L310" s="239"/>
      <c r="M310" s="240"/>
      <c r="N310" s="241"/>
      <c r="O310" s="241"/>
      <c r="P310" s="241"/>
      <c r="Q310" s="241"/>
      <c r="R310" s="241"/>
      <c r="S310" s="241"/>
      <c r="T310" s="242"/>
      <c r="AT310" s="243" t="s">
        <v>221</v>
      </c>
      <c r="AU310" s="243" t="s">
        <v>87</v>
      </c>
      <c r="AV310" s="12" t="s">
        <v>87</v>
      </c>
      <c r="AW310" s="12" t="s">
        <v>40</v>
      </c>
      <c r="AX310" s="12" t="s">
        <v>79</v>
      </c>
      <c r="AY310" s="243" t="s">
        <v>210</v>
      </c>
    </row>
    <row r="311" s="12" customFormat="1">
      <c r="B311" s="233"/>
      <c r="C311" s="234"/>
      <c r="D311" s="230" t="s">
        <v>221</v>
      </c>
      <c r="E311" s="235" t="s">
        <v>35</v>
      </c>
      <c r="F311" s="236" t="s">
        <v>473</v>
      </c>
      <c r="G311" s="234"/>
      <c r="H311" s="237">
        <v>1</v>
      </c>
      <c r="I311" s="238"/>
      <c r="J311" s="234"/>
      <c r="K311" s="234"/>
      <c r="L311" s="239"/>
      <c r="M311" s="240"/>
      <c r="N311" s="241"/>
      <c r="O311" s="241"/>
      <c r="P311" s="241"/>
      <c r="Q311" s="241"/>
      <c r="R311" s="241"/>
      <c r="S311" s="241"/>
      <c r="T311" s="242"/>
      <c r="AT311" s="243" t="s">
        <v>221</v>
      </c>
      <c r="AU311" s="243" t="s">
        <v>87</v>
      </c>
      <c r="AV311" s="12" t="s">
        <v>87</v>
      </c>
      <c r="AW311" s="12" t="s">
        <v>40</v>
      </c>
      <c r="AX311" s="12" t="s">
        <v>79</v>
      </c>
      <c r="AY311" s="243" t="s">
        <v>210</v>
      </c>
    </row>
    <row r="312" s="12" customFormat="1">
      <c r="B312" s="233"/>
      <c r="C312" s="234"/>
      <c r="D312" s="230" t="s">
        <v>221</v>
      </c>
      <c r="E312" s="235" t="s">
        <v>35</v>
      </c>
      <c r="F312" s="236" t="s">
        <v>485</v>
      </c>
      <c r="G312" s="234"/>
      <c r="H312" s="237">
        <v>1</v>
      </c>
      <c r="I312" s="238"/>
      <c r="J312" s="234"/>
      <c r="K312" s="234"/>
      <c r="L312" s="239"/>
      <c r="M312" s="240"/>
      <c r="N312" s="241"/>
      <c r="O312" s="241"/>
      <c r="P312" s="241"/>
      <c r="Q312" s="241"/>
      <c r="R312" s="241"/>
      <c r="S312" s="241"/>
      <c r="T312" s="242"/>
      <c r="AT312" s="243" t="s">
        <v>221</v>
      </c>
      <c r="AU312" s="243" t="s">
        <v>87</v>
      </c>
      <c r="AV312" s="12" t="s">
        <v>87</v>
      </c>
      <c r="AW312" s="12" t="s">
        <v>40</v>
      </c>
      <c r="AX312" s="12" t="s">
        <v>79</v>
      </c>
      <c r="AY312" s="243" t="s">
        <v>210</v>
      </c>
    </row>
    <row r="313" s="13" customFormat="1">
      <c r="B313" s="244"/>
      <c r="C313" s="245"/>
      <c r="D313" s="230" t="s">
        <v>221</v>
      </c>
      <c r="E313" s="246" t="s">
        <v>35</v>
      </c>
      <c r="F313" s="247" t="s">
        <v>225</v>
      </c>
      <c r="G313" s="245"/>
      <c r="H313" s="248">
        <v>3</v>
      </c>
      <c r="I313" s="249"/>
      <c r="J313" s="245"/>
      <c r="K313" s="245"/>
      <c r="L313" s="250"/>
      <c r="M313" s="251"/>
      <c r="N313" s="252"/>
      <c r="O313" s="252"/>
      <c r="P313" s="252"/>
      <c r="Q313" s="252"/>
      <c r="R313" s="252"/>
      <c r="S313" s="252"/>
      <c r="T313" s="253"/>
      <c r="AT313" s="254" t="s">
        <v>221</v>
      </c>
      <c r="AU313" s="254" t="s">
        <v>87</v>
      </c>
      <c r="AV313" s="13" t="s">
        <v>217</v>
      </c>
      <c r="AW313" s="13" t="s">
        <v>40</v>
      </c>
      <c r="AX313" s="13" t="s">
        <v>85</v>
      </c>
      <c r="AY313" s="254" t="s">
        <v>210</v>
      </c>
    </row>
    <row r="314" s="1" customFormat="1" ht="22.5" customHeight="1">
      <c r="B314" s="40"/>
      <c r="C314" s="265" t="s">
        <v>494</v>
      </c>
      <c r="D314" s="265" t="s">
        <v>424</v>
      </c>
      <c r="E314" s="266" t="s">
        <v>495</v>
      </c>
      <c r="F314" s="267" t="s">
        <v>496</v>
      </c>
      <c r="G314" s="268" t="s">
        <v>143</v>
      </c>
      <c r="H314" s="269">
        <v>3</v>
      </c>
      <c r="I314" s="270">
        <v>5343</v>
      </c>
      <c r="J314" s="271">
        <f>ROUND(I314*H314,2)</f>
        <v>16029</v>
      </c>
      <c r="K314" s="267" t="s">
        <v>216</v>
      </c>
      <c r="L314" s="272"/>
      <c r="M314" s="273" t="s">
        <v>35</v>
      </c>
      <c r="N314" s="274" t="s">
        <v>52</v>
      </c>
      <c r="O314" s="81"/>
      <c r="P314" s="227">
        <f>O314*H314</f>
        <v>0</v>
      </c>
      <c r="Q314" s="227">
        <v>0.19411999999999999</v>
      </c>
      <c r="R314" s="227">
        <f>Q314*H314</f>
        <v>0.58235999999999999</v>
      </c>
      <c r="S314" s="227">
        <v>0</v>
      </c>
      <c r="T314" s="228">
        <f>S314*H314</f>
        <v>0</v>
      </c>
      <c r="AR314" s="18" t="s">
        <v>254</v>
      </c>
      <c r="AT314" s="18" t="s">
        <v>424</v>
      </c>
      <c r="AU314" s="18" t="s">
        <v>87</v>
      </c>
      <c r="AY314" s="18" t="s">
        <v>210</v>
      </c>
      <c r="BE314" s="229">
        <f>IF(N314="základní",J314,0)</f>
        <v>0</v>
      </c>
      <c r="BF314" s="229">
        <f>IF(N314="snížená",J314,0)</f>
        <v>0</v>
      </c>
      <c r="BG314" s="229">
        <f>IF(N314="zákl. přenesená",J314,0)</f>
        <v>16029</v>
      </c>
      <c r="BH314" s="229">
        <f>IF(N314="sníž. přenesená",J314,0)</f>
        <v>0</v>
      </c>
      <c r="BI314" s="229">
        <f>IF(N314="nulová",J314,0)</f>
        <v>0</v>
      </c>
      <c r="BJ314" s="18" t="s">
        <v>217</v>
      </c>
      <c r="BK314" s="229">
        <f>ROUND(I314*H314,2)</f>
        <v>16029</v>
      </c>
      <c r="BL314" s="18" t="s">
        <v>217</v>
      </c>
      <c r="BM314" s="18" t="s">
        <v>497</v>
      </c>
    </row>
    <row r="315" s="12" customFormat="1">
      <c r="B315" s="233"/>
      <c r="C315" s="234"/>
      <c r="D315" s="230" t="s">
        <v>221</v>
      </c>
      <c r="E315" s="235" t="s">
        <v>35</v>
      </c>
      <c r="F315" s="236" t="s">
        <v>483</v>
      </c>
      <c r="G315" s="234"/>
      <c r="H315" s="237">
        <v>1</v>
      </c>
      <c r="I315" s="238"/>
      <c r="J315" s="234"/>
      <c r="K315" s="234"/>
      <c r="L315" s="239"/>
      <c r="M315" s="240"/>
      <c r="N315" s="241"/>
      <c r="O315" s="241"/>
      <c r="P315" s="241"/>
      <c r="Q315" s="241"/>
      <c r="R315" s="241"/>
      <c r="S315" s="241"/>
      <c r="T315" s="242"/>
      <c r="AT315" s="243" t="s">
        <v>221</v>
      </c>
      <c r="AU315" s="243" t="s">
        <v>87</v>
      </c>
      <c r="AV315" s="12" t="s">
        <v>87</v>
      </c>
      <c r="AW315" s="12" t="s">
        <v>40</v>
      </c>
      <c r="AX315" s="12" t="s">
        <v>79</v>
      </c>
      <c r="AY315" s="243" t="s">
        <v>210</v>
      </c>
    </row>
    <row r="316" s="12" customFormat="1">
      <c r="B316" s="233"/>
      <c r="C316" s="234"/>
      <c r="D316" s="230" t="s">
        <v>221</v>
      </c>
      <c r="E316" s="235" t="s">
        <v>35</v>
      </c>
      <c r="F316" s="236" t="s">
        <v>473</v>
      </c>
      <c r="G316" s="234"/>
      <c r="H316" s="237">
        <v>1</v>
      </c>
      <c r="I316" s="238"/>
      <c r="J316" s="234"/>
      <c r="K316" s="234"/>
      <c r="L316" s="239"/>
      <c r="M316" s="240"/>
      <c r="N316" s="241"/>
      <c r="O316" s="241"/>
      <c r="P316" s="241"/>
      <c r="Q316" s="241"/>
      <c r="R316" s="241"/>
      <c r="S316" s="241"/>
      <c r="T316" s="242"/>
      <c r="AT316" s="243" t="s">
        <v>221</v>
      </c>
      <c r="AU316" s="243" t="s">
        <v>87</v>
      </c>
      <c r="AV316" s="12" t="s">
        <v>87</v>
      </c>
      <c r="AW316" s="12" t="s">
        <v>40</v>
      </c>
      <c r="AX316" s="12" t="s">
        <v>79</v>
      </c>
      <c r="AY316" s="243" t="s">
        <v>210</v>
      </c>
    </row>
    <row r="317" s="12" customFormat="1">
      <c r="B317" s="233"/>
      <c r="C317" s="234"/>
      <c r="D317" s="230" t="s">
        <v>221</v>
      </c>
      <c r="E317" s="235" t="s">
        <v>35</v>
      </c>
      <c r="F317" s="236" t="s">
        <v>485</v>
      </c>
      <c r="G317" s="234"/>
      <c r="H317" s="237">
        <v>1</v>
      </c>
      <c r="I317" s="238"/>
      <c r="J317" s="234"/>
      <c r="K317" s="234"/>
      <c r="L317" s="239"/>
      <c r="M317" s="240"/>
      <c r="N317" s="241"/>
      <c r="O317" s="241"/>
      <c r="P317" s="241"/>
      <c r="Q317" s="241"/>
      <c r="R317" s="241"/>
      <c r="S317" s="241"/>
      <c r="T317" s="242"/>
      <c r="AT317" s="243" t="s">
        <v>221</v>
      </c>
      <c r="AU317" s="243" t="s">
        <v>87</v>
      </c>
      <c r="AV317" s="12" t="s">
        <v>87</v>
      </c>
      <c r="AW317" s="12" t="s">
        <v>40</v>
      </c>
      <c r="AX317" s="12" t="s">
        <v>79</v>
      </c>
      <c r="AY317" s="243" t="s">
        <v>210</v>
      </c>
    </row>
    <row r="318" s="13" customFormat="1">
      <c r="B318" s="244"/>
      <c r="C318" s="245"/>
      <c r="D318" s="230" t="s">
        <v>221</v>
      </c>
      <c r="E318" s="246" t="s">
        <v>35</v>
      </c>
      <c r="F318" s="247" t="s">
        <v>225</v>
      </c>
      <c r="G318" s="245"/>
      <c r="H318" s="248">
        <v>3</v>
      </c>
      <c r="I318" s="249"/>
      <c r="J318" s="245"/>
      <c r="K318" s="245"/>
      <c r="L318" s="250"/>
      <c r="M318" s="251"/>
      <c r="N318" s="252"/>
      <c r="O318" s="252"/>
      <c r="P318" s="252"/>
      <c r="Q318" s="252"/>
      <c r="R318" s="252"/>
      <c r="S318" s="252"/>
      <c r="T318" s="253"/>
      <c r="AT318" s="254" t="s">
        <v>221</v>
      </c>
      <c r="AU318" s="254" t="s">
        <v>87</v>
      </c>
      <c r="AV318" s="13" t="s">
        <v>217</v>
      </c>
      <c r="AW318" s="13" t="s">
        <v>40</v>
      </c>
      <c r="AX318" s="13" t="s">
        <v>85</v>
      </c>
      <c r="AY318" s="254" t="s">
        <v>210</v>
      </c>
    </row>
    <row r="319" s="1" customFormat="1" ht="22.5" customHeight="1">
      <c r="B319" s="40"/>
      <c r="C319" s="265" t="s">
        <v>498</v>
      </c>
      <c r="D319" s="265" t="s">
        <v>424</v>
      </c>
      <c r="E319" s="266" t="s">
        <v>499</v>
      </c>
      <c r="F319" s="267" t="s">
        <v>500</v>
      </c>
      <c r="G319" s="268" t="s">
        <v>143</v>
      </c>
      <c r="H319" s="269">
        <v>1976</v>
      </c>
      <c r="I319" s="270">
        <v>36</v>
      </c>
      <c r="J319" s="271">
        <f>ROUND(I319*H319,2)</f>
        <v>71136</v>
      </c>
      <c r="K319" s="267" t="s">
        <v>216</v>
      </c>
      <c r="L319" s="272"/>
      <c r="M319" s="273" t="s">
        <v>35</v>
      </c>
      <c r="N319" s="274" t="s">
        <v>52</v>
      </c>
      <c r="O319" s="81"/>
      <c r="P319" s="227">
        <f>O319*H319</f>
        <v>0</v>
      </c>
      <c r="Q319" s="227">
        <v>0.00018000000000000001</v>
      </c>
      <c r="R319" s="227">
        <f>Q319*H319</f>
        <v>0.35568</v>
      </c>
      <c r="S319" s="227">
        <v>0</v>
      </c>
      <c r="T319" s="228">
        <f>S319*H319</f>
        <v>0</v>
      </c>
      <c r="AR319" s="18" t="s">
        <v>254</v>
      </c>
      <c r="AT319" s="18" t="s">
        <v>424</v>
      </c>
      <c r="AU319" s="18" t="s">
        <v>87</v>
      </c>
      <c r="AY319" s="18" t="s">
        <v>210</v>
      </c>
      <c r="BE319" s="229">
        <f>IF(N319="základní",J319,0)</f>
        <v>0</v>
      </c>
      <c r="BF319" s="229">
        <f>IF(N319="snížená",J319,0)</f>
        <v>0</v>
      </c>
      <c r="BG319" s="229">
        <f>IF(N319="zákl. přenesená",J319,0)</f>
        <v>71136</v>
      </c>
      <c r="BH319" s="229">
        <f>IF(N319="sníž. přenesená",J319,0)</f>
        <v>0</v>
      </c>
      <c r="BI319" s="229">
        <f>IF(N319="nulová",J319,0)</f>
        <v>0</v>
      </c>
      <c r="BJ319" s="18" t="s">
        <v>217</v>
      </c>
      <c r="BK319" s="229">
        <f>ROUND(I319*H319,2)</f>
        <v>71136</v>
      </c>
      <c r="BL319" s="18" t="s">
        <v>217</v>
      </c>
      <c r="BM319" s="18" t="s">
        <v>501</v>
      </c>
    </row>
    <row r="320" s="12" customFormat="1">
      <c r="B320" s="233"/>
      <c r="C320" s="234"/>
      <c r="D320" s="230" t="s">
        <v>221</v>
      </c>
      <c r="E320" s="235" t="s">
        <v>35</v>
      </c>
      <c r="F320" s="236" t="s">
        <v>502</v>
      </c>
      <c r="G320" s="234"/>
      <c r="H320" s="237">
        <v>96</v>
      </c>
      <c r="I320" s="238"/>
      <c r="J320" s="234"/>
      <c r="K320" s="234"/>
      <c r="L320" s="239"/>
      <c r="M320" s="240"/>
      <c r="N320" s="241"/>
      <c r="O320" s="241"/>
      <c r="P320" s="241"/>
      <c r="Q320" s="241"/>
      <c r="R320" s="241"/>
      <c r="S320" s="241"/>
      <c r="T320" s="242"/>
      <c r="AT320" s="243" t="s">
        <v>221</v>
      </c>
      <c r="AU320" s="243" t="s">
        <v>87</v>
      </c>
      <c r="AV320" s="12" t="s">
        <v>87</v>
      </c>
      <c r="AW320" s="12" t="s">
        <v>40</v>
      </c>
      <c r="AX320" s="12" t="s">
        <v>79</v>
      </c>
      <c r="AY320" s="243" t="s">
        <v>210</v>
      </c>
    </row>
    <row r="321" s="12" customFormat="1">
      <c r="B321" s="233"/>
      <c r="C321" s="234"/>
      <c r="D321" s="230" t="s">
        <v>221</v>
      </c>
      <c r="E321" s="235" t="s">
        <v>35</v>
      </c>
      <c r="F321" s="236" t="s">
        <v>503</v>
      </c>
      <c r="G321" s="234"/>
      <c r="H321" s="237">
        <v>86</v>
      </c>
      <c r="I321" s="238"/>
      <c r="J321" s="234"/>
      <c r="K321" s="234"/>
      <c r="L321" s="239"/>
      <c r="M321" s="240"/>
      <c r="N321" s="241"/>
      <c r="O321" s="241"/>
      <c r="P321" s="241"/>
      <c r="Q321" s="241"/>
      <c r="R321" s="241"/>
      <c r="S321" s="241"/>
      <c r="T321" s="242"/>
      <c r="AT321" s="243" t="s">
        <v>221</v>
      </c>
      <c r="AU321" s="243" t="s">
        <v>87</v>
      </c>
      <c r="AV321" s="12" t="s">
        <v>87</v>
      </c>
      <c r="AW321" s="12" t="s">
        <v>40</v>
      </c>
      <c r="AX321" s="12" t="s">
        <v>79</v>
      </c>
      <c r="AY321" s="243" t="s">
        <v>210</v>
      </c>
    </row>
    <row r="322" s="12" customFormat="1">
      <c r="B322" s="233"/>
      <c r="C322" s="234"/>
      <c r="D322" s="230" t="s">
        <v>221</v>
      </c>
      <c r="E322" s="235" t="s">
        <v>35</v>
      </c>
      <c r="F322" s="236" t="s">
        <v>504</v>
      </c>
      <c r="G322" s="234"/>
      <c r="H322" s="237">
        <v>90</v>
      </c>
      <c r="I322" s="238"/>
      <c r="J322" s="234"/>
      <c r="K322" s="234"/>
      <c r="L322" s="239"/>
      <c r="M322" s="240"/>
      <c r="N322" s="241"/>
      <c r="O322" s="241"/>
      <c r="P322" s="241"/>
      <c r="Q322" s="241"/>
      <c r="R322" s="241"/>
      <c r="S322" s="241"/>
      <c r="T322" s="242"/>
      <c r="AT322" s="243" t="s">
        <v>221</v>
      </c>
      <c r="AU322" s="243" t="s">
        <v>87</v>
      </c>
      <c r="AV322" s="12" t="s">
        <v>87</v>
      </c>
      <c r="AW322" s="12" t="s">
        <v>40</v>
      </c>
      <c r="AX322" s="12" t="s">
        <v>79</v>
      </c>
      <c r="AY322" s="243" t="s">
        <v>210</v>
      </c>
    </row>
    <row r="323" s="15" customFormat="1">
      <c r="B323" s="275"/>
      <c r="C323" s="276"/>
      <c r="D323" s="230" t="s">
        <v>221</v>
      </c>
      <c r="E323" s="277" t="s">
        <v>35</v>
      </c>
      <c r="F323" s="278" t="s">
        <v>505</v>
      </c>
      <c r="G323" s="276"/>
      <c r="H323" s="279">
        <v>272</v>
      </c>
      <c r="I323" s="280"/>
      <c r="J323" s="276"/>
      <c r="K323" s="276"/>
      <c r="L323" s="281"/>
      <c r="M323" s="282"/>
      <c r="N323" s="283"/>
      <c r="O323" s="283"/>
      <c r="P323" s="283"/>
      <c r="Q323" s="283"/>
      <c r="R323" s="283"/>
      <c r="S323" s="283"/>
      <c r="T323" s="284"/>
      <c r="AT323" s="285" t="s">
        <v>221</v>
      </c>
      <c r="AU323" s="285" t="s">
        <v>87</v>
      </c>
      <c r="AV323" s="15" t="s">
        <v>230</v>
      </c>
      <c r="AW323" s="15" t="s">
        <v>40</v>
      </c>
      <c r="AX323" s="15" t="s">
        <v>79</v>
      </c>
      <c r="AY323" s="285" t="s">
        <v>210</v>
      </c>
    </row>
    <row r="324" s="12" customFormat="1">
      <c r="B324" s="233"/>
      <c r="C324" s="234"/>
      <c r="D324" s="230" t="s">
        <v>221</v>
      </c>
      <c r="E324" s="235" t="s">
        <v>35</v>
      </c>
      <c r="F324" s="236" t="s">
        <v>506</v>
      </c>
      <c r="G324" s="234"/>
      <c r="H324" s="237">
        <v>340</v>
      </c>
      <c r="I324" s="238"/>
      <c r="J324" s="234"/>
      <c r="K324" s="234"/>
      <c r="L324" s="239"/>
      <c r="M324" s="240"/>
      <c r="N324" s="241"/>
      <c r="O324" s="241"/>
      <c r="P324" s="241"/>
      <c r="Q324" s="241"/>
      <c r="R324" s="241"/>
      <c r="S324" s="241"/>
      <c r="T324" s="242"/>
      <c r="AT324" s="243" t="s">
        <v>221</v>
      </c>
      <c r="AU324" s="243" t="s">
        <v>87</v>
      </c>
      <c r="AV324" s="12" t="s">
        <v>87</v>
      </c>
      <c r="AW324" s="12" t="s">
        <v>40</v>
      </c>
      <c r="AX324" s="12" t="s">
        <v>79</v>
      </c>
      <c r="AY324" s="243" t="s">
        <v>210</v>
      </c>
    </row>
    <row r="325" s="12" customFormat="1">
      <c r="B325" s="233"/>
      <c r="C325" s="234"/>
      <c r="D325" s="230" t="s">
        <v>221</v>
      </c>
      <c r="E325" s="235" t="s">
        <v>35</v>
      </c>
      <c r="F325" s="236" t="s">
        <v>507</v>
      </c>
      <c r="G325" s="234"/>
      <c r="H325" s="237">
        <v>1364</v>
      </c>
      <c r="I325" s="238"/>
      <c r="J325" s="234"/>
      <c r="K325" s="234"/>
      <c r="L325" s="239"/>
      <c r="M325" s="240"/>
      <c r="N325" s="241"/>
      <c r="O325" s="241"/>
      <c r="P325" s="241"/>
      <c r="Q325" s="241"/>
      <c r="R325" s="241"/>
      <c r="S325" s="241"/>
      <c r="T325" s="242"/>
      <c r="AT325" s="243" t="s">
        <v>221</v>
      </c>
      <c r="AU325" s="243" t="s">
        <v>87</v>
      </c>
      <c r="AV325" s="12" t="s">
        <v>87</v>
      </c>
      <c r="AW325" s="12" t="s">
        <v>40</v>
      </c>
      <c r="AX325" s="12" t="s">
        <v>79</v>
      </c>
      <c r="AY325" s="243" t="s">
        <v>210</v>
      </c>
    </row>
    <row r="326" s="15" customFormat="1">
      <c r="B326" s="275"/>
      <c r="C326" s="276"/>
      <c r="D326" s="230" t="s">
        <v>221</v>
      </c>
      <c r="E326" s="277" t="s">
        <v>160</v>
      </c>
      <c r="F326" s="278" t="s">
        <v>505</v>
      </c>
      <c r="G326" s="276"/>
      <c r="H326" s="279">
        <v>1704</v>
      </c>
      <c r="I326" s="280"/>
      <c r="J326" s="276"/>
      <c r="K326" s="276"/>
      <c r="L326" s="281"/>
      <c r="M326" s="282"/>
      <c r="N326" s="283"/>
      <c r="O326" s="283"/>
      <c r="P326" s="283"/>
      <c r="Q326" s="283"/>
      <c r="R326" s="283"/>
      <c r="S326" s="283"/>
      <c r="T326" s="284"/>
      <c r="AT326" s="285" t="s">
        <v>221</v>
      </c>
      <c r="AU326" s="285" t="s">
        <v>87</v>
      </c>
      <c r="AV326" s="15" t="s">
        <v>230</v>
      </c>
      <c r="AW326" s="15" t="s">
        <v>40</v>
      </c>
      <c r="AX326" s="15" t="s">
        <v>79</v>
      </c>
      <c r="AY326" s="285" t="s">
        <v>210</v>
      </c>
    </row>
    <row r="327" s="13" customFormat="1">
      <c r="B327" s="244"/>
      <c r="C327" s="245"/>
      <c r="D327" s="230" t="s">
        <v>221</v>
      </c>
      <c r="E327" s="246" t="s">
        <v>141</v>
      </c>
      <c r="F327" s="247" t="s">
        <v>225</v>
      </c>
      <c r="G327" s="245"/>
      <c r="H327" s="248">
        <v>1976</v>
      </c>
      <c r="I327" s="249"/>
      <c r="J327" s="245"/>
      <c r="K327" s="245"/>
      <c r="L327" s="250"/>
      <c r="M327" s="251"/>
      <c r="N327" s="252"/>
      <c r="O327" s="252"/>
      <c r="P327" s="252"/>
      <c r="Q327" s="252"/>
      <c r="R327" s="252"/>
      <c r="S327" s="252"/>
      <c r="T327" s="253"/>
      <c r="AT327" s="254" t="s">
        <v>221</v>
      </c>
      <c r="AU327" s="254" t="s">
        <v>87</v>
      </c>
      <c r="AV327" s="13" t="s">
        <v>217</v>
      </c>
      <c r="AW327" s="13" t="s">
        <v>40</v>
      </c>
      <c r="AX327" s="13" t="s">
        <v>85</v>
      </c>
      <c r="AY327" s="254" t="s">
        <v>210</v>
      </c>
    </row>
    <row r="328" s="1" customFormat="1" ht="22.5" customHeight="1">
      <c r="B328" s="40"/>
      <c r="C328" s="265" t="s">
        <v>508</v>
      </c>
      <c r="D328" s="265" t="s">
        <v>424</v>
      </c>
      <c r="E328" s="266" t="s">
        <v>509</v>
      </c>
      <c r="F328" s="267" t="s">
        <v>510</v>
      </c>
      <c r="G328" s="268" t="s">
        <v>143</v>
      </c>
      <c r="H328" s="269">
        <v>14</v>
      </c>
      <c r="I328" s="270">
        <v>135</v>
      </c>
      <c r="J328" s="271">
        <f>ROUND(I328*H328,2)</f>
        <v>1890</v>
      </c>
      <c r="K328" s="267" t="s">
        <v>216</v>
      </c>
      <c r="L328" s="272"/>
      <c r="M328" s="273" t="s">
        <v>35</v>
      </c>
      <c r="N328" s="274" t="s">
        <v>52</v>
      </c>
      <c r="O328" s="81"/>
      <c r="P328" s="227">
        <f>O328*H328</f>
        <v>0</v>
      </c>
      <c r="Q328" s="227">
        <v>0</v>
      </c>
      <c r="R328" s="227">
        <f>Q328*H328</f>
        <v>0</v>
      </c>
      <c r="S328" s="227">
        <v>0</v>
      </c>
      <c r="T328" s="228">
        <f>S328*H328</f>
        <v>0</v>
      </c>
      <c r="AR328" s="18" t="s">
        <v>254</v>
      </c>
      <c r="AT328" s="18" t="s">
        <v>424</v>
      </c>
      <c r="AU328" s="18" t="s">
        <v>87</v>
      </c>
      <c r="AY328" s="18" t="s">
        <v>210</v>
      </c>
      <c r="BE328" s="229">
        <f>IF(N328="základní",J328,0)</f>
        <v>0</v>
      </c>
      <c r="BF328" s="229">
        <f>IF(N328="snížená",J328,0)</f>
        <v>0</v>
      </c>
      <c r="BG328" s="229">
        <f>IF(N328="zákl. přenesená",J328,0)</f>
        <v>1890</v>
      </c>
      <c r="BH328" s="229">
        <f>IF(N328="sníž. přenesená",J328,0)</f>
        <v>0</v>
      </c>
      <c r="BI328" s="229">
        <f>IF(N328="nulová",J328,0)</f>
        <v>0</v>
      </c>
      <c r="BJ328" s="18" t="s">
        <v>217</v>
      </c>
      <c r="BK328" s="229">
        <f>ROUND(I328*H328,2)</f>
        <v>1890</v>
      </c>
      <c r="BL328" s="18" t="s">
        <v>217</v>
      </c>
      <c r="BM328" s="18" t="s">
        <v>511</v>
      </c>
    </row>
    <row r="329" s="12" customFormat="1">
      <c r="B329" s="233"/>
      <c r="C329" s="234"/>
      <c r="D329" s="230" t="s">
        <v>221</v>
      </c>
      <c r="E329" s="235" t="s">
        <v>35</v>
      </c>
      <c r="F329" s="236" t="s">
        <v>512</v>
      </c>
      <c r="G329" s="234"/>
      <c r="H329" s="237">
        <v>8</v>
      </c>
      <c r="I329" s="238"/>
      <c r="J329" s="234"/>
      <c r="K329" s="234"/>
      <c r="L329" s="239"/>
      <c r="M329" s="240"/>
      <c r="N329" s="241"/>
      <c r="O329" s="241"/>
      <c r="P329" s="241"/>
      <c r="Q329" s="241"/>
      <c r="R329" s="241"/>
      <c r="S329" s="241"/>
      <c r="T329" s="242"/>
      <c r="AT329" s="243" t="s">
        <v>221</v>
      </c>
      <c r="AU329" s="243" t="s">
        <v>87</v>
      </c>
      <c r="AV329" s="12" t="s">
        <v>87</v>
      </c>
      <c r="AW329" s="12" t="s">
        <v>40</v>
      </c>
      <c r="AX329" s="12" t="s">
        <v>79</v>
      </c>
      <c r="AY329" s="243" t="s">
        <v>210</v>
      </c>
    </row>
    <row r="330" s="12" customFormat="1">
      <c r="B330" s="233"/>
      <c r="C330" s="234"/>
      <c r="D330" s="230" t="s">
        <v>221</v>
      </c>
      <c r="E330" s="235" t="s">
        <v>35</v>
      </c>
      <c r="F330" s="236" t="s">
        <v>513</v>
      </c>
      <c r="G330" s="234"/>
      <c r="H330" s="237">
        <v>2</v>
      </c>
      <c r="I330" s="238"/>
      <c r="J330" s="234"/>
      <c r="K330" s="234"/>
      <c r="L330" s="239"/>
      <c r="M330" s="240"/>
      <c r="N330" s="241"/>
      <c r="O330" s="241"/>
      <c r="P330" s="241"/>
      <c r="Q330" s="241"/>
      <c r="R330" s="241"/>
      <c r="S330" s="241"/>
      <c r="T330" s="242"/>
      <c r="AT330" s="243" t="s">
        <v>221</v>
      </c>
      <c r="AU330" s="243" t="s">
        <v>87</v>
      </c>
      <c r="AV330" s="12" t="s">
        <v>87</v>
      </c>
      <c r="AW330" s="12" t="s">
        <v>40</v>
      </c>
      <c r="AX330" s="12" t="s">
        <v>79</v>
      </c>
      <c r="AY330" s="243" t="s">
        <v>210</v>
      </c>
    </row>
    <row r="331" s="12" customFormat="1">
      <c r="B331" s="233"/>
      <c r="C331" s="234"/>
      <c r="D331" s="230" t="s">
        <v>221</v>
      </c>
      <c r="E331" s="235" t="s">
        <v>35</v>
      </c>
      <c r="F331" s="236" t="s">
        <v>514</v>
      </c>
      <c r="G331" s="234"/>
      <c r="H331" s="237">
        <v>4</v>
      </c>
      <c r="I331" s="238"/>
      <c r="J331" s="234"/>
      <c r="K331" s="234"/>
      <c r="L331" s="239"/>
      <c r="M331" s="240"/>
      <c r="N331" s="241"/>
      <c r="O331" s="241"/>
      <c r="P331" s="241"/>
      <c r="Q331" s="241"/>
      <c r="R331" s="241"/>
      <c r="S331" s="241"/>
      <c r="T331" s="242"/>
      <c r="AT331" s="243" t="s">
        <v>221</v>
      </c>
      <c r="AU331" s="243" t="s">
        <v>87</v>
      </c>
      <c r="AV331" s="12" t="s">
        <v>87</v>
      </c>
      <c r="AW331" s="12" t="s">
        <v>40</v>
      </c>
      <c r="AX331" s="12" t="s">
        <v>79</v>
      </c>
      <c r="AY331" s="243" t="s">
        <v>210</v>
      </c>
    </row>
    <row r="332" s="13" customFormat="1">
      <c r="B332" s="244"/>
      <c r="C332" s="245"/>
      <c r="D332" s="230" t="s">
        <v>221</v>
      </c>
      <c r="E332" s="246" t="s">
        <v>515</v>
      </c>
      <c r="F332" s="247" t="s">
        <v>225</v>
      </c>
      <c r="G332" s="245"/>
      <c r="H332" s="248">
        <v>14</v>
      </c>
      <c r="I332" s="249"/>
      <c r="J332" s="245"/>
      <c r="K332" s="245"/>
      <c r="L332" s="250"/>
      <c r="M332" s="251"/>
      <c r="N332" s="252"/>
      <c r="O332" s="252"/>
      <c r="P332" s="252"/>
      <c r="Q332" s="252"/>
      <c r="R332" s="252"/>
      <c r="S332" s="252"/>
      <c r="T332" s="253"/>
      <c r="AT332" s="254" t="s">
        <v>221</v>
      </c>
      <c r="AU332" s="254" t="s">
        <v>87</v>
      </c>
      <c r="AV332" s="13" t="s">
        <v>217</v>
      </c>
      <c r="AW332" s="13" t="s">
        <v>40</v>
      </c>
      <c r="AX332" s="13" t="s">
        <v>85</v>
      </c>
      <c r="AY332" s="254" t="s">
        <v>210</v>
      </c>
    </row>
    <row r="333" s="1" customFormat="1" ht="22.5" customHeight="1">
      <c r="B333" s="40"/>
      <c r="C333" s="265" t="s">
        <v>516</v>
      </c>
      <c r="D333" s="265" t="s">
        <v>424</v>
      </c>
      <c r="E333" s="266" t="s">
        <v>517</v>
      </c>
      <c r="F333" s="267" t="s">
        <v>518</v>
      </c>
      <c r="G333" s="268" t="s">
        <v>143</v>
      </c>
      <c r="H333" s="269">
        <v>1976</v>
      </c>
      <c r="I333" s="270">
        <v>19</v>
      </c>
      <c r="J333" s="271">
        <f>ROUND(I333*H333,2)</f>
        <v>37544</v>
      </c>
      <c r="K333" s="267" t="s">
        <v>216</v>
      </c>
      <c r="L333" s="272"/>
      <c r="M333" s="273" t="s">
        <v>35</v>
      </c>
      <c r="N333" s="274" t="s">
        <v>52</v>
      </c>
      <c r="O333" s="81"/>
      <c r="P333" s="227">
        <f>O333*H333</f>
        <v>0</v>
      </c>
      <c r="Q333" s="227">
        <v>9.0000000000000006E-05</v>
      </c>
      <c r="R333" s="227">
        <f>Q333*H333</f>
        <v>0.17784</v>
      </c>
      <c r="S333" s="227">
        <v>0</v>
      </c>
      <c r="T333" s="228">
        <f>S333*H333</f>
        <v>0</v>
      </c>
      <c r="AR333" s="18" t="s">
        <v>254</v>
      </c>
      <c r="AT333" s="18" t="s">
        <v>424</v>
      </c>
      <c r="AU333" s="18" t="s">
        <v>87</v>
      </c>
      <c r="AY333" s="18" t="s">
        <v>210</v>
      </c>
      <c r="BE333" s="229">
        <f>IF(N333="základní",J333,0)</f>
        <v>0</v>
      </c>
      <c r="BF333" s="229">
        <f>IF(N333="snížená",J333,0)</f>
        <v>0</v>
      </c>
      <c r="BG333" s="229">
        <f>IF(N333="zákl. přenesená",J333,0)</f>
        <v>37544</v>
      </c>
      <c r="BH333" s="229">
        <f>IF(N333="sníž. přenesená",J333,0)</f>
        <v>0</v>
      </c>
      <c r="BI333" s="229">
        <f>IF(N333="nulová",J333,0)</f>
        <v>0</v>
      </c>
      <c r="BJ333" s="18" t="s">
        <v>217</v>
      </c>
      <c r="BK333" s="229">
        <f>ROUND(I333*H333,2)</f>
        <v>37544</v>
      </c>
      <c r="BL333" s="18" t="s">
        <v>217</v>
      </c>
      <c r="BM333" s="18" t="s">
        <v>519</v>
      </c>
    </row>
    <row r="334" s="12" customFormat="1">
      <c r="B334" s="233"/>
      <c r="C334" s="234"/>
      <c r="D334" s="230" t="s">
        <v>221</v>
      </c>
      <c r="E334" s="235" t="s">
        <v>35</v>
      </c>
      <c r="F334" s="236" t="s">
        <v>141</v>
      </c>
      <c r="G334" s="234"/>
      <c r="H334" s="237">
        <v>1976</v>
      </c>
      <c r="I334" s="238"/>
      <c r="J334" s="234"/>
      <c r="K334" s="234"/>
      <c r="L334" s="239"/>
      <c r="M334" s="240"/>
      <c r="N334" s="241"/>
      <c r="O334" s="241"/>
      <c r="P334" s="241"/>
      <c r="Q334" s="241"/>
      <c r="R334" s="241"/>
      <c r="S334" s="241"/>
      <c r="T334" s="242"/>
      <c r="AT334" s="243" t="s">
        <v>221</v>
      </c>
      <c r="AU334" s="243" t="s">
        <v>87</v>
      </c>
      <c r="AV334" s="12" t="s">
        <v>87</v>
      </c>
      <c r="AW334" s="12" t="s">
        <v>40</v>
      </c>
      <c r="AX334" s="12" t="s">
        <v>79</v>
      </c>
      <c r="AY334" s="243" t="s">
        <v>210</v>
      </c>
    </row>
    <row r="335" s="13" customFormat="1">
      <c r="B335" s="244"/>
      <c r="C335" s="245"/>
      <c r="D335" s="230" t="s">
        <v>221</v>
      </c>
      <c r="E335" s="246" t="s">
        <v>35</v>
      </c>
      <c r="F335" s="247" t="s">
        <v>225</v>
      </c>
      <c r="G335" s="245"/>
      <c r="H335" s="248">
        <v>1976</v>
      </c>
      <c r="I335" s="249"/>
      <c r="J335" s="245"/>
      <c r="K335" s="245"/>
      <c r="L335" s="250"/>
      <c r="M335" s="251"/>
      <c r="N335" s="252"/>
      <c r="O335" s="252"/>
      <c r="P335" s="252"/>
      <c r="Q335" s="252"/>
      <c r="R335" s="252"/>
      <c r="S335" s="252"/>
      <c r="T335" s="253"/>
      <c r="AT335" s="254" t="s">
        <v>221</v>
      </c>
      <c r="AU335" s="254" t="s">
        <v>87</v>
      </c>
      <c r="AV335" s="13" t="s">
        <v>217</v>
      </c>
      <c r="AW335" s="13" t="s">
        <v>40</v>
      </c>
      <c r="AX335" s="13" t="s">
        <v>85</v>
      </c>
      <c r="AY335" s="254" t="s">
        <v>210</v>
      </c>
    </row>
    <row r="336" s="1" customFormat="1" ht="22.5" customHeight="1">
      <c r="B336" s="40"/>
      <c r="C336" s="265" t="s">
        <v>520</v>
      </c>
      <c r="D336" s="265" t="s">
        <v>424</v>
      </c>
      <c r="E336" s="266" t="s">
        <v>521</v>
      </c>
      <c r="F336" s="267" t="s">
        <v>522</v>
      </c>
      <c r="G336" s="268" t="s">
        <v>143</v>
      </c>
      <c r="H336" s="269">
        <v>4008</v>
      </c>
      <c r="I336" s="270">
        <v>101</v>
      </c>
      <c r="J336" s="271">
        <f>ROUND(I336*H336,2)</f>
        <v>404808</v>
      </c>
      <c r="K336" s="267" t="s">
        <v>216</v>
      </c>
      <c r="L336" s="272"/>
      <c r="M336" s="273" t="s">
        <v>35</v>
      </c>
      <c r="N336" s="274" t="s">
        <v>52</v>
      </c>
      <c r="O336" s="81"/>
      <c r="P336" s="227">
        <f>O336*H336</f>
        <v>0</v>
      </c>
      <c r="Q336" s="227">
        <v>0.00123</v>
      </c>
      <c r="R336" s="227">
        <f>Q336*H336</f>
        <v>4.9298399999999996</v>
      </c>
      <c r="S336" s="227">
        <v>0</v>
      </c>
      <c r="T336" s="228">
        <f>S336*H336</f>
        <v>0</v>
      </c>
      <c r="AR336" s="18" t="s">
        <v>254</v>
      </c>
      <c r="AT336" s="18" t="s">
        <v>424</v>
      </c>
      <c r="AU336" s="18" t="s">
        <v>87</v>
      </c>
      <c r="AY336" s="18" t="s">
        <v>210</v>
      </c>
      <c r="BE336" s="229">
        <f>IF(N336="základní",J336,0)</f>
        <v>0</v>
      </c>
      <c r="BF336" s="229">
        <f>IF(N336="snížená",J336,0)</f>
        <v>0</v>
      </c>
      <c r="BG336" s="229">
        <f>IF(N336="zákl. přenesená",J336,0)</f>
        <v>404808</v>
      </c>
      <c r="BH336" s="229">
        <f>IF(N336="sníž. přenesená",J336,0)</f>
        <v>0</v>
      </c>
      <c r="BI336" s="229">
        <f>IF(N336="nulová",J336,0)</f>
        <v>0</v>
      </c>
      <c r="BJ336" s="18" t="s">
        <v>217</v>
      </c>
      <c r="BK336" s="229">
        <f>ROUND(I336*H336,2)</f>
        <v>404808</v>
      </c>
      <c r="BL336" s="18" t="s">
        <v>217</v>
      </c>
      <c r="BM336" s="18" t="s">
        <v>523</v>
      </c>
    </row>
    <row r="337" s="12" customFormat="1">
      <c r="B337" s="233"/>
      <c r="C337" s="234"/>
      <c r="D337" s="230" t="s">
        <v>221</v>
      </c>
      <c r="E337" s="235" t="s">
        <v>35</v>
      </c>
      <c r="F337" s="236" t="s">
        <v>524</v>
      </c>
      <c r="G337" s="234"/>
      <c r="H337" s="237">
        <v>224</v>
      </c>
      <c r="I337" s="238"/>
      <c r="J337" s="234"/>
      <c r="K337" s="234"/>
      <c r="L337" s="239"/>
      <c r="M337" s="240"/>
      <c r="N337" s="241"/>
      <c r="O337" s="241"/>
      <c r="P337" s="241"/>
      <c r="Q337" s="241"/>
      <c r="R337" s="241"/>
      <c r="S337" s="241"/>
      <c r="T337" s="242"/>
      <c r="AT337" s="243" t="s">
        <v>221</v>
      </c>
      <c r="AU337" s="243" t="s">
        <v>87</v>
      </c>
      <c r="AV337" s="12" t="s">
        <v>87</v>
      </c>
      <c r="AW337" s="12" t="s">
        <v>40</v>
      </c>
      <c r="AX337" s="12" t="s">
        <v>79</v>
      </c>
      <c r="AY337" s="243" t="s">
        <v>210</v>
      </c>
    </row>
    <row r="338" s="12" customFormat="1">
      <c r="B338" s="233"/>
      <c r="C338" s="234"/>
      <c r="D338" s="230" t="s">
        <v>221</v>
      </c>
      <c r="E338" s="235" t="s">
        <v>35</v>
      </c>
      <c r="F338" s="236" t="s">
        <v>525</v>
      </c>
      <c r="G338" s="234"/>
      <c r="H338" s="237">
        <v>188</v>
      </c>
      <c r="I338" s="238"/>
      <c r="J338" s="234"/>
      <c r="K338" s="234"/>
      <c r="L338" s="239"/>
      <c r="M338" s="240"/>
      <c r="N338" s="241"/>
      <c r="O338" s="241"/>
      <c r="P338" s="241"/>
      <c r="Q338" s="241"/>
      <c r="R338" s="241"/>
      <c r="S338" s="241"/>
      <c r="T338" s="242"/>
      <c r="AT338" s="243" t="s">
        <v>221</v>
      </c>
      <c r="AU338" s="243" t="s">
        <v>87</v>
      </c>
      <c r="AV338" s="12" t="s">
        <v>87</v>
      </c>
      <c r="AW338" s="12" t="s">
        <v>40</v>
      </c>
      <c r="AX338" s="12" t="s">
        <v>79</v>
      </c>
      <c r="AY338" s="243" t="s">
        <v>210</v>
      </c>
    </row>
    <row r="339" s="12" customFormat="1">
      <c r="B339" s="233"/>
      <c r="C339" s="234"/>
      <c r="D339" s="230" t="s">
        <v>221</v>
      </c>
      <c r="E339" s="235" t="s">
        <v>35</v>
      </c>
      <c r="F339" s="236" t="s">
        <v>526</v>
      </c>
      <c r="G339" s="234"/>
      <c r="H339" s="237">
        <v>188</v>
      </c>
      <c r="I339" s="238"/>
      <c r="J339" s="234"/>
      <c r="K339" s="234"/>
      <c r="L339" s="239"/>
      <c r="M339" s="240"/>
      <c r="N339" s="241"/>
      <c r="O339" s="241"/>
      <c r="P339" s="241"/>
      <c r="Q339" s="241"/>
      <c r="R339" s="241"/>
      <c r="S339" s="241"/>
      <c r="T339" s="242"/>
      <c r="AT339" s="243" t="s">
        <v>221</v>
      </c>
      <c r="AU339" s="243" t="s">
        <v>87</v>
      </c>
      <c r="AV339" s="12" t="s">
        <v>87</v>
      </c>
      <c r="AW339" s="12" t="s">
        <v>40</v>
      </c>
      <c r="AX339" s="12" t="s">
        <v>79</v>
      </c>
      <c r="AY339" s="243" t="s">
        <v>210</v>
      </c>
    </row>
    <row r="340" s="15" customFormat="1">
      <c r="B340" s="275"/>
      <c r="C340" s="276"/>
      <c r="D340" s="230" t="s">
        <v>221</v>
      </c>
      <c r="E340" s="277" t="s">
        <v>527</v>
      </c>
      <c r="F340" s="278" t="s">
        <v>505</v>
      </c>
      <c r="G340" s="276"/>
      <c r="H340" s="279">
        <v>600</v>
      </c>
      <c r="I340" s="280"/>
      <c r="J340" s="276"/>
      <c r="K340" s="276"/>
      <c r="L340" s="281"/>
      <c r="M340" s="282"/>
      <c r="N340" s="283"/>
      <c r="O340" s="283"/>
      <c r="P340" s="283"/>
      <c r="Q340" s="283"/>
      <c r="R340" s="283"/>
      <c r="S340" s="283"/>
      <c r="T340" s="284"/>
      <c r="AT340" s="285" t="s">
        <v>221</v>
      </c>
      <c r="AU340" s="285" t="s">
        <v>87</v>
      </c>
      <c r="AV340" s="15" t="s">
        <v>230</v>
      </c>
      <c r="AW340" s="15" t="s">
        <v>40</v>
      </c>
      <c r="AX340" s="15" t="s">
        <v>79</v>
      </c>
      <c r="AY340" s="285" t="s">
        <v>210</v>
      </c>
    </row>
    <row r="341" s="12" customFormat="1">
      <c r="B341" s="233"/>
      <c r="C341" s="234"/>
      <c r="D341" s="230" t="s">
        <v>221</v>
      </c>
      <c r="E341" s="235" t="s">
        <v>35</v>
      </c>
      <c r="F341" s="236" t="s">
        <v>528</v>
      </c>
      <c r="G341" s="234"/>
      <c r="H341" s="237">
        <v>3408</v>
      </c>
      <c r="I341" s="238"/>
      <c r="J341" s="234"/>
      <c r="K341" s="234"/>
      <c r="L341" s="239"/>
      <c r="M341" s="240"/>
      <c r="N341" s="241"/>
      <c r="O341" s="241"/>
      <c r="P341" s="241"/>
      <c r="Q341" s="241"/>
      <c r="R341" s="241"/>
      <c r="S341" s="241"/>
      <c r="T341" s="242"/>
      <c r="AT341" s="243" t="s">
        <v>221</v>
      </c>
      <c r="AU341" s="243" t="s">
        <v>87</v>
      </c>
      <c r="AV341" s="12" t="s">
        <v>87</v>
      </c>
      <c r="AW341" s="12" t="s">
        <v>40</v>
      </c>
      <c r="AX341" s="12" t="s">
        <v>79</v>
      </c>
      <c r="AY341" s="243" t="s">
        <v>210</v>
      </c>
    </row>
    <row r="342" s="15" customFormat="1">
      <c r="B342" s="275"/>
      <c r="C342" s="276"/>
      <c r="D342" s="230" t="s">
        <v>221</v>
      </c>
      <c r="E342" s="277" t="s">
        <v>35</v>
      </c>
      <c r="F342" s="278" t="s">
        <v>505</v>
      </c>
      <c r="G342" s="276"/>
      <c r="H342" s="279">
        <v>3408</v>
      </c>
      <c r="I342" s="280"/>
      <c r="J342" s="276"/>
      <c r="K342" s="276"/>
      <c r="L342" s="281"/>
      <c r="M342" s="282"/>
      <c r="N342" s="283"/>
      <c r="O342" s="283"/>
      <c r="P342" s="283"/>
      <c r="Q342" s="283"/>
      <c r="R342" s="283"/>
      <c r="S342" s="283"/>
      <c r="T342" s="284"/>
      <c r="AT342" s="285" t="s">
        <v>221</v>
      </c>
      <c r="AU342" s="285" t="s">
        <v>87</v>
      </c>
      <c r="AV342" s="15" t="s">
        <v>230</v>
      </c>
      <c r="AW342" s="15" t="s">
        <v>40</v>
      </c>
      <c r="AX342" s="15" t="s">
        <v>79</v>
      </c>
      <c r="AY342" s="285" t="s">
        <v>210</v>
      </c>
    </row>
    <row r="343" s="13" customFormat="1">
      <c r="B343" s="244"/>
      <c r="C343" s="245"/>
      <c r="D343" s="230" t="s">
        <v>221</v>
      </c>
      <c r="E343" s="246" t="s">
        <v>35</v>
      </c>
      <c r="F343" s="247" t="s">
        <v>225</v>
      </c>
      <c r="G343" s="245"/>
      <c r="H343" s="248">
        <v>4008</v>
      </c>
      <c r="I343" s="249"/>
      <c r="J343" s="245"/>
      <c r="K343" s="245"/>
      <c r="L343" s="250"/>
      <c r="M343" s="251"/>
      <c r="N343" s="252"/>
      <c r="O343" s="252"/>
      <c r="P343" s="252"/>
      <c r="Q343" s="252"/>
      <c r="R343" s="252"/>
      <c r="S343" s="252"/>
      <c r="T343" s="253"/>
      <c r="AT343" s="254" t="s">
        <v>221</v>
      </c>
      <c r="AU343" s="254" t="s">
        <v>87</v>
      </c>
      <c r="AV343" s="13" t="s">
        <v>217</v>
      </c>
      <c r="AW343" s="13" t="s">
        <v>40</v>
      </c>
      <c r="AX343" s="13" t="s">
        <v>85</v>
      </c>
      <c r="AY343" s="254" t="s">
        <v>210</v>
      </c>
    </row>
    <row r="344" s="1" customFormat="1" ht="22.5" customHeight="1">
      <c r="B344" s="40"/>
      <c r="C344" s="265" t="s">
        <v>529</v>
      </c>
      <c r="D344" s="265" t="s">
        <v>424</v>
      </c>
      <c r="E344" s="266" t="s">
        <v>530</v>
      </c>
      <c r="F344" s="267" t="s">
        <v>531</v>
      </c>
      <c r="G344" s="268" t="s">
        <v>143</v>
      </c>
      <c r="H344" s="269">
        <v>256</v>
      </c>
      <c r="I344" s="270">
        <v>32</v>
      </c>
      <c r="J344" s="271">
        <f>ROUND(I344*H344,2)</f>
        <v>8192</v>
      </c>
      <c r="K344" s="267" t="s">
        <v>216</v>
      </c>
      <c r="L344" s="272"/>
      <c r="M344" s="273" t="s">
        <v>35</v>
      </c>
      <c r="N344" s="274" t="s">
        <v>52</v>
      </c>
      <c r="O344" s="81"/>
      <c r="P344" s="227">
        <f>O344*H344</f>
        <v>0</v>
      </c>
      <c r="Q344" s="227">
        <v>0.0082000000000000007</v>
      </c>
      <c r="R344" s="227">
        <f>Q344*H344</f>
        <v>2.0992000000000002</v>
      </c>
      <c r="S344" s="227">
        <v>0</v>
      </c>
      <c r="T344" s="228">
        <f>S344*H344</f>
        <v>0</v>
      </c>
      <c r="AR344" s="18" t="s">
        <v>254</v>
      </c>
      <c r="AT344" s="18" t="s">
        <v>424</v>
      </c>
      <c r="AU344" s="18" t="s">
        <v>87</v>
      </c>
      <c r="AY344" s="18" t="s">
        <v>210</v>
      </c>
      <c r="BE344" s="229">
        <f>IF(N344="základní",J344,0)</f>
        <v>0</v>
      </c>
      <c r="BF344" s="229">
        <f>IF(N344="snížená",J344,0)</f>
        <v>0</v>
      </c>
      <c r="BG344" s="229">
        <f>IF(N344="zákl. přenesená",J344,0)</f>
        <v>8192</v>
      </c>
      <c r="BH344" s="229">
        <f>IF(N344="sníž. přenesená",J344,0)</f>
        <v>0</v>
      </c>
      <c r="BI344" s="229">
        <f>IF(N344="nulová",J344,0)</f>
        <v>0</v>
      </c>
      <c r="BJ344" s="18" t="s">
        <v>217</v>
      </c>
      <c r="BK344" s="229">
        <f>ROUND(I344*H344,2)</f>
        <v>8192</v>
      </c>
      <c r="BL344" s="18" t="s">
        <v>217</v>
      </c>
      <c r="BM344" s="18" t="s">
        <v>532</v>
      </c>
    </row>
    <row r="345" s="12" customFormat="1">
      <c r="B345" s="233"/>
      <c r="C345" s="234"/>
      <c r="D345" s="230" t="s">
        <v>221</v>
      </c>
      <c r="E345" s="235" t="s">
        <v>35</v>
      </c>
      <c r="F345" s="236" t="s">
        <v>533</v>
      </c>
      <c r="G345" s="234"/>
      <c r="H345" s="237">
        <v>98</v>
      </c>
      <c r="I345" s="238"/>
      <c r="J345" s="234"/>
      <c r="K345" s="234"/>
      <c r="L345" s="239"/>
      <c r="M345" s="240"/>
      <c r="N345" s="241"/>
      <c r="O345" s="241"/>
      <c r="P345" s="241"/>
      <c r="Q345" s="241"/>
      <c r="R345" s="241"/>
      <c r="S345" s="241"/>
      <c r="T345" s="242"/>
      <c r="AT345" s="243" t="s">
        <v>221</v>
      </c>
      <c r="AU345" s="243" t="s">
        <v>87</v>
      </c>
      <c r="AV345" s="12" t="s">
        <v>87</v>
      </c>
      <c r="AW345" s="12" t="s">
        <v>40</v>
      </c>
      <c r="AX345" s="12" t="s">
        <v>79</v>
      </c>
      <c r="AY345" s="243" t="s">
        <v>210</v>
      </c>
    </row>
    <row r="346" s="12" customFormat="1">
      <c r="B346" s="233"/>
      <c r="C346" s="234"/>
      <c r="D346" s="230" t="s">
        <v>221</v>
      </c>
      <c r="E346" s="235" t="s">
        <v>35</v>
      </c>
      <c r="F346" s="236" t="s">
        <v>534</v>
      </c>
      <c r="G346" s="234"/>
      <c r="H346" s="237">
        <v>78</v>
      </c>
      <c r="I346" s="238"/>
      <c r="J346" s="234"/>
      <c r="K346" s="234"/>
      <c r="L346" s="239"/>
      <c r="M346" s="240"/>
      <c r="N346" s="241"/>
      <c r="O346" s="241"/>
      <c r="P346" s="241"/>
      <c r="Q346" s="241"/>
      <c r="R346" s="241"/>
      <c r="S346" s="241"/>
      <c r="T346" s="242"/>
      <c r="AT346" s="243" t="s">
        <v>221</v>
      </c>
      <c r="AU346" s="243" t="s">
        <v>87</v>
      </c>
      <c r="AV346" s="12" t="s">
        <v>87</v>
      </c>
      <c r="AW346" s="12" t="s">
        <v>40</v>
      </c>
      <c r="AX346" s="12" t="s">
        <v>79</v>
      </c>
      <c r="AY346" s="243" t="s">
        <v>210</v>
      </c>
    </row>
    <row r="347" s="12" customFormat="1">
      <c r="B347" s="233"/>
      <c r="C347" s="234"/>
      <c r="D347" s="230" t="s">
        <v>221</v>
      </c>
      <c r="E347" s="235" t="s">
        <v>35</v>
      </c>
      <c r="F347" s="236" t="s">
        <v>535</v>
      </c>
      <c r="G347" s="234"/>
      <c r="H347" s="237">
        <v>80</v>
      </c>
      <c r="I347" s="238"/>
      <c r="J347" s="234"/>
      <c r="K347" s="234"/>
      <c r="L347" s="239"/>
      <c r="M347" s="240"/>
      <c r="N347" s="241"/>
      <c r="O347" s="241"/>
      <c r="P347" s="241"/>
      <c r="Q347" s="241"/>
      <c r="R347" s="241"/>
      <c r="S347" s="241"/>
      <c r="T347" s="242"/>
      <c r="AT347" s="243" t="s">
        <v>221</v>
      </c>
      <c r="AU347" s="243" t="s">
        <v>87</v>
      </c>
      <c r="AV347" s="12" t="s">
        <v>87</v>
      </c>
      <c r="AW347" s="12" t="s">
        <v>40</v>
      </c>
      <c r="AX347" s="12" t="s">
        <v>79</v>
      </c>
      <c r="AY347" s="243" t="s">
        <v>210</v>
      </c>
    </row>
    <row r="348" s="13" customFormat="1">
      <c r="B348" s="244"/>
      <c r="C348" s="245"/>
      <c r="D348" s="230" t="s">
        <v>221</v>
      </c>
      <c r="E348" s="246" t="s">
        <v>35</v>
      </c>
      <c r="F348" s="247" t="s">
        <v>225</v>
      </c>
      <c r="G348" s="245"/>
      <c r="H348" s="248">
        <v>256</v>
      </c>
      <c r="I348" s="249"/>
      <c r="J348" s="245"/>
      <c r="K348" s="245"/>
      <c r="L348" s="250"/>
      <c r="M348" s="251"/>
      <c r="N348" s="252"/>
      <c r="O348" s="252"/>
      <c r="P348" s="252"/>
      <c r="Q348" s="252"/>
      <c r="R348" s="252"/>
      <c r="S348" s="252"/>
      <c r="T348" s="253"/>
      <c r="AT348" s="254" t="s">
        <v>221</v>
      </c>
      <c r="AU348" s="254" t="s">
        <v>87</v>
      </c>
      <c r="AV348" s="13" t="s">
        <v>217</v>
      </c>
      <c r="AW348" s="13" t="s">
        <v>40</v>
      </c>
      <c r="AX348" s="13" t="s">
        <v>85</v>
      </c>
      <c r="AY348" s="254" t="s">
        <v>210</v>
      </c>
    </row>
    <row r="349" s="1" customFormat="1" ht="22.5" customHeight="1">
      <c r="B349" s="40"/>
      <c r="C349" s="265" t="s">
        <v>536</v>
      </c>
      <c r="D349" s="265" t="s">
        <v>424</v>
      </c>
      <c r="E349" s="266" t="s">
        <v>537</v>
      </c>
      <c r="F349" s="267" t="s">
        <v>538</v>
      </c>
      <c r="G349" s="268" t="s">
        <v>143</v>
      </c>
      <c r="H349" s="269">
        <v>1834</v>
      </c>
      <c r="I349" s="270">
        <v>38</v>
      </c>
      <c r="J349" s="271">
        <f>ROUND(I349*H349,2)</f>
        <v>69692</v>
      </c>
      <c r="K349" s="267" t="s">
        <v>216</v>
      </c>
      <c r="L349" s="272"/>
      <c r="M349" s="273" t="s">
        <v>35</v>
      </c>
      <c r="N349" s="274" t="s">
        <v>52</v>
      </c>
      <c r="O349" s="81"/>
      <c r="P349" s="227">
        <f>O349*H349</f>
        <v>0</v>
      </c>
      <c r="Q349" s="227">
        <v>0.00051999999999999995</v>
      </c>
      <c r="R349" s="227">
        <f>Q349*H349</f>
        <v>0.95367999999999986</v>
      </c>
      <c r="S349" s="227">
        <v>0</v>
      </c>
      <c r="T349" s="228">
        <f>S349*H349</f>
        <v>0</v>
      </c>
      <c r="AR349" s="18" t="s">
        <v>254</v>
      </c>
      <c r="AT349" s="18" t="s">
        <v>424</v>
      </c>
      <c r="AU349" s="18" t="s">
        <v>87</v>
      </c>
      <c r="AY349" s="18" t="s">
        <v>210</v>
      </c>
      <c r="BE349" s="229">
        <f>IF(N349="základní",J349,0)</f>
        <v>0</v>
      </c>
      <c r="BF349" s="229">
        <f>IF(N349="snížená",J349,0)</f>
        <v>0</v>
      </c>
      <c r="BG349" s="229">
        <f>IF(N349="zákl. přenesená",J349,0)</f>
        <v>69692</v>
      </c>
      <c r="BH349" s="229">
        <f>IF(N349="sníž. přenesená",J349,0)</f>
        <v>0</v>
      </c>
      <c r="BI349" s="229">
        <f>IF(N349="nulová",J349,0)</f>
        <v>0</v>
      </c>
      <c r="BJ349" s="18" t="s">
        <v>217</v>
      </c>
      <c r="BK349" s="229">
        <f>ROUND(I349*H349,2)</f>
        <v>69692</v>
      </c>
      <c r="BL349" s="18" t="s">
        <v>217</v>
      </c>
      <c r="BM349" s="18" t="s">
        <v>539</v>
      </c>
    </row>
    <row r="350" s="12" customFormat="1">
      <c r="B350" s="233"/>
      <c r="C350" s="234"/>
      <c r="D350" s="230" t="s">
        <v>221</v>
      </c>
      <c r="E350" s="235" t="s">
        <v>35</v>
      </c>
      <c r="F350" s="236" t="s">
        <v>540</v>
      </c>
      <c r="G350" s="234"/>
      <c r="H350" s="237">
        <v>438</v>
      </c>
      <c r="I350" s="238"/>
      <c r="J350" s="234"/>
      <c r="K350" s="234"/>
      <c r="L350" s="239"/>
      <c r="M350" s="240"/>
      <c r="N350" s="241"/>
      <c r="O350" s="241"/>
      <c r="P350" s="241"/>
      <c r="Q350" s="241"/>
      <c r="R350" s="241"/>
      <c r="S350" s="241"/>
      <c r="T350" s="242"/>
      <c r="AT350" s="243" t="s">
        <v>221</v>
      </c>
      <c r="AU350" s="243" t="s">
        <v>87</v>
      </c>
      <c r="AV350" s="12" t="s">
        <v>87</v>
      </c>
      <c r="AW350" s="12" t="s">
        <v>40</v>
      </c>
      <c r="AX350" s="12" t="s">
        <v>79</v>
      </c>
      <c r="AY350" s="243" t="s">
        <v>210</v>
      </c>
    </row>
    <row r="351" s="12" customFormat="1">
      <c r="B351" s="233"/>
      <c r="C351" s="234"/>
      <c r="D351" s="230" t="s">
        <v>221</v>
      </c>
      <c r="E351" s="235" t="s">
        <v>35</v>
      </c>
      <c r="F351" s="236" t="s">
        <v>541</v>
      </c>
      <c r="G351" s="234"/>
      <c r="H351" s="237">
        <v>358</v>
      </c>
      <c r="I351" s="238"/>
      <c r="J351" s="234"/>
      <c r="K351" s="234"/>
      <c r="L351" s="239"/>
      <c r="M351" s="240"/>
      <c r="N351" s="241"/>
      <c r="O351" s="241"/>
      <c r="P351" s="241"/>
      <c r="Q351" s="241"/>
      <c r="R351" s="241"/>
      <c r="S351" s="241"/>
      <c r="T351" s="242"/>
      <c r="AT351" s="243" t="s">
        <v>221</v>
      </c>
      <c r="AU351" s="243" t="s">
        <v>87</v>
      </c>
      <c r="AV351" s="12" t="s">
        <v>87</v>
      </c>
      <c r="AW351" s="12" t="s">
        <v>40</v>
      </c>
      <c r="AX351" s="12" t="s">
        <v>79</v>
      </c>
      <c r="AY351" s="243" t="s">
        <v>210</v>
      </c>
    </row>
    <row r="352" s="12" customFormat="1">
      <c r="B352" s="233"/>
      <c r="C352" s="234"/>
      <c r="D352" s="230" t="s">
        <v>221</v>
      </c>
      <c r="E352" s="235" t="s">
        <v>35</v>
      </c>
      <c r="F352" s="236" t="s">
        <v>542</v>
      </c>
      <c r="G352" s="234"/>
      <c r="H352" s="237">
        <v>358</v>
      </c>
      <c r="I352" s="238"/>
      <c r="J352" s="234"/>
      <c r="K352" s="234"/>
      <c r="L352" s="239"/>
      <c r="M352" s="240"/>
      <c r="N352" s="241"/>
      <c r="O352" s="241"/>
      <c r="P352" s="241"/>
      <c r="Q352" s="241"/>
      <c r="R352" s="241"/>
      <c r="S352" s="241"/>
      <c r="T352" s="242"/>
      <c r="AT352" s="243" t="s">
        <v>221</v>
      </c>
      <c r="AU352" s="243" t="s">
        <v>87</v>
      </c>
      <c r="AV352" s="12" t="s">
        <v>87</v>
      </c>
      <c r="AW352" s="12" t="s">
        <v>40</v>
      </c>
      <c r="AX352" s="12" t="s">
        <v>79</v>
      </c>
      <c r="AY352" s="243" t="s">
        <v>210</v>
      </c>
    </row>
    <row r="353" s="15" customFormat="1">
      <c r="B353" s="275"/>
      <c r="C353" s="276"/>
      <c r="D353" s="230" t="s">
        <v>221</v>
      </c>
      <c r="E353" s="277" t="s">
        <v>35</v>
      </c>
      <c r="F353" s="278" t="s">
        <v>505</v>
      </c>
      <c r="G353" s="276"/>
      <c r="H353" s="279">
        <v>1154</v>
      </c>
      <c r="I353" s="280"/>
      <c r="J353" s="276"/>
      <c r="K353" s="276"/>
      <c r="L353" s="281"/>
      <c r="M353" s="282"/>
      <c r="N353" s="283"/>
      <c r="O353" s="283"/>
      <c r="P353" s="283"/>
      <c r="Q353" s="283"/>
      <c r="R353" s="283"/>
      <c r="S353" s="283"/>
      <c r="T353" s="284"/>
      <c r="AT353" s="285" t="s">
        <v>221</v>
      </c>
      <c r="AU353" s="285" t="s">
        <v>87</v>
      </c>
      <c r="AV353" s="15" t="s">
        <v>230</v>
      </c>
      <c r="AW353" s="15" t="s">
        <v>40</v>
      </c>
      <c r="AX353" s="15" t="s">
        <v>79</v>
      </c>
      <c r="AY353" s="285" t="s">
        <v>210</v>
      </c>
    </row>
    <row r="354" s="12" customFormat="1">
      <c r="B354" s="233"/>
      <c r="C354" s="234"/>
      <c r="D354" s="230" t="s">
        <v>221</v>
      </c>
      <c r="E354" s="235" t="s">
        <v>35</v>
      </c>
      <c r="F354" s="236" t="s">
        <v>543</v>
      </c>
      <c r="G354" s="234"/>
      <c r="H354" s="237">
        <v>680</v>
      </c>
      <c r="I354" s="238"/>
      <c r="J354" s="234"/>
      <c r="K354" s="234"/>
      <c r="L354" s="239"/>
      <c r="M354" s="240"/>
      <c r="N354" s="241"/>
      <c r="O354" s="241"/>
      <c r="P354" s="241"/>
      <c r="Q354" s="241"/>
      <c r="R354" s="241"/>
      <c r="S354" s="241"/>
      <c r="T354" s="242"/>
      <c r="AT354" s="243" t="s">
        <v>221</v>
      </c>
      <c r="AU354" s="243" t="s">
        <v>87</v>
      </c>
      <c r="AV354" s="12" t="s">
        <v>87</v>
      </c>
      <c r="AW354" s="12" t="s">
        <v>40</v>
      </c>
      <c r="AX354" s="12" t="s">
        <v>79</v>
      </c>
      <c r="AY354" s="243" t="s">
        <v>210</v>
      </c>
    </row>
    <row r="355" s="15" customFormat="1">
      <c r="B355" s="275"/>
      <c r="C355" s="276"/>
      <c r="D355" s="230" t="s">
        <v>221</v>
      </c>
      <c r="E355" s="277" t="s">
        <v>35</v>
      </c>
      <c r="F355" s="278" t="s">
        <v>505</v>
      </c>
      <c r="G355" s="276"/>
      <c r="H355" s="279">
        <v>680</v>
      </c>
      <c r="I355" s="280"/>
      <c r="J355" s="276"/>
      <c r="K355" s="276"/>
      <c r="L355" s="281"/>
      <c r="M355" s="282"/>
      <c r="N355" s="283"/>
      <c r="O355" s="283"/>
      <c r="P355" s="283"/>
      <c r="Q355" s="283"/>
      <c r="R355" s="283"/>
      <c r="S355" s="283"/>
      <c r="T355" s="284"/>
      <c r="AT355" s="285" t="s">
        <v>221</v>
      </c>
      <c r="AU355" s="285" t="s">
        <v>87</v>
      </c>
      <c r="AV355" s="15" t="s">
        <v>230</v>
      </c>
      <c r="AW355" s="15" t="s">
        <v>40</v>
      </c>
      <c r="AX355" s="15" t="s">
        <v>79</v>
      </c>
      <c r="AY355" s="285" t="s">
        <v>210</v>
      </c>
    </row>
    <row r="356" s="13" customFormat="1">
      <c r="B356" s="244"/>
      <c r="C356" s="245"/>
      <c r="D356" s="230" t="s">
        <v>221</v>
      </c>
      <c r="E356" s="246" t="s">
        <v>163</v>
      </c>
      <c r="F356" s="247" t="s">
        <v>225</v>
      </c>
      <c r="G356" s="245"/>
      <c r="H356" s="248">
        <v>1834</v>
      </c>
      <c r="I356" s="249"/>
      <c r="J356" s="245"/>
      <c r="K356" s="245"/>
      <c r="L356" s="250"/>
      <c r="M356" s="251"/>
      <c r="N356" s="252"/>
      <c r="O356" s="252"/>
      <c r="P356" s="252"/>
      <c r="Q356" s="252"/>
      <c r="R356" s="252"/>
      <c r="S356" s="252"/>
      <c r="T356" s="253"/>
      <c r="AT356" s="254" t="s">
        <v>221</v>
      </c>
      <c r="AU356" s="254" t="s">
        <v>87</v>
      </c>
      <c r="AV356" s="13" t="s">
        <v>217</v>
      </c>
      <c r="AW356" s="13" t="s">
        <v>40</v>
      </c>
      <c r="AX356" s="13" t="s">
        <v>85</v>
      </c>
      <c r="AY356" s="254" t="s">
        <v>210</v>
      </c>
    </row>
    <row r="357" s="1" customFormat="1" ht="22.5" customHeight="1">
      <c r="B357" s="40"/>
      <c r="C357" s="265" t="s">
        <v>544</v>
      </c>
      <c r="D357" s="265" t="s">
        <v>424</v>
      </c>
      <c r="E357" s="266" t="s">
        <v>545</v>
      </c>
      <c r="F357" s="267" t="s">
        <v>546</v>
      </c>
      <c r="G357" s="268" t="s">
        <v>143</v>
      </c>
      <c r="H357" s="269">
        <v>820</v>
      </c>
      <c r="I357" s="270">
        <v>47</v>
      </c>
      <c r="J357" s="271">
        <f>ROUND(I357*H357,2)</f>
        <v>38540</v>
      </c>
      <c r="K357" s="267" t="s">
        <v>216</v>
      </c>
      <c r="L357" s="272"/>
      <c r="M357" s="273" t="s">
        <v>35</v>
      </c>
      <c r="N357" s="274" t="s">
        <v>52</v>
      </c>
      <c r="O357" s="81"/>
      <c r="P357" s="227">
        <f>O357*H357</f>
        <v>0</v>
      </c>
      <c r="Q357" s="227">
        <v>0.00056999999999999998</v>
      </c>
      <c r="R357" s="227">
        <f>Q357*H357</f>
        <v>0.46739999999999998</v>
      </c>
      <c r="S357" s="227">
        <v>0</v>
      </c>
      <c r="T357" s="228">
        <f>S357*H357</f>
        <v>0</v>
      </c>
      <c r="AR357" s="18" t="s">
        <v>254</v>
      </c>
      <c r="AT357" s="18" t="s">
        <v>424</v>
      </c>
      <c r="AU357" s="18" t="s">
        <v>87</v>
      </c>
      <c r="AY357" s="18" t="s">
        <v>210</v>
      </c>
      <c r="BE357" s="229">
        <f>IF(N357="základní",J357,0)</f>
        <v>0</v>
      </c>
      <c r="BF357" s="229">
        <f>IF(N357="snížená",J357,0)</f>
        <v>0</v>
      </c>
      <c r="BG357" s="229">
        <f>IF(N357="zákl. přenesená",J357,0)</f>
        <v>38540</v>
      </c>
      <c r="BH357" s="229">
        <f>IF(N357="sníž. přenesená",J357,0)</f>
        <v>0</v>
      </c>
      <c r="BI357" s="229">
        <f>IF(N357="nulová",J357,0)</f>
        <v>0</v>
      </c>
      <c r="BJ357" s="18" t="s">
        <v>217</v>
      </c>
      <c r="BK357" s="229">
        <f>ROUND(I357*H357,2)</f>
        <v>38540</v>
      </c>
      <c r="BL357" s="18" t="s">
        <v>217</v>
      </c>
      <c r="BM357" s="18" t="s">
        <v>547</v>
      </c>
    </row>
    <row r="358" s="12" customFormat="1">
      <c r="B358" s="233"/>
      <c r="C358" s="234"/>
      <c r="D358" s="230" t="s">
        <v>221</v>
      </c>
      <c r="E358" s="235" t="s">
        <v>35</v>
      </c>
      <c r="F358" s="236" t="s">
        <v>548</v>
      </c>
      <c r="G358" s="234"/>
      <c r="H358" s="237">
        <v>312</v>
      </c>
      <c r="I358" s="238"/>
      <c r="J358" s="234"/>
      <c r="K358" s="234"/>
      <c r="L358" s="239"/>
      <c r="M358" s="240"/>
      <c r="N358" s="241"/>
      <c r="O358" s="241"/>
      <c r="P358" s="241"/>
      <c r="Q358" s="241"/>
      <c r="R358" s="241"/>
      <c r="S358" s="241"/>
      <c r="T358" s="242"/>
      <c r="AT358" s="243" t="s">
        <v>221</v>
      </c>
      <c r="AU358" s="243" t="s">
        <v>87</v>
      </c>
      <c r="AV358" s="12" t="s">
        <v>87</v>
      </c>
      <c r="AW358" s="12" t="s">
        <v>40</v>
      </c>
      <c r="AX358" s="12" t="s">
        <v>79</v>
      </c>
      <c r="AY358" s="243" t="s">
        <v>210</v>
      </c>
    </row>
    <row r="359" s="12" customFormat="1">
      <c r="B359" s="233"/>
      <c r="C359" s="234"/>
      <c r="D359" s="230" t="s">
        <v>221</v>
      </c>
      <c r="E359" s="235" t="s">
        <v>35</v>
      </c>
      <c r="F359" s="236" t="s">
        <v>549</v>
      </c>
      <c r="G359" s="234"/>
      <c r="H359" s="237">
        <v>252</v>
      </c>
      <c r="I359" s="238"/>
      <c r="J359" s="234"/>
      <c r="K359" s="234"/>
      <c r="L359" s="239"/>
      <c r="M359" s="240"/>
      <c r="N359" s="241"/>
      <c r="O359" s="241"/>
      <c r="P359" s="241"/>
      <c r="Q359" s="241"/>
      <c r="R359" s="241"/>
      <c r="S359" s="241"/>
      <c r="T359" s="242"/>
      <c r="AT359" s="243" t="s">
        <v>221</v>
      </c>
      <c r="AU359" s="243" t="s">
        <v>87</v>
      </c>
      <c r="AV359" s="12" t="s">
        <v>87</v>
      </c>
      <c r="AW359" s="12" t="s">
        <v>40</v>
      </c>
      <c r="AX359" s="12" t="s">
        <v>79</v>
      </c>
      <c r="AY359" s="243" t="s">
        <v>210</v>
      </c>
    </row>
    <row r="360" s="12" customFormat="1">
      <c r="B360" s="233"/>
      <c r="C360" s="234"/>
      <c r="D360" s="230" t="s">
        <v>221</v>
      </c>
      <c r="E360" s="235" t="s">
        <v>35</v>
      </c>
      <c r="F360" s="236" t="s">
        <v>550</v>
      </c>
      <c r="G360" s="234"/>
      <c r="H360" s="237">
        <v>256</v>
      </c>
      <c r="I360" s="238"/>
      <c r="J360" s="234"/>
      <c r="K360" s="234"/>
      <c r="L360" s="239"/>
      <c r="M360" s="240"/>
      <c r="N360" s="241"/>
      <c r="O360" s="241"/>
      <c r="P360" s="241"/>
      <c r="Q360" s="241"/>
      <c r="R360" s="241"/>
      <c r="S360" s="241"/>
      <c r="T360" s="242"/>
      <c r="AT360" s="243" t="s">
        <v>221</v>
      </c>
      <c r="AU360" s="243" t="s">
        <v>87</v>
      </c>
      <c r="AV360" s="12" t="s">
        <v>87</v>
      </c>
      <c r="AW360" s="12" t="s">
        <v>40</v>
      </c>
      <c r="AX360" s="12" t="s">
        <v>79</v>
      </c>
      <c r="AY360" s="243" t="s">
        <v>210</v>
      </c>
    </row>
    <row r="361" s="13" customFormat="1">
      <c r="B361" s="244"/>
      <c r="C361" s="245"/>
      <c r="D361" s="230" t="s">
        <v>221</v>
      </c>
      <c r="E361" s="246" t="s">
        <v>166</v>
      </c>
      <c r="F361" s="247" t="s">
        <v>225</v>
      </c>
      <c r="G361" s="245"/>
      <c r="H361" s="248">
        <v>820</v>
      </c>
      <c r="I361" s="249"/>
      <c r="J361" s="245"/>
      <c r="K361" s="245"/>
      <c r="L361" s="250"/>
      <c r="M361" s="251"/>
      <c r="N361" s="252"/>
      <c r="O361" s="252"/>
      <c r="P361" s="252"/>
      <c r="Q361" s="252"/>
      <c r="R361" s="252"/>
      <c r="S361" s="252"/>
      <c r="T361" s="253"/>
      <c r="AT361" s="254" t="s">
        <v>221</v>
      </c>
      <c r="AU361" s="254" t="s">
        <v>87</v>
      </c>
      <c r="AV361" s="13" t="s">
        <v>217</v>
      </c>
      <c r="AW361" s="13" t="s">
        <v>40</v>
      </c>
      <c r="AX361" s="13" t="s">
        <v>85</v>
      </c>
      <c r="AY361" s="254" t="s">
        <v>210</v>
      </c>
    </row>
    <row r="362" s="1" customFormat="1" ht="22.5" customHeight="1">
      <c r="B362" s="40"/>
      <c r="C362" s="265" t="s">
        <v>551</v>
      </c>
      <c r="D362" s="265" t="s">
        <v>424</v>
      </c>
      <c r="E362" s="266" t="s">
        <v>552</v>
      </c>
      <c r="F362" s="267" t="s">
        <v>553</v>
      </c>
      <c r="G362" s="268" t="s">
        <v>143</v>
      </c>
      <c r="H362" s="269">
        <v>293</v>
      </c>
      <c r="I362" s="270">
        <v>38</v>
      </c>
      <c r="J362" s="271">
        <f>ROUND(I362*H362,2)</f>
        <v>11134</v>
      </c>
      <c r="K362" s="267" t="s">
        <v>216</v>
      </c>
      <c r="L362" s="272"/>
      <c r="M362" s="273" t="s">
        <v>35</v>
      </c>
      <c r="N362" s="274" t="s">
        <v>52</v>
      </c>
      <c r="O362" s="81"/>
      <c r="P362" s="227">
        <f>O362*H362</f>
        <v>0</v>
      </c>
      <c r="Q362" s="227">
        <v>0.00032000000000000003</v>
      </c>
      <c r="R362" s="227">
        <f>Q362*H362</f>
        <v>0.09376000000000001</v>
      </c>
      <c r="S362" s="227">
        <v>0</v>
      </c>
      <c r="T362" s="228">
        <f>S362*H362</f>
        <v>0</v>
      </c>
      <c r="AR362" s="18" t="s">
        <v>254</v>
      </c>
      <c r="AT362" s="18" t="s">
        <v>424</v>
      </c>
      <c r="AU362" s="18" t="s">
        <v>87</v>
      </c>
      <c r="AY362" s="18" t="s">
        <v>210</v>
      </c>
      <c r="BE362" s="229">
        <f>IF(N362="základní",J362,0)</f>
        <v>0</v>
      </c>
      <c r="BF362" s="229">
        <f>IF(N362="snížená",J362,0)</f>
        <v>0</v>
      </c>
      <c r="BG362" s="229">
        <f>IF(N362="zákl. přenesená",J362,0)</f>
        <v>11134</v>
      </c>
      <c r="BH362" s="229">
        <f>IF(N362="sníž. přenesená",J362,0)</f>
        <v>0</v>
      </c>
      <c r="BI362" s="229">
        <f>IF(N362="nulová",J362,0)</f>
        <v>0</v>
      </c>
      <c r="BJ362" s="18" t="s">
        <v>217</v>
      </c>
      <c r="BK362" s="229">
        <f>ROUND(I362*H362,2)</f>
        <v>11134</v>
      </c>
      <c r="BL362" s="18" t="s">
        <v>217</v>
      </c>
      <c r="BM362" s="18" t="s">
        <v>554</v>
      </c>
    </row>
    <row r="363" s="12" customFormat="1">
      <c r="B363" s="233"/>
      <c r="C363" s="234"/>
      <c r="D363" s="230" t="s">
        <v>221</v>
      </c>
      <c r="E363" s="235" t="s">
        <v>35</v>
      </c>
      <c r="F363" s="236" t="s">
        <v>555</v>
      </c>
      <c r="G363" s="234"/>
      <c r="H363" s="237">
        <v>113</v>
      </c>
      <c r="I363" s="238"/>
      <c r="J363" s="234"/>
      <c r="K363" s="234"/>
      <c r="L363" s="239"/>
      <c r="M363" s="240"/>
      <c r="N363" s="241"/>
      <c r="O363" s="241"/>
      <c r="P363" s="241"/>
      <c r="Q363" s="241"/>
      <c r="R363" s="241"/>
      <c r="S363" s="241"/>
      <c r="T363" s="242"/>
      <c r="AT363" s="243" t="s">
        <v>221</v>
      </c>
      <c r="AU363" s="243" t="s">
        <v>87</v>
      </c>
      <c r="AV363" s="12" t="s">
        <v>87</v>
      </c>
      <c r="AW363" s="12" t="s">
        <v>40</v>
      </c>
      <c r="AX363" s="12" t="s">
        <v>79</v>
      </c>
      <c r="AY363" s="243" t="s">
        <v>210</v>
      </c>
    </row>
    <row r="364" s="12" customFormat="1">
      <c r="B364" s="233"/>
      <c r="C364" s="234"/>
      <c r="D364" s="230" t="s">
        <v>221</v>
      </c>
      <c r="E364" s="235" t="s">
        <v>35</v>
      </c>
      <c r="F364" s="236" t="s">
        <v>556</v>
      </c>
      <c r="G364" s="234"/>
      <c r="H364" s="237">
        <v>91</v>
      </c>
      <c r="I364" s="238"/>
      <c r="J364" s="234"/>
      <c r="K364" s="234"/>
      <c r="L364" s="239"/>
      <c r="M364" s="240"/>
      <c r="N364" s="241"/>
      <c r="O364" s="241"/>
      <c r="P364" s="241"/>
      <c r="Q364" s="241"/>
      <c r="R364" s="241"/>
      <c r="S364" s="241"/>
      <c r="T364" s="242"/>
      <c r="AT364" s="243" t="s">
        <v>221</v>
      </c>
      <c r="AU364" s="243" t="s">
        <v>87</v>
      </c>
      <c r="AV364" s="12" t="s">
        <v>87</v>
      </c>
      <c r="AW364" s="12" t="s">
        <v>40</v>
      </c>
      <c r="AX364" s="12" t="s">
        <v>79</v>
      </c>
      <c r="AY364" s="243" t="s">
        <v>210</v>
      </c>
    </row>
    <row r="365" s="12" customFormat="1">
      <c r="B365" s="233"/>
      <c r="C365" s="234"/>
      <c r="D365" s="230" t="s">
        <v>221</v>
      </c>
      <c r="E365" s="235" t="s">
        <v>35</v>
      </c>
      <c r="F365" s="236" t="s">
        <v>557</v>
      </c>
      <c r="G365" s="234"/>
      <c r="H365" s="237">
        <v>89</v>
      </c>
      <c r="I365" s="238"/>
      <c r="J365" s="234"/>
      <c r="K365" s="234"/>
      <c r="L365" s="239"/>
      <c r="M365" s="240"/>
      <c r="N365" s="241"/>
      <c r="O365" s="241"/>
      <c r="P365" s="241"/>
      <c r="Q365" s="241"/>
      <c r="R365" s="241"/>
      <c r="S365" s="241"/>
      <c r="T365" s="242"/>
      <c r="AT365" s="243" t="s">
        <v>221</v>
      </c>
      <c r="AU365" s="243" t="s">
        <v>87</v>
      </c>
      <c r="AV365" s="12" t="s">
        <v>87</v>
      </c>
      <c r="AW365" s="12" t="s">
        <v>40</v>
      </c>
      <c r="AX365" s="12" t="s">
        <v>79</v>
      </c>
      <c r="AY365" s="243" t="s">
        <v>210</v>
      </c>
    </row>
    <row r="366" s="13" customFormat="1">
      <c r="B366" s="244"/>
      <c r="C366" s="245"/>
      <c r="D366" s="230" t="s">
        <v>221</v>
      </c>
      <c r="E366" s="246" t="s">
        <v>169</v>
      </c>
      <c r="F366" s="247" t="s">
        <v>225</v>
      </c>
      <c r="G366" s="245"/>
      <c r="H366" s="248">
        <v>293</v>
      </c>
      <c r="I366" s="249"/>
      <c r="J366" s="245"/>
      <c r="K366" s="245"/>
      <c r="L366" s="250"/>
      <c r="M366" s="251"/>
      <c r="N366" s="252"/>
      <c r="O366" s="252"/>
      <c r="P366" s="252"/>
      <c r="Q366" s="252"/>
      <c r="R366" s="252"/>
      <c r="S366" s="252"/>
      <c r="T366" s="253"/>
      <c r="AT366" s="254" t="s">
        <v>221</v>
      </c>
      <c r="AU366" s="254" t="s">
        <v>87</v>
      </c>
      <c r="AV366" s="13" t="s">
        <v>217</v>
      </c>
      <c r="AW366" s="13" t="s">
        <v>40</v>
      </c>
      <c r="AX366" s="13" t="s">
        <v>85</v>
      </c>
      <c r="AY366" s="254" t="s">
        <v>210</v>
      </c>
    </row>
    <row r="367" s="1" customFormat="1" ht="22.5" customHeight="1">
      <c r="B367" s="40"/>
      <c r="C367" s="265" t="s">
        <v>558</v>
      </c>
      <c r="D367" s="265" t="s">
        <v>424</v>
      </c>
      <c r="E367" s="266" t="s">
        <v>559</v>
      </c>
      <c r="F367" s="267" t="s">
        <v>560</v>
      </c>
      <c r="G367" s="268" t="s">
        <v>143</v>
      </c>
      <c r="H367" s="269">
        <v>293</v>
      </c>
      <c r="I367" s="270">
        <v>12</v>
      </c>
      <c r="J367" s="271">
        <f>ROUND(I367*H367,2)</f>
        <v>3516</v>
      </c>
      <c r="K367" s="267" t="s">
        <v>216</v>
      </c>
      <c r="L367" s="272"/>
      <c r="M367" s="273" t="s">
        <v>35</v>
      </c>
      <c r="N367" s="274" t="s">
        <v>52</v>
      </c>
      <c r="O367" s="81"/>
      <c r="P367" s="227">
        <f>O367*H367</f>
        <v>0</v>
      </c>
      <c r="Q367" s="227">
        <v>0.00014999999999999999</v>
      </c>
      <c r="R367" s="227">
        <f>Q367*H367</f>
        <v>0.043949999999999996</v>
      </c>
      <c r="S367" s="227">
        <v>0</v>
      </c>
      <c r="T367" s="228">
        <f>S367*H367</f>
        <v>0</v>
      </c>
      <c r="AR367" s="18" t="s">
        <v>254</v>
      </c>
      <c r="AT367" s="18" t="s">
        <v>424</v>
      </c>
      <c r="AU367" s="18" t="s">
        <v>87</v>
      </c>
      <c r="AY367" s="18" t="s">
        <v>210</v>
      </c>
      <c r="BE367" s="229">
        <f>IF(N367="základní",J367,0)</f>
        <v>0</v>
      </c>
      <c r="BF367" s="229">
        <f>IF(N367="snížená",J367,0)</f>
        <v>0</v>
      </c>
      <c r="BG367" s="229">
        <f>IF(N367="zákl. přenesená",J367,0)</f>
        <v>3516</v>
      </c>
      <c r="BH367" s="229">
        <f>IF(N367="sníž. přenesená",J367,0)</f>
        <v>0</v>
      </c>
      <c r="BI367" s="229">
        <f>IF(N367="nulová",J367,0)</f>
        <v>0</v>
      </c>
      <c r="BJ367" s="18" t="s">
        <v>217</v>
      </c>
      <c r="BK367" s="229">
        <f>ROUND(I367*H367,2)</f>
        <v>3516</v>
      </c>
      <c r="BL367" s="18" t="s">
        <v>217</v>
      </c>
      <c r="BM367" s="18" t="s">
        <v>561</v>
      </c>
    </row>
    <row r="368" s="12" customFormat="1">
      <c r="B368" s="233"/>
      <c r="C368" s="234"/>
      <c r="D368" s="230" t="s">
        <v>221</v>
      </c>
      <c r="E368" s="235" t="s">
        <v>35</v>
      </c>
      <c r="F368" s="236" t="s">
        <v>169</v>
      </c>
      <c r="G368" s="234"/>
      <c r="H368" s="237">
        <v>293</v>
      </c>
      <c r="I368" s="238"/>
      <c r="J368" s="234"/>
      <c r="K368" s="234"/>
      <c r="L368" s="239"/>
      <c r="M368" s="240"/>
      <c r="N368" s="241"/>
      <c r="O368" s="241"/>
      <c r="P368" s="241"/>
      <c r="Q368" s="241"/>
      <c r="R368" s="241"/>
      <c r="S368" s="241"/>
      <c r="T368" s="242"/>
      <c r="AT368" s="243" t="s">
        <v>221</v>
      </c>
      <c r="AU368" s="243" t="s">
        <v>87</v>
      </c>
      <c r="AV368" s="12" t="s">
        <v>87</v>
      </c>
      <c r="AW368" s="12" t="s">
        <v>40</v>
      </c>
      <c r="AX368" s="12" t="s">
        <v>79</v>
      </c>
      <c r="AY368" s="243" t="s">
        <v>210</v>
      </c>
    </row>
    <row r="369" s="13" customFormat="1">
      <c r="B369" s="244"/>
      <c r="C369" s="245"/>
      <c r="D369" s="230" t="s">
        <v>221</v>
      </c>
      <c r="E369" s="246" t="s">
        <v>35</v>
      </c>
      <c r="F369" s="247" t="s">
        <v>225</v>
      </c>
      <c r="G369" s="245"/>
      <c r="H369" s="248">
        <v>293</v>
      </c>
      <c r="I369" s="249"/>
      <c r="J369" s="245"/>
      <c r="K369" s="245"/>
      <c r="L369" s="250"/>
      <c r="M369" s="251"/>
      <c r="N369" s="252"/>
      <c r="O369" s="252"/>
      <c r="P369" s="252"/>
      <c r="Q369" s="252"/>
      <c r="R369" s="252"/>
      <c r="S369" s="252"/>
      <c r="T369" s="253"/>
      <c r="AT369" s="254" t="s">
        <v>221</v>
      </c>
      <c r="AU369" s="254" t="s">
        <v>87</v>
      </c>
      <c r="AV369" s="13" t="s">
        <v>217</v>
      </c>
      <c r="AW369" s="13" t="s">
        <v>40</v>
      </c>
      <c r="AX369" s="13" t="s">
        <v>85</v>
      </c>
      <c r="AY369" s="254" t="s">
        <v>210</v>
      </c>
    </row>
    <row r="370" s="1" customFormat="1" ht="22.5" customHeight="1">
      <c r="B370" s="40"/>
      <c r="C370" s="265" t="s">
        <v>562</v>
      </c>
      <c r="D370" s="265" t="s">
        <v>424</v>
      </c>
      <c r="E370" s="266" t="s">
        <v>563</v>
      </c>
      <c r="F370" s="267" t="s">
        <v>564</v>
      </c>
      <c r="G370" s="268" t="s">
        <v>143</v>
      </c>
      <c r="H370" s="269">
        <v>2947</v>
      </c>
      <c r="I370" s="270">
        <v>9</v>
      </c>
      <c r="J370" s="271">
        <f>ROUND(I370*H370,2)</f>
        <v>26523</v>
      </c>
      <c r="K370" s="267" t="s">
        <v>216</v>
      </c>
      <c r="L370" s="272"/>
      <c r="M370" s="273" t="s">
        <v>35</v>
      </c>
      <c r="N370" s="274" t="s">
        <v>52</v>
      </c>
      <c r="O370" s="81"/>
      <c r="P370" s="227">
        <f>O370*H370</f>
        <v>0</v>
      </c>
      <c r="Q370" s="227">
        <v>9.0000000000000006E-05</v>
      </c>
      <c r="R370" s="227">
        <f>Q370*H370</f>
        <v>0.26523000000000002</v>
      </c>
      <c r="S370" s="227">
        <v>0</v>
      </c>
      <c r="T370" s="228">
        <f>S370*H370</f>
        <v>0</v>
      </c>
      <c r="AR370" s="18" t="s">
        <v>254</v>
      </c>
      <c r="AT370" s="18" t="s">
        <v>424</v>
      </c>
      <c r="AU370" s="18" t="s">
        <v>87</v>
      </c>
      <c r="AY370" s="18" t="s">
        <v>210</v>
      </c>
      <c r="BE370" s="229">
        <f>IF(N370="základní",J370,0)</f>
        <v>0</v>
      </c>
      <c r="BF370" s="229">
        <f>IF(N370="snížená",J370,0)</f>
        <v>0</v>
      </c>
      <c r="BG370" s="229">
        <f>IF(N370="zákl. přenesená",J370,0)</f>
        <v>26523</v>
      </c>
      <c r="BH370" s="229">
        <f>IF(N370="sníž. přenesená",J370,0)</f>
        <v>0</v>
      </c>
      <c r="BI370" s="229">
        <f>IF(N370="nulová",J370,0)</f>
        <v>0</v>
      </c>
      <c r="BJ370" s="18" t="s">
        <v>217</v>
      </c>
      <c r="BK370" s="229">
        <f>ROUND(I370*H370,2)</f>
        <v>26523</v>
      </c>
      <c r="BL370" s="18" t="s">
        <v>217</v>
      </c>
      <c r="BM370" s="18" t="s">
        <v>565</v>
      </c>
    </row>
    <row r="371" s="14" customFormat="1">
      <c r="B371" s="255"/>
      <c r="C371" s="256"/>
      <c r="D371" s="230" t="s">
        <v>221</v>
      </c>
      <c r="E371" s="257" t="s">
        <v>35</v>
      </c>
      <c r="F371" s="258" t="s">
        <v>566</v>
      </c>
      <c r="G371" s="256"/>
      <c r="H371" s="257" t="s">
        <v>35</v>
      </c>
      <c r="I371" s="259"/>
      <c r="J371" s="256"/>
      <c r="K371" s="256"/>
      <c r="L371" s="260"/>
      <c r="M371" s="261"/>
      <c r="N371" s="262"/>
      <c r="O371" s="262"/>
      <c r="P371" s="262"/>
      <c r="Q371" s="262"/>
      <c r="R371" s="262"/>
      <c r="S371" s="262"/>
      <c r="T371" s="263"/>
      <c r="AT371" s="264" t="s">
        <v>221</v>
      </c>
      <c r="AU371" s="264" t="s">
        <v>87</v>
      </c>
      <c r="AV371" s="14" t="s">
        <v>85</v>
      </c>
      <c r="AW371" s="14" t="s">
        <v>40</v>
      </c>
      <c r="AX371" s="14" t="s">
        <v>79</v>
      </c>
      <c r="AY371" s="264" t="s">
        <v>210</v>
      </c>
    </row>
    <row r="372" s="12" customFormat="1">
      <c r="B372" s="233"/>
      <c r="C372" s="234"/>
      <c r="D372" s="230" t="s">
        <v>221</v>
      </c>
      <c r="E372" s="235" t="s">
        <v>35</v>
      </c>
      <c r="F372" s="236" t="s">
        <v>169</v>
      </c>
      <c r="G372" s="234"/>
      <c r="H372" s="237">
        <v>293</v>
      </c>
      <c r="I372" s="238"/>
      <c r="J372" s="234"/>
      <c r="K372" s="234"/>
      <c r="L372" s="239"/>
      <c r="M372" s="240"/>
      <c r="N372" s="241"/>
      <c r="O372" s="241"/>
      <c r="P372" s="241"/>
      <c r="Q372" s="241"/>
      <c r="R372" s="241"/>
      <c r="S372" s="241"/>
      <c r="T372" s="242"/>
      <c r="AT372" s="243" t="s">
        <v>221</v>
      </c>
      <c r="AU372" s="243" t="s">
        <v>87</v>
      </c>
      <c r="AV372" s="12" t="s">
        <v>87</v>
      </c>
      <c r="AW372" s="12" t="s">
        <v>40</v>
      </c>
      <c r="AX372" s="12" t="s">
        <v>79</v>
      </c>
      <c r="AY372" s="243" t="s">
        <v>210</v>
      </c>
    </row>
    <row r="373" s="12" customFormat="1">
      <c r="B373" s="233"/>
      <c r="C373" s="234"/>
      <c r="D373" s="230" t="s">
        <v>221</v>
      </c>
      <c r="E373" s="235" t="s">
        <v>35</v>
      </c>
      <c r="F373" s="236" t="s">
        <v>163</v>
      </c>
      <c r="G373" s="234"/>
      <c r="H373" s="237">
        <v>1834</v>
      </c>
      <c r="I373" s="238"/>
      <c r="J373" s="234"/>
      <c r="K373" s="234"/>
      <c r="L373" s="239"/>
      <c r="M373" s="240"/>
      <c r="N373" s="241"/>
      <c r="O373" s="241"/>
      <c r="P373" s="241"/>
      <c r="Q373" s="241"/>
      <c r="R373" s="241"/>
      <c r="S373" s="241"/>
      <c r="T373" s="242"/>
      <c r="AT373" s="243" t="s">
        <v>221</v>
      </c>
      <c r="AU373" s="243" t="s">
        <v>87</v>
      </c>
      <c r="AV373" s="12" t="s">
        <v>87</v>
      </c>
      <c r="AW373" s="12" t="s">
        <v>40</v>
      </c>
      <c r="AX373" s="12" t="s">
        <v>79</v>
      </c>
      <c r="AY373" s="243" t="s">
        <v>210</v>
      </c>
    </row>
    <row r="374" s="12" customFormat="1">
      <c r="B374" s="233"/>
      <c r="C374" s="234"/>
      <c r="D374" s="230" t="s">
        <v>221</v>
      </c>
      <c r="E374" s="235" t="s">
        <v>35</v>
      </c>
      <c r="F374" s="236" t="s">
        <v>166</v>
      </c>
      <c r="G374" s="234"/>
      <c r="H374" s="237">
        <v>820</v>
      </c>
      <c r="I374" s="238"/>
      <c r="J374" s="234"/>
      <c r="K374" s="234"/>
      <c r="L374" s="239"/>
      <c r="M374" s="240"/>
      <c r="N374" s="241"/>
      <c r="O374" s="241"/>
      <c r="P374" s="241"/>
      <c r="Q374" s="241"/>
      <c r="R374" s="241"/>
      <c r="S374" s="241"/>
      <c r="T374" s="242"/>
      <c r="AT374" s="243" t="s">
        <v>221</v>
      </c>
      <c r="AU374" s="243" t="s">
        <v>87</v>
      </c>
      <c r="AV374" s="12" t="s">
        <v>87</v>
      </c>
      <c r="AW374" s="12" t="s">
        <v>40</v>
      </c>
      <c r="AX374" s="12" t="s">
        <v>79</v>
      </c>
      <c r="AY374" s="243" t="s">
        <v>210</v>
      </c>
    </row>
    <row r="375" s="13" customFormat="1">
      <c r="B375" s="244"/>
      <c r="C375" s="245"/>
      <c r="D375" s="230" t="s">
        <v>221</v>
      </c>
      <c r="E375" s="246" t="s">
        <v>35</v>
      </c>
      <c r="F375" s="247" t="s">
        <v>225</v>
      </c>
      <c r="G375" s="245"/>
      <c r="H375" s="248">
        <v>2947</v>
      </c>
      <c r="I375" s="249"/>
      <c r="J375" s="245"/>
      <c r="K375" s="245"/>
      <c r="L375" s="250"/>
      <c r="M375" s="251"/>
      <c r="N375" s="252"/>
      <c r="O375" s="252"/>
      <c r="P375" s="252"/>
      <c r="Q375" s="252"/>
      <c r="R375" s="252"/>
      <c r="S375" s="252"/>
      <c r="T375" s="253"/>
      <c r="AT375" s="254" t="s">
        <v>221</v>
      </c>
      <c r="AU375" s="254" t="s">
        <v>87</v>
      </c>
      <c r="AV375" s="13" t="s">
        <v>217</v>
      </c>
      <c r="AW375" s="13" t="s">
        <v>40</v>
      </c>
      <c r="AX375" s="13" t="s">
        <v>85</v>
      </c>
      <c r="AY375" s="254" t="s">
        <v>210</v>
      </c>
    </row>
    <row r="376" s="1" customFormat="1" ht="16.5" customHeight="1">
      <c r="B376" s="40"/>
      <c r="C376" s="265" t="s">
        <v>567</v>
      </c>
      <c r="D376" s="265" t="s">
        <v>424</v>
      </c>
      <c r="E376" s="266" t="s">
        <v>568</v>
      </c>
      <c r="F376" s="267" t="s">
        <v>569</v>
      </c>
      <c r="G376" s="268" t="s">
        <v>143</v>
      </c>
      <c r="H376" s="269">
        <v>12</v>
      </c>
      <c r="I376" s="270">
        <v>425</v>
      </c>
      <c r="J376" s="271">
        <f>ROUND(I376*H376,2)</f>
        <v>5100</v>
      </c>
      <c r="K376" s="267" t="s">
        <v>35</v>
      </c>
      <c r="L376" s="272"/>
      <c r="M376" s="273" t="s">
        <v>35</v>
      </c>
      <c r="N376" s="274" t="s">
        <v>52</v>
      </c>
      <c r="O376" s="81"/>
      <c r="P376" s="227">
        <f>O376*H376</f>
        <v>0</v>
      </c>
      <c r="Q376" s="227">
        <v>0.0085199999999999998</v>
      </c>
      <c r="R376" s="227">
        <f>Q376*H376</f>
        <v>0.10224</v>
      </c>
      <c r="S376" s="227">
        <v>0</v>
      </c>
      <c r="T376" s="228">
        <f>S376*H376</f>
        <v>0</v>
      </c>
      <c r="AR376" s="18" t="s">
        <v>254</v>
      </c>
      <c r="AT376" s="18" t="s">
        <v>424</v>
      </c>
      <c r="AU376" s="18" t="s">
        <v>87</v>
      </c>
      <c r="AY376" s="18" t="s">
        <v>210</v>
      </c>
      <c r="BE376" s="229">
        <f>IF(N376="základní",J376,0)</f>
        <v>0</v>
      </c>
      <c r="BF376" s="229">
        <f>IF(N376="snížená",J376,0)</f>
        <v>0</v>
      </c>
      <c r="BG376" s="229">
        <f>IF(N376="zákl. přenesená",J376,0)</f>
        <v>5100</v>
      </c>
      <c r="BH376" s="229">
        <f>IF(N376="sníž. přenesená",J376,0)</f>
        <v>0</v>
      </c>
      <c r="BI376" s="229">
        <f>IF(N376="nulová",J376,0)</f>
        <v>0</v>
      </c>
      <c r="BJ376" s="18" t="s">
        <v>217</v>
      </c>
      <c r="BK376" s="229">
        <f>ROUND(I376*H376,2)</f>
        <v>5100</v>
      </c>
      <c r="BL376" s="18" t="s">
        <v>217</v>
      </c>
      <c r="BM376" s="18" t="s">
        <v>570</v>
      </c>
    </row>
    <row r="377" s="12" customFormat="1">
      <c r="B377" s="233"/>
      <c r="C377" s="234"/>
      <c r="D377" s="230" t="s">
        <v>221</v>
      </c>
      <c r="E377" s="235" t="s">
        <v>35</v>
      </c>
      <c r="F377" s="236" t="s">
        <v>571</v>
      </c>
      <c r="G377" s="234"/>
      <c r="H377" s="237">
        <v>4</v>
      </c>
      <c r="I377" s="238"/>
      <c r="J377" s="234"/>
      <c r="K377" s="234"/>
      <c r="L377" s="239"/>
      <c r="M377" s="240"/>
      <c r="N377" s="241"/>
      <c r="O377" s="241"/>
      <c r="P377" s="241"/>
      <c r="Q377" s="241"/>
      <c r="R377" s="241"/>
      <c r="S377" s="241"/>
      <c r="T377" s="242"/>
      <c r="AT377" s="243" t="s">
        <v>221</v>
      </c>
      <c r="AU377" s="243" t="s">
        <v>87</v>
      </c>
      <c r="AV377" s="12" t="s">
        <v>87</v>
      </c>
      <c r="AW377" s="12" t="s">
        <v>40</v>
      </c>
      <c r="AX377" s="12" t="s">
        <v>79</v>
      </c>
      <c r="AY377" s="243" t="s">
        <v>210</v>
      </c>
    </row>
    <row r="378" s="12" customFormat="1">
      <c r="B378" s="233"/>
      <c r="C378" s="234"/>
      <c r="D378" s="230" t="s">
        <v>221</v>
      </c>
      <c r="E378" s="235" t="s">
        <v>35</v>
      </c>
      <c r="F378" s="236" t="s">
        <v>572</v>
      </c>
      <c r="G378" s="234"/>
      <c r="H378" s="237">
        <v>8</v>
      </c>
      <c r="I378" s="238"/>
      <c r="J378" s="234"/>
      <c r="K378" s="234"/>
      <c r="L378" s="239"/>
      <c r="M378" s="240"/>
      <c r="N378" s="241"/>
      <c r="O378" s="241"/>
      <c r="P378" s="241"/>
      <c r="Q378" s="241"/>
      <c r="R378" s="241"/>
      <c r="S378" s="241"/>
      <c r="T378" s="242"/>
      <c r="AT378" s="243" t="s">
        <v>221</v>
      </c>
      <c r="AU378" s="243" t="s">
        <v>87</v>
      </c>
      <c r="AV378" s="12" t="s">
        <v>87</v>
      </c>
      <c r="AW378" s="12" t="s">
        <v>40</v>
      </c>
      <c r="AX378" s="12" t="s">
        <v>79</v>
      </c>
      <c r="AY378" s="243" t="s">
        <v>210</v>
      </c>
    </row>
    <row r="379" s="13" customFormat="1">
      <c r="B379" s="244"/>
      <c r="C379" s="245"/>
      <c r="D379" s="230" t="s">
        <v>221</v>
      </c>
      <c r="E379" s="246" t="s">
        <v>573</v>
      </c>
      <c r="F379" s="247" t="s">
        <v>225</v>
      </c>
      <c r="G379" s="245"/>
      <c r="H379" s="248">
        <v>12</v>
      </c>
      <c r="I379" s="249"/>
      <c r="J379" s="245"/>
      <c r="K379" s="245"/>
      <c r="L379" s="250"/>
      <c r="M379" s="251"/>
      <c r="N379" s="252"/>
      <c r="O379" s="252"/>
      <c r="P379" s="252"/>
      <c r="Q379" s="252"/>
      <c r="R379" s="252"/>
      <c r="S379" s="252"/>
      <c r="T379" s="253"/>
      <c r="AT379" s="254" t="s">
        <v>221</v>
      </c>
      <c r="AU379" s="254" t="s">
        <v>87</v>
      </c>
      <c r="AV379" s="13" t="s">
        <v>217</v>
      </c>
      <c r="AW379" s="13" t="s">
        <v>40</v>
      </c>
      <c r="AX379" s="13" t="s">
        <v>85</v>
      </c>
      <c r="AY379" s="254" t="s">
        <v>210</v>
      </c>
    </row>
    <row r="380" s="1" customFormat="1" ht="22.5" customHeight="1">
      <c r="B380" s="40"/>
      <c r="C380" s="265" t="s">
        <v>574</v>
      </c>
      <c r="D380" s="265" t="s">
        <v>424</v>
      </c>
      <c r="E380" s="266" t="s">
        <v>575</v>
      </c>
      <c r="F380" s="267" t="s">
        <v>576</v>
      </c>
      <c r="G380" s="268" t="s">
        <v>143</v>
      </c>
      <c r="H380" s="269">
        <v>2</v>
      </c>
      <c r="I380" s="270">
        <v>6083</v>
      </c>
      <c r="J380" s="271">
        <f>ROUND(I380*H380,2)</f>
        <v>12166</v>
      </c>
      <c r="K380" s="267" t="s">
        <v>216</v>
      </c>
      <c r="L380" s="272"/>
      <c r="M380" s="273" t="s">
        <v>35</v>
      </c>
      <c r="N380" s="274" t="s">
        <v>52</v>
      </c>
      <c r="O380" s="81"/>
      <c r="P380" s="227">
        <f>O380*H380</f>
        <v>0</v>
      </c>
      <c r="Q380" s="227">
        <v>0</v>
      </c>
      <c r="R380" s="227">
        <f>Q380*H380</f>
        <v>0</v>
      </c>
      <c r="S380" s="227">
        <v>0</v>
      </c>
      <c r="T380" s="228">
        <f>S380*H380</f>
        <v>0</v>
      </c>
      <c r="AR380" s="18" t="s">
        <v>254</v>
      </c>
      <c r="AT380" s="18" t="s">
        <v>424</v>
      </c>
      <c r="AU380" s="18" t="s">
        <v>87</v>
      </c>
      <c r="AY380" s="18" t="s">
        <v>210</v>
      </c>
      <c r="BE380" s="229">
        <f>IF(N380="základní",J380,0)</f>
        <v>0</v>
      </c>
      <c r="BF380" s="229">
        <f>IF(N380="snížená",J380,0)</f>
        <v>0</v>
      </c>
      <c r="BG380" s="229">
        <f>IF(N380="zákl. přenesená",J380,0)</f>
        <v>12166</v>
      </c>
      <c r="BH380" s="229">
        <f>IF(N380="sníž. přenesená",J380,0)</f>
        <v>0</v>
      </c>
      <c r="BI380" s="229">
        <f>IF(N380="nulová",J380,0)</f>
        <v>0</v>
      </c>
      <c r="BJ380" s="18" t="s">
        <v>217</v>
      </c>
      <c r="BK380" s="229">
        <f>ROUND(I380*H380,2)</f>
        <v>12166</v>
      </c>
      <c r="BL380" s="18" t="s">
        <v>217</v>
      </c>
      <c r="BM380" s="18" t="s">
        <v>577</v>
      </c>
    </row>
    <row r="381" s="1" customFormat="1" ht="22.5" customHeight="1">
      <c r="B381" s="40"/>
      <c r="C381" s="265" t="s">
        <v>578</v>
      </c>
      <c r="D381" s="265" t="s">
        <v>424</v>
      </c>
      <c r="E381" s="266" t="s">
        <v>579</v>
      </c>
      <c r="F381" s="267" t="s">
        <v>580</v>
      </c>
      <c r="G381" s="268" t="s">
        <v>143</v>
      </c>
      <c r="H381" s="269">
        <v>2</v>
      </c>
      <c r="I381" s="270">
        <v>6083</v>
      </c>
      <c r="J381" s="271">
        <f>ROUND(I381*H381,2)</f>
        <v>12166</v>
      </c>
      <c r="K381" s="267" t="s">
        <v>216</v>
      </c>
      <c r="L381" s="272"/>
      <c r="M381" s="273" t="s">
        <v>35</v>
      </c>
      <c r="N381" s="274" t="s">
        <v>52</v>
      </c>
      <c r="O381" s="81"/>
      <c r="P381" s="227">
        <f>O381*H381</f>
        <v>0</v>
      </c>
      <c r="Q381" s="227">
        <v>0</v>
      </c>
      <c r="R381" s="227">
        <f>Q381*H381</f>
        <v>0</v>
      </c>
      <c r="S381" s="227">
        <v>0</v>
      </c>
      <c r="T381" s="228">
        <f>S381*H381</f>
        <v>0</v>
      </c>
      <c r="AR381" s="18" t="s">
        <v>254</v>
      </c>
      <c r="AT381" s="18" t="s">
        <v>424</v>
      </c>
      <c r="AU381" s="18" t="s">
        <v>87</v>
      </c>
      <c r="AY381" s="18" t="s">
        <v>210</v>
      </c>
      <c r="BE381" s="229">
        <f>IF(N381="základní",J381,0)</f>
        <v>0</v>
      </c>
      <c r="BF381" s="229">
        <f>IF(N381="snížená",J381,0)</f>
        <v>0</v>
      </c>
      <c r="BG381" s="229">
        <f>IF(N381="zákl. přenesená",J381,0)</f>
        <v>12166</v>
      </c>
      <c r="BH381" s="229">
        <f>IF(N381="sníž. přenesená",J381,0)</f>
        <v>0</v>
      </c>
      <c r="BI381" s="229">
        <f>IF(N381="nulová",J381,0)</f>
        <v>0</v>
      </c>
      <c r="BJ381" s="18" t="s">
        <v>217</v>
      </c>
      <c r="BK381" s="229">
        <f>ROUND(I381*H381,2)</f>
        <v>12166</v>
      </c>
      <c r="BL381" s="18" t="s">
        <v>217</v>
      </c>
      <c r="BM381" s="18" t="s">
        <v>581</v>
      </c>
    </row>
    <row r="382" s="1" customFormat="1" ht="22.5" customHeight="1">
      <c r="B382" s="40"/>
      <c r="C382" s="265" t="s">
        <v>582</v>
      </c>
      <c r="D382" s="265" t="s">
        <v>424</v>
      </c>
      <c r="E382" s="266" t="s">
        <v>583</v>
      </c>
      <c r="F382" s="267" t="s">
        <v>584</v>
      </c>
      <c r="G382" s="268" t="s">
        <v>143</v>
      </c>
      <c r="H382" s="269">
        <v>1</v>
      </c>
      <c r="I382" s="270">
        <v>5976</v>
      </c>
      <c r="J382" s="271">
        <f>ROUND(I382*H382,2)</f>
        <v>5976</v>
      </c>
      <c r="K382" s="267" t="s">
        <v>216</v>
      </c>
      <c r="L382" s="272"/>
      <c r="M382" s="273" t="s">
        <v>35</v>
      </c>
      <c r="N382" s="274" t="s">
        <v>52</v>
      </c>
      <c r="O382" s="81"/>
      <c r="P382" s="227">
        <f>O382*H382</f>
        <v>0</v>
      </c>
      <c r="Q382" s="227">
        <v>0</v>
      </c>
      <c r="R382" s="227">
        <f>Q382*H382</f>
        <v>0</v>
      </c>
      <c r="S382" s="227">
        <v>0</v>
      </c>
      <c r="T382" s="228">
        <f>S382*H382</f>
        <v>0</v>
      </c>
      <c r="AR382" s="18" t="s">
        <v>254</v>
      </c>
      <c r="AT382" s="18" t="s">
        <v>424</v>
      </c>
      <c r="AU382" s="18" t="s">
        <v>87</v>
      </c>
      <c r="AY382" s="18" t="s">
        <v>210</v>
      </c>
      <c r="BE382" s="229">
        <f>IF(N382="základní",J382,0)</f>
        <v>0</v>
      </c>
      <c r="BF382" s="229">
        <f>IF(N382="snížená",J382,0)</f>
        <v>0</v>
      </c>
      <c r="BG382" s="229">
        <f>IF(N382="zákl. přenesená",J382,0)</f>
        <v>5976</v>
      </c>
      <c r="BH382" s="229">
        <f>IF(N382="sníž. přenesená",J382,0)</f>
        <v>0</v>
      </c>
      <c r="BI382" s="229">
        <f>IF(N382="nulová",J382,0)</f>
        <v>0</v>
      </c>
      <c r="BJ382" s="18" t="s">
        <v>217</v>
      </c>
      <c r="BK382" s="229">
        <f>ROUND(I382*H382,2)</f>
        <v>5976</v>
      </c>
      <c r="BL382" s="18" t="s">
        <v>217</v>
      </c>
      <c r="BM382" s="18" t="s">
        <v>585</v>
      </c>
    </row>
    <row r="383" s="1" customFormat="1" ht="22.5" customHeight="1">
      <c r="B383" s="40"/>
      <c r="C383" s="265" t="s">
        <v>586</v>
      </c>
      <c r="D383" s="265" t="s">
        <v>424</v>
      </c>
      <c r="E383" s="266" t="s">
        <v>587</v>
      </c>
      <c r="F383" s="267" t="s">
        <v>588</v>
      </c>
      <c r="G383" s="268" t="s">
        <v>143</v>
      </c>
      <c r="H383" s="269">
        <v>1</v>
      </c>
      <c r="I383" s="270">
        <v>5976</v>
      </c>
      <c r="J383" s="271">
        <f>ROUND(I383*H383,2)</f>
        <v>5976</v>
      </c>
      <c r="K383" s="267" t="s">
        <v>216</v>
      </c>
      <c r="L383" s="272"/>
      <c r="M383" s="273" t="s">
        <v>35</v>
      </c>
      <c r="N383" s="274" t="s">
        <v>52</v>
      </c>
      <c r="O383" s="81"/>
      <c r="P383" s="227">
        <f>O383*H383</f>
        <v>0</v>
      </c>
      <c r="Q383" s="227">
        <v>0</v>
      </c>
      <c r="R383" s="227">
        <f>Q383*H383</f>
        <v>0</v>
      </c>
      <c r="S383" s="227">
        <v>0</v>
      </c>
      <c r="T383" s="228">
        <f>S383*H383</f>
        <v>0</v>
      </c>
      <c r="AR383" s="18" t="s">
        <v>254</v>
      </c>
      <c r="AT383" s="18" t="s">
        <v>424</v>
      </c>
      <c r="AU383" s="18" t="s">
        <v>87</v>
      </c>
      <c r="AY383" s="18" t="s">
        <v>210</v>
      </c>
      <c r="BE383" s="229">
        <f>IF(N383="základní",J383,0)</f>
        <v>0</v>
      </c>
      <c r="BF383" s="229">
        <f>IF(N383="snížená",J383,0)</f>
        <v>0</v>
      </c>
      <c r="BG383" s="229">
        <f>IF(N383="zákl. přenesená",J383,0)</f>
        <v>5976</v>
      </c>
      <c r="BH383" s="229">
        <f>IF(N383="sníž. přenesená",J383,0)</f>
        <v>0</v>
      </c>
      <c r="BI383" s="229">
        <f>IF(N383="nulová",J383,0)</f>
        <v>0</v>
      </c>
      <c r="BJ383" s="18" t="s">
        <v>217</v>
      </c>
      <c r="BK383" s="229">
        <f>ROUND(I383*H383,2)</f>
        <v>5976</v>
      </c>
      <c r="BL383" s="18" t="s">
        <v>217</v>
      </c>
      <c r="BM383" s="18" t="s">
        <v>589</v>
      </c>
    </row>
    <row r="384" s="1" customFormat="1" ht="22.5" customHeight="1">
      <c r="B384" s="40"/>
      <c r="C384" s="265" t="s">
        <v>590</v>
      </c>
      <c r="D384" s="265" t="s">
        <v>424</v>
      </c>
      <c r="E384" s="266" t="s">
        <v>591</v>
      </c>
      <c r="F384" s="267" t="s">
        <v>592</v>
      </c>
      <c r="G384" s="268" t="s">
        <v>143</v>
      </c>
      <c r="H384" s="269">
        <v>1</v>
      </c>
      <c r="I384" s="270">
        <v>6729</v>
      </c>
      <c r="J384" s="271">
        <f>ROUND(I384*H384,2)</f>
        <v>6729</v>
      </c>
      <c r="K384" s="267" t="s">
        <v>216</v>
      </c>
      <c r="L384" s="272"/>
      <c r="M384" s="273" t="s">
        <v>35</v>
      </c>
      <c r="N384" s="274" t="s">
        <v>52</v>
      </c>
      <c r="O384" s="81"/>
      <c r="P384" s="227">
        <f>O384*H384</f>
        <v>0</v>
      </c>
      <c r="Q384" s="227">
        <v>0</v>
      </c>
      <c r="R384" s="227">
        <f>Q384*H384</f>
        <v>0</v>
      </c>
      <c r="S384" s="227">
        <v>0</v>
      </c>
      <c r="T384" s="228">
        <f>S384*H384</f>
        <v>0</v>
      </c>
      <c r="AR384" s="18" t="s">
        <v>254</v>
      </c>
      <c r="AT384" s="18" t="s">
        <v>424</v>
      </c>
      <c r="AU384" s="18" t="s">
        <v>87</v>
      </c>
      <c r="AY384" s="18" t="s">
        <v>210</v>
      </c>
      <c r="BE384" s="229">
        <f>IF(N384="základní",J384,0)</f>
        <v>0</v>
      </c>
      <c r="BF384" s="229">
        <f>IF(N384="snížená",J384,0)</f>
        <v>0</v>
      </c>
      <c r="BG384" s="229">
        <f>IF(N384="zákl. přenesená",J384,0)</f>
        <v>6729</v>
      </c>
      <c r="BH384" s="229">
        <f>IF(N384="sníž. přenesená",J384,0)</f>
        <v>0</v>
      </c>
      <c r="BI384" s="229">
        <f>IF(N384="nulová",J384,0)</f>
        <v>0</v>
      </c>
      <c r="BJ384" s="18" t="s">
        <v>217</v>
      </c>
      <c r="BK384" s="229">
        <f>ROUND(I384*H384,2)</f>
        <v>6729</v>
      </c>
      <c r="BL384" s="18" t="s">
        <v>217</v>
      </c>
      <c r="BM384" s="18" t="s">
        <v>593</v>
      </c>
    </row>
    <row r="385" s="14" customFormat="1">
      <c r="B385" s="255"/>
      <c r="C385" s="256"/>
      <c r="D385" s="230" t="s">
        <v>221</v>
      </c>
      <c r="E385" s="257" t="s">
        <v>35</v>
      </c>
      <c r="F385" s="258" t="s">
        <v>594</v>
      </c>
      <c r="G385" s="256"/>
      <c r="H385" s="257" t="s">
        <v>35</v>
      </c>
      <c r="I385" s="259"/>
      <c r="J385" s="256"/>
      <c r="K385" s="256"/>
      <c r="L385" s="260"/>
      <c r="M385" s="261"/>
      <c r="N385" s="262"/>
      <c r="O385" s="262"/>
      <c r="P385" s="262"/>
      <c r="Q385" s="262"/>
      <c r="R385" s="262"/>
      <c r="S385" s="262"/>
      <c r="T385" s="263"/>
      <c r="AT385" s="264" t="s">
        <v>221</v>
      </c>
      <c r="AU385" s="264" t="s">
        <v>87</v>
      </c>
      <c r="AV385" s="14" t="s">
        <v>85</v>
      </c>
      <c r="AW385" s="14" t="s">
        <v>40</v>
      </c>
      <c r="AX385" s="14" t="s">
        <v>79</v>
      </c>
      <c r="AY385" s="264" t="s">
        <v>210</v>
      </c>
    </row>
    <row r="386" s="12" customFormat="1">
      <c r="B386" s="233"/>
      <c r="C386" s="234"/>
      <c r="D386" s="230" t="s">
        <v>221</v>
      </c>
      <c r="E386" s="235" t="s">
        <v>35</v>
      </c>
      <c r="F386" s="236" t="s">
        <v>595</v>
      </c>
      <c r="G386" s="234"/>
      <c r="H386" s="237">
        <v>1</v>
      </c>
      <c r="I386" s="238"/>
      <c r="J386" s="234"/>
      <c r="K386" s="234"/>
      <c r="L386" s="239"/>
      <c r="M386" s="240"/>
      <c r="N386" s="241"/>
      <c r="O386" s="241"/>
      <c r="P386" s="241"/>
      <c r="Q386" s="241"/>
      <c r="R386" s="241"/>
      <c r="S386" s="241"/>
      <c r="T386" s="242"/>
      <c r="AT386" s="243" t="s">
        <v>221</v>
      </c>
      <c r="AU386" s="243" t="s">
        <v>87</v>
      </c>
      <c r="AV386" s="12" t="s">
        <v>87</v>
      </c>
      <c r="AW386" s="12" t="s">
        <v>40</v>
      </c>
      <c r="AX386" s="12" t="s">
        <v>79</v>
      </c>
      <c r="AY386" s="243" t="s">
        <v>210</v>
      </c>
    </row>
    <row r="387" s="13" customFormat="1">
      <c r="B387" s="244"/>
      <c r="C387" s="245"/>
      <c r="D387" s="230" t="s">
        <v>221</v>
      </c>
      <c r="E387" s="246" t="s">
        <v>35</v>
      </c>
      <c r="F387" s="247" t="s">
        <v>225</v>
      </c>
      <c r="G387" s="245"/>
      <c r="H387" s="248">
        <v>1</v>
      </c>
      <c r="I387" s="249"/>
      <c r="J387" s="245"/>
      <c r="K387" s="245"/>
      <c r="L387" s="250"/>
      <c r="M387" s="251"/>
      <c r="N387" s="252"/>
      <c r="O387" s="252"/>
      <c r="P387" s="252"/>
      <c r="Q387" s="252"/>
      <c r="R387" s="252"/>
      <c r="S387" s="252"/>
      <c r="T387" s="253"/>
      <c r="AT387" s="254" t="s">
        <v>221</v>
      </c>
      <c r="AU387" s="254" t="s">
        <v>87</v>
      </c>
      <c r="AV387" s="13" t="s">
        <v>217</v>
      </c>
      <c r="AW387" s="13" t="s">
        <v>40</v>
      </c>
      <c r="AX387" s="13" t="s">
        <v>85</v>
      </c>
      <c r="AY387" s="254" t="s">
        <v>210</v>
      </c>
    </row>
    <row r="388" s="1" customFormat="1" ht="22.5" customHeight="1">
      <c r="B388" s="40"/>
      <c r="C388" s="265" t="s">
        <v>596</v>
      </c>
      <c r="D388" s="265" t="s">
        <v>424</v>
      </c>
      <c r="E388" s="266" t="s">
        <v>597</v>
      </c>
      <c r="F388" s="267" t="s">
        <v>598</v>
      </c>
      <c r="G388" s="268" t="s">
        <v>143</v>
      </c>
      <c r="H388" s="269">
        <v>1</v>
      </c>
      <c r="I388" s="270">
        <v>9421</v>
      </c>
      <c r="J388" s="271">
        <f>ROUND(I388*H388,2)</f>
        <v>9421</v>
      </c>
      <c r="K388" s="267" t="s">
        <v>216</v>
      </c>
      <c r="L388" s="272"/>
      <c r="M388" s="273" t="s">
        <v>35</v>
      </c>
      <c r="N388" s="274" t="s">
        <v>52</v>
      </c>
      <c r="O388" s="81"/>
      <c r="P388" s="227">
        <f>O388*H388</f>
        <v>0</v>
      </c>
      <c r="Q388" s="227">
        <v>0</v>
      </c>
      <c r="R388" s="227">
        <f>Q388*H388</f>
        <v>0</v>
      </c>
      <c r="S388" s="227">
        <v>0</v>
      </c>
      <c r="T388" s="228">
        <f>S388*H388</f>
        <v>0</v>
      </c>
      <c r="AR388" s="18" t="s">
        <v>254</v>
      </c>
      <c r="AT388" s="18" t="s">
        <v>424</v>
      </c>
      <c r="AU388" s="18" t="s">
        <v>87</v>
      </c>
      <c r="AY388" s="18" t="s">
        <v>210</v>
      </c>
      <c r="BE388" s="229">
        <f>IF(N388="základní",J388,0)</f>
        <v>0</v>
      </c>
      <c r="BF388" s="229">
        <f>IF(N388="snížená",J388,0)</f>
        <v>0</v>
      </c>
      <c r="BG388" s="229">
        <f>IF(N388="zákl. přenesená",J388,0)</f>
        <v>9421</v>
      </c>
      <c r="BH388" s="229">
        <f>IF(N388="sníž. přenesená",J388,0)</f>
        <v>0</v>
      </c>
      <c r="BI388" s="229">
        <f>IF(N388="nulová",J388,0)</f>
        <v>0</v>
      </c>
      <c r="BJ388" s="18" t="s">
        <v>217</v>
      </c>
      <c r="BK388" s="229">
        <f>ROUND(I388*H388,2)</f>
        <v>9421</v>
      </c>
      <c r="BL388" s="18" t="s">
        <v>217</v>
      </c>
      <c r="BM388" s="18" t="s">
        <v>599</v>
      </c>
    </row>
    <row r="389" s="14" customFormat="1">
      <c r="B389" s="255"/>
      <c r="C389" s="256"/>
      <c r="D389" s="230" t="s">
        <v>221</v>
      </c>
      <c r="E389" s="257" t="s">
        <v>35</v>
      </c>
      <c r="F389" s="258" t="s">
        <v>600</v>
      </c>
      <c r="G389" s="256"/>
      <c r="H389" s="257" t="s">
        <v>35</v>
      </c>
      <c r="I389" s="259"/>
      <c r="J389" s="256"/>
      <c r="K389" s="256"/>
      <c r="L389" s="260"/>
      <c r="M389" s="261"/>
      <c r="N389" s="262"/>
      <c r="O389" s="262"/>
      <c r="P389" s="262"/>
      <c r="Q389" s="262"/>
      <c r="R389" s="262"/>
      <c r="S389" s="262"/>
      <c r="T389" s="263"/>
      <c r="AT389" s="264" t="s">
        <v>221</v>
      </c>
      <c r="AU389" s="264" t="s">
        <v>87</v>
      </c>
      <c r="AV389" s="14" t="s">
        <v>85</v>
      </c>
      <c r="AW389" s="14" t="s">
        <v>40</v>
      </c>
      <c r="AX389" s="14" t="s">
        <v>79</v>
      </c>
      <c r="AY389" s="264" t="s">
        <v>210</v>
      </c>
    </row>
    <row r="390" s="12" customFormat="1">
      <c r="B390" s="233"/>
      <c r="C390" s="234"/>
      <c r="D390" s="230" t="s">
        <v>221</v>
      </c>
      <c r="E390" s="235" t="s">
        <v>35</v>
      </c>
      <c r="F390" s="236" t="s">
        <v>595</v>
      </c>
      <c r="G390" s="234"/>
      <c r="H390" s="237">
        <v>1</v>
      </c>
      <c r="I390" s="238"/>
      <c r="J390" s="234"/>
      <c r="K390" s="234"/>
      <c r="L390" s="239"/>
      <c r="M390" s="240"/>
      <c r="N390" s="241"/>
      <c r="O390" s="241"/>
      <c r="P390" s="241"/>
      <c r="Q390" s="241"/>
      <c r="R390" s="241"/>
      <c r="S390" s="241"/>
      <c r="T390" s="242"/>
      <c r="AT390" s="243" t="s">
        <v>221</v>
      </c>
      <c r="AU390" s="243" t="s">
        <v>87</v>
      </c>
      <c r="AV390" s="12" t="s">
        <v>87</v>
      </c>
      <c r="AW390" s="12" t="s">
        <v>40</v>
      </c>
      <c r="AX390" s="12" t="s">
        <v>79</v>
      </c>
      <c r="AY390" s="243" t="s">
        <v>210</v>
      </c>
    </row>
    <row r="391" s="13" customFormat="1">
      <c r="B391" s="244"/>
      <c r="C391" s="245"/>
      <c r="D391" s="230" t="s">
        <v>221</v>
      </c>
      <c r="E391" s="246" t="s">
        <v>35</v>
      </c>
      <c r="F391" s="247" t="s">
        <v>225</v>
      </c>
      <c r="G391" s="245"/>
      <c r="H391" s="248">
        <v>1</v>
      </c>
      <c r="I391" s="249"/>
      <c r="J391" s="245"/>
      <c r="K391" s="245"/>
      <c r="L391" s="250"/>
      <c r="M391" s="251"/>
      <c r="N391" s="252"/>
      <c r="O391" s="252"/>
      <c r="P391" s="252"/>
      <c r="Q391" s="252"/>
      <c r="R391" s="252"/>
      <c r="S391" s="252"/>
      <c r="T391" s="253"/>
      <c r="AT391" s="254" t="s">
        <v>221</v>
      </c>
      <c r="AU391" s="254" t="s">
        <v>87</v>
      </c>
      <c r="AV391" s="13" t="s">
        <v>217</v>
      </c>
      <c r="AW391" s="13" t="s">
        <v>40</v>
      </c>
      <c r="AX391" s="13" t="s">
        <v>85</v>
      </c>
      <c r="AY391" s="254" t="s">
        <v>210</v>
      </c>
    </row>
    <row r="392" s="1" customFormat="1" ht="22.5" customHeight="1">
      <c r="B392" s="40"/>
      <c r="C392" s="265" t="s">
        <v>601</v>
      </c>
      <c r="D392" s="265" t="s">
        <v>424</v>
      </c>
      <c r="E392" s="266" t="s">
        <v>602</v>
      </c>
      <c r="F392" s="267" t="s">
        <v>603</v>
      </c>
      <c r="G392" s="268" t="s">
        <v>143</v>
      </c>
      <c r="H392" s="269">
        <v>15</v>
      </c>
      <c r="I392" s="270">
        <v>135</v>
      </c>
      <c r="J392" s="271">
        <f>ROUND(I392*H392,2)</f>
        <v>2025</v>
      </c>
      <c r="K392" s="267" t="s">
        <v>216</v>
      </c>
      <c r="L392" s="272"/>
      <c r="M392" s="273" t="s">
        <v>35</v>
      </c>
      <c r="N392" s="274" t="s">
        <v>52</v>
      </c>
      <c r="O392" s="81"/>
      <c r="P392" s="227">
        <f>O392*H392</f>
        <v>0</v>
      </c>
      <c r="Q392" s="227">
        <v>0</v>
      </c>
      <c r="R392" s="227">
        <f>Q392*H392</f>
        <v>0</v>
      </c>
      <c r="S392" s="227">
        <v>0</v>
      </c>
      <c r="T392" s="228">
        <f>S392*H392</f>
        <v>0</v>
      </c>
      <c r="AR392" s="18" t="s">
        <v>254</v>
      </c>
      <c r="AT392" s="18" t="s">
        <v>424</v>
      </c>
      <c r="AU392" s="18" t="s">
        <v>87</v>
      </c>
      <c r="AY392" s="18" t="s">
        <v>210</v>
      </c>
      <c r="BE392" s="229">
        <f>IF(N392="základní",J392,0)</f>
        <v>0</v>
      </c>
      <c r="BF392" s="229">
        <f>IF(N392="snížená",J392,0)</f>
        <v>0</v>
      </c>
      <c r="BG392" s="229">
        <f>IF(N392="zákl. přenesená",J392,0)</f>
        <v>2025</v>
      </c>
      <c r="BH392" s="229">
        <f>IF(N392="sníž. přenesená",J392,0)</f>
        <v>0</v>
      </c>
      <c r="BI392" s="229">
        <f>IF(N392="nulová",J392,0)</f>
        <v>0</v>
      </c>
      <c r="BJ392" s="18" t="s">
        <v>217</v>
      </c>
      <c r="BK392" s="229">
        <f>ROUND(I392*H392,2)</f>
        <v>2025</v>
      </c>
      <c r="BL392" s="18" t="s">
        <v>217</v>
      </c>
      <c r="BM392" s="18" t="s">
        <v>604</v>
      </c>
    </row>
    <row r="393" s="12" customFormat="1">
      <c r="B393" s="233"/>
      <c r="C393" s="234"/>
      <c r="D393" s="230" t="s">
        <v>221</v>
      </c>
      <c r="E393" s="235" t="s">
        <v>35</v>
      </c>
      <c r="F393" s="236" t="s">
        <v>605</v>
      </c>
      <c r="G393" s="234"/>
      <c r="H393" s="237">
        <v>6</v>
      </c>
      <c r="I393" s="238"/>
      <c r="J393" s="234"/>
      <c r="K393" s="234"/>
      <c r="L393" s="239"/>
      <c r="M393" s="240"/>
      <c r="N393" s="241"/>
      <c r="O393" s="241"/>
      <c r="P393" s="241"/>
      <c r="Q393" s="241"/>
      <c r="R393" s="241"/>
      <c r="S393" s="241"/>
      <c r="T393" s="242"/>
      <c r="AT393" s="243" t="s">
        <v>221</v>
      </c>
      <c r="AU393" s="243" t="s">
        <v>87</v>
      </c>
      <c r="AV393" s="12" t="s">
        <v>87</v>
      </c>
      <c r="AW393" s="12" t="s">
        <v>40</v>
      </c>
      <c r="AX393" s="12" t="s">
        <v>79</v>
      </c>
      <c r="AY393" s="243" t="s">
        <v>210</v>
      </c>
    </row>
    <row r="394" s="12" customFormat="1">
      <c r="B394" s="233"/>
      <c r="C394" s="234"/>
      <c r="D394" s="230" t="s">
        <v>221</v>
      </c>
      <c r="E394" s="235" t="s">
        <v>35</v>
      </c>
      <c r="F394" s="236" t="s">
        <v>606</v>
      </c>
      <c r="G394" s="234"/>
      <c r="H394" s="237">
        <v>6</v>
      </c>
      <c r="I394" s="238"/>
      <c r="J394" s="234"/>
      <c r="K394" s="234"/>
      <c r="L394" s="239"/>
      <c r="M394" s="240"/>
      <c r="N394" s="241"/>
      <c r="O394" s="241"/>
      <c r="P394" s="241"/>
      <c r="Q394" s="241"/>
      <c r="R394" s="241"/>
      <c r="S394" s="241"/>
      <c r="T394" s="242"/>
      <c r="AT394" s="243" t="s">
        <v>221</v>
      </c>
      <c r="AU394" s="243" t="s">
        <v>87</v>
      </c>
      <c r="AV394" s="12" t="s">
        <v>87</v>
      </c>
      <c r="AW394" s="12" t="s">
        <v>40</v>
      </c>
      <c r="AX394" s="12" t="s">
        <v>79</v>
      </c>
      <c r="AY394" s="243" t="s">
        <v>210</v>
      </c>
    </row>
    <row r="395" s="12" customFormat="1">
      <c r="B395" s="233"/>
      <c r="C395" s="234"/>
      <c r="D395" s="230" t="s">
        <v>221</v>
      </c>
      <c r="E395" s="235" t="s">
        <v>35</v>
      </c>
      <c r="F395" s="236" t="s">
        <v>607</v>
      </c>
      <c r="G395" s="234"/>
      <c r="H395" s="237">
        <v>3</v>
      </c>
      <c r="I395" s="238"/>
      <c r="J395" s="234"/>
      <c r="K395" s="234"/>
      <c r="L395" s="239"/>
      <c r="M395" s="240"/>
      <c r="N395" s="241"/>
      <c r="O395" s="241"/>
      <c r="P395" s="241"/>
      <c r="Q395" s="241"/>
      <c r="R395" s="241"/>
      <c r="S395" s="241"/>
      <c r="T395" s="242"/>
      <c r="AT395" s="243" t="s">
        <v>221</v>
      </c>
      <c r="AU395" s="243" t="s">
        <v>87</v>
      </c>
      <c r="AV395" s="12" t="s">
        <v>87</v>
      </c>
      <c r="AW395" s="12" t="s">
        <v>40</v>
      </c>
      <c r="AX395" s="12" t="s">
        <v>79</v>
      </c>
      <c r="AY395" s="243" t="s">
        <v>210</v>
      </c>
    </row>
    <row r="396" s="13" customFormat="1">
      <c r="B396" s="244"/>
      <c r="C396" s="245"/>
      <c r="D396" s="230" t="s">
        <v>221</v>
      </c>
      <c r="E396" s="246" t="s">
        <v>35</v>
      </c>
      <c r="F396" s="247" t="s">
        <v>225</v>
      </c>
      <c r="G396" s="245"/>
      <c r="H396" s="248">
        <v>15</v>
      </c>
      <c r="I396" s="249"/>
      <c r="J396" s="245"/>
      <c r="K396" s="245"/>
      <c r="L396" s="250"/>
      <c r="M396" s="251"/>
      <c r="N396" s="252"/>
      <c r="O396" s="252"/>
      <c r="P396" s="252"/>
      <c r="Q396" s="252"/>
      <c r="R396" s="252"/>
      <c r="S396" s="252"/>
      <c r="T396" s="253"/>
      <c r="AT396" s="254" t="s">
        <v>221</v>
      </c>
      <c r="AU396" s="254" t="s">
        <v>87</v>
      </c>
      <c r="AV396" s="13" t="s">
        <v>217</v>
      </c>
      <c r="AW396" s="13" t="s">
        <v>40</v>
      </c>
      <c r="AX396" s="13" t="s">
        <v>85</v>
      </c>
      <c r="AY396" s="254" t="s">
        <v>210</v>
      </c>
    </row>
    <row r="397" s="1" customFormat="1" ht="22.5" customHeight="1">
      <c r="B397" s="40"/>
      <c r="C397" s="265" t="s">
        <v>608</v>
      </c>
      <c r="D397" s="265" t="s">
        <v>424</v>
      </c>
      <c r="E397" s="266" t="s">
        <v>609</v>
      </c>
      <c r="F397" s="267" t="s">
        <v>610</v>
      </c>
      <c r="G397" s="268" t="s">
        <v>143</v>
      </c>
      <c r="H397" s="269">
        <v>9</v>
      </c>
      <c r="I397" s="270">
        <v>27</v>
      </c>
      <c r="J397" s="271">
        <f>ROUND(I397*H397,2)</f>
        <v>243</v>
      </c>
      <c r="K397" s="267" t="s">
        <v>216</v>
      </c>
      <c r="L397" s="272"/>
      <c r="M397" s="273" t="s">
        <v>35</v>
      </c>
      <c r="N397" s="274" t="s">
        <v>52</v>
      </c>
      <c r="O397" s="81"/>
      <c r="P397" s="227">
        <f>O397*H397</f>
        <v>0</v>
      </c>
      <c r="Q397" s="227">
        <v>0</v>
      </c>
      <c r="R397" s="227">
        <f>Q397*H397</f>
        <v>0</v>
      </c>
      <c r="S397" s="227">
        <v>0</v>
      </c>
      <c r="T397" s="228">
        <f>S397*H397</f>
        <v>0</v>
      </c>
      <c r="AR397" s="18" t="s">
        <v>254</v>
      </c>
      <c r="AT397" s="18" t="s">
        <v>424</v>
      </c>
      <c r="AU397" s="18" t="s">
        <v>87</v>
      </c>
      <c r="AY397" s="18" t="s">
        <v>210</v>
      </c>
      <c r="BE397" s="229">
        <f>IF(N397="základní",J397,0)</f>
        <v>0</v>
      </c>
      <c r="BF397" s="229">
        <f>IF(N397="snížená",J397,0)</f>
        <v>0</v>
      </c>
      <c r="BG397" s="229">
        <f>IF(N397="zákl. přenesená",J397,0)</f>
        <v>243</v>
      </c>
      <c r="BH397" s="229">
        <f>IF(N397="sníž. přenesená",J397,0)</f>
        <v>0</v>
      </c>
      <c r="BI397" s="229">
        <f>IF(N397="nulová",J397,0)</f>
        <v>0</v>
      </c>
      <c r="BJ397" s="18" t="s">
        <v>217</v>
      </c>
      <c r="BK397" s="229">
        <f>ROUND(I397*H397,2)</f>
        <v>243</v>
      </c>
      <c r="BL397" s="18" t="s">
        <v>217</v>
      </c>
      <c r="BM397" s="18" t="s">
        <v>611</v>
      </c>
    </row>
    <row r="398" s="12" customFormat="1">
      <c r="B398" s="233"/>
      <c r="C398" s="234"/>
      <c r="D398" s="230" t="s">
        <v>221</v>
      </c>
      <c r="E398" s="235" t="s">
        <v>35</v>
      </c>
      <c r="F398" s="236" t="s">
        <v>612</v>
      </c>
      <c r="G398" s="234"/>
      <c r="H398" s="237">
        <v>6</v>
      </c>
      <c r="I398" s="238"/>
      <c r="J398" s="234"/>
      <c r="K398" s="234"/>
      <c r="L398" s="239"/>
      <c r="M398" s="240"/>
      <c r="N398" s="241"/>
      <c r="O398" s="241"/>
      <c r="P398" s="241"/>
      <c r="Q398" s="241"/>
      <c r="R398" s="241"/>
      <c r="S398" s="241"/>
      <c r="T398" s="242"/>
      <c r="AT398" s="243" t="s">
        <v>221</v>
      </c>
      <c r="AU398" s="243" t="s">
        <v>87</v>
      </c>
      <c r="AV398" s="12" t="s">
        <v>87</v>
      </c>
      <c r="AW398" s="12" t="s">
        <v>40</v>
      </c>
      <c r="AX398" s="12" t="s">
        <v>79</v>
      </c>
      <c r="AY398" s="243" t="s">
        <v>210</v>
      </c>
    </row>
    <row r="399" s="12" customFormat="1">
      <c r="B399" s="233"/>
      <c r="C399" s="234"/>
      <c r="D399" s="230" t="s">
        <v>221</v>
      </c>
      <c r="E399" s="235" t="s">
        <v>35</v>
      </c>
      <c r="F399" s="236" t="s">
        <v>613</v>
      </c>
      <c r="G399" s="234"/>
      <c r="H399" s="237">
        <v>3</v>
      </c>
      <c r="I399" s="238"/>
      <c r="J399" s="234"/>
      <c r="K399" s="234"/>
      <c r="L399" s="239"/>
      <c r="M399" s="240"/>
      <c r="N399" s="241"/>
      <c r="O399" s="241"/>
      <c r="P399" s="241"/>
      <c r="Q399" s="241"/>
      <c r="R399" s="241"/>
      <c r="S399" s="241"/>
      <c r="T399" s="242"/>
      <c r="AT399" s="243" t="s">
        <v>221</v>
      </c>
      <c r="AU399" s="243" t="s">
        <v>87</v>
      </c>
      <c r="AV399" s="12" t="s">
        <v>87</v>
      </c>
      <c r="AW399" s="12" t="s">
        <v>40</v>
      </c>
      <c r="AX399" s="12" t="s">
        <v>79</v>
      </c>
      <c r="AY399" s="243" t="s">
        <v>210</v>
      </c>
    </row>
    <row r="400" s="13" customFormat="1">
      <c r="B400" s="244"/>
      <c r="C400" s="245"/>
      <c r="D400" s="230" t="s">
        <v>221</v>
      </c>
      <c r="E400" s="246" t="s">
        <v>35</v>
      </c>
      <c r="F400" s="247" t="s">
        <v>225</v>
      </c>
      <c r="G400" s="245"/>
      <c r="H400" s="248">
        <v>9</v>
      </c>
      <c r="I400" s="249"/>
      <c r="J400" s="245"/>
      <c r="K400" s="245"/>
      <c r="L400" s="250"/>
      <c r="M400" s="251"/>
      <c r="N400" s="252"/>
      <c r="O400" s="252"/>
      <c r="P400" s="252"/>
      <c r="Q400" s="252"/>
      <c r="R400" s="252"/>
      <c r="S400" s="252"/>
      <c r="T400" s="253"/>
      <c r="AT400" s="254" t="s">
        <v>221</v>
      </c>
      <c r="AU400" s="254" t="s">
        <v>87</v>
      </c>
      <c r="AV400" s="13" t="s">
        <v>217</v>
      </c>
      <c r="AW400" s="13" t="s">
        <v>40</v>
      </c>
      <c r="AX400" s="13" t="s">
        <v>85</v>
      </c>
      <c r="AY400" s="254" t="s">
        <v>210</v>
      </c>
    </row>
    <row r="401" s="1" customFormat="1" ht="22.5" customHeight="1">
      <c r="B401" s="40"/>
      <c r="C401" s="265" t="s">
        <v>614</v>
      </c>
      <c r="D401" s="265" t="s">
        <v>424</v>
      </c>
      <c r="E401" s="266" t="s">
        <v>615</v>
      </c>
      <c r="F401" s="267" t="s">
        <v>616</v>
      </c>
      <c r="G401" s="268" t="s">
        <v>143</v>
      </c>
      <c r="H401" s="269">
        <v>6</v>
      </c>
      <c r="I401" s="270">
        <v>40</v>
      </c>
      <c r="J401" s="271">
        <f>ROUND(I401*H401,2)</f>
        <v>240</v>
      </c>
      <c r="K401" s="267" t="s">
        <v>216</v>
      </c>
      <c r="L401" s="272"/>
      <c r="M401" s="273" t="s">
        <v>35</v>
      </c>
      <c r="N401" s="274" t="s">
        <v>52</v>
      </c>
      <c r="O401" s="81"/>
      <c r="P401" s="227">
        <f>O401*H401</f>
        <v>0</v>
      </c>
      <c r="Q401" s="227">
        <v>0</v>
      </c>
      <c r="R401" s="227">
        <f>Q401*H401</f>
        <v>0</v>
      </c>
      <c r="S401" s="227">
        <v>0</v>
      </c>
      <c r="T401" s="228">
        <f>S401*H401</f>
        <v>0</v>
      </c>
      <c r="AR401" s="18" t="s">
        <v>254</v>
      </c>
      <c r="AT401" s="18" t="s">
        <v>424</v>
      </c>
      <c r="AU401" s="18" t="s">
        <v>87</v>
      </c>
      <c r="AY401" s="18" t="s">
        <v>210</v>
      </c>
      <c r="BE401" s="229">
        <f>IF(N401="základní",J401,0)</f>
        <v>0</v>
      </c>
      <c r="BF401" s="229">
        <f>IF(N401="snížená",J401,0)</f>
        <v>0</v>
      </c>
      <c r="BG401" s="229">
        <f>IF(N401="zákl. přenesená",J401,0)</f>
        <v>240</v>
      </c>
      <c r="BH401" s="229">
        <f>IF(N401="sníž. přenesená",J401,0)</f>
        <v>0</v>
      </c>
      <c r="BI401" s="229">
        <f>IF(N401="nulová",J401,0)</f>
        <v>0</v>
      </c>
      <c r="BJ401" s="18" t="s">
        <v>217</v>
      </c>
      <c r="BK401" s="229">
        <f>ROUND(I401*H401,2)</f>
        <v>240</v>
      </c>
      <c r="BL401" s="18" t="s">
        <v>217</v>
      </c>
      <c r="BM401" s="18" t="s">
        <v>617</v>
      </c>
    </row>
    <row r="402" s="12" customFormat="1">
      <c r="B402" s="233"/>
      <c r="C402" s="234"/>
      <c r="D402" s="230" t="s">
        <v>221</v>
      </c>
      <c r="E402" s="235" t="s">
        <v>35</v>
      </c>
      <c r="F402" s="236" t="s">
        <v>618</v>
      </c>
      <c r="G402" s="234"/>
      <c r="H402" s="237">
        <v>6</v>
      </c>
      <c r="I402" s="238"/>
      <c r="J402" s="234"/>
      <c r="K402" s="234"/>
      <c r="L402" s="239"/>
      <c r="M402" s="240"/>
      <c r="N402" s="241"/>
      <c r="O402" s="241"/>
      <c r="P402" s="241"/>
      <c r="Q402" s="241"/>
      <c r="R402" s="241"/>
      <c r="S402" s="241"/>
      <c r="T402" s="242"/>
      <c r="AT402" s="243" t="s">
        <v>221</v>
      </c>
      <c r="AU402" s="243" t="s">
        <v>87</v>
      </c>
      <c r="AV402" s="12" t="s">
        <v>87</v>
      </c>
      <c r="AW402" s="12" t="s">
        <v>40</v>
      </c>
      <c r="AX402" s="12" t="s">
        <v>79</v>
      </c>
      <c r="AY402" s="243" t="s">
        <v>210</v>
      </c>
    </row>
    <row r="403" s="13" customFormat="1">
      <c r="B403" s="244"/>
      <c r="C403" s="245"/>
      <c r="D403" s="230" t="s">
        <v>221</v>
      </c>
      <c r="E403" s="246" t="s">
        <v>35</v>
      </c>
      <c r="F403" s="247" t="s">
        <v>225</v>
      </c>
      <c r="G403" s="245"/>
      <c r="H403" s="248">
        <v>6</v>
      </c>
      <c r="I403" s="249"/>
      <c r="J403" s="245"/>
      <c r="K403" s="245"/>
      <c r="L403" s="250"/>
      <c r="M403" s="251"/>
      <c r="N403" s="252"/>
      <c r="O403" s="252"/>
      <c r="P403" s="252"/>
      <c r="Q403" s="252"/>
      <c r="R403" s="252"/>
      <c r="S403" s="252"/>
      <c r="T403" s="253"/>
      <c r="AT403" s="254" t="s">
        <v>221</v>
      </c>
      <c r="AU403" s="254" t="s">
        <v>87</v>
      </c>
      <c r="AV403" s="13" t="s">
        <v>217</v>
      </c>
      <c r="AW403" s="13" t="s">
        <v>40</v>
      </c>
      <c r="AX403" s="13" t="s">
        <v>85</v>
      </c>
      <c r="AY403" s="254" t="s">
        <v>210</v>
      </c>
    </row>
    <row r="404" s="11" customFormat="1" ht="25.92" customHeight="1">
      <c r="B404" s="202"/>
      <c r="C404" s="203"/>
      <c r="D404" s="204" t="s">
        <v>78</v>
      </c>
      <c r="E404" s="205" t="s">
        <v>619</v>
      </c>
      <c r="F404" s="205" t="s">
        <v>620</v>
      </c>
      <c r="G404" s="203"/>
      <c r="H404" s="203"/>
      <c r="I404" s="206"/>
      <c r="J404" s="207">
        <f>BK404</f>
        <v>3372247.46</v>
      </c>
      <c r="K404" s="203"/>
      <c r="L404" s="208"/>
      <c r="M404" s="209"/>
      <c r="N404" s="210"/>
      <c r="O404" s="210"/>
      <c r="P404" s="211">
        <f>SUM(P405:P466)</f>
        <v>0</v>
      </c>
      <c r="Q404" s="210"/>
      <c r="R404" s="211">
        <f>SUM(R405:R466)</f>
        <v>0</v>
      </c>
      <c r="S404" s="210"/>
      <c r="T404" s="212">
        <f>SUM(T405:T466)</f>
        <v>0</v>
      </c>
      <c r="AR404" s="213" t="s">
        <v>217</v>
      </c>
      <c r="AT404" s="214" t="s">
        <v>78</v>
      </c>
      <c r="AU404" s="214" t="s">
        <v>79</v>
      </c>
      <c r="AY404" s="213" t="s">
        <v>210</v>
      </c>
      <c r="BK404" s="215">
        <f>SUM(BK405:BK466)</f>
        <v>3372247.46</v>
      </c>
    </row>
    <row r="405" s="1" customFormat="1" ht="78.75" customHeight="1">
      <c r="B405" s="40"/>
      <c r="C405" s="218" t="s">
        <v>621</v>
      </c>
      <c r="D405" s="218" t="s">
        <v>213</v>
      </c>
      <c r="E405" s="219" t="s">
        <v>622</v>
      </c>
      <c r="F405" s="220" t="s">
        <v>623</v>
      </c>
      <c r="G405" s="221" t="s">
        <v>180</v>
      </c>
      <c r="H405" s="222">
        <v>49.401000000000003</v>
      </c>
      <c r="I405" s="223">
        <v>742</v>
      </c>
      <c r="J405" s="224">
        <f>ROUND(I405*H405,2)</f>
        <v>36655.540000000001</v>
      </c>
      <c r="K405" s="220" t="s">
        <v>216</v>
      </c>
      <c r="L405" s="45"/>
      <c r="M405" s="225" t="s">
        <v>35</v>
      </c>
      <c r="N405" s="226" t="s">
        <v>52</v>
      </c>
      <c r="O405" s="81"/>
      <c r="P405" s="227">
        <f>O405*H405</f>
        <v>0</v>
      </c>
      <c r="Q405" s="227">
        <v>0</v>
      </c>
      <c r="R405" s="227">
        <f>Q405*H405</f>
        <v>0</v>
      </c>
      <c r="S405" s="227">
        <v>0</v>
      </c>
      <c r="T405" s="228">
        <f>S405*H405</f>
        <v>0</v>
      </c>
      <c r="AR405" s="18" t="s">
        <v>624</v>
      </c>
      <c r="AT405" s="18" t="s">
        <v>213</v>
      </c>
      <c r="AU405" s="18" t="s">
        <v>85</v>
      </c>
      <c r="AY405" s="18" t="s">
        <v>210</v>
      </c>
      <c r="BE405" s="229">
        <f>IF(N405="základní",J405,0)</f>
        <v>0</v>
      </c>
      <c r="BF405" s="229">
        <f>IF(N405="snížená",J405,0)</f>
        <v>0</v>
      </c>
      <c r="BG405" s="229">
        <f>IF(N405="zákl. přenesená",J405,0)</f>
        <v>36655.540000000001</v>
      </c>
      <c r="BH405" s="229">
        <f>IF(N405="sníž. přenesená",J405,0)</f>
        <v>0</v>
      </c>
      <c r="BI405" s="229">
        <f>IF(N405="nulová",J405,0)</f>
        <v>0</v>
      </c>
      <c r="BJ405" s="18" t="s">
        <v>217</v>
      </c>
      <c r="BK405" s="229">
        <f>ROUND(I405*H405,2)</f>
        <v>36655.540000000001</v>
      </c>
      <c r="BL405" s="18" t="s">
        <v>624</v>
      </c>
      <c r="BM405" s="18" t="s">
        <v>625</v>
      </c>
    </row>
    <row r="406" s="1" customFormat="1">
      <c r="B406" s="40"/>
      <c r="C406" s="41"/>
      <c r="D406" s="230" t="s">
        <v>219</v>
      </c>
      <c r="E406" s="41"/>
      <c r="F406" s="231" t="s">
        <v>626</v>
      </c>
      <c r="G406" s="41"/>
      <c r="H406" s="41"/>
      <c r="I406" s="145"/>
      <c r="J406" s="41"/>
      <c r="K406" s="41"/>
      <c r="L406" s="45"/>
      <c r="M406" s="232"/>
      <c r="N406" s="81"/>
      <c r="O406" s="81"/>
      <c r="P406" s="81"/>
      <c r="Q406" s="81"/>
      <c r="R406" s="81"/>
      <c r="S406" s="81"/>
      <c r="T406" s="82"/>
      <c r="AT406" s="18" t="s">
        <v>219</v>
      </c>
      <c r="AU406" s="18" t="s">
        <v>85</v>
      </c>
    </row>
    <row r="407" s="12" customFormat="1">
      <c r="B407" s="233"/>
      <c r="C407" s="234"/>
      <c r="D407" s="230" t="s">
        <v>221</v>
      </c>
      <c r="E407" s="235" t="s">
        <v>35</v>
      </c>
      <c r="F407" s="236" t="s">
        <v>627</v>
      </c>
      <c r="G407" s="234"/>
      <c r="H407" s="237">
        <v>49.401000000000003</v>
      </c>
      <c r="I407" s="238"/>
      <c r="J407" s="234"/>
      <c r="K407" s="234"/>
      <c r="L407" s="239"/>
      <c r="M407" s="240"/>
      <c r="N407" s="241"/>
      <c r="O407" s="241"/>
      <c r="P407" s="241"/>
      <c r="Q407" s="241"/>
      <c r="R407" s="241"/>
      <c r="S407" s="241"/>
      <c r="T407" s="242"/>
      <c r="AT407" s="243" t="s">
        <v>221</v>
      </c>
      <c r="AU407" s="243" t="s">
        <v>85</v>
      </c>
      <c r="AV407" s="12" t="s">
        <v>87</v>
      </c>
      <c r="AW407" s="12" t="s">
        <v>40</v>
      </c>
      <c r="AX407" s="12" t="s">
        <v>79</v>
      </c>
      <c r="AY407" s="243" t="s">
        <v>210</v>
      </c>
    </row>
    <row r="408" s="13" customFormat="1">
      <c r="B408" s="244"/>
      <c r="C408" s="245"/>
      <c r="D408" s="230" t="s">
        <v>221</v>
      </c>
      <c r="E408" s="246" t="s">
        <v>35</v>
      </c>
      <c r="F408" s="247" t="s">
        <v>225</v>
      </c>
      <c r="G408" s="245"/>
      <c r="H408" s="248">
        <v>49.401000000000003</v>
      </c>
      <c r="I408" s="249"/>
      <c r="J408" s="245"/>
      <c r="K408" s="245"/>
      <c r="L408" s="250"/>
      <c r="M408" s="251"/>
      <c r="N408" s="252"/>
      <c r="O408" s="252"/>
      <c r="P408" s="252"/>
      <c r="Q408" s="252"/>
      <c r="R408" s="252"/>
      <c r="S408" s="252"/>
      <c r="T408" s="253"/>
      <c r="AT408" s="254" t="s">
        <v>221</v>
      </c>
      <c r="AU408" s="254" t="s">
        <v>85</v>
      </c>
      <c r="AV408" s="13" t="s">
        <v>217</v>
      </c>
      <c r="AW408" s="13" t="s">
        <v>40</v>
      </c>
      <c r="AX408" s="13" t="s">
        <v>85</v>
      </c>
      <c r="AY408" s="254" t="s">
        <v>210</v>
      </c>
    </row>
    <row r="409" s="1" customFormat="1" ht="33.75" customHeight="1">
      <c r="B409" s="40"/>
      <c r="C409" s="218" t="s">
        <v>628</v>
      </c>
      <c r="D409" s="218" t="s">
        <v>213</v>
      </c>
      <c r="E409" s="219" t="s">
        <v>629</v>
      </c>
      <c r="F409" s="220" t="s">
        <v>630</v>
      </c>
      <c r="G409" s="221" t="s">
        <v>180</v>
      </c>
      <c r="H409" s="222">
        <v>2112.9380000000001</v>
      </c>
      <c r="I409" s="223">
        <v>322</v>
      </c>
      <c r="J409" s="224">
        <f>ROUND(I409*H409,2)</f>
        <v>680366.04000000004</v>
      </c>
      <c r="K409" s="220" t="s">
        <v>216</v>
      </c>
      <c r="L409" s="45"/>
      <c r="M409" s="225" t="s">
        <v>35</v>
      </c>
      <c r="N409" s="226" t="s">
        <v>52</v>
      </c>
      <c r="O409" s="81"/>
      <c r="P409" s="227">
        <f>O409*H409</f>
        <v>0</v>
      </c>
      <c r="Q409" s="227">
        <v>0</v>
      </c>
      <c r="R409" s="227">
        <f>Q409*H409</f>
        <v>0</v>
      </c>
      <c r="S409" s="227">
        <v>0</v>
      </c>
      <c r="T409" s="228">
        <f>S409*H409</f>
        <v>0</v>
      </c>
      <c r="AR409" s="18" t="s">
        <v>624</v>
      </c>
      <c r="AT409" s="18" t="s">
        <v>213</v>
      </c>
      <c r="AU409" s="18" t="s">
        <v>85</v>
      </c>
      <c r="AY409" s="18" t="s">
        <v>210</v>
      </c>
      <c r="BE409" s="229">
        <f>IF(N409="základní",J409,0)</f>
        <v>0</v>
      </c>
      <c r="BF409" s="229">
        <f>IF(N409="snížená",J409,0)</f>
        <v>0</v>
      </c>
      <c r="BG409" s="229">
        <f>IF(N409="zákl. přenesená",J409,0)</f>
        <v>680366.04000000004</v>
      </c>
      <c r="BH409" s="229">
        <f>IF(N409="sníž. přenesená",J409,0)</f>
        <v>0</v>
      </c>
      <c r="BI409" s="229">
        <f>IF(N409="nulová",J409,0)</f>
        <v>0</v>
      </c>
      <c r="BJ409" s="18" t="s">
        <v>217</v>
      </c>
      <c r="BK409" s="229">
        <f>ROUND(I409*H409,2)</f>
        <v>680366.04000000004</v>
      </c>
      <c r="BL409" s="18" t="s">
        <v>624</v>
      </c>
      <c r="BM409" s="18" t="s">
        <v>631</v>
      </c>
    </row>
    <row r="410" s="1" customFormat="1">
      <c r="B410" s="40"/>
      <c r="C410" s="41"/>
      <c r="D410" s="230" t="s">
        <v>219</v>
      </c>
      <c r="E410" s="41"/>
      <c r="F410" s="231" t="s">
        <v>632</v>
      </c>
      <c r="G410" s="41"/>
      <c r="H410" s="41"/>
      <c r="I410" s="145"/>
      <c r="J410" s="41"/>
      <c r="K410" s="41"/>
      <c r="L410" s="45"/>
      <c r="M410" s="232"/>
      <c r="N410" s="81"/>
      <c r="O410" s="81"/>
      <c r="P410" s="81"/>
      <c r="Q410" s="81"/>
      <c r="R410" s="81"/>
      <c r="S410" s="81"/>
      <c r="T410" s="82"/>
      <c r="AT410" s="18" t="s">
        <v>219</v>
      </c>
      <c r="AU410" s="18" t="s">
        <v>85</v>
      </c>
    </row>
    <row r="411" s="12" customFormat="1">
      <c r="B411" s="233"/>
      <c r="C411" s="234"/>
      <c r="D411" s="230" t="s">
        <v>221</v>
      </c>
      <c r="E411" s="235" t="s">
        <v>35</v>
      </c>
      <c r="F411" s="236" t="s">
        <v>178</v>
      </c>
      <c r="G411" s="234"/>
      <c r="H411" s="237">
        <v>2112.7379999999998</v>
      </c>
      <c r="I411" s="238"/>
      <c r="J411" s="234"/>
      <c r="K411" s="234"/>
      <c r="L411" s="239"/>
      <c r="M411" s="240"/>
      <c r="N411" s="241"/>
      <c r="O411" s="241"/>
      <c r="P411" s="241"/>
      <c r="Q411" s="241"/>
      <c r="R411" s="241"/>
      <c r="S411" s="241"/>
      <c r="T411" s="242"/>
      <c r="AT411" s="243" t="s">
        <v>221</v>
      </c>
      <c r="AU411" s="243" t="s">
        <v>85</v>
      </c>
      <c r="AV411" s="12" t="s">
        <v>87</v>
      </c>
      <c r="AW411" s="12" t="s">
        <v>40</v>
      </c>
      <c r="AX411" s="12" t="s">
        <v>79</v>
      </c>
      <c r="AY411" s="243" t="s">
        <v>210</v>
      </c>
    </row>
    <row r="412" s="12" customFormat="1">
      <c r="B412" s="233"/>
      <c r="C412" s="234"/>
      <c r="D412" s="230" t="s">
        <v>221</v>
      </c>
      <c r="E412" s="235" t="s">
        <v>35</v>
      </c>
      <c r="F412" s="236" t="s">
        <v>633</v>
      </c>
      <c r="G412" s="234"/>
      <c r="H412" s="237">
        <v>0.20000000000000001</v>
      </c>
      <c r="I412" s="238"/>
      <c r="J412" s="234"/>
      <c r="K412" s="234"/>
      <c r="L412" s="239"/>
      <c r="M412" s="240"/>
      <c r="N412" s="241"/>
      <c r="O412" s="241"/>
      <c r="P412" s="241"/>
      <c r="Q412" s="241"/>
      <c r="R412" s="241"/>
      <c r="S412" s="241"/>
      <c r="T412" s="242"/>
      <c r="AT412" s="243" t="s">
        <v>221</v>
      </c>
      <c r="AU412" s="243" t="s">
        <v>85</v>
      </c>
      <c r="AV412" s="12" t="s">
        <v>87</v>
      </c>
      <c r="AW412" s="12" t="s">
        <v>40</v>
      </c>
      <c r="AX412" s="12" t="s">
        <v>79</v>
      </c>
      <c r="AY412" s="243" t="s">
        <v>210</v>
      </c>
    </row>
    <row r="413" s="13" customFormat="1">
      <c r="B413" s="244"/>
      <c r="C413" s="245"/>
      <c r="D413" s="230" t="s">
        <v>221</v>
      </c>
      <c r="E413" s="246" t="s">
        <v>35</v>
      </c>
      <c r="F413" s="247" t="s">
        <v>225</v>
      </c>
      <c r="G413" s="245"/>
      <c r="H413" s="248">
        <v>2112.9380000000001</v>
      </c>
      <c r="I413" s="249"/>
      <c r="J413" s="245"/>
      <c r="K413" s="245"/>
      <c r="L413" s="250"/>
      <c r="M413" s="251"/>
      <c r="N413" s="252"/>
      <c r="O413" s="252"/>
      <c r="P413" s="252"/>
      <c r="Q413" s="252"/>
      <c r="R413" s="252"/>
      <c r="S413" s="252"/>
      <c r="T413" s="253"/>
      <c r="AT413" s="254" t="s">
        <v>221</v>
      </c>
      <c r="AU413" s="254" t="s">
        <v>85</v>
      </c>
      <c r="AV413" s="13" t="s">
        <v>217</v>
      </c>
      <c r="AW413" s="13" t="s">
        <v>40</v>
      </c>
      <c r="AX413" s="13" t="s">
        <v>85</v>
      </c>
      <c r="AY413" s="254" t="s">
        <v>210</v>
      </c>
    </row>
    <row r="414" s="1" customFormat="1" ht="33.75" customHeight="1">
      <c r="B414" s="40"/>
      <c r="C414" s="218" t="s">
        <v>634</v>
      </c>
      <c r="D414" s="218" t="s">
        <v>213</v>
      </c>
      <c r="E414" s="219" t="s">
        <v>635</v>
      </c>
      <c r="F414" s="220" t="s">
        <v>636</v>
      </c>
      <c r="G414" s="221" t="s">
        <v>180</v>
      </c>
      <c r="H414" s="222">
        <v>432.99000000000001</v>
      </c>
      <c r="I414" s="223">
        <v>822</v>
      </c>
      <c r="J414" s="224">
        <f>ROUND(I414*H414,2)</f>
        <v>355917.78000000003</v>
      </c>
      <c r="K414" s="220" t="s">
        <v>216</v>
      </c>
      <c r="L414" s="45"/>
      <c r="M414" s="225" t="s">
        <v>35</v>
      </c>
      <c r="N414" s="226" t="s">
        <v>52</v>
      </c>
      <c r="O414" s="81"/>
      <c r="P414" s="227">
        <f>O414*H414</f>
        <v>0</v>
      </c>
      <c r="Q414" s="227">
        <v>0</v>
      </c>
      <c r="R414" s="227">
        <f>Q414*H414</f>
        <v>0</v>
      </c>
      <c r="S414" s="227">
        <v>0</v>
      </c>
      <c r="T414" s="228">
        <f>S414*H414</f>
        <v>0</v>
      </c>
      <c r="AR414" s="18" t="s">
        <v>624</v>
      </c>
      <c r="AT414" s="18" t="s">
        <v>213</v>
      </c>
      <c r="AU414" s="18" t="s">
        <v>85</v>
      </c>
      <c r="AY414" s="18" t="s">
        <v>210</v>
      </c>
      <c r="BE414" s="229">
        <f>IF(N414="základní",J414,0)</f>
        <v>0</v>
      </c>
      <c r="BF414" s="229">
        <f>IF(N414="snížená",J414,0)</f>
        <v>0</v>
      </c>
      <c r="BG414" s="229">
        <f>IF(N414="zákl. přenesená",J414,0)</f>
        <v>355917.78000000003</v>
      </c>
      <c r="BH414" s="229">
        <f>IF(N414="sníž. přenesená",J414,0)</f>
        <v>0</v>
      </c>
      <c r="BI414" s="229">
        <f>IF(N414="nulová",J414,0)</f>
        <v>0</v>
      </c>
      <c r="BJ414" s="18" t="s">
        <v>217</v>
      </c>
      <c r="BK414" s="229">
        <f>ROUND(I414*H414,2)</f>
        <v>355917.78000000003</v>
      </c>
      <c r="BL414" s="18" t="s">
        <v>624</v>
      </c>
      <c r="BM414" s="18" t="s">
        <v>637</v>
      </c>
    </row>
    <row r="415" s="1" customFormat="1">
      <c r="B415" s="40"/>
      <c r="C415" s="41"/>
      <c r="D415" s="230" t="s">
        <v>219</v>
      </c>
      <c r="E415" s="41"/>
      <c r="F415" s="231" t="s">
        <v>632</v>
      </c>
      <c r="G415" s="41"/>
      <c r="H415" s="41"/>
      <c r="I415" s="145"/>
      <c r="J415" s="41"/>
      <c r="K415" s="41"/>
      <c r="L415" s="45"/>
      <c r="M415" s="232"/>
      <c r="N415" s="81"/>
      <c r="O415" s="81"/>
      <c r="P415" s="81"/>
      <c r="Q415" s="81"/>
      <c r="R415" s="81"/>
      <c r="S415" s="81"/>
      <c r="T415" s="82"/>
      <c r="AT415" s="18" t="s">
        <v>219</v>
      </c>
      <c r="AU415" s="18" t="s">
        <v>85</v>
      </c>
    </row>
    <row r="416" s="12" customFormat="1">
      <c r="B416" s="233"/>
      <c r="C416" s="234"/>
      <c r="D416" s="230" t="s">
        <v>221</v>
      </c>
      <c r="E416" s="235" t="s">
        <v>35</v>
      </c>
      <c r="F416" s="236" t="s">
        <v>182</v>
      </c>
      <c r="G416" s="234"/>
      <c r="H416" s="237">
        <v>161.48500000000001</v>
      </c>
      <c r="I416" s="238"/>
      <c r="J416" s="234"/>
      <c r="K416" s="234"/>
      <c r="L416" s="239"/>
      <c r="M416" s="240"/>
      <c r="N416" s="241"/>
      <c r="O416" s="241"/>
      <c r="P416" s="241"/>
      <c r="Q416" s="241"/>
      <c r="R416" s="241"/>
      <c r="S416" s="241"/>
      <c r="T416" s="242"/>
      <c r="AT416" s="243" t="s">
        <v>221</v>
      </c>
      <c r="AU416" s="243" t="s">
        <v>85</v>
      </c>
      <c r="AV416" s="12" t="s">
        <v>87</v>
      </c>
      <c r="AW416" s="12" t="s">
        <v>40</v>
      </c>
      <c r="AX416" s="12" t="s">
        <v>79</v>
      </c>
      <c r="AY416" s="243" t="s">
        <v>210</v>
      </c>
    </row>
    <row r="417" s="12" customFormat="1">
      <c r="B417" s="233"/>
      <c r="C417" s="234"/>
      <c r="D417" s="230" t="s">
        <v>221</v>
      </c>
      <c r="E417" s="235" t="s">
        <v>35</v>
      </c>
      <c r="F417" s="236" t="s">
        <v>185</v>
      </c>
      <c r="G417" s="234"/>
      <c r="H417" s="237">
        <v>220.68199999999999</v>
      </c>
      <c r="I417" s="238"/>
      <c r="J417" s="234"/>
      <c r="K417" s="234"/>
      <c r="L417" s="239"/>
      <c r="M417" s="240"/>
      <c r="N417" s="241"/>
      <c r="O417" s="241"/>
      <c r="P417" s="241"/>
      <c r="Q417" s="241"/>
      <c r="R417" s="241"/>
      <c r="S417" s="241"/>
      <c r="T417" s="242"/>
      <c r="AT417" s="243" t="s">
        <v>221</v>
      </c>
      <c r="AU417" s="243" t="s">
        <v>85</v>
      </c>
      <c r="AV417" s="12" t="s">
        <v>87</v>
      </c>
      <c r="AW417" s="12" t="s">
        <v>40</v>
      </c>
      <c r="AX417" s="12" t="s">
        <v>79</v>
      </c>
      <c r="AY417" s="243" t="s">
        <v>210</v>
      </c>
    </row>
    <row r="418" s="15" customFormat="1">
      <c r="B418" s="275"/>
      <c r="C418" s="276"/>
      <c r="D418" s="230" t="s">
        <v>221</v>
      </c>
      <c r="E418" s="277" t="s">
        <v>35</v>
      </c>
      <c r="F418" s="278" t="s">
        <v>505</v>
      </c>
      <c r="G418" s="276"/>
      <c r="H418" s="279">
        <v>382.16699999999997</v>
      </c>
      <c r="I418" s="280"/>
      <c r="J418" s="276"/>
      <c r="K418" s="276"/>
      <c r="L418" s="281"/>
      <c r="M418" s="282"/>
      <c r="N418" s="283"/>
      <c r="O418" s="283"/>
      <c r="P418" s="283"/>
      <c r="Q418" s="283"/>
      <c r="R418" s="283"/>
      <c r="S418" s="283"/>
      <c r="T418" s="284"/>
      <c r="AT418" s="285" t="s">
        <v>221</v>
      </c>
      <c r="AU418" s="285" t="s">
        <v>85</v>
      </c>
      <c r="AV418" s="15" t="s">
        <v>230</v>
      </c>
      <c r="AW418" s="15" t="s">
        <v>40</v>
      </c>
      <c r="AX418" s="15" t="s">
        <v>79</v>
      </c>
      <c r="AY418" s="285" t="s">
        <v>210</v>
      </c>
    </row>
    <row r="419" s="14" customFormat="1">
      <c r="B419" s="255"/>
      <c r="C419" s="256"/>
      <c r="D419" s="230" t="s">
        <v>221</v>
      </c>
      <c r="E419" s="257" t="s">
        <v>35</v>
      </c>
      <c r="F419" s="258" t="s">
        <v>638</v>
      </c>
      <c r="G419" s="256"/>
      <c r="H419" s="257" t="s">
        <v>35</v>
      </c>
      <c r="I419" s="259"/>
      <c r="J419" s="256"/>
      <c r="K419" s="256"/>
      <c r="L419" s="260"/>
      <c r="M419" s="261"/>
      <c r="N419" s="262"/>
      <c r="O419" s="262"/>
      <c r="P419" s="262"/>
      <c r="Q419" s="262"/>
      <c r="R419" s="262"/>
      <c r="S419" s="262"/>
      <c r="T419" s="263"/>
      <c r="AT419" s="264" t="s">
        <v>221</v>
      </c>
      <c r="AU419" s="264" t="s">
        <v>85</v>
      </c>
      <c r="AV419" s="14" t="s">
        <v>85</v>
      </c>
      <c r="AW419" s="14" t="s">
        <v>40</v>
      </c>
      <c r="AX419" s="14" t="s">
        <v>79</v>
      </c>
      <c r="AY419" s="264" t="s">
        <v>210</v>
      </c>
    </row>
    <row r="420" s="12" customFormat="1">
      <c r="B420" s="233"/>
      <c r="C420" s="234"/>
      <c r="D420" s="230" t="s">
        <v>221</v>
      </c>
      <c r="E420" s="235" t="s">
        <v>35</v>
      </c>
      <c r="F420" s="236" t="s">
        <v>639</v>
      </c>
      <c r="G420" s="234"/>
      <c r="H420" s="237">
        <v>1.4219999999999999</v>
      </c>
      <c r="I420" s="238"/>
      <c r="J420" s="234"/>
      <c r="K420" s="234"/>
      <c r="L420" s="239"/>
      <c r="M420" s="240"/>
      <c r="N420" s="241"/>
      <c r="O420" s="241"/>
      <c r="P420" s="241"/>
      <c r="Q420" s="241"/>
      <c r="R420" s="241"/>
      <c r="S420" s="241"/>
      <c r="T420" s="242"/>
      <c r="AT420" s="243" t="s">
        <v>221</v>
      </c>
      <c r="AU420" s="243" t="s">
        <v>85</v>
      </c>
      <c r="AV420" s="12" t="s">
        <v>87</v>
      </c>
      <c r="AW420" s="12" t="s">
        <v>40</v>
      </c>
      <c r="AX420" s="12" t="s">
        <v>79</v>
      </c>
      <c r="AY420" s="243" t="s">
        <v>210</v>
      </c>
    </row>
    <row r="421" s="15" customFormat="1">
      <c r="B421" s="275"/>
      <c r="C421" s="276"/>
      <c r="D421" s="230" t="s">
        <v>221</v>
      </c>
      <c r="E421" s="277" t="s">
        <v>35</v>
      </c>
      <c r="F421" s="278" t="s">
        <v>505</v>
      </c>
      <c r="G421" s="276"/>
      <c r="H421" s="279">
        <v>1.4219999999999999</v>
      </c>
      <c r="I421" s="280"/>
      <c r="J421" s="276"/>
      <c r="K421" s="276"/>
      <c r="L421" s="281"/>
      <c r="M421" s="282"/>
      <c r="N421" s="283"/>
      <c r="O421" s="283"/>
      <c r="P421" s="283"/>
      <c r="Q421" s="283"/>
      <c r="R421" s="283"/>
      <c r="S421" s="283"/>
      <c r="T421" s="284"/>
      <c r="AT421" s="285" t="s">
        <v>221</v>
      </c>
      <c r="AU421" s="285" t="s">
        <v>85</v>
      </c>
      <c r="AV421" s="15" t="s">
        <v>230</v>
      </c>
      <c r="AW421" s="15" t="s">
        <v>40</v>
      </c>
      <c r="AX421" s="15" t="s">
        <v>79</v>
      </c>
      <c r="AY421" s="285" t="s">
        <v>210</v>
      </c>
    </row>
    <row r="422" s="14" customFormat="1">
      <c r="B422" s="255"/>
      <c r="C422" s="256"/>
      <c r="D422" s="230" t="s">
        <v>221</v>
      </c>
      <c r="E422" s="257" t="s">
        <v>35</v>
      </c>
      <c r="F422" s="258" t="s">
        <v>640</v>
      </c>
      <c r="G422" s="256"/>
      <c r="H422" s="257" t="s">
        <v>35</v>
      </c>
      <c r="I422" s="259"/>
      <c r="J422" s="256"/>
      <c r="K422" s="256"/>
      <c r="L422" s="260"/>
      <c r="M422" s="261"/>
      <c r="N422" s="262"/>
      <c r="O422" s="262"/>
      <c r="P422" s="262"/>
      <c r="Q422" s="262"/>
      <c r="R422" s="262"/>
      <c r="S422" s="262"/>
      <c r="T422" s="263"/>
      <c r="AT422" s="264" t="s">
        <v>221</v>
      </c>
      <c r="AU422" s="264" t="s">
        <v>85</v>
      </c>
      <c r="AV422" s="14" t="s">
        <v>85</v>
      </c>
      <c r="AW422" s="14" t="s">
        <v>40</v>
      </c>
      <c r="AX422" s="14" t="s">
        <v>79</v>
      </c>
      <c r="AY422" s="264" t="s">
        <v>210</v>
      </c>
    </row>
    <row r="423" s="12" customFormat="1">
      <c r="B423" s="233"/>
      <c r="C423" s="234"/>
      <c r="D423" s="230" t="s">
        <v>221</v>
      </c>
      <c r="E423" s="235" t="s">
        <v>35</v>
      </c>
      <c r="F423" s="236" t="s">
        <v>641</v>
      </c>
      <c r="G423" s="234"/>
      <c r="H423" s="237">
        <v>45.539999999999999</v>
      </c>
      <c r="I423" s="238"/>
      <c r="J423" s="234"/>
      <c r="K423" s="234"/>
      <c r="L423" s="239"/>
      <c r="M423" s="240"/>
      <c r="N423" s="241"/>
      <c r="O423" s="241"/>
      <c r="P423" s="241"/>
      <c r="Q423" s="241"/>
      <c r="R423" s="241"/>
      <c r="S423" s="241"/>
      <c r="T423" s="242"/>
      <c r="AT423" s="243" t="s">
        <v>221</v>
      </c>
      <c r="AU423" s="243" t="s">
        <v>85</v>
      </c>
      <c r="AV423" s="12" t="s">
        <v>87</v>
      </c>
      <c r="AW423" s="12" t="s">
        <v>40</v>
      </c>
      <c r="AX423" s="12" t="s">
        <v>79</v>
      </c>
      <c r="AY423" s="243" t="s">
        <v>210</v>
      </c>
    </row>
    <row r="424" s="12" customFormat="1">
      <c r="B424" s="233"/>
      <c r="C424" s="234"/>
      <c r="D424" s="230" t="s">
        <v>221</v>
      </c>
      <c r="E424" s="235" t="s">
        <v>35</v>
      </c>
      <c r="F424" s="236" t="s">
        <v>642</v>
      </c>
      <c r="G424" s="234"/>
      <c r="H424" s="237">
        <v>3.8610000000000002</v>
      </c>
      <c r="I424" s="238"/>
      <c r="J424" s="234"/>
      <c r="K424" s="234"/>
      <c r="L424" s="239"/>
      <c r="M424" s="240"/>
      <c r="N424" s="241"/>
      <c r="O424" s="241"/>
      <c r="P424" s="241"/>
      <c r="Q424" s="241"/>
      <c r="R424" s="241"/>
      <c r="S424" s="241"/>
      <c r="T424" s="242"/>
      <c r="AT424" s="243" t="s">
        <v>221</v>
      </c>
      <c r="AU424" s="243" t="s">
        <v>85</v>
      </c>
      <c r="AV424" s="12" t="s">
        <v>87</v>
      </c>
      <c r="AW424" s="12" t="s">
        <v>40</v>
      </c>
      <c r="AX424" s="12" t="s">
        <v>79</v>
      </c>
      <c r="AY424" s="243" t="s">
        <v>210</v>
      </c>
    </row>
    <row r="425" s="15" customFormat="1">
      <c r="B425" s="275"/>
      <c r="C425" s="276"/>
      <c r="D425" s="230" t="s">
        <v>221</v>
      </c>
      <c r="E425" s="277" t="s">
        <v>643</v>
      </c>
      <c r="F425" s="278" t="s">
        <v>505</v>
      </c>
      <c r="G425" s="276"/>
      <c r="H425" s="279">
        <v>49.401000000000003</v>
      </c>
      <c r="I425" s="280"/>
      <c r="J425" s="276"/>
      <c r="K425" s="276"/>
      <c r="L425" s="281"/>
      <c r="M425" s="282"/>
      <c r="N425" s="283"/>
      <c r="O425" s="283"/>
      <c r="P425" s="283"/>
      <c r="Q425" s="283"/>
      <c r="R425" s="283"/>
      <c r="S425" s="283"/>
      <c r="T425" s="284"/>
      <c r="AT425" s="285" t="s">
        <v>221</v>
      </c>
      <c r="AU425" s="285" t="s">
        <v>85</v>
      </c>
      <c r="AV425" s="15" t="s">
        <v>230</v>
      </c>
      <c r="AW425" s="15" t="s">
        <v>40</v>
      </c>
      <c r="AX425" s="15" t="s">
        <v>79</v>
      </c>
      <c r="AY425" s="285" t="s">
        <v>210</v>
      </c>
    </row>
    <row r="426" s="13" customFormat="1">
      <c r="B426" s="244"/>
      <c r="C426" s="245"/>
      <c r="D426" s="230" t="s">
        <v>221</v>
      </c>
      <c r="E426" s="246" t="s">
        <v>35</v>
      </c>
      <c r="F426" s="247" t="s">
        <v>225</v>
      </c>
      <c r="G426" s="245"/>
      <c r="H426" s="248">
        <v>432.99000000000001</v>
      </c>
      <c r="I426" s="249"/>
      <c r="J426" s="245"/>
      <c r="K426" s="245"/>
      <c r="L426" s="250"/>
      <c r="M426" s="251"/>
      <c r="N426" s="252"/>
      <c r="O426" s="252"/>
      <c r="P426" s="252"/>
      <c r="Q426" s="252"/>
      <c r="R426" s="252"/>
      <c r="S426" s="252"/>
      <c r="T426" s="253"/>
      <c r="AT426" s="254" t="s">
        <v>221</v>
      </c>
      <c r="AU426" s="254" t="s">
        <v>85</v>
      </c>
      <c r="AV426" s="13" t="s">
        <v>217</v>
      </c>
      <c r="AW426" s="13" t="s">
        <v>40</v>
      </c>
      <c r="AX426" s="13" t="s">
        <v>85</v>
      </c>
      <c r="AY426" s="254" t="s">
        <v>210</v>
      </c>
    </row>
    <row r="427" s="1" customFormat="1" ht="78.75" customHeight="1">
      <c r="B427" s="40"/>
      <c r="C427" s="218" t="s">
        <v>644</v>
      </c>
      <c r="D427" s="218" t="s">
        <v>213</v>
      </c>
      <c r="E427" s="219" t="s">
        <v>645</v>
      </c>
      <c r="F427" s="220" t="s">
        <v>646</v>
      </c>
      <c r="G427" s="221" t="s">
        <v>180</v>
      </c>
      <c r="H427" s="222">
        <v>161.48500000000001</v>
      </c>
      <c r="I427" s="223">
        <v>878</v>
      </c>
      <c r="J427" s="224">
        <f>ROUND(I427*H427,2)</f>
        <v>141783.82999999999</v>
      </c>
      <c r="K427" s="220" t="s">
        <v>216</v>
      </c>
      <c r="L427" s="45"/>
      <c r="M427" s="225" t="s">
        <v>35</v>
      </c>
      <c r="N427" s="226" t="s">
        <v>52</v>
      </c>
      <c r="O427" s="81"/>
      <c r="P427" s="227">
        <f>O427*H427</f>
        <v>0</v>
      </c>
      <c r="Q427" s="227">
        <v>0</v>
      </c>
      <c r="R427" s="227">
        <f>Q427*H427</f>
        <v>0</v>
      </c>
      <c r="S427" s="227">
        <v>0</v>
      </c>
      <c r="T427" s="228">
        <f>S427*H427</f>
        <v>0</v>
      </c>
      <c r="AR427" s="18" t="s">
        <v>624</v>
      </c>
      <c r="AT427" s="18" t="s">
        <v>213</v>
      </c>
      <c r="AU427" s="18" t="s">
        <v>85</v>
      </c>
      <c r="AY427" s="18" t="s">
        <v>210</v>
      </c>
      <c r="BE427" s="229">
        <f>IF(N427="základní",J427,0)</f>
        <v>0</v>
      </c>
      <c r="BF427" s="229">
        <f>IF(N427="snížená",J427,0)</f>
        <v>0</v>
      </c>
      <c r="BG427" s="229">
        <f>IF(N427="zákl. přenesená",J427,0)</f>
        <v>141783.82999999999</v>
      </c>
      <c r="BH427" s="229">
        <f>IF(N427="sníž. přenesená",J427,0)</f>
        <v>0</v>
      </c>
      <c r="BI427" s="229">
        <f>IF(N427="nulová",J427,0)</f>
        <v>0</v>
      </c>
      <c r="BJ427" s="18" t="s">
        <v>217</v>
      </c>
      <c r="BK427" s="229">
        <f>ROUND(I427*H427,2)</f>
        <v>141783.82999999999</v>
      </c>
      <c r="BL427" s="18" t="s">
        <v>624</v>
      </c>
      <c r="BM427" s="18" t="s">
        <v>647</v>
      </c>
    </row>
    <row r="428" s="1" customFormat="1">
      <c r="B428" s="40"/>
      <c r="C428" s="41"/>
      <c r="D428" s="230" t="s">
        <v>219</v>
      </c>
      <c r="E428" s="41"/>
      <c r="F428" s="231" t="s">
        <v>626</v>
      </c>
      <c r="G428" s="41"/>
      <c r="H428" s="41"/>
      <c r="I428" s="145"/>
      <c r="J428" s="41"/>
      <c r="K428" s="41"/>
      <c r="L428" s="45"/>
      <c r="M428" s="232"/>
      <c r="N428" s="81"/>
      <c r="O428" s="81"/>
      <c r="P428" s="81"/>
      <c r="Q428" s="81"/>
      <c r="R428" s="81"/>
      <c r="S428" s="81"/>
      <c r="T428" s="82"/>
      <c r="AT428" s="18" t="s">
        <v>219</v>
      </c>
      <c r="AU428" s="18" t="s">
        <v>85</v>
      </c>
    </row>
    <row r="429" s="12" customFormat="1">
      <c r="B429" s="233"/>
      <c r="C429" s="234"/>
      <c r="D429" s="230" t="s">
        <v>221</v>
      </c>
      <c r="E429" s="235" t="s">
        <v>35</v>
      </c>
      <c r="F429" s="236" t="s">
        <v>182</v>
      </c>
      <c r="G429" s="234"/>
      <c r="H429" s="237">
        <v>161.48500000000001</v>
      </c>
      <c r="I429" s="238"/>
      <c r="J429" s="234"/>
      <c r="K429" s="234"/>
      <c r="L429" s="239"/>
      <c r="M429" s="240"/>
      <c r="N429" s="241"/>
      <c r="O429" s="241"/>
      <c r="P429" s="241"/>
      <c r="Q429" s="241"/>
      <c r="R429" s="241"/>
      <c r="S429" s="241"/>
      <c r="T429" s="242"/>
      <c r="AT429" s="243" t="s">
        <v>221</v>
      </c>
      <c r="AU429" s="243" t="s">
        <v>85</v>
      </c>
      <c r="AV429" s="12" t="s">
        <v>87</v>
      </c>
      <c r="AW429" s="12" t="s">
        <v>40</v>
      </c>
      <c r="AX429" s="12" t="s">
        <v>79</v>
      </c>
      <c r="AY429" s="243" t="s">
        <v>210</v>
      </c>
    </row>
    <row r="430" s="13" customFormat="1">
      <c r="B430" s="244"/>
      <c r="C430" s="245"/>
      <c r="D430" s="230" t="s">
        <v>221</v>
      </c>
      <c r="E430" s="246" t="s">
        <v>35</v>
      </c>
      <c r="F430" s="247" t="s">
        <v>225</v>
      </c>
      <c r="G430" s="245"/>
      <c r="H430" s="248">
        <v>161.48500000000001</v>
      </c>
      <c r="I430" s="249"/>
      <c r="J430" s="245"/>
      <c r="K430" s="245"/>
      <c r="L430" s="250"/>
      <c r="M430" s="251"/>
      <c r="N430" s="252"/>
      <c r="O430" s="252"/>
      <c r="P430" s="252"/>
      <c r="Q430" s="252"/>
      <c r="R430" s="252"/>
      <c r="S430" s="252"/>
      <c r="T430" s="253"/>
      <c r="AT430" s="254" t="s">
        <v>221</v>
      </c>
      <c r="AU430" s="254" t="s">
        <v>85</v>
      </c>
      <c r="AV430" s="13" t="s">
        <v>217</v>
      </c>
      <c r="AW430" s="13" t="s">
        <v>40</v>
      </c>
      <c r="AX430" s="13" t="s">
        <v>85</v>
      </c>
      <c r="AY430" s="254" t="s">
        <v>210</v>
      </c>
    </row>
    <row r="431" s="1" customFormat="1" ht="78.75" customHeight="1">
      <c r="B431" s="40"/>
      <c r="C431" s="218" t="s">
        <v>648</v>
      </c>
      <c r="D431" s="218" t="s">
        <v>213</v>
      </c>
      <c r="E431" s="219" t="s">
        <v>649</v>
      </c>
      <c r="F431" s="220" t="s">
        <v>650</v>
      </c>
      <c r="G431" s="221" t="s">
        <v>180</v>
      </c>
      <c r="H431" s="222">
        <v>220.68199999999999</v>
      </c>
      <c r="I431" s="223">
        <v>1155</v>
      </c>
      <c r="J431" s="224">
        <f>ROUND(I431*H431,2)</f>
        <v>254887.70999999999</v>
      </c>
      <c r="K431" s="220" t="s">
        <v>216</v>
      </c>
      <c r="L431" s="45"/>
      <c r="M431" s="225" t="s">
        <v>35</v>
      </c>
      <c r="N431" s="226" t="s">
        <v>52</v>
      </c>
      <c r="O431" s="81"/>
      <c r="P431" s="227">
        <f>O431*H431</f>
        <v>0</v>
      </c>
      <c r="Q431" s="227">
        <v>0</v>
      </c>
      <c r="R431" s="227">
        <f>Q431*H431</f>
        <v>0</v>
      </c>
      <c r="S431" s="227">
        <v>0</v>
      </c>
      <c r="T431" s="228">
        <f>S431*H431</f>
        <v>0</v>
      </c>
      <c r="AR431" s="18" t="s">
        <v>624</v>
      </c>
      <c r="AT431" s="18" t="s">
        <v>213</v>
      </c>
      <c r="AU431" s="18" t="s">
        <v>85</v>
      </c>
      <c r="AY431" s="18" t="s">
        <v>210</v>
      </c>
      <c r="BE431" s="229">
        <f>IF(N431="základní",J431,0)</f>
        <v>0</v>
      </c>
      <c r="BF431" s="229">
        <f>IF(N431="snížená",J431,0)</f>
        <v>0</v>
      </c>
      <c r="BG431" s="229">
        <f>IF(N431="zákl. přenesená",J431,0)</f>
        <v>254887.70999999999</v>
      </c>
      <c r="BH431" s="229">
        <f>IF(N431="sníž. přenesená",J431,0)</f>
        <v>0</v>
      </c>
      <c r="BI431" s="229">
        <f>IF(N431="nulová",J431,0)</f>
        <v>0</v>
      </c>
      <c r="BJ431" s="18" t="s">
        <v>217</v>
      </c>
      <c r="BK431" s="229">
        <f>ROUND(I431*H431,2)</f>
        <v>254887.70999999999</v>
      </c>
      <c r="BL431" s="18" t="s">
        <v>624</v>
      </c>
      <c r="BM431" s="18" t="s">
        <v>651</v>
      </c>
    </row>
    <row r="432" s="1" customFormat="1">
      <c r="B432" s="40"/>
      <c r="C432" s="41"/>
      <c r="D432" s="230" t="s">
        <v>219</v>
      </c>
      <c r="E432" s="41"/>
      <c r="F432" s="231" t="s">
        <v>626</v>
      </c>
      <c r="G432" s="41"/>
      <c r="H432" s="41"/>
      <c r="I432" s="145"/>
      <c r="J432" s="41"/>
      <c r="K432" s="41"/>
      <c r="L432" s="45"/>
      <c r="M432" s="232"/>
      <c r="N432" s="81"/>
      <c r="O432" s="81"/>
      <c r="P432" s="81"/>
      <c r="Q432" s="81"/>
      <c r="R432" s="81"/>
      <c r="S432" s="81"/>
      <c r="T432" s="82"/>
      <c r="AT432" s="18" t="s">
        <v>219</v>
      </c>
      <c r="AU432" s="18" t="s">
        <v>85</v>
      </c>
    </row>
    <row r="433" s="14" customFormat="1">
      <c r="B433" s="255"/>
      <c r="C433" s="256"/>
      <c r="D433" s="230" t="s">
        <v>221</v>
      </c>
      <c r="E433" s="257" t="s">
        <v>35</v>
      </c>
      <c r="F433" s="258" t="s">
        <v>652</v>
      </c>
      <c r="G433" s="256"/>
      <c r="H433" s="257" t="s">
        <v>35</v>
      </c>
      <c r="I433" s="259"/>
      <c r="J433" s="256"/>
      <c r="K433" s="256"/>
      <c r="L433" s="260"/>
      <c r="M433" s="261"/>
      <c r="N433" s="262"/>
      <c r="O433" s="262"/>
      <c r="P433" s="262"/>
      <c r="Q433" s="262"/>
      <c r="R433" s="262"/>
      <c r="S433" s="262"/>
      <c r="T433" s="263"/>
      <c r="AT433" s="264" t="s">
        <v>221</v>
      </c>
      <c r="AU433" s="264" t="s">
        <v>85</v>
      </c>
      <c r="AV433" s="14" t="s">
        <v>85</v>
      </c>
      <c r="AW433" s="14" t="s">
        <v>40</v>
      </c>
      <c r="AX433" s="14" t="s">
        <v>79</v>
      </c>
      <c r="AY433" s="264" t="s">
        <v>210</v>
      </c>
    </row>
    <row r="434" s="12" customFormat="1">
      <c r="B434" s="233"/>
      <c r="C434" s="234"/>
      <c r="D434" s="230" t="s">
        <v>221</v>
      </c>
      <c r="E434" s="235" t="s">
        <v>35</v>
      </c>
      <c r="F434" s="236" t="s">
        <v>653</v>
      </c>
      <c r="G434" s="234"/>
      <c r="H434" s="237">
        <v>11.4</v>
      </c>
      <c r="I434" s="238"/>
      <c r="J434" s="234"/>
      <c r="K434" s="234"/>
      <c r="L434" s="239"/>
      <c r="M434" s="240"/>
      <c r="N434" s="241"/>
      <c r="O434" s="241"/>
      <c r="P434" s="241"/>
      <c r="Q434" s="241"/>
      <c r="R434" s="241"/>
      <c r="S434" s="241"/>
      <c r="T434" s="242"/>
      <c r="AT434" s="243" t="s">
        <v>221</v>
      </c>
      <c r="AU434" s="243" t="s">
        <v>85</v>
      </c>
      <c r="AV434" s="12" t="s">
        <v>87</v>
      </c>
      <c r="AW434" s="12" t="s">
        <v>40</v>
      </c>
      <c r="AX434" s="12" t="s">
        <v>79</v>
      </c>
      <c r="AY434" s="243" t="s">
        <v>210</v>
      </c>
    </row>
    <row r="435" s="12" customFormat="1">
      <c r="B435" s="233"/>
      <c r="C435" s="234"/>
      <c r="D435" s="230" t="s">
        <v>221</v>
      </c>
      <c r="E435" s="235" t="s">
        <v>35</v>
      </c>
      <c r="F435" s="236" t="s">
        <v>654</v>
      </c>
      <c r="G435" s="234"/>
      <c r="H435" s="237">
        <v>8.8499999999999996</v>
      </c>
      <c r="I435" s="238"/>
      <c r="J435" s="234"/>
      <c r="K435" s="234"/>
      <c r="L435" s="239"/>
      <c r="M435" s="240"/>
      <c r="N435" s="241"/>
      <c r="O435" s="241"/>
      <c r="P435" s="241"/>
      <c r="Q435" s="241"/>
      <c r="R435" s="241"/>
      <c r="S435" s="241"/>
      <c r="T435" s="242"/>
      <c r="AT435" s="243" t="s">
        <v>221</v>
      </c>
      <c r="AU435" s="243" t="s">
        <v>85</v>
      </c>
      <c r="AV435" s="12" t="s">
        <v>87</v>
      </c>
      <c r="AW435" s="12" t="s">
        <v>40</v>
      </c>
      <c r="AX435" s="12" t="s">
        <v>79</v>
      </c>
      <c r="AY435" s="243" t="s">
        <v>210</v>
      </c>
    </row>
    <row r="436" s="14" customFormat="1">
      <c r="B436" s="255"/>
      <c r="C436" s="256"/>
      <c r="D436" s="230" t="s">
        <v>221</v>
      </c>
      <c r="E436" s="257" t="s">
        <v>35</v>
      </c>
      <c r="F436" s="258" t="s">
        <v>655</v>
      </c>
      <c r="G436" s="256"/>
      <c r="H436" s="257" t="s">
        <v>35</v>
      </c>
      <c r="I436" s="259"/>
      <c r="J436" s="256"/>
      <c r="K436" s="256"/>
      <c r="L436" s="260"/>
      <c r="M436" s="261"/>
      <c r="N436" s="262"/>
      <c r="O436" s="262"/>
      <c r="P436" s="262"/>
      <c r="Q436" s="262"/>
      <c r="R436" s="262"/>
      <c r="S436" s="262"/>
      <c r="T436" s="263"/>
      <c r="AT436" s="264" t="s">
        <v>221</v>
      </c>
      <c r="AU436" s="264" t="s">
        <v>85</v>
      </c>
      <c r="AV436" s="14" t="s">
        <v>85</v>
      </c>
      <c r="AW436" s="14" t="s">
        <v>40</v>
      </c>
      <c r="AX436" s="14" t="s">
        <v>79</v>
      </c>
      <c r="AY436" s="264" t="s">
        <v>210</v>
      </c>
    </row>
    <row r="437" s="12" customFormat="1">
      <c r="B437" s="233"/>
      <c r="C437" s="234"/>
      <c r="D437" s="230" t="s">
        <v>221</v>
      </c>
      <c r="E437" s="235" t="s">
        <v>35</v>
      </c>
      <c r="F437" s="236" t="s">
        <v>656</v>
      </c>
      <c r="G437" s="234"/>
      <c r="H437" s="237">
        <v>200.43199999999999</v>
      </c>
      <c r="I437" s="238"/>
      <c r="J437" s="234"/>
      <c r="K437" s="234"/>
      <c r="L437" s="239"/>
      <c r="M437" s="240"/>
      <c r="N437" s="241"/>
      <c r="O437" s="241"/>
      <c r="P437" s="241"/>
      <c r="Q437" s="241"/>
      <c r="R437" s="241"/>
      <c r="S437" s="241"/>
      <c r="T437" s="242"/>
      <c r="AT437" s="243" t="s">
        <v>221</v>
      </c>
      <c r="AU437" s="243" t="s">
        <v>85</v>
      </c>
      <c r="AV437" s="12" t="s">
        <v>87</v>
      </c>
      <c r="AW437" s="12" t="s">
        <v>40</v>
      </c>
      <c r="AX437" s="12" t="s">
        <v>79</v>
      </c>
      <c r="AY437" s="243" t="s">
        <v>210</v>
      </c>
    </row>
    <row r="438" s="13" customFormat="1">
      <c r="B438" s="244"/>
      <c r="C438" s="245"/>
      <c r="D438" s="230" t="s">
        <v>221</v>
      </c>
      <c r="E438" s="246" t="s">
        <v>185</v>
      </c>
      <c r="F438" s="247" t="s">
        <v>225</v>
      </c>
      <c r="G438" s="245"/>
      <c r="H438" s="248">
        <v>220.68199999999999</v>
      </c>
      <c r="I438" s="249"/>
      <c r="J438" s="245"/>
      <c r="K438" s="245"/>
      <c r="L438" s="250"/>
      <c r="M438" s="251"/>
      <c r="N438" s="252"/>
      <c r="O438" s="252"/>
      <c r="P438" s="252"/>
      <c r="Q438" s="252"/>
      <c r="R438" s="252"/>
      <c r="S438" s="252"/>
      <c r="T438" s="253"/>
      <c r="AT438" s="254" t="s">
        <v>221</v>
      </c>
      <c r="AU438" s="254" t="s">
        <v>85</v>
      </c>
      <c r="AV438" s="13" t="s">
        <v>217</v>
      </c>
      <c r="AW438" s="13" t="s">
        <v>40</v>
      </c>
      <c r="AX438" s="13" t="s">
        <v>85</v>
      </c>
      <c r="AY438" s="254" t="s">
        <v>210</v>
      </c>
    </row>
    <row r="439" s="1" customFormat="1" ht="33.75" customHeight="1">
      <c r="B439" s="40"/>
      <c r="C439" s="218" t="s">
        <v>657</v>
      </c>
      <c r="D439" s="218" t="s">
        <v>213</v>
      </c>
      <c r="E439" s="219" t="s">
        <v>658</v>
      </c>
      <c r="F439" s="220" t="s">
        <v>659</v>
      </c>
      <c r="G439" s="221" t="s">
        <v>180</v>
      </c>
      <c r="H439" s="222">
        <v>161.48500000000001</v>
      </c>
      <c r="I439" s="223">
        <v>1963</v>
      </c>
      <c r="J439" s="224">
        <f>ROUND(I439*H439,2)</f>
        <v>316995.06</v>
      </c>
      <c r="K439" s="220" t="s">
        <v>216</v>
      </c>
      <c r="L439" s="45"/>
      <c r="M439" s="225" t="s">
        <v>35</v>
      </c>
      <c r="N439" s="226" t="s">
        <v>52</v>
      </c>
      <c r="O439" s="81"/>
      <c r="P439" s="227">
        <f>O439*H439</f>
        <v>0</v>
      </c>
      <c r="Q439" s="227">
        <v>0</v>
      </c>
      <c r="R439" s="227">
        <f>Q439*H439</f>
        <v>0</v>
      </c>
      <c r="S439" s="227">
        <v>0</v>
      </c>
      <c r="T439" s="228">
        <f>S439*H439</f>
        <v>0</v>
      </c>
      <c r="AR439" s="18" t="s">
        <v>624</v>
      </c>
      <c r="AT439" s="18" t="s">
        <v>213</v>
      </c>
      <c r="AU439" s="18" t="s">
        <v>85</v>
      </c>
      <c r="AY439" s="18" t="s">
        <v>210</v>
      </c>
      <c r="BE439" s="229">
        <f>IF(N439="základní",J439,0)</f>
        <v>0</v>
      </c>
      <c r="BF439" s="229">
        <f>IF(N439="snížená",J439,0)</f>
        <v>0</v>
      </c>
      <c r="BG439" s="229">
        <f>IF(N439="zákl. přenesená",J439,0)</f>
        <v>316995.06</v>
      </c>
      <c r="BH439" s="229">
        <f>IF(N439="sníž. přenesená",J439,0)</f>
        <v>0</v>
      </c>
      <c r="BI439" s="229">
        <f>IF(N439="nulová",J439,0)</f>
        <v>0</v>
      </c>
      <c r="BJ439" s="18" t="s">
        <v>217</v>
      </c>
      <c r="BK439" s="229">
        <f>ROUND(I439*H439,2)</f>
        <v>316995.06</v>
      </c>
      <c r="BL439" s="18" t="s">
        <v>624</v>
      </c>
      <c r="BM439" s="18" t="s">
        <v>660</v>
      </c>
    </row>
    <row r="440" s="1" customFormat="1">
      <c r="B440" s="40"/>
      <c r="C440" s="41"/>
      <c r="D440" s="230" t="s">
        <v>219</v>
      </c>
      <c r="E440" s="41"/>
      <c r="F440" s="231" t="s">
        <v>661</v>
      </c>
      <c r="G440" s="41"/>
      <c r="H440" s="41"/>
      <c r="I440" s="145"/>
      <c r="J440" s="41"/>
      <c r="K440" s="41"/>
      <c r="L440" s="45"/>
      <c r="M440" s="232"/>
      <c r="N440" s="81"/>
      <c r="O440" s="81"/>
      <c r="P440" s="81"/>
      <c r="Q440" s="81"/>
      <c r="R440" s="81"/>
      <c r="S440" s="81"/>
      <c r="T440" s="82"/>
      <c r="AT440" s="18" t="s">
        <v>219</v>
      </c>
      <c r="AU440" s="18" t="s">
        <v>85</v>
      </c>
    </row>
    <row r="441" s="12" customFormat="1">
      <c r="B441" s="233"/>
      <c r="C441" s="234"/>
      <c r="D441" s="230" t="s">
        <v>221</v>
      </c>
      <c r="E441" s="235" t="s">
        <v>35</v>
      </c>
      <c r="F441" s="236" t="s">
        <v>662</v>
      </c>
      <c r="G441" s="234"/>
      <c r="H441" s="237">
        <v>97.888000000000005</v>
      </c>
      <c r="I441" s="238"/>
      <c r="J441" s="234"/>
      <c r="K441" s="234"/>
      <c r="L441" s="239"/>
      <c r="M441" s="240"/>
      <c r="N441" s="241"/>
      <c r="O441" s="241"/>
      <c r="P441" s="241"/>
      <c r="Q441" s="241"/>
      <c r="R441" s="241"/>
      <c r="S441" s="241"/>
      <c r="T441" s="242"/>
      <c r="AT441" s="243" t="s">
        <v>221</v>
      </c>
      <c r="AU441" s="243" t="s">
        <v>85</v>
      </c>
      <c r="AV441" s="12" t="s">
        <v>87</v>
      </c>
      <c r="AW441" s="12" t="s">
        <v>40</v>
      </c>
      <c r="AX441" s="12" t="s">
        <v>79</v>
      </c>
      <c r="AY441" s="243" t="s">
        <v>210</v>
      </c>
    </row>
    <row r="442" s="12" customFormat="1">
      <c r="B442" s="233"/>
      <c r="C442" s="234"/>
      <c r="D442" s="230" t="s">
        <v>221</v>
      </c>
      <c r="E442" s="235" t="s">
        <v>35</v>
      </c>
      <c r="F442" s="236" t="s">
        <v>663</v>
      </c>
      <c r="G442" s="234"/>
      <c r="H442" s="237">
        <v>55.479999999999997</v>
      </c>
      <c r="I442" s="238"/>
      <c r="J442" s="234"/>
      <c r="K442" s="234"/>
      <c r="L442" s="239"/>
      <c r="M442" s="240"/>
      <c r="N442" s="241"/>
      <c r="O442" s="241"/>
      <c r="P442" s="241"/>
      <c r="Q442" s="241"/>
      <c r="R442" s="241"/>
      <c r="S442" s="241"/>
      <c r="T442" s="242"/>
      <c r="AT442" s="243" t="s">
        <v>221</v>
      </c>
      <c r="AU442" s="243" t="s">
        <v>85</v>
      </c>
      <c r="AV442" s="12" t="s">
        <v>87</v>
      </c>
      <c r="AW442" s="12" t="s">
        <v>40</v>
      </c>
      <c r="AX442" s="12" t="s">
        <v>79</v>
      </c>
      <c r="AY442" s="243" t="s">
        <v>210</v>
      </c>
    </row>
    <row r="443" s="12" customFormat="1">
      <c r="B443" s="233"/>
      <c r="C443" s="234"/>
      <c r="D443" s="230" t="s">
        <v>221</v>
      </c>
      <c r="E443" s="235" t="s">
        <v>35</v>
      </c>
      <c r="F443" s="236" t="s">
        <v>664</v>
      </c>
      <c r="G443" s="234"/>
      <c r="H443" s="237">
        <v>8.1170000000000009</v>
      </c>
      <c r="I443" s="238"/>
      <c r="J443" s="234"/>
      <c r="K443" s="234"/>
      <c r="L443" s="239"/>
      <c r="M443" s="240"/>
      <c r="N443" s="241"/>
      <c r="O443" s="241"/>
      <c r="P443" s="241"/>
      <c r="Q443" s="241"/>
      <c r="R443" s="241"/>
      <c r="S443" s="241"/>
      <c r="T443" s="242"/>
      <c r="AT443" s="243" t="s">
        <v>221</v>
      </c>
      <c r="AU443" s="243" t="s">
        <v>85</v>
      </c>
      <c r="AV443" s="12" t="s">
        <v>87</v>
      </c>
      <c r="AW443" s="12" t="s">
        <v>40</v>
      </c>
      <c r="AX443" s="12" t="s">
        <v>79</v>
      </c>
      <c r="AY443" s="243" t="s">
        <v>210</v>
      </c>
    </row>
    <row r="444" s="13" customFormat="1">
      <c r="B444" s="244"/>
      <c r="C444" s="245"/>
      <c r="D444" s="230" t="s">
        <v>221</v>
      </c>
      <c r="E444" s="246" t="s">
        <v>182</v>
      </c>
      <c r="F444" s="247" t="s">
        <v>225</v>
      </c>
      <c r="G444" s="245"/>
      <c r="H444" s="248">
        <v>161.48500000000001</v>
      </c>
      <c r="I444" s="249"/>
      <c r="J444" s="245"/>
      <c r="K444" s="245"/>
      <c r="L444" s="250"/>
      <c r="M444" s="251"/>
      <c r="N444" s="252"/>
      <c r="O444" s="252"/>
      <c r="P444" s="252"/>
      <c r="Q444" s="252"/>
      <c r="R444" s="252"/>
      <c r="S444" s="252"/>
      <c r="T444" s="253"/>
      <c r="AT444" s="254" t="s">
        <v>221</v>
      </c>
      <c r="AU444" s="254" t="s">
        <v>85</v>
      </c>
      <c r="AV444" s="13" t="s">
        <v>217</v>
      </c>
      <c r="AW444" s="13" t="s">
        <v>40</v>
      </c>
      <c r="AX444" s="13" t="s">
        <v>85</v>
      </c>
      <c r="AY444" s="254" t="s">
        <v>210</v>
      </c>
    </row>
    <row r="445" s="1" customFormat="1" ht="78.75" customHeight="1">
      <c r="B445" s="40"/>
      <c r="C445" s="218" t="s">
        <v>665</v>
      </c>
      <c r="D445" s="218" t="s">
        <v>213</v>
      </c>
      <c r="E445" s="219" t="s">
        <v>666</v>
      </c>
      <c r="F445" s="220" t="s">
        <v>667</v>
      </c>
      <c r="G445" s="221" t="s">
        <v>143</v>
      </c>
      <c r="H445" s="222">
        <v>1</v>
      </c>
      <c r="I445" s="223">
        <v>218</v>
      </c>
      <c r="J445" s="224">
        <f>ROUND(I445*H445,2)</f>
        <v>218</v>
      </c>
      <c r="K445" s="220" t="s">
        <v>216</v>
      </c>
      <c r="L445" s="45"/>
      <c r="M445" s="225" t="s">
        <v>35</v>
      </c>
      <c r="N445" s="226" t="s">
        <v>52</v>
      </c>
      <c r="O445" s="81"/>
      <c r="P445" s="227">
        <f>O445*H445</f>
        <v>0</v>
      </c>
      <c r="Q445" s="227">
        <v>0</v>
      </c>
      <c r="R445" s="227">
        <f>Q445*H445</f>
        <v>0</v>
      </c>
      <c r="S445" s="227">
        <v>0</v>
      </c>
      <c r="T445" s="228">
        <f>S445*H445</f>
        <v>0</v>
      </c>
      <c r="AR445" s="18" t="s">
        <v>217</v>
      </c>
      <c r="AT445" s="18" t="s">
        <v>213</v>
      </c>
      <c r="AU445" s="18" t="s">
        <v>85</v>
      </c>
      <c r="AY445" s="18" t="s">
        <v>210</v>
      </c>
      <c r="BE445" s="229">
        <f>IF(N445="základní",J445,0)</f>
        <v>0</v>
      </c>
      <c r="BF445" s="229">
        <f>IF(N445="snížená",J445,0)</f>
        <v>0</v>
      </c>
      <c r="BG445" s="229">
        <f>IF(N445="zákl. přenesená",J445,0)</f>
        <v>218</v>
      </c>
      <c r="BH445" s="229">
        <f>IF(N445="sníž. přenesená",J445,0)</f>
        <v>0</v>
      </c>
      <c r="BI445" s="229">
        <f>IF(N445="nulová",J445,0)</f>
        <v>0</v>
      </c>
      <c r="BJ445" s="18" t="s">
        <v>217</v>
      </c>
      <c r="BK445" s="229">
        <f>ROUND(I445*H445,2)</f>
        <v>218</v>
      </c>
      <c r="BL445" s="18" t="s">
        <v>217</v>
      </c>
      <c r="BM445" s="18" t="s">
        <v>668</v>
      </c>
    </row>
    <row r="446" s="1" customFormat="1">
      <c r="B446" s="40"/>
      <c r="C446" s="41"/>
      <c r="D446" s="230" t="s">
        <v>219</v>
      </c>
      <c r="E446" s="41"/>
      <c r="F446" s="231" t="s">
        <v>626</v>
      </c>
      <c r="G446" s="41"/>
      <c r="H446" s="41"/>
      <c r="I446" s="145"/>
      <c r="J446" s="41"/>
      <c r="K446" s="41"/>
      <c r="L446" s="45"/>
      <c r="M446" s="232"/>
      <c r="N446" s="81"/>
      <c r="O446" s="81"/>
      <c r="P446" s="81"/>
      <c r="Q446" s="81"/>
      <c r="R446" s="81"/>
      <c r="S446" s="81"/>
      <c r="T446" s="82"/>
      <c r="AT446" s="18" t="s">
        <v>219</v>
      </c>
      <c r="AU446" s="18" t="s">
        <v>85</v>
      </c>
    </row>
    <row r="447" s="12" customFormat="1">
      <c r="B447" s="233"/>
      <c r="C447" s="234"/>
      <c r="D447" s="230" t="s">
        <v>221</v>
      </c>
      <c r="E447" s="235" t="s">
        <v>35</v>
      </c>
      <c r="F447" s="236" t="s">
        <v>669</v>
      </c>
      <c r="G447" s="234"/>
      <c r="H447" s="237">
        <v>1</v>
      </c>
      <c r="I447" s="238"/>
      <c r="J447" s="234"/>
      <c r="K447" s="234"/>
      <c r="L447" s="239"/>
      <c r="M447" s="240"/>
      <c r="N447" s="241"/>
      <c r="O447" s="241"/>
      <c r="P447" s="241"/>
      <c r="Q447" s="241"/>
      <c r="R447" s="241"/>
      <c r="S447" s="241"/>
      <c r="T447" s="242"/>
      <c r="AT447" s="243" t="s">
        <v>221</v>
      </c>
      <c r="AU447" s="243" t="s">
        <v>85</v>
      </c>
      <c r="AV447" s="12" t="s">
        <v>87</v>
      </c>
      <c r="AW447" s="12" t="s">
        <v>40</v>
      </c>
      <c r="AX447" s="12" t="s">
        <v>79</v>
      </c>
      <c r="AY447" s="243" t="s">
        <v>210</v>
      </c>
    </row>
    <row r="448" s="13" customFormat="1">
      <c r="B448" s="244"/>
      <c r="C448" s="245"/>
      <c r="D448" s="230" t="s">
        <v>221</v>
      </c>
      <c r="E448" s="246" t="s">
        <v>35</v>
      </c>
      <c r="F448" s="247" t="s">
        <v>225</v>
      </c>
      <c r="G448" s="245"/>
      <c r="H448" s="248">
        <v>1</v>
      </c>
      <c r="I448" s="249"/>
      <c r="J448" s="245"/>
      <c r="K448" s="245"/>
      <c r="L448" s="250"/>
      <c r="M448" s="251"/>
      <c r="N448" s="252"/>
      <c r="O448" s="252"/>
      <c r="P448" s="252"/>
      <c r="Q448" s="252"/>
      <c r="R448" s="252"/>
      <c r="S448" s="252"/>
      <c r="T448" s="253"/>
      <c r="AT448" s="254" t="s">
        <v>221</v>
      </c>
      <c r="AU448" s="254" t="s">
        <v>85</v>
      </c>
      <c r="AV448" s="13" t="s">
        <v>217</v>
      </c>
      <c r="AW448" s="13" t="s">
        <v>40</v>
      </c>
      <c r="AX448" s="13" t="s">
        <v>85</v>
      </c>
      <c r="AY448" s="254" t="s">
        <v>210</v>
      </c>
    </row>
    <row r="449" s="1" customFormat="1" ht="78.75" customHeight="1">
      <c r="B449" s="40"/>
      <c r="C449" s="218" t="s">
        <v>670</v>
      </c>
      <c r="D449" s="218" t="s">
        <v>213</v>
      </c>
      <c r="E449" s="219" t="s">
        <v>671</v>
      </c>
      <c r="F449" s="220" t="s">
        <v>672</v>
      </c>
      <c r="G449" s="221" t="s">
        <v>143</v>
      </c>
      <c r="H449" s="222">
        <v>1</v>
      </c>
      <c r="I449" s="223">
        <v>555</v>
      </c>
      <c r="J449" s="224">
        <f>ROUND(I449*H449,2)</f>
        <v>555</v>
      </c>
      <c r="K449" s="220" t="s">
        <v>216</v>
      </c>
      <c r="L449" s="45"/>
      <c r="M449" s="225" t="s">
        <v>35</v>
      </c>
      <c r="N449" s="226" t="s">
        <v>52</v>
      </c>
      <c r="O449" s="81"/>
      <c r="P449" s="227">
        <f>O449*H449</f>
        <v>0</v>
      </c>
      <c r="Q449" s="227">
        <v>0</v>
      </c>
      <c r="R449" s="227">
        <f>Q449*H449</f>
        <v>0</v>
      </c>
      <c r="S449" s="227">
        <v>0</v>
      </c>
      <c r="T449" s="228">
        <f>S449*H449</f>
        <v>0</v>
      </c>
      <c r="AR449" s="18" t="s">
        <v>624</v>
      </c>
      <c r="AT449" s="18" t="s">
        <v>213</v>
      </c>
      <c r="AU449" s="18" t="s">
        <v>85</v>
      </c>
      <c r="AY449" s="18" t="s">
        <v>210</v>
      </c>
      <c r="BE449" s="229">
        <f>IF(N449="základní",J449,0)</f>
        <v>0</v>
      </c>
      <c r="BF449" s="229">
        <f>IF(N449="snížená",J449,0)</f>
        <v>0</v>
      </c>
      <c r="BG449" s="229">
        <f>IF(N449="zákl. přenesená",J449,0)</f>
        <v>555</v>
      </c>
      <c r="BH449" s="229">
        <f>IF(N449="sníž. přenesená",J449,0)</f>
        <v>0</v>
      </c>
      <c r="BI449" s="229">
        <f>IF(N449="nulová",J449,0)</f>
        <v>0</v>
      </c>
      <c r="BJ449" s="18" t="s">
        <v>217</v>
      </c>
      <c r="BK449" s="229">
        <f>ROUND(I449*H449,2)</f>
        <v>555</v>
      </c>
      <c r="BL449" s="18" t="s">
        <v>624</v>
      </c>
      <c r="BM449" s="18" t="s">
        <v>673</v>
      </c>
    </row>
    <row r="450" s="1" customFormat="1">
      <c r="B450" s="40"/>
      <c r="C450" s="41"/>
      <c r="D450" s="230" t="s">
        <v>219</v>
      </c>
      <c r="E450" s="41"/>
      <c r="F450" s="231" t="s">
        <v>626</v>
      </c>
      <c r="G450" s="41"/>
      <c r="H450" s="41"/>
      <c r="I450" s="145"/>
      <c r="J450" s="41"/>
      <c r="K450" s="41"/>
      <c r="L450" s="45"/>
      <c r="M450" s="232"/>
      <c r="N450" s="81"/>
      <c r="O450" s="81"/>
      <c r="P450" s="81"/>
      <c r="Q450" s="81"/>
      <c r="R450" s="81"/>
      <c r="S450" s="81"/>
      <c r="T450" s="82"/>
      <c r="AT450" s="18" t="s">
        <v>219</v>
      </c>
      <c r="AU450" s="18" t="s">
        <v>85</v>
      </c>
    </row>
    <row r="451" s="12" customFormat="1">
      <c r="B451" s="233"/>
      <c r="C451" s="234"/>
      <c r="D451" s="230" t="s">
        <v>221</v>
      </c>
      <c r="E451" s="235" t="s">
        <v>35</v>
      </c>
      <c r="F451" s="236" t="s">
        <v>674</v>
      </c>
      <c r="G451" s="234"/>
      <c r="H451" s="237">
        <v>1</v>
      </c>
      <c r="I451" s="238"/>
      <c r="J451" s="234"/>
      <c r="K451" s="234"/>
      <c r="L451" s="239"/>
      <c r="M451" s="240"/>
      <c r="N451" s="241"/>
      <c r="O451" s="241"/>
      <c r="P451" s="241"/>
      <c r="Q451" s="241"/>
      <c r="R451" s="241"/>
      <c r="S451" s="241"/>
      <c r="T451" s="242"/>
      <c r="AT451" s="243" t="s">
        <v>221</v>
      </c>
      <c r="AU451" s="243" t="s">
        <v>85</v>
      </c>
      <c r="AV451" s="12" t="s">
        <v>87</v>
      </c>
      <c r="AW451" s="12" t="s">
        <v>40</v>
      </c>
      <c r="AX451" s="12" t="s">
        <v>79</v>
      </c>
      <c r="AY451" s="243" t="s">
        <v>210</v>
      </c>
    </row>
    <row r="452" s="13" customFormat="1">
      <c r="B452" s="244"/>
      <c r="C452" s="245"/>
      <c r="D452" s="230" t="s">
        <v>221</v>
      </c>
      <c r="E452" s="246" t="s">
        <v>35</v>
      </c>
      <c r="F452" s="247" t="s">
        <v>225</v>
      </c>
      <c r="G452" s="245"/>
      <c r="H452" s="248">
        <v>1</v>
      </c>
      <c r="I452" s="249"/>
      <c r="J452" s="245"/>
      <c r="K452" s="245"/>
      <c r="L452" s="250"/>
      <c r="M452" s="251"/>
      <c r="N452" s="252"/>
      <c r="O452" s="252"/>
      <c r="P452" s="252"/>
      <c r="Q452" s="252"/>
      <c r="R452" s="252"/>
      <c r="S452" s="252"/>
      <c r="T452" s="253"/>
      <c r="AT452" s="254" t="s">
        <v>221</v>
      </c>
      <c r="AU452" s="254" t="s">
        <v>85</v>
      </c>
      <c r="AV452" s="13" t="s">
        <v>217</v>
      </c>
      <c r="AW452" s="13" t="s">
        <v>40</v>
      </c>
      <c r="AX452" s="13" t="s">
        <v>85</v>
      </c>
      <c r="AY452" s="254" t="s">
        <v>210</v>
      </c>
    </row>
    <row r="453" s="1" customFormat="1" ht="78.75" customHeight="1">
      <c r="B453" s="40"/>
      <c r="C453" s="218" t="s">
        <v>675</v>
      </c>
      <c r="D453" s="218" t="s">
        <v>213</v>
      </c>
      <c r="E453" s="219" t="s">
        <v>676</v>
      </c>
      <c r="F453" s="220" t="s">
        <v>677</v>
      </c>
      <c r="G453" s="221" t="s">
        <v>180</v>
      </c>
      <c r="H453" s="222">
        <v>2112.9380000000001</v>
      </c>
      <c r="I453" s="223">
        <v>526</v>
      </c>
      <c r="J453" s="224">
        <f>ROUND(I453*H453,2)</f>
        <v>1111405.3899999999</v>
      </c>
      <c r="K453" s="220" t="s">
        <v>216</v>
      </c>
      <c r="L453" s="45"/>
      <c r="M453" s="225" t="s">
        <v>35</v>
      </c>
      <c r="N453" s="226" t="s">
        <v>52</v>
      </c>
      <c r="O453" s="81"/>
      <c r="P453" s="227">
        <f>O453*H453</f>
        <v>0</v>
      </c>
      <c r="Q453" s="227">
        <v>0</v>
      </c>
      <c r="R453" s="227">
        <f>Q453*H453</f>
        <v>0</v>
      </c>
      <c r="S453" s="227">
        <v>0</v>
      </c>
      <c r="T453" s="228">
        <f>S453*H453</f>
        <v>0</v>
      </c>
      <c r="AR453" s="18" t="s">
        <v>217</v>
      </c>
      <c r="AT453" s="18" t="s">
        <v>213</v>
      </c>
      <c r="AU453" s="18" t="s">
        <v>85</v>
      </c>
      <c r="AY453" s="18" t="s">
        <v>210</v>
      </c>
      <c r="BE453" s="229">
        <f>IF(N453="základní",J453,0)</f>
        <v>0</v>
      </c>
      <c r="BF453" s="229">
        <f>IF(N453="snížená",J453,0)</f>
        <v>0</v>
      </c>
      <c r="BG453" s="229">
        <f>IF(N453="zákl. přenesená",J453,0)</f>
        <v>1111405.3899999999</v>
      </c>
      <c r="BH453" s="229">
        <f>IF(N453="sníž. přenesená",J453,0)</f>
        <v>0</v>
      </c>
      <c r="BI453" s="229">
        <f>IF(N453="nulová",J453,0)</f>
        <v>0</v>
      </c>
      <c r="BJ453" s="18" t="s">
        <v>217</v>
      </c>
      <c r="BK453" s="229">
        <f>ROUND(I453*H453,2)</f>
        <v>1111405.3899999999</v>
      </c>
      <c r="BL453" s="18" t="s">
        <v>217</v>
      </c>
      <c r="BM453" s="18" t="s">
        <v>678</v>
      </c>
    </row>
    <row r="454" s="1" customFormat="1">
      <c r="B454" s="40"/>
      <c r="C454" s="41"/>
      <c r="D454" s="230" t="s">
        <v>219</v>
      </c>
      <c r="E454" s="41"/>
      <c r="F454" s="231" t="s">
        <v>626</v>
      </c>
      <c r="G454" s="41"/>
      <c r="H454" s="41"/>
      <c r="I454" s="145"/>
      <c r="J454" s="41"/>
      <c r="K454" s="41"/>
      <c r="L454" s="45"/>
      <c r="M454" s="232"/>
      <c r="N454" s="81"/>
      <c r="O454" s="81"/>
      <c r="P454" s="81"/>
      <c r="Q454" s="81"/>
      <c r="R454" s="81"/>
      <c r="S454" s="81"/>
      <c r="T454" s="82"/>
      <c r="AT454" s="18" t="s">
        <v>219</v>
      </c>
      <c r="AU454" s="18" t="s">
        <v>85</v>
      </c>
    </row>
    <row r="455" s="12" customFormat="1">
      <c r="B455" s="233"/>
      <c r="C455" s="234"/>
      <c r="D455" s="230" t="s">
        <v>221</v>
      </c>
      <c r="E455" s="235" t="s">
        <v>35</v>
      </c>
      <c r="F455" s="236" t="s">
        <v>178</v>
      </c>
      <c r="G455" s="234"/>
      <c r="H455" s="237">
        <v>2112.7379999999998</v>
      </c>
      <c r="I455" s="238"/>
      <c r="J455" s="234"/>
      <c r="K455" s="234"/>
      <c r="L455" s="239"/>
      <c r="M455" s="240"/>
      <c r="N455" s="241"/>
      <c r="O455" s="241"/>
      <c r="P455" s="241"/>
      <c r="Q455" s="241"/>
      <c r="R455" s="241"/>
      <c r="S455" s="241"/>
      <c r="T455" s="242"/>
      <c r="AT455" s="243" t="s">
        <v>221</v>
      </c>
      <c r="AU455" s="243" t="s">
        <v>85</v>
      </c>
      <c r="AV455" s="12" t="s">
        <v>87</v>
      </c>
      <c r="AW455" s="12" t="s">
        <v>40</v>
      </c>
      <c r="AX455" s="12" t="s">
        <v>79</v>
      </c>
      <c r="AY455" s="243" t="s">
        <v>210</v>
      </c>
    </row>
    <row r="456" s="12" customFormat="1">
      <c r="B456" s="233"/>
      <c r="C456" s="234"/>
      <c r="D456" s="230" t="s">
        <v>221</v>
      </c>
      <c r="E456" s="235" t="s">
        <v>35</v>
      </c>
      <c r="F456" s="236" t="s">
        <v>633</v>
      </c>
      <c r="G456" s="234"/>
      <c r="H456" s="237">
        <v>0.20000000000000001</v>
      </c>
      <c r="I456" s="238"/>
      <c r="J456" s="234"/>
      <c r="K456" s="234"/>
      <c r="L456" s="239"/>
      <c r="M456" s="240"/>
      <c r="N456" s="241"/>
      <c r="O456" s="241"/>
      <c r="P456" s="241"/>
      <c r="Q456" s="241"/>
      <c r="R456" s="241"/>
      <c r="S456" s="241"/>
      <c r="T456" s="242"/>
      <c r="AT456" s="243" t="s">
        <v>221</v>
      </c>
      <c r="AU456" s="243" t="s">
        <v>85</v>
      </c>
      <c r="AV456" s="12" t="s">
        <v>87</v>
      </c>
      <c r="AW456" s="12" t="s">
        <v>40</v>
      </c>
      <c r="AX456" s="12" t="s">
        <v>79</v>
      </c>
      <c r="AY456" s="243" t="s">
        <v>210</v>
      </c>
    </row>
    <row r="457" s="13" customFormat="1">
      <c r="B457" s="244"/>
      <c r="C457" s="245"/>
      <c r="D457" s="230" t="s">
        <v>221</v>
      </c>
      <c r="E457" s="246" t="s">
        <v>35</v>
      </c>
      <c r="F457" s="247" t="s">
        <v>225</v>
      </c>
      <c r="G457" s="245"/>
      <c r="H457" s="248">
        <v>2112.9380000000001</v>
      </c>
      <c r="I457" s="249"/>
      <c r="J457" s="245"/>
      <c r="K457" s="245"/>
      <c r="L457" s="250"/>
      <c r="M457" s="251"/>
      <c r="N457" s="252"/>
      <c r="O457" s="252"/>
      <c r="P457" s="252"/>
      <c r="Q457" s="252"/>
      <c r="R457" s="252"/>
      <c r="S457" s="252"/>
      <c r="T457" s="253"/>
      <c r="AT457" s="254" t="s">
        <v>221</v>
      </c>
      <c r="AU457" s="254" t="s">
        <v>85</v>
      </c>
      <c r="AV457" s="13" t="s">
        <v>217</v>
      </c>
      <c r="AW457" s="13" t="s">
        <v>40</v>
      </c>
      <c r="AX457" s="13" t="s">
        <v>85</v>
      </c>
      <c r="AY457" s="254" t="s">
        <v>210</v>
      </c>
    </row>
    <row r="458" s="1" customFormat="1" ht="33.75" customHeight="1">
      <c r="B458" s="40"/>
      <c r="C458" s="218" t="s">
        <v>679</v>
      </c>
      <c r="D458" s="218" t="s">
        <v>213</v>
      </c>
      <c r="E458" s="219" t="s">
        <v>680</v>
      </c>
      <c r="F458" s="220" t="s">
        <v>681</v>
      </c>
      <c r="G458" s="221" t="s">
        <v>180</v>
      </c>
      <c r="H458" s="222">
        <v>2112.7379999999998</v>
      </c>
      <c r="I458" s="223">
        <v>224</v>
      </c>
      <c r="J458" s="224">
        <f>ROUND(I458*H458,2)</f>
        <v>473253.31</v>
      </c>
      <c r="K458" s="220" t="s">
        <v>216</v>
      </c>
      <c r="L458" s="45"/>
      <c r="M458" s="225" t="s">
        <v>35</v>
      </c>
      <c r="N458" s="226" t="s">
        <v>52</v>
      </c>
      <c r="O458" s="81"/>
      <c r="P458" s="227">
        <f>O458*H458</f>
        <v>0</v>
      </c>
      <c r="Q458" s="227">
        <v>0</v>
      </c>
      <c r="R458" s="227">
        <f>Q458*H458</f>
        <v>0</v>
      </c>
      <c r="S458" s="227">
        <v>0</v>
      </c>
      <c r="T458" s="228">
        <f>S458*H458</f>
        <v>0</v>
      </c>
      <c r="AR458" s="18" t="s">
        <v>217</v>
      </c>
      <c r="AT458" s="18" t="s">
        <v>213</v>
      </c>
      <c r="AU458" s="18" t="s">
        <v>85</v>
      </c>
      <c r="AY458" s="18" t="s">
        <v>210</v>
      </c>
      <c r="BE458" s="229">
        <f>IF(N458="základní",J458,0)</f>
        <v>0</v>
      </c>
      <c r="BF458" s="229">
        <f>IF(N458="snížená",J458,0)</f>
        <v>0</v>
      </c>
      <c r="BG458" s="229">
        <f>IF(N458="zákl. přenesená",J458,0)</f>
        <v>473253.31</v>
      </c>
      <c r="BH458" s="229">
        <f>IF(N458="sníž. přenesená",J458,0)</f>
        <v>0</v>
      </c>
      <c r="BI458" s="229">
        <f>IF(N458="nulová",J458,0)</f>
        <v>0</v>
      </c>
      <c r="BJ458" s="18" t="s">
        <v>217</v>
      </c>
      <c r="BK458" s="229">
        <f>ROUND(I458*H458,2)</f>
        <v>473253.31</v>
      </c>
      <c r="BL458" s="18" t="s">
        <v>217</v>
      </c>
      <c r="BM458" s="18" t="s">
        <v>682</v>
      </c>
    </row>
    <row r="459" s="1" customFormat="1">
      <c r="B459" s="40"/>
      <c r="C459" s="41"/>
      <c r="D459" s="230" t="s">
        <v>219</v>
      </c>
      <c r="E459" s="41"/>
      <c r="F459" s="231" t="s">
        <v>661</v>
      </c>
      <c r="G459" s="41"/>
      <c r="H459" s="41"/>
      <c r="I459" s="145"/>
      <c r="J459" s="41"/>
      <c r="K459" s="41"/>
      <c r="L459" s="45"/>
      <c r="M459" s="232"/>
      <c r="N459" s="81"/>
      <c r="O459" s="81"/>
      <c r="P459" s="81"/>
      <c r="Q459" s="81"/>
      <c r="R459" s="81"/>
      <c r="S459" s="81"/>
      <c r="T459" s="82"/>
      <c r="AT459" s="18" t="s">
        <v>219</v>
      </c>
      <c r="AU459" s="18" t="s">
        <v>85</v>
      </c>
    </row>
    <row r="460" s="12" customFormat="1">
      <c r="B460" s="233"/>
      <c r="C460" s="234"/>
      <c r="D460" s="230" t="s">
        <v>221</v>
      </c>
      <c r="E460" s="235" t="s">
        <v>35</v>
      </c>
      <c r="F460" s="236" t="s">
        <v>683</v>
      </c>
      <c r="G460" s="234"/>
      <c r="H460" s="237">
        <v>1571.2429999999999</v>
      </c>
      <c r="I460" s="238"/>
      <c r="J460" s="234"/>
      <c r="K460" s="234"/>
      <c r="L460" s="239"/>
      <c r="M460" s="240"/>
      <c r="N460" s="241"/>
      <c r="O460" s="241"/>
      <c r="P460" s="241"/>
      <c r="Q460" s="241"/>
      <c r="R460" s="241"/>
      <c r="S460" s="241"/>
      <c r="T460" s="242"/>
      <c r="AT460" s="243" t="s">
        <v>221</v>
      </c>
      <c r="AU460" s="243" t="s">
        <v>85</v>
      </c>
      <c r="AV460" s="12" t="s">
        <v>87</v>
      </c>
      <c r="AW460" s="12" t="s">
        <v>40</v>
      </c>
      <c r="AX460" s="12" t="s">
        <v>79</v>
      </c>
      <c r="AY460" s="243" t="s">
        <v>210</v>
      </c>
    </row>
    <row r="461" s="12" customFormat="1">
      <c r="B461" s="233"/>
      <c r="C461" s="234"/>
      <c r="D461" s="230" t="s">
        <v>221</v>
      </c>
      <c r="E461" s="235" t="s">
        <v>35</v>
      </c>
      <c r="F461" s="236" t="s">
        <v>684</v>
      </c>
      <c r="G461" s="234"/>
      <c r="H461" s="237">
        <v>288</v>
      </c>
      <c r="I461" s="238"/>
      <c r="J461" s="234"/>
      <c r="K461" s="234"/>
      <c r="L461" s="239"/>
      <c r="M461" s="240"/>
      <c r="N461" s="241"/>
      <c r="O461" s="241"/>
      <c r="P461" s="241"/>
      <c r="Q461" s="241"/>
      <c r="R461" s="241"/>
      <c r="S461" s="241"/>
      <c r="T461" s="242"/>
      <c r="AT461" s="243" t="s">
        <v>221</v>
      </c>
      <c r="AU461" s="243" t="s">
        <v>85</v>
      </c>
      <c r="AV461" s="12" t="s">
        <v>87</v>
      </c>
      <c r="AW461" s="12" t="s">
        <v>40</v>
      </c>
      <c r="AX461" s="12" t="s">
        <v>79</v>
      </c>
      <c r="AY461" s="243" t="s">
        <v>210</v>
      </c>
    </row>
    <row r="462" s="12" customFormat="1">
      <c r="B462" s="233"/>
      <c r="C462" s="234"/>
      <c r="D462" s="230" t="s">
        <v>221</v>
      </c>
      <c r="E462" s="235" t="s">
        <v>35</v>
      </c>
      <c r="F462" s="236" t="s">
        <v>685</v>
      </c>
      <c r="G462" s="234"/>
      <c r="H462" s="237">
        <v>194.60300000000001</v>
      </c>
      <c r="I462" s="238"/>
      <c r="J462" s="234"/>
      <c r="K462" s="234"/>
      <c r="L462" s="239"/>
      <c r="M462" s="240"/>
      <c r="N462" s="241"/>
      <c r="O462" s="241"/>
      <c r="P462" s="241"/>
      <c r="Q462" s="241"/>
      <c r="R462" s="241"/>
      <c r="S462" s="241"/>
      <c r="T462" s="242"/>
      <c r="AT462" s="243" t="s">
        <v>221</v>
      </c>
      <c r="AU462" s="243" t="s">
        <v>85</v>
      </c>
      <c r="AV462" s="12" t="s">
        <v>87</v>
      </c>
      <c r="AW462" s="12" t="s">
        <v>40</v>
      </c>
      <c r="AX462" s="12" t="s">
        <v>79</v>
      </c>
      <c r="AY462" s="243" t="s">
        <v>210</v>
      </c>
    </row>
    <row r="463" s="12" customFormat="1">
      <c r="B463" s="233"/>
      <c r="C463" s="234"/>
      <c r="D463" s="230" t="s">
        <v>221</v>
      </c>
      <c r="E463" s="235" t="s">
        <v>35</v>
      </c>
      <c r="F463" s="236" t="s">
        <v>438</v>
      </c>
      <c r="G463" s="234"/>
      <c r="H463" s="237">
        <v>58.892000000000003</v>
      </c>
      <c r="I463" s="238"/>
      <c r="J463" s="234"/>
      <c r="K463" s="234"/>
      <c r="L463" s="239"/>
      <c r="M463" s="240"/>
      <c r="N463" s="241"/>
      <c r="O463" s="241"/>
      <c r="P463" s="241"/>
      <c r="Q463" s="241"/>
      <c r="R463" s="241"/>
      <c r="S463" s="241"/>
      <c r="T463" s="242"/>
      <c r="AT463" s="243" t="s">
        <v>221</v>
      </c>
      <c r="AU463" s="243" t="s">
        <v>85</v>
      </c>
      <c r="AV463" s="12" t="s">
        <v>87</v>
      </c>
      <c r="AW463" s="12" t="s">
        <v>40</v>
      </c>
      <c r="AX463" s="12" t="s">
        <v>79</v>
      </c>
      <c r="AY463" s="243" t="s">
        <v>210</v>
      </c>
    </row>
    <row r="464" s="13" customFormat="1">
      <c r="B464" s="244"/>
      <c r="C464" s="245"/>
      <c r="D464" s="230" t="s">
        <v>221</v>
      </c>
      <c r="E464" s="246" t="s">
        <v>178</v>
      </c>
      <c r="F464" s="247" t="s">
        <v>225</v>
      </c>
      <c r="G464" s="245"/>
      <c r="H464" s="248">
        <v>2112.7379999999998</v>
      </c>
      <c r="I464" s="249"/>
      <c r="J464" s="245"/>
      <c r="K464" s="245"/>
      <c r="L464" s="250"/>
      <c r="M464" s="251"/>
      <c r="N464" s="252"/>
      <c r="O464" s="252"/>
      <c r="P464" s="252"/>
      <c r="Q464" s="252"/>
      <c r="R464" s="252"/>
      <c r="S464" s="252"/>
      <c r="T464" s="253"/>
      <c r="AT464" s="254" t="s">
        <v>221</v>
      </c>
      <c r="AU464" s="254" t="s">
        <v>85</v>
      </c>
      <c r="AV464" s="13" t="s">
        <v>217</v>
      </c>
      <c r="AW464" s="13" t="s">
        <v>40</v>
      </c>
      <c r="AX464" s="13" t="s">
        <v>85</v>
      </c>
      <c r="AY464" s="254" t="s">
        <v>210</v>
      </c>
    </row>
    <row r="465" s="1" customFormat="1" ht="33.75" customHeight="1">
      <c r="B465" s="40"/>
      <c r="C465" s="218" t="s">
        <v>686</v>
      </c>
      <c r="D465" s="218" t="s">
        <v>213</v>
      </c>
      <c r="E465" s="219" t="s">
        <v>687</v>
      </c>
      <c r="F465" s="220" t="s">
        <v>688</v>
      </c>
      <c r="G465" s="221" t="s">
        <v>180</v>
      </c>
      <c r="H465" s="222">
        <v>0.20000000000000001</v>
      </c>
      <c r="I465" s="223">
        <v>1049</v>
      </c>
      <c r="J465" s="224">
        <f>ROUND(I465*H465,2)</f>
        <v>209.80000000000001</v>
      </c>
      <c r="K465" s="220" t="s">
        <v>216</v>
      </c>
      <c r="L465" s="45"/>
      <c r="M465" s="225" t="s">
        <v>35</v>
      </c>
      <c r="N465" s="226" t="s">
        <v>52</v>
      </c>
      <c r="O465" s="81"/>
      <c r="P465" s="227">
        <f>O465*H465</f>
        <v>0</v>
      </c>
      <c r="Q465" s="227">
        <v>0</v>
      </c>
      <c r="R465" s="227">
        <f>Q465*H465</f>
        <v>0</v>
      </c>
      <c r="S465" s="227">
        <v>0</v>
      </c>
      <c r="T465" s="228">
        <f>S465*H465</f>
        <v>0</v>
      </c>
      <c r="AR465" s="18" t="s">
        <v>217</v>
      </c>
      <c r="AT465" s="18" t="s">
        <v>213</v>
      </c>
      <c r="AU465" s="18" t="s">
        <v>85</v>
      </c>
      <c r="AY465" s="18" t="s">
        <v>210</v>
      </c>
      <c r="BE465" s="229">
        <f>IF(N465="základní",J465,0)</f>
        <v>0</v>
      </c>
      <c r="BF465" s="229">
        <f>IF(N465="snížená",J465,0)</f>
        <v>0</v>
      </c>
      <c r="BG465" s="229">
        <f>IF(N465="zákl. přenesená",J465,0)</f>
        <v>209.80000000000001</v>
      </c>
      <c r="BH465" s="229">
        <f>IF(N465="sníž. přenesená",J465,0)</f>
        <v>0</v>
      </c>
      <c r="BI465" s="229">
        <f>IF(N465="nulová",J465,0)</f>
        <v>0</v>
      </c>
      <c r="BJ465" s="18" t="s">
        <v>217</v>
      </c>
      <c r="BK465" s="229">
        <f>ROUND(I465*H465,2)</f>
        <v>209.80000000000001</v>
      </c>
      <c r="BL465" s="18" t="s">
        <v>217</v>
      </c>
      <c r="BM465" s="18" t="s">
        <v>689</v>
      </c>
    </row>
    <row r="466" s="1" customFormat="1">
      <c r="B466" s="40"/>
      <c r="C466" s="41"/>
      <c r="D466" s="230" t="s">
        <v>219</v>
      </c>
      <c r="E466" s="41"/>
      <c r="F466" s="231" t="s">
        <v>661</v>
      </c>
      <c r="G466" s="41"/>
      <c r="H466" s="41"/>
      <c r="I466" s="145"/>
      <c r="J466" s="41"/>
      <c r="K466" s="41"/>
      <c r="L466" s="45"/>
      <c r="M466" s="286"/>
      <c r="N466" s="287"/>
      <c r="O466" s="287"/>
      <c r="P466" s="287"/>
      <c r="Q466" s="287"/>
      <c r="R466" s="287"/>
      <c r="S466" s="287"/>
      <c r="T466" s="288"/>
      <c r="AT466" s="18" t="s">
        <v>219</v>
      </c>
      <c r="AU466" s="18" t="s">
        <v>85</v>
      </c>
    </row>
    <row r="467" s="1" customFormat="1" ht="6.96" customHeight="1">
      <c r="B467" s="59"/>
      <c r="C467" s="60"/>
      <c r="D467" s="60"/>
      <c r="E467" s="60"/>
      <c r="F467" s="60"/>
      <c r="G467" s="60"/>
      <c r="H467" s="60"/>
      <c r="I467" s="169"/>
      <c r="J467" s="60"/>
      <c r="K467" s="60"/>
      <c r="L467" s="45"/>
    </row>
  </sheetData>
  <sheetProtection sheet="1" autoFilter="0" formatColumns="0" formatRows="0" objects="1" scenarios="1" password="CC35"/>
  <autoFilter ref="C87:K466"/>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AT2" s="18" t="s">
        <v>95</v>
      </c>
      <c r="AZ2" s="138" t="s">
        <v>690</v>
      </c>
      <c r="BA2" s="138" t="s">
        <v>691</v>
      </c>
      <c r="BB2" s="138" t="s">
        <v>127</v>
      </c>
      <c r="BC2" s="138" t="s">
        <v>254</v>
      </c>
      <c r="BD2" s="138" t="s">
        <v>87</v>
      </c>
    </row>
    <row r="3" ht="6.96" customHeight="1">
      <c r="B3" s="139"/>
      <c r="C3" s="140"/>
      <c r="D3" s="140"/>
      <c r="E3" s="140"/>
      <c r="F3" s="140"/>
      <c r="G3" s="140"/>
      <c r="H3" s="140"/>
      <c r="I3" s="141"/>
      <c r="J3" s="140"/>
      <c r="K3" s="140"/>
      <c r="L3" s="21"/>
      <c r="AT3" s="18" t="s">
        <v>87</v>
      </c>
      <c r="AZ3" s="138" t="s">
        <v>692</v>
      </c>
      <c r="BA3" s="138" t="s">
        <v>693</v>
      </c>
      <c r="BB3" s="138" t="s">
        <v>131</v>
      </c>
      <c r="BC3" s="138" t="s">
        <v>494</v>
      </c>
      <c r="BD3" s="138" t="s">
        <v>87</v>
      </c>
    </row>
    <row r="4" ht="24.96" customHeight="1">
      <c r="B4" s="21"/>
      <c r="D4" s="142" t="s">
        <v>124</v>
      </c>
      <c r="L4" s="21"/>
      <c r="M4" s="25" t="s">
        <v>10</v>
      </c>
      <c r="AT4" s="18" t="s">
        <v>40</v>
      </c>
      <c r="AZ4" s="138" t="s">
        <v>694</v>
      </c>
      <c r="BA4" s="138" t="s">
        <v>695</v>
      </c>
      <c r="BB4" s="138" t="s">
        <v>180</v>
      </c>
      <c r="BC4" s="138" t="s">
        <v>696</v>
      </c>
      <c r="BD4" s="138" t="s">
        <v>87</v>
      </c>
    </row>
    <row r="5" ht="6.96" customHeight="1">
      <c r="B5" s="21"/>
      <c r="L5" s="21"/>
      <c r="AZ5" s="138" t="s">
        <v>697</v>
      </c>
      <c r="BA5" s="138" t="s">
        <v>698</v>
      </c>
      <c r="BB5" s="138" t="s">
        <v>135</v>
      </c>
      <c r="BC5" s="138" t="s">
        <v>699</v>
      </c>
      <c r="BD5" s="138" t="s">
        <v>87</v>
      </c>
    </row>
    <row r="6" ht="12" customHeight="1">
      <c r="B6" s="21"/>
      <c r="D6" s="143" t="s">
        <v>16</v>
      </c>
      <c r="L6" s="21"/>
    </row>
    <row r="7" ht="16.5" customHeight="1">
      <c r="B7" s="21"/>
      <c r="E7" s="144" t="str">
        <f>'Rekapitulace stavby'!K6</f>
        <v>Oprava kolejí a výhybek v žst. Litvínov</v>
      </c>
      <c r="F7" s="143"/>
      <c r="G7" s="143"/>
      <c r="H7" s="143"/>
      <c r="L7" s="21"/>
    </row>
    <row r="8" ht="12" customHeight="1">
      <c r="B8" s="21"/>
      <c r="D8" s="143" t="s">
        <v>140</v>
      </c>
      <c r="L8" s="21"/>
    </row>
    <row r="9" s="1" customFormat="1" ht="16.5" customHeight="1">
      <c r="B9" s="45"/>
      <c r="E9" s="144" t="s">
        <v>145</v>
      </c>
      <c r="F9" s="1"/>
      <c r="G9" s="1"/>
      <c r="H9" s="1"/>
      <c r="I9" s="145"/>
      <c r="L9" s="45"/>
    </row>
    <row r="10" s="1" customFormat="1" ht="12" customHeight="1">
      <c r="B10" s="45"/>
      <c r="D10" s="143" t="s">
        <v>149</v>
      </c>
      <c r="I10" s="145"/>
      <c r="L10" s="45"/>
    </row>
    <row r="11" s="1" customFormat="1" ht="36.96" customHeight="1">
      <c r="B11" s="45"/>
      <c r="E11" s="146" t="s">
        <v>700</v>
      </c>
      <c r="F11" s="1"/>
      <c r="G11" s="1"/>
      <c r="H11" s="1"/>
      <c r="I11" s="145"/>
      <c r="L11" s="45"/>
    </row>
    <row r="12" s="1" customFormat="1">
      <c r="B12" s="45"/>
      <c r="I12" s="145"/>
      <c r="L12" s="45"/>
    </row>
    <row r="13" s="1" customFormat="1" ht="12" customHeight="1">
      <c r="B13" s="45"/>
      <c r="D13" s="143" t="s">
        <v>18</v>
      </c>
      <c r="F13" s="18" t="s">
        <v>35</v>
      </c>
      <c r="I13" s="147" t="s">
        <v>20</v>
      </c>
      <c r="J13" s="18" t="s">
        <v>35</v>
      </c>
      <c r="L13" s="45"/>
    </row>
    <row r="14" s="1" customFormat="1" ht="12" customHeight="1">
      <c r="B14" s="45"/>
      <c r="D14" s="143" t="s">
        <v>22</v>
      </c>
      <c r="F14" s="18" t="s">
        <v>23</v>
      </c>
      <c r="I14" s="147" t="s">
        <v>24</v>
      </c>
      <c r="J14" s="148" t="str">
        <f>'Rekapitulace stavby'!AN8</f>
        <v>10. 5. 2019</v>
      </c>
      <c r="L14" s="45"/>
    </row>
    <row r="15" s="1" customFormat="1" ht="10.8" customHeight="1">
      <c r="B15" s="45"/>
      <c r="I15" s="145"/>
      <c r="L15" s="45"/>
    </row>
    <row r="16" s="1" customFormat="1" ht="12" customHeight="1">
      <c r="B16" s="45"/>
      <c r="D16" s="143" t="s">
        <v>30</v>
      </c>
      <c r="I16" s="147" t="s">
        <v>31</v>
      </c>
      <c r="J16" s="18" t="s">
        <v>32</v>
      </c>
      <c r="L16" s="45"/>
    </row>
    <row r="17" s="1" customFormat="1" ht="18" customHeight="1">
      <c r="B17" s="45"/>
      <c r="E17" s="18" t="s">
        <v>33</v>
      </c>
      <c r="I17" s="147" t="s">
        <v>34</v>
      </c>
      <c r="J17" s="18" t="s">
        <v>35</v>
      </c>
      <c r="L17" s="45"/>
    </row>
    <row r="18" s="1" customFormat="1" ht="6.96" customHeight="1">
      <c r="B18" s="45"/>
      <c r="I18" s="145"/>
      <c r="L18" s="45"/>
    </row>
    <row r="19" s="1" customFormat="1" ht="12" customHeight="1">
      <c r="B19" s="45"/>
      <c r="D19" s="143" t="s">
        <v>36</v>
      </c>
      <c r="I19" s="147" t="s">
        <v>31</v>
      </c>
      <c r="J19" s="34" t="str">
        <f>'Rekapitulace stavby'!AN13</f>
        <v>Vyplň údaj</v>
      </c>
      <c r="L19" s="45"/>
    </row>
    <row r="20" s="1" customFormat="1" ht="18" customHeight="1">
      <c r="B20" s="45"/>
      <c r="E20" s="34" t="str">
        <f>'Rekapitulace stavby'!E14</f>
        <v>Vyplň údaj</v>
      </c>
      <c r="F20" s="18"/>
      <c r="G20" s="18"/>
      <c r="H20" s="18"/>
      <c r="I20" s="147" t="s">
        <v>34</v>
      </c>
      <c r="J20" s="34" t="str">
        <f>'Rekapitulace stavby'!AN14</f>
        <v>Vyplň údaj</v>
      </c>
      <c r="L20" s="45"/>
    </row>
    <row r="21" s="1" customFormat="1" ht="6.96" customHeight="1">
      <c r="B21" s="45"/>
      <c r="I21" s="145"/>
      <c r="L21" s="45"/>
    </row>
    <row r="22" s="1" customFormat="1" ht="12" customHeight="1">
      <c r="B22" s="45"/>
      <c r="D22" s="143" t="s">
        <v>38</v>
      </c>
      <c r="I22" s="147" t="s">
        <v>31</v>
      </c>
      <c r="J22" s="18" t="str">
        <f>IF('Rekapitulace stavby'!AN16="","",'Rekapitulace stavby'!AN16)</f>
        <v/>
      </c>
      <c r="L22" s="45"/>
    </row>
    <row r="23" s="1" customFormat="1" ht="18" customHeight="1">
      <c r="B23" s="45"/>
      <c r="E23" s="18" t="str">
        <f>IF('Rekapitulace stavby'!E17="","",'Rekapitulace stavby'!E17)</f>
        <v xml:space="preserve"> </v>
      </c>
      <c r="I23" s="147" t="s">
        <v>34</v>
      </c>
      <c r="J23" s="18" t="str">
        <f>IF('Rekapitulace stavby'!AN17="","",'Rekapitulace stavby'!AN17)</f>
        <v/>
      </c>
      <c r="L23" s="45"/>
    </row>
    <row r="24" s="1" customFormat="1" ht="6.96" customHeight="1">
      <c r="B24" s="45"/>
      <c r="I24" s="145"/>
      <c r="L24" s="45"/>
    </row>
    <row r="25" s="1" customFormat="1" ht="12" customHeight="1">
      <c r="B25" s="45"/>
      <c r="D25" s="143" t="s">
        <v>41</v>
      </c>
      <c r="I25" s="147" t="s">
        <v>31</v>
      </c>
      <c r="J25" s="18" t="s">
        <v>35</v>
      </c>
      <c r="L25" s="45"/>
    </row>
    <row r="26" s="1" customFormat="1" ht="18" customHeight="1">
      <c r="B26" s="45"/>
      <c r="E26" s="18" t="s">
        <v>42</v>
      </c>
      <c r="I26" s="147" t="s">
        <v>34</v>
      </c>
      <c r="J26" s="18" t="s">
        <v>35</v>
      </c>
      <c r="L26" s="45"/>
    </row>
    <row r="27" s="1" customFormat="1" ht="6.96" customHeight="1">
      <c r="B27" s="45"/>
      <c r="I27" s="145"/>
      <c r="L27" s="45"/>
    </row>
    <row r="28" s="1" customFormat="1" ht="12" customHeight="1">
      <c r="B28" s="45"/>
      <c r="D28" s="143" t="s">
        <v>43</v>
      </c>
      <c r="I28" s="145"/>
      <c r="L28" s="45"/>
    </row>
    <row r="29" s="7" customFormat="1" ht="45" customHeight="1">
      <c r="B29" s="149"/>
      <c r="E29" s="150" t="s">
        <v>44</v>
      </c>
      <c r="F29" s="150"/>
      <c r="G29" s="150"/>
      <c r="H29" s="150"/>
      <c r="I29" s="151"/>
      <c r="L29" s="149"/>
    </row>
    <row r="30" s="1" customFormat="1" ht="6.96" customHeight="1">
      <c r="B30" s="45"/>
      <c r="I30" s="145"/>
      <c r="L30" s="45"/>
    </row>
    <row r="31" s="1" customFormat="1" ht="6.96" customHeight="1">
      <c r="B31" s="45"/>
      <c r="D31" s="73"/>
      <c r="E31" s="73"/>
      <c r="F31" s="73"/>
      <c r="G31" s="73"/>
      <c r="H31" s="73"/>
      <c r="I31" s="152"/>
      <c r="J31" s="73"/>
      <c r="K31" s="73"/>
      <c r="L31" s="45"/>
    </row>
    <row r="32" s="1" customFormat="1" ht="25.44" customHeight="1">
      <c r="B32" s="45"/>
      <c r="D32" s="153" t="s">
        <v>45</v>
      </c>
      <c r="I32" s="145"/>
      <c r="J32" s="154">
        <f>ROUND(J88, 2)</f>
        <v>124578.03</v>
      </c>
      <c r="L32" s="45"/>
    </row>
    <row r="33" s="1" customFormat="1" ht="6.96" customHeight="1">
      <c r="B33" s="45"/>
      <c r="D33" s="73"/>
      <c r="E33" s="73"/>
      <c r="F33" s="73"/>
      <c r="G33" s="73"/>
      <c r="H33" s="73"/>
      <c r="I33" s="152"/>
      <c r="J33" s="73"/>
      <c r="K33" s="73"/>
      <c r="L33" s="45"/>
    </row>
    <row r="34" s="1" customFormat="1" ht="14.4" customHeight="1">
      <c r="B34" s="45"/>
      <c r="F34" s="155" t="s">
        <v>47</v>
      </c>
      <c r="I34" s="156" t="s">
        <v>46</v>
      </c>
      <c r="J34" s="155" t="s">
        <v>48</v>
      </c>
      <c r="L34" s="45"/>
    </row>
    <row r="35" hidden="1" s="1" customFormat="1" ht="14.4" customHeight="1">
      <c r="B35" s="45"/>
      <c r="D35" s="143" t="s">
        <v>49</v>
      </c>
      <c r="E35" s="143" t="s">
        <v>50</v>
      </c>
      <c r="F35" s="157">
        <f>ROUND((SUM(BE88:BE137)),  2)</f>
        <v>0</v>
      </c>
      <c r="I35" s="158">
        <v>0.20999999999999999</v>
      </c>
      <c r="J35" s="157">
        <f>ROUND(((SUM(BE88:BE137))*I35),  2)</f>
        <v>0</v>
      </c>
      <c r="L35" s="45"/>
    </row>
    <row r="36" hidden="1" s="1" customFormat="1" ht="14.4" customHeight="1">
      <c r="B36" s="45"/>
      <c r="E36" s="143" t="s">
        <v>51</v>
      </c>
      <c r="F36" s="157">
        <f>ROUND((SUM(BF88:BF137)),  2)</f>
        <v>0</v>
      </c>
      <c r="I36" s="158">
        <v>0.14999999999999999</v>
      </c>
      <c r="J36" s="157">
        <f>ROUND(((SUM(BF88:BF137))*I36),  2)</f>
        <v>0</v>
      </c>
      <c r="L36" s="45"/>
    </row>
    <row r="37" s="1" customFormat="1" ht="14.4" customHeight="1">
      <c r="B37" s="45"/>
      <c r="D37" s="143" t="s">
        <v>49</v>
      </c>
      <c r="E37" s="143" t="s">
        <v>52</v>
      </c>
      <c r="F37" s="157">
        <f>ROUND((SUM(BG88:BG137)),  2)</f>
        <v>124578.03</v>
      </c>
      <c r="I37" s="158">
        <v>0.20999999999999999</v>
      </c>
      <c r="J37" s="157">
        <f>0</f>
        <v>0</v>
      </c>
      <c r="L37" s="45"/>
    </row>
    <row r="38" s="1" customFormat="1" ht="14.4" customHeight="1">
      <c r="B38" s="45"/>
      <c r="E38" s="143" t="s">
        <v>53</v>
      </c>
      <c r="F38" s="157">
        <f>ROUND((SUM(BH88:BH137)),  2)</f>
        <v>0</v>
      </c>
      <c r="I38" s="158">
        <v>0.14999999999999999</v>
      </c>
      <c r="J38" s="157">
        <f>0</f>
        <v>0</v>
      </c>
      <c r="L38" s="45"/>
    </row>
    <row r="39" hidden="1" s="1" customFormat="1" ht="14.4" customHeight="1">
      <c r="B39" s="45"/>
      <c r="E39" s="143" t="s">
        <v>54</v>
      </c>
      <c r="F39" s="157">
        <f>ROUND((SUM(BI88:BI137)),  2)</f>
        <v>0</v>
      </c>
      <c r="I39" s="158">
        <v>0</v>
      </c>
      <c r="J39" s="157">
        <f>0</f>
        <v>0</v>
      </c>
      <c r="L39" s="45"/>
    </row>
    <row r="40" s="1" customFormat="1" ht="6.96" customHeight="1">
      <c r="B40" s="45"/>
      <c r="I40" s="145"/>
      <c r="L40" s="45"/>
    </row>
    <row r="41" s="1" customFormat="1" ht="25.44" customHeight="1">
      <c r="B41" s="45"/>
      <c r="C41" s="159"/>
      <c r="D41" s="160" t="s">
        <v>55</v>
      </c>
      <c r="E41" s="161"/>
      <c r="F41" s="161"/>
      <c r="G41" s="162" t="s">
        <v>56</v>
      </c>
      <c r="H41" s="163" t="s">
        <v>57</v>
      </c>
      <c r="I41" s="164"/>
      <c r="J41" s="165">
        <f>SUM(J32:J39)</f>
        <v>124578.03</v>
      </c>
      <c r="K41" s="166"/>
      <c r="L41" s="45"/>
    </row>
    <row r="42" s="1" customFormat="1" ht="14.4" customHeight="1">
      <c r="B42" s="167"/>
      <c r="C42" s="168"/>
      <c r="D42" s="168"/>
      <c r="E42" s="168"/>
      <c r="F42" s="168"/>
      <c r="G42" s="168"/>
      <c r="H42" s="168"/>
      <c r="I42" s="169"/>
      <c r="J42" s="168"/>
      <c r="K42" s="168"/>
      <c r="L42" s="45"/>
    </row>
    <row r="46" s="1" customFormat="1" ht="6.96" customHeight="1">
      <c r="B46" s="170"/>
      <c r="C46" s="171"/>
      <c r="D46" s="171"/>
      <c r="E46" s="171"/>
      <c r="F46" s="171"/>
      <c r="G46" s="171"/>
      <c r="H46" s="171"/>
      <c r="I46" s="172"/>
      <c r="J46" s="171"/>
      <c r="K46" s="171"/>
      <c r="L46" s="45"/>
    </row>
    <row r="47" s="1" customFormat="1" ht="24.96" customHeight="1">
      <c r="B47" s="40"/>
      <c r="C47" s="24" t="s">
        <v>188</v>
      </c>
      <c r="D47" s="41"/>
      <c r="E47" s="41"/>
      <c r="F47" s="41"/>
      <c r="G47" s="41"/>
      <c r="H47" s="41"/>
      <c r="I47" s="145"/>
      <c r="J47" s="41"/>
      <c r="K47" s="41"/>
      <c r="L47" s="45"/>
    </row>
    <row r="48" s="1" customFormat="1" ht="6.96" customHeight="1">
      <c r="B48" s="40"/>
      <c r="C48" s="41"/>
      <c r="D48" s="41"/>
      <c r="E48" s="41"/>
      <c r="F48" s="41"/>
      <c r="G48" s="41"/>
      <c r="H48" s="41"/>
      <c r="I48" s="145"/>
      <c r="J48" s="41"/>
      <c r="K48" s="41"/>
      <c r="L48" s="45"/>
    </row>
    <row r="49" s="1" customFormat="1" ht="12" customHeight="1">
      <c r="B49" s="40"/>
      <c r="C49" s="33" t="s">
        <v>16</v>
      </c>
      <c r="D49" s="41"/>
      <c r="E49" s="41"/>
      <c r="F49" s="41"/>
      <c r="G49" s="41"/>
      <c r="H49" s="41"/>
      <c r="I49" s="145"/>
      <c r="J49" s="41"/>
      <c r="K49" s="41"/>
      <c r="L49" s="45"/>
    </row>
    <row r="50" s="1" customFormat="1" ht="16.5" customHeight="1">
      <c r="B50" s="40"/>
      <c r="C50" s="41"/>
      <c r="D50" s="41"/>
      <c r="E50" s="173" t="str">
        <f>E7</f>
        <v>Oprava kolejí a výhybek v žst. Litvínov</v>
      </c>
      <c r="F50" s="33"/>
      <c r="G50" s="33"/>
      <c r="H50" s="33"/>
      <c r="I50" s="145"/>
      <c r="J50" s="41"/>
      <c r="K50" s="41"/>
      <c r="L50" s="45"/>
    </row>
    <row r="51" ht="12" customHeight="1">
      <c r="B51" s="22"/>
      <c r="C51" s="33" t="s">
        <v>140</v>
      </c>
      <c r="D51" s="23"/>
      <c r="E51" s="23"/>
      <c r="F51" s="23"/>
      <c r="G51" s="23"/>
      <c r="H51" s="23"/>
      <c r="I51" s="137"/>
      <c r="J51" s="23"/>
      <c r="K51" s="23"/>
      <c r="L51" s="21"/>
    </row>
    <row r="52" s="1" customFormat="1" ht="16.5" customHeight="1">
      <c r="B52" s="40"/>
      <c r="C52" s="41"/>
      <c r="D52" s="41"/>
      <c r="E52" s="173" t="s">
        <v>145</v>
      </c>
      <c r="F52" s="41"/>
      <c r="G52" s="41"/>
      <c r="H52" s="41"/>
      <c r="I52" s="145"/>
      <c r="J52" s="41"/>
      <c r="K52" s="41"/>
      <c r="L52" s="45"/>
    </row>
    <row r="53" s="1" customFormat="1" ht="12" customHeight="1">
      <c r="B53" s="40"/>
      <c r="C53" s="33" t="s">
        <v>149</v>
      </c>
      <c r="D53" s="41"/>
      <c r="E53" s="41"/>
      <c r="F53" s="41"/>
      <c r="G53" s="41"/>
      <c r="H53" s="41"/>
      <c r="I53" s="145"/>
      <c r="J53" s="41"/>
      <c r="K53" s="41"/>
      <c r="L53" s="45"/>
    </row>
    <row r="54" s="1" customFormat="1" ht="16.5" customHeight="1">
      <c r="B54" s="40"/>
      <c r="C54" s="41"/>
      <c r="D54" s="41"/>
      <c r="E54" s="66" t="str">
        <f>E11</f>
        <v>Č12 - Zrušení P1992 km 55,699 přes cyklostezku</v>
      </c>
      <c r="F54" s="41"/>
      <c r="G54" s="41"/>
      <c r="H54" s="41"/>
      <c r="I54" s="145"/>
      <c r="J54" s="41"/>
      <c r="K54" s="41"/>
      <c r="L54" s="45"/>
    </row>
    <row r="55" s="1" customFormat="1" ht="6.96" customHeight="1">
      <c r="B55" s="40"/>
      <c r="C55" s="41"/>
      <c r="D55" s="41"/>
      <c r="E55" s="41"/>
      <c r="F55" s="41"/>
      <c r="G55" s="41"/>
      <c r="H55" s="41"/>
      <c r="I55" s="145"/>
      <c r="J55" s="41"/>
      <c r="K55" s="41"/>
      <c r="L55" s="45"/>
    </row>
    <row r="56" s="1" customFormat="1" ht="12" customHeight="1">
      <c r="B56" s="40"/>
      <c r="C56" s="33" t="s">
        <v>22</v>
      </c>
      <c r="D56" s="41"/>
      <c r="E56" s="41"/>
      <c r="F56" s="28" t="str">
        <f>F14</f>
        <v>žst. Litvínov</v>
      </c>
      <c r="G56" s="41"/>
      <c r="H56" s="41"/>
      <c r="I56" s="147" t="s">
        <v>24</v>
      </c>
      <c r="J56" s="69" t="str">
        <f>IF(J14="","",J14)</f>
        <v>10. 5. 2019</v>
      </c>
      <c r="K56" s="41"/>
      <c r="L56" s="45"/>
    </row>
    <row r="57" s="1" customFormat="1" ht="6.96" customHeight="1">
      <c r="B57" s="40"/>
      <c r="C57" s="41"/>
      <c r="D57" s="41"/>
      <c r="E57" s="41"/>
      <c r="F57" s="41"/>
      <c r="G57" s="41"/>
      <c r="H57" s="41"/>
      <c r="I57" s="145"/>
      <c r="J57" s="41"/>
      <c r="K57" s="41"/>
      <c r="L57" s="45"/>
    </row>
    <row r="58" s="1" customFormat="1" ht="13.65" customHeight="1">
      <c r="B58" s="40"/>
      <c r="C58" s="33" t="s">
        <v>30</v>
      </c>
      <c r="D58" s="41"/>
      <c r="E58" s="41"/>
      <c r="F58" s="28" t="str">
        <f>E17</f>
        <v>SŽDC s.o., OŘ UNL, ST Most</v>
      </c>
      <c r="G58" s="41"/>
      <c r="H58" s="41"/>
      <c r="I58" s="147" t="s">
        <v>38</v>
      </c>
      <c r="J58" s="38" t="str">
        <f>E23</f>
        <v xml:space="preserve"> </v>
      </c>
      <c r="K58" s="41"/>
      <c r="L58" s="45"/>
    </row>
    <row r="59" s="1" customFormat="1" ht="38.55" customHeight="1">
      <c r="B59" s="40"/>
      <c r="C59" s="33" t="s">
        <v>36</v>
      </c>
      <c r="D59" s="41"/>
      <c r="E59" s="41"/>
      <c r="F59" s="28" t="str">
        <f>IF(E20="","",E20)</f>
        <v>Vyplň údaj</v>
      </c>
      <c r="G59" s="41"/>
      <c r="H59" s="41"/>
      <c r="I59" s="147" t="s">
        <v>41</v>
      </c>
      <c r="J59" s="38" t="str">
        <f>E26</f>
        <v>Ing. Horák Jiří, horak@szdc.cz, +420 602155923</v>
      </c>
      <c r="K59" s="41"/>
      <c r="L59" s="45"/>
    </row>
    <row r="60" s="1" customFormat="1" ht="10.32" customHeight="1">
      <c r="B60" s="40"/>
      <c r="C60" s="41"/>
      <c r="D60" s="41"/>
      <c r="E60" s="41"/>
      <c r="F60" s="41"/>
      <c r="G60" s="41"/>
      <c r="H60" s="41"/>
      <c r="I60" s="145"/>
      <c r="J60" s="41"/>
      <c r="K60" s="41"/>
      <c r="L60" s="45"/>
    </row>
    <row r="61" s="1" customFormat="1" ht="29.28" customHeight="1">
      <c r="B61" s="40"/>
      <c r="C61" s="174" t="s">
        <v>189</v>
      </c>
      <c r="D61" s="175"/>
      <c r="E61" s="175"/>
      <c r="F61" s="175"/>
      <c r="G61" s="175"/>
      <c r="H61" s="175"/>
      <c r="I61" s="176"/>
      <c r="J61" s="177" t="s">
        <v>190</v>
      </c>
      <c r="K61" s="175"/>
      <c r="L61" s="45"/>
    </row>
    <row r="62" s="1" customFormat="1" ht="10.32" customHeight="1">
      <c r="B62" s="40"/>
      <c r="C62" s="41"/>
      <c r="D62" s="41"/>
      <c r="E62" s="41"/>
      <c r="F62" s="41"/>
      <c r="G62" s="41"/>
      <c r="H62" s="41"/>
      <c r="I62" s="145"/>
      <c r="J62" s="41"/>
      <c r="K62" s="41"/>
      <c r="L62" s="45"/>
    </row>
    <row r="63" s="1" customFormat="1" ht="22.8" customHeight="1">
      <c r="B63" s="40"/>
      <c r="C63" s="178" t="s">
        <v>77</v>
      </c>
      <c r="D63" s="41"/>
      <c r="E63" s="41"/>
      <c r="F63" s="41"/>
      <c r="G63" s="41"/>
      <c r="H63" s="41"/>
      <c r="I63" s="145"/>
      <c r="J63" s="99">
        <f>J88</f>
        <v>124578.03</v>
      </c>
      <c r="K63" s="41"/>
      <c r="L63" s="45"/>
      <c r="AU63" s="18" t="s">
        <v>191</v>
      </c>
    </row>
    <row r="64" s="8" customFormat="1" ht="24.96" customHeight="1">
      <c r="B64" s="179"/>
      <c r="C64" s="180"/>
      <c r="D64" s="181" t="s">
        <v>192</v>
      </c>
      <c r="E64" s="182"/>
      <c r="F64" s="182"/>
      <c r="G64" s="182"/>
      <c r="H64" s="182"/>
      <c r="I64" s="183"/>
      <c r="J64" s="184">
        <f>J89</f>
        <v>109498.28</v>
      </c>
      <c r="K64" s="180"/>
      <c r="L64" s="185"/>
    </row>
    <row r="65" s="9" customFormat="1" ht="19.92" customHeight="1">
      <c r="B65" s="186"/>
      <c r="C65" s="123"/>
      <c r="D65" s="187" t="s">
        <v>193</v>
      </c>
      <c r="E65" s="188"/>
      <c r="F65" s="188"/>
      <c r="G65" s="188"/>
      <c r="H65" s="188"/>
      <c r="I65" s="189"/>
      <c r="J65" s="190">
        <f>J90</f>
        <v>109498.28</v>
      </c>
      <c r="K65" s="123"/>
      <c r="L65" s="191"/>
    </row>
    <row r="66" s="8" customFormat="1" ht="24.96" customHeight="1">
      <c r="B66" s="179"/>
      <c r="C66" s="180"/>
      <c r="D66" s="181" t="s">
        <v>701</v>
      </c>
      <c r="E66" s="182"/>
      <c r="F66" s="182"/>
      <c r="G66" s="182"/>
      <c r="H66" s="182"/>
      <c r="I66" s="183"/>
      <c r="J66" s="184">
        <f>J126</f>
        <v>15079.75</v>
      </c>
      <c r="K66" s="180"/>
      <c r="L66" s="185"/>
    </row>
    <row r="67" s="1" customFormat="1" ht="21.84" customHeight="1">
      <c r="B67" s="40"/>
      <c r="C67" s="41"/>
      <c r="D67" s="41"/>
      <c r="E67" s="41"/>
      <c r="F67" s="41"/>
      <c r="G67" s="41"/>
      <c r="H67" s="41"/>
      <c r="I67" s="145"/>
      <c r="J67" s="41"/>
      <c r="K67" s="41"/>
      <c r="L67" s="45"/>
    </row>
    <row r="68" s="1" customFormat="1" ht="6.96" customHeight="1">
      <c r="B68" s="59"/>
      <c r="C68" s="60"/>
      <c r="D68" s="60"/>
      <c r="E68" s="60"/>
      <c r="F68" s="60"/>
      <c r="G68" s="60"/>
      <c r="H68" s="60"/>
      <c r="I68" s="169"/>
      <c r="J68" s="60"/>
      <c r="K68" s="60"/>
      <c r="L68" s="45"/>
    </row>
    <row r="72" s="1" customFormat="1" ht="6.96" customHeight="1">
      <c r="B72" s="61"/>
      <c r="C72" s="62"/>
      <c r="D72" s="62"/>
      <c r="E72" s="62"/>
      <c r="F72" s="62"/>
      <c r="G72" s="62"/>
      <c r="H72" s="62"/>
      <c r="I72" s="172"/>
      <c r="J72" s="62"/>
      <c r="K72" s="62"/>
      <c r="L72" s="45"/>
    </row>
    <row r="73" s="1" customFormat="1" ht="24.96" customHeight="1">
      <c r="B73" s="40"/>
      <c r="C73" s="24" t="s">
        <v>195</v>
      </c>
      <c r="D73" s="41"/>
      <c r="E73" s="41"/>
      <c r="F73" s="41"/>
      <c r="G73" s="41"/>
      <c r="H73" s="41"/>
      <c r="I73" s="145"/>
      <c r="J73" s="41"/>
      <c r="K73" s="41"/>
      <c r="L73" s="45"/>
    </row>
    <row r="74" s="1" customFormat="1" ht="6.96" customHeight="1">
      <c r="B74" s="40"/>
      <c r="C74" s="41"/>
      <c r="D74" s="41"/>
      <c r="E74" s="41"/>
      <c r="F74" s="41"/>
      <c r="G74" s="41"/>
      <c r="H74" s="41"/>
      <c r="I74" s="145"/>
      <c r="J74" s="41"/>
      <c r="K74" s="41"/>
      <c r="L74" s="45"/>
    </row>
    <row r="75" s="1" customFormat="1" ht="12" customHeight="1">
      <c r="B75" s="40"/>
      <c r="C75" s="33" t="s">
        <v>16</v>
      </c>
      <c r="D75" s="41"/>
      <c r="E75" s="41"/>
      <c r="F75" s="41"/>
      <c r="G75" s="41"/>
      <c r="H75" s="41"/>
      <c r="I75" s="145"/>
      <c r="J75" s="41"/>
      <c r="K75" s="41"/>
      <c r="L75" s="45"/>
    </row>
    <row r="76" s="1" customFormat="1" ht="16.5" customHeight="1">
      <c r="B76" s="40"/>
      <c r="C76" s="41"/>
      <c r="D76" s="41"/>
      <c r="E76" s="173" t="str">
        <f>E7</f>
        <v>Oprava kolejí a výhybek v žst. Litvínov</v>
      </c>
      <c r="F76" s="33"/>
      <c r="G76" s="33"/>
      <c r="H76" s="33"/>
      <c r="I76" s="145"/>
      <c r="J76" s="41"/>
      <c r="K76" s="41"/>
      <c r="L76" s="45"/>
    </row>
    <row r="77" ht="12" customHeight="1">
      <c r="B77" s="22"/>
      <c r="C77" s="33" t="s">
        <v>140</v>
      </c>
      <c r="D77" s="23"/>
      <c r="E77" s="23"/>
      <c r="F77" s="23"/>
      <c r="G77" s="23"/>
      <c r="H77" s="23"/>
      <c r="I77" s="137"/>
      <c r="J77" s="23"/>
      <c r="K77" s="23"/>
      <c r="L77" s="21"/>
    </row>
    <row r="78" s="1" customFormat="1" ht="16.5" customHeight="1">
      <c r="B78" s="40"/>
      <c r="C78" s="41"/>
      <c r="D78" s="41"/>
      <c r="E78" s="173" t="s">
        <v>145</v>
      </c>
      <c r="F78" s="41"/>
      <c r="G78" s="41"/>
      <c r="H78" s="41"/>
      <c r="I78" s="145"/>
      <c r="J78" s="41"/>
      <c r="K78" s="41"/>
      <c r="L78" s="45"/>
    </row>
    <row r="79" s="1" customFormat="1" ht="12" customHeight="1">
      <c r="B79" s="40"/>
      <c r="C79" s="33" t="s">
        <v>149</v>
      </c>
      <c r="D79" s="41"/>
      <c r="E79" s="41"/>
      <c r="F79" s="41"/>
      <c r="G79" s="41"/>
      <c r="H79" s="41"/>
      <c r="I79" s="145"/>
      <c r="J79" s="41"/>
      <c r="K79" s="41"/>
      <c r="L79" s="45"/>
    </row>
    <row r="80" s="1" customFormat="1" ht="16.5" customHeight="1">
      <c r="B80" s="40"/>
      <c r="C80" s="41"/>
      <c r="D80" s="41"/>
      <c r="E80" s="66" t="str">
        <f>E11</f>
        <v>Č12 - Zrušení P1992 km 55,699 přes cyklostezku</v>
      </c>
      <c r="F80" s="41"/>
      <c r="G80" s="41"/>
      <c r="H80" s="41"/>
      <c r="I80" s="145"/>
      <c r="J80" s="41"/>
      <c r="K80" s="41"/>
      <c r="L80" s="45"/>
    </row>
    <row r="81" s="1" customFormat="1" ht="6.96" customHeight="1">
      <c r="B81" s="40"/>
      <c r="C81" s="41"/>
      <c r="D81" s="41"/>
      <c r="E81" s="41"/>
      <c r="F81" s="41"/>
      <c r="G81" s="41"/>
      <c r="H81" s="41"/>
      <c r="I81" s="145"/>
      <c r="J81" s="41"/>
      <c r="K81" s="41"/>
      <c r="L81" s="45"/>
    </row>
    <row r="82" s="1" customFormat="1" ht="12" customHeight="1">
      <c r="B82" s="40"/>
      <c r="C82" s="33" t="s">
        <v>22</v>
      </c>
      <c r="D82" s="41"/>
      <c r="E82" s="41"/>
      <c r="F82" s="28" t="str">
        <f>F14</f>
        <v>žst. Litvínov</v>
      </c>
      <c r="G82" s="41"/>
      <c r="H82" s="41"/>
      <c r="I82" s="147" t="s">
        <v>24</v>
      </c>
      <c r="J82" s="69" t="str">
        <f>IF(J14="","",J14)</f>
        <v>10. 5. 2019</v>
      </c>
      <c r="K82" s="41"/>
      <c r="L82" s="45"/>
    </row>
    <row r="83" s="1" customFormat="1" ht="6.96" customHeight="1">
      <c r="B83" s="40"/>
      <c r="C83" s="41"/>
      <c r="D83" s="41"/>
      <c r="E83" s="41"/>
      <c r="F83" s="41"/>
      <c r="G83" s="41"/>
      <c r="H83" s="41"/>
      <c r="I83" s="145"/>
      <c r="J83" s="41"/>
      <c r="K83" s="41"/>
      <c r="L83" s="45"/>
    </row>
    <row r="84" s="1" customFormat="1" ht="13.65" customHeight="1">
      <c r="B84" s="40"/>
      <c r="C84" s="33" t="s">
        <v>30</v>
      </c>
      <c r="D84" s="41"/>
      <c r="E84" s="41"/>
      <c r="F84" s="28" t="str">
        <f>E17</f>
        <v>SŽDC s.o., OŘ UNL, ST Most</v>
      </c>
      <c r="G84" s="41"/>
      <c r="H84" s="41"/>
      <c r="I84" s="147" t="s">
        <v>38</v>
      </c>
      <c r="J84" s="38" t="str">
        <f>E23</f>
        <v xml:space="preserve"> </v>
      </c>
      <c r="K84" s="41"/>
      <c r="L84" s="45"/>
    </row>
    <row r="85" s="1" customFormat="1" ht="38.55" customHeight="1">
      <c r="B85" s="40"/>
      <c r="C85" s="33" t="s">
        <v>36</v>
      </c>
      <c r="D85" s="41"/>
      <c r="E85" s="41"/>
      <c r="F85" s="28" t="str">
        <f>IF(E20="","",E20)</f>
        <v>Vyplň údaj</v>
      </c>
      <c r="G85" s="41"/>
      <c r="H85" s="41"/>
      <c r="I85" s="147" t="s">
        <v>41</v>
      </c>
      <c r="J85" s="38" t="str">
        <f>E26</f>
        <v>Ing. Horák Jiří, horak@szdc.cz, +420 602155923</v>
      </c>
      <c r="K85" s="41"/>
      <c r="L85" s="45"/>
    </row>
    <row r="86" s="1" customFormat="1" ht="10.32" customHeight="1">
      <c r="B86" s="40"/>
      <c r="C86" s="41"/>
      <c r="D86" s="41"/>
      <c r="E86" s="41"/>
      <c r="F86" s="41"/>
      <c r="G86" s="41"/>
      <c r="H86" s="41"/>
      <c r="I86" s="145"/>
      <c r="J86" s="41"/>
      <c r="K86" s="41"/>
      <c r="L86" s="45"/>
    </row>
    <row r="87" s="10" customFormat="1" ht="29.28" customHeight="1">
      <c r="B87" s="192"/>
      <c r="C87" s="193" t="s">
        <v>196</v>
      </c>
      <c r="D87" s="194" t="s">
        <v>64</v>
      </c>
      <c r="E87" s="194" t="s">
        <v>60</v>
      </c>
      <c r="F87" s="194" t="s">
        <v>61</v>
      </c>
      <c r="G87" s="194" t="s">
        <v>197</v>
      </c>
      <c r="H87" s="194" t="s">
        <v>198</v>
      </c>
      <c r="I87" s="195" t="s">
        <v>199</v>
      </c>
      <c r="J87" s="194" t="s">
        <v>190</v>
      </c>
      <c r="K87" s="196" t="s">
        <v>200</v>
      </c>
      <c r="L87" s="197"/>
      <c r="M87" s="89" t="s">
        <v>35</v>
      </c>
      <c r="N87" s="90" t="s">
        <v>49</v>
      </c>
      <c r="O87" s="90" t="s">
        <v>201</v>
      </c>
      <c r="P87" s="90" t="s">
        <v>202</v>
      </c>
      <c r="Q87" s="90" t="s">
        <v>203</v>
      </c>
      <c r="R87" s="90" t="s">
        <v>204</v>
      </c>
      <c r="S87" s="90" t="s">
        <v>205</v>
      </c>
      <c r="T87" s="91" t="s">
        <v>206</v>
      </c>
    </row>
    <row r="88" s="1" customFormat="1" ht="22.8" customHeight="1">
      <c r="B88" s="40"/>
      <c r="C88" s="96" t="s">
        <v>207</v>
      </c>
      <c r="D88" s="41"/>
      <c r="E88" s="41"/>
      <c r="F88" s="41"/>
      <c r="G88" s="41"/>
      <c r="H88" s="41"/>
      <c r="I88" s="145"/>
      <c r="J88" s="198">
        <f>BK88</f>
        <v>124578.03</v>
      </c>
      <c r="K88" s="41"/>
      <c r="L88" s="45"/>
      <c r="M88" s="92"/>
      <c r="N88" s="93"/>
      <c r="O88" s="93"/>
      <c r="P88" s="199">
        <f>P89+P126</f>
        <v>0</v>
      </c>
      <c r="Q88" s="93"/>
      <c r="R88" s="199">
        <f>R89+R126</f>
        <v>26.16</v>
      </c>
      <c r="S88" s="93"/>
      <c r="T88" s="200">
        <f>T89+T126</f>
        <v>0</v>
      </c>
      <c r="AT88" s="18" t="s">
        <v>78</v>
      </c>
      <c r="AU88" s="18" t="s">
        <v>191</v>
      </c>
      <c r="BK88" s="201">
        <f>BK89+BK126</f>
        <v>124578.03</v>
      </c>
    </row>
    <row r="89" s="11" customFormat="1" ht="25.92" customHeight="1">
      <c r="B89" s="202"/>
      <c r="C89" s="203"/>
      <c r="D89" s="204" t="s">
        <v>78</v>
      </c>
      <c r="E89" s="205" t="s">
        <v>208</v>
      </c>
      <c r="F89" s="205" t="s">
        <v>209</v>
      </c>
      <c r="G89" s="203"/>
      <c r="H89" s="203"/>
      <c r="I89" s="206"/>
      <c r="J89" s="207">
        <f>BK89</f>
        <v>109498.28</v>
      </c>
      <c r="K89" s="203"/>
      <c r="L89" s="208"/>
      <c r="M89" s="209"/>
      <c r="N89" s="210"/>
      <c r="O89" s="210"/>
      <c r="P89" s="211">
        <f>P90</f>
        <v>0</v>
      </c>
      <c r="Q89" s="210"/>
      <c r="R89" s="211">
        <f>R90</f>
        <v>26.16</v>
      </c>
      <c r="S89" s="210"/>
      <c r="T89" s="212">
        <f>T90</f>
        <v>0</v>
      </c>
      <c r="AR89" s="213" t="s">
        <v>85</v>
      </c>
      <c r="AT89" s="214" t="s">
        <v>78</v>
      </c>
      <c r="AU89" s="214" t="s">
        <v>79</v>
      </c>
      <c r="AY89" s="213" t="s">
        <v>210</v>
      </c>
      <c r="BK89" s="215">
        <f>BK90</f>
        <v>109498.28</v>
      </c>
    </row>
    <row r="90" s="11" customFormat="1" ht="22.8" customHeight="1">
      <c r="B90" s="202"/>
      <c r="C90" s="203"/>
      <c r="D90" s="204" t="s">
        <v>78</v>
      </c>
      <c r="E90" s="216" t="s">
        <v>211</v>
      </c>
      <c r="F90" s="216" t="s">
        <v>212</v>
      </c>
      <c r="G90" s="203"/>
      <c r="H90" s="203"/>
      <c r="I90" s="206"/>
      <c r="J90" s="217">
        <f>BK90</f>
        <v>109498.28</v>
      </c>
      <c r="K90" s="203"/>
      <c r="L90" s="208"/>
      <c r="M90" s="209"/>
      <c r="N90" s="210"/>
      <c r="O90" s="210"/>
      <c r="P90" s="211">
        <f>SUM(P91:P125)</f>
        <v>0</v>
      </c>
      <c r="Q90" s="210"/>
      <c r="R90" s="211">
        <f>SUM(R91:R125)</f>
        <v>26.16</v>
      </c>
      <c r="S90" s="210"/>
      <c r="T90" s="212">
        <f>SUM(T91:T125)</f>
        <v>0</v>
      </c>
      <c r="AR90" s="213" t="s">
        <v>85</v>
      </c>
      <c r="AT90" s="214" t="s">
        <v>78</v>
      </c>
      <c r="AU90" s="214" t="s">
        <v>85</v>
      </c>
      <c r="AY90" s="213" t="s">
        <v>210</v>
      </c>
      <c r="BK90" s="215">
        <f>SUM(BK91:BK125)</f>
        <v>109498.28</v>
      </c>
    </row>
    <row r="91" s="1" customFormat="1" ht="33.75" customHeight="1">
      <c r="B91" s="40"/>
      <c r="C91" s="218" t="s">
        <v>85</v>
      </c>
      <c r="D91" s="218" t="s">
        <v>213</v>
      </c>
      <c r="E91" s="219" t="s">
        <v>249</v>
      </c>
      <c r="F91" s="220" t="s">
        <v>250</v>
      </c>
      <c r="G91" s="221" t="s">
        <v>135</v>
      </c>
      <c r="H91" s="222">
        <v>2.7730000000000001</v>
      </c>
      <c r="I91" s="223">
        <v>268</v>
      </c>
      <c r="J91" s="224">
        <f>ROUND(I91*H91,2)</f>
        <v>743.15999999999997</v>
      </c>
      <c r="K91" s="220" t="s">
        <v>216</v>
      </c>
      <c r="L91" s="45"/>
      <c r="M91" s="225" t="s">
        <v>35</v>
      </c>
      <c r="N91" s="226" t="s">
        <v>52</v>
      </c>
      <c r="O91" s="81"/>
      <c r="P91" s="227">
        <f>O91*H91</f>
        <v>0</v>
      </c>
      <c r="Q91" s="227">
        <v>0</v>
      </c>
      <c r="R91" s="227">
        <f>Q91*H91</f>
        <v>0</v>
      </c>
      <c r="S91" s="227">
        <v>0</v>
      </c>
      <c r="T91" s="228">
        <f>S91*H91</f>
        <v>0</v>
      </c>
      <c r="AR91" s="18" t="s">
        <v>217</v>
      </c>
      <c r="AT91" s="18" t="s">
        <v>213</v>
      </c>
      <c r="AU91" s="18" t="s">
        <v>87</v>
      </c>
      <c r="AY91" s="18" t="s">
        <v>210</v>
      </c>
      <c r="BE91" s="229">
        <f>IF(N91="základní",J91,0)</f>
        <v>0</v>
      </c>
      <c r="BF91" s="229">
        <f>IF(N91="snížená",J91,0)</f>
        <v>0</v>
      </c>
      <c r="BG91" s="229">
        <f>IF(N91="zákl. přenesená",J91,0)</f>
        <v>743.15999999999997</v>
      </c>
      <c r="BH91" s="229">
        <f>IF(N91="sníž. přenesená",J91,0)</f>
        <v>0</v>
      </c>
      <c r="BI91" s="229">
        <f>IF(N91="nulová",J91,0)</f>
        <v>0</v>
      </c>
      <c r="BJ91" s="18" t="s">
        <v>217</v>
      </c>
      <c r="BK91" s="229">
        <f>ROUND(I91*H91,2)</f>
        <v>743.15999999999997</v>
      </c>
      <c r="BL91" s="18" t="s">
        <v>217</v>
      </c>
      <c r="BM91" s="18" t="s">
        <v>702</v>
      </c>
    </row>
    <row r="92" s="1" customFormat="1">
      <c r="B92" s="40"/>
      <c r="C92" s="41"/>
      <c r="D92" s="230" t="s">
        <v>219</v>
      </c>
      <c r="E92" s="41"/>
      <c r="F92" s="231" t="s">
        <v>252</v>
      </c>
      <c r="G92" s="41"/>
      <c r="H92" s="41"/>
      <c r="I92" s="145"/>
      <c r="J92" s="41"/>
      <c r="K92" s="41"/>
      <c r="L92" s="45"/>
      <c r="M92" s="232"/>
      <c r="N92" s="81"/>
      <c r="O92" s="81"/>
      <c r="P92" s="81"/>
      <c r="Q92" s="81"/>
      <c r="R92" s="81"/>
      <c r="S92" s="81"/>
      <c r="T92" s="82"/>
      <c r="AT92" s="18" t="s">
        <v>219</v>
      </c>
      <c r="AU92" s="18" t="s">
        <v>87</v>
      </c>
    </row>
    <row r="93" s="14" customFormat="1">
      <c r="B93" s="255"/>
      <c r="C93" s="256"/>
      <c r="D93" s="230" t="s">
        <v>221</v>
      </c>
      <c r="E93" s="257" t="s">
        <v>35</v>
      </c>
      <c r="F93" s="258" t="s">
        <v>703</v>
      </c>
      <c r="G93" s="256"/>
      <c r="H93" s="257" t="s">
        <v>35</v>
      </c>
      <c r="I93" s="259"/>
      <c r="J93" s="256"/>
      <c r="K93" s="256"/>
      <c r="L93" s="260"/>
      <c r="M93" s="261"/>
      <c r="N93" s="262"/>
      <c r="O93" s="262"/>
      <c r="P93" s="262"/>
      <c r="Q93" s="262"/>
      <c r="R93" s="262"/>
      <c r="S93" s="262"/>
      <c r="T93" s="263"/>
      <c r="AT93" s="264" t="s">
        <v>221</v>
      </c>
      <c r="AU93" s="264" t="s">
        <v>87</v>
      </c>
      <c r="AV93" s="14" t="s">
        <v>85</v>
      </c>
      <c r="AW93" s="14" t="s">
        <v>40</v>
      </c>
      <c r="AX93" s="14" t="s">
        <v>79</v>
      </c>
      <c r="AY93" s="264" t="s">
        <v>210</v>
      </c>
    </row>
    <row r="94" s="12" customFormat="1">
      <c r="B94" s="233"/>
      <c r="C94" s="234"/>
      <c r="D94" s="230" t="s">
        <v>221</v>
      </c>
      <c r="E94" s="235" t="s">
        <v>704</v>
      </c>
      <c r="F94" s="236" t="s">
        <v>705</v>
      </c>
      <c r="G94" s="234"/>
      <c r="H94" s="237">
        <v>2.7730000000000001</v>
      </c>
      <c r="I94" s="238"/>
      <c r="J94" s="234"/>
      <c r="K94" s="234"/>
      <c r="L94" s="239"/>
      <c r="M94" s="240"/>
      <c r="N94" s="241"/>
      <c r="O94" s="241"/>
      <c r="P94" s="241"/>
      <c r="Q94" s="241"/>
      <c r="R94" s="241"/>
      <c r="S94" s="241"/>
      <c r="T94" s="242"/>
      <c r="AT94" s="243" t="s">
        <v>221</v>
      </c>
      <c r="AU94" s="243" t="s">
        <v>87</v>
      </c>
      <c r="AV94" s="12" t="s">
        <v>87</v>
      </c>
      <c r="AW94" s="12" t="s">
        <v>40</v>
      </c>
      <c r="AX94" s="12" t="s">
        <v>79</v>
      </c>
      <c r="AY94" s="243" t="s">
        <v>210</v>
      </c>
    </row>
    <row r="95" s="13" customFormat="1">
      <c r="B95" s="244"/>
      <c r="C95" s="245"/>
      <c r="D95" s="230" t="s">
        <v>221</v>
      </c>
      <c r="E95" s="246" t="s">
        <v>35</v>
      </c>
      <c r="F95" s="247" t="s">
        <v>225</v>
      </c>
      <c r="G95" s="245"/>
      <c r="H95" s="248">
        <v>2.7730000000000001</v>
      </c>
      <c r="I95" s="249"/>
      <c r="J95" s="245"/>
      <c r="K95" s="245"/>
      <c r="L95" s="250"/>
      <c r="M95" s="251"/>
      <c r="N95" s="252"/>
      <c r="O95" s="252"/>
      <c r="P95" s="252"/>
      <c r="Q95" s="252"/>
      <c r="R95" s="252"/>
      <c r="S95" s="252"/>
      <c r="T95" s="253"/>
      <c r="AT95" s="254" t="s">
        <v>221</v>
      </c>
      <c r="AU95" s="254" t="s">
        <v>87</v>
      </c>
      <c r="AV95" s="13" t="s">
        <v>217</v>
      </c>
      <c r="AW95" s="13" t="s">
        <v>40</v>
      </c>
      <c r="AX95" s="13" t="s">
        <v>85</v>
      </c>
      <c r="AY95" s="254" t="s">
        <v>210</v>
      </c>
    </row>
    <row r="96" s="1" customFormat="1" ht="45" customHeight="1">
      <c r="B96" s="40"/>
      <c r="C96" s="218" t="s">
        <v>87</v>
      </c>
      <c r="D96" s="218" t="s">
        <v>213</v>
      </c>
      <c r="E96" s="219" t="s">
        <v>255</v>
      </c>
      <c r="F96" s="220" t="s">
        <v>256</v>
      </c>
      <c r="G96" s="221" t="s">
        <v>135</v>
      </c>
      <c r="H96" s="222">
        <v>4.1600000000000001</v>
      </c>
      <c r="I96" s="223">
        <v>582</v>
      </c>
      <c r="J96" s="224">
        <f>ROUND(I96*H96,2)</f>
        <v>2421.1199999999999</v>
      </c>
      <c r="K96" s="220" t="s">
        <v>216</v>
      </c>
      <c r="L96" s="45"/>
      <c r="M96" s="225" t="s">
        <v>35</v>
      </c>
      <c r="N96" s="226" t="s">
        <v>52</v>
      </c>
      <c r="O96" s="81"/>
      <c r="P96" s="227">
        <f>O96*H96</f>
        <v>0</v>
      </c>
      <c r="Q96" s="227">
        <v>0</v>
      </c>
      <c r="R96" s="227">
        <f>Q96*H96</f>
        <v>0</v>
      </c>
      <c r="S96" s="227">
        <v>0</v>
      </c>
      <c r="T96" s="228">
        <f>S96*H96</f>
        <v>0</v>
      </c>
      <c r="AR96" s="18" t="s">
        <v>217</v>
      </c>
      <c r="AT96" s="18" t="s">
        <v>213</v>
      </c>
      <c r="AU96" s="18" t="s">
        <v>87</v>
      </c>
      <c r="AY96" s="18" t="s">
        <v>210</v>
      </c>
      <c r="BE96" s="229">
        <f>IF(N96="základní",J96,0)</f>
        <v>0</v>
      </c>
      <c r="BF96" s="229">
        <f>IF(N96="snížená",J96,0)</f>
        <v>0</v>
      </c>
      <c r="BG96" s="229">
        <f>IF(N96="zákl. přenesená",J96,0)</f>
        <v>2421.1199999999999</v>
      </c>
      <c r="BH96" s="229">
        <f>IF(N96="sníž. přenesená",J96,0)</f>
        <v>0</v>
      </c>
      <c r="BI96" s="229">
        <f>IF(N96="nulová",J96,0)</f>
        <v>0</v>
      </c>
      <c r="BJ96" s="18" t="s">
        <v>217</v>
      </c>
      <c r="BK96" s="229">
        <f>ROUND(I96*H96,2)</f>
        <v>2421.1199999999999</v>
      </c>
      <c r="BL96" s="18" t="s">
        <v>217</v>
      </c>
      <c r="BM96" s="18" t="s">
        <v>706</v>
      </c>
    </row>
    <row r="97" s="1" customFormat="1">
      <c r="B97" s="40"/>
      <c r="C97" s="41"/>
      <c r="D97" s="230" t="s">
        <v>219</v>
      </c>
      <c r="E97" s="41"/>
      <c r="F97" s="231" t="s">
        <v>258</v>
      </c>
      <c r="G97" s="41"/>
      <c r="H97" s="41"/>
      <c r="I97" s="145"/>
      <c r="J97" s="41"/>
      <c r="K97" s="41"/>
      <c r="L97" s="45"/>
      <c r="M97" s="232"/>
      <c r="N97" s="81"/>
      <c r="O97" s="81"/>
      <c r="P97" s="81"/>
      <c r="Q97" s="81"/>
      <c r="R97" s="81"/>
      <c r="S97" s="81"/>
      <c r="T97" s="82"/>
      <c r="AT97" s="18" t="s">
        <v>219</v>
      </c>
      <c r="AU97" s="18" t="s">
        <v>87</v>
      </c>
    </row>
    <row r="98" s="12" customFormat="1">
      <c r="B98" s="233"/>
      <c r="C98" s="234"/>
      <c r="D98" s="230" t="s">
        <v>221</v>
      </c>
      <c r="E98" s="235" t="s">
        <v>35</v>
      </c>
      <c r="F98" s="236" t="s">
        <v>707</v>
      </c>
      <c r="G98" s="234"/>
      <c r="H98" s="237">
        <v>4.1600000000000001</v>
      </c>
      <c r="I98" s="238"/>
      <c r="J98" s="234"/>
      <c r="K98" s="234"/>
      <c r="L98" s="239"/>
      <c r="M98" s="240"/>
      <c r="N98" s="241"/>
      <c r="O98" s="241"/>
      <c r="P98" s="241"/>
      <c r="Q98" s="241"/>
      <c r="R98" s="241"/>
      <c r="S98" s="241"/>
      <c r="T98" s="242"/>
      <c r="AT98" s="243" t="s">
        <v>221</v>
      </c>
      <c r="AU98" s="243" t="s">
        <v>87</v>
      </c>
      <c r="AV98" s="12" t="s">
        <v>87</v>
      </c>
      <c r="AW98" s="12" t="s">
        <v>40</v>
      </c>
      <c r="AX98" s="12" t="s">
        <v>79</v>
      </c>
      <c r="AY98" s="243" t="s">
        <v>210</v>
      </c>
    </row>
    <row r="99" s="13" customFormat="1">
      <c r="B99" s="244"/>
      <c r="C99" s="245"/>
      <c r="D99" s="230" t="s">
        <v>221</v>
      </c>
      <c r="E99" s="246" t="s">
        <v>697</v>
      </c>
      <c r="F99" s="247" t="s">
        <v>225</v>
      </c>
      <c r="G99" s="245"/>
      <c r="H99" s="248">
        <v>4.1600000000000001</v>
      </c>
      <c r="I99" s="249"/>
      <c r="J99" s="245"/>
      <c r="K99" s="245"/>
      <c r="L99" s="250"/>
      <c r="M99" s="251"/>
      <c r="N99" s="252"/>
      <c r="O99" s="252"/>
      <c r="P99" s="252"/>
      <c r="Q99" s="252"/>
      <c r="R99" s="252"/>
      <c r="S99" s="252"/>
      <c r="T99" s="253"/>
      <c r="AT99" s="254" t="s">
        <v>221</v>
      </c>
      <c r="AU99" s="254" t="s">
        <v>87</v>
      </c>
      <c r="AV99" s="13" t="s">
        <v>217</v>
      </c>
      <c r="AW99" s="13" t="s">
        <v>40</v>
      </c>
      <c r="AX99" s="13" t="s">
        <v>85</v>
      </c>
      <c r="AY99" s="254" t="s">
        <v>210</v>
      </c>
    </row>
    <row r="100" s="1" customFormat="1" ht="22.5" customHeight="1">
      <c r="B100" s="40"/>
      <c r="C100" s="218" t="s">
        <v>230</v>
      </c>
      <c r="D100" s="218" t="s">
        <v>213</v>
      </c>
      <c r="E100" s="219" t="s">
        <v>708</v>
      </c>
      <c r="F100" s="220" t="s">
        <v>709</v>
      </c>
      <c r="G100" s="221" t="s">
        <v>127</v>
      </c>
      <c r="H100" s="222">
        <v>8</v>
      </c>
      <c r="I100" s="223">
        <v>749</v>
      </c>
      <c r="J100" s="224">
        <f>ROUND(I100*H100,2)</f>
        <v>5992</v>
      </c>
      <c r="K100" s="220" t="s">
        <v>216</v>
      </c>
      <c r="L100" s="45"/>
      <c r="M100" s="225" t="s">
        <v>35</v>
      </c>
      <c r="N100" s="226" t="s">
        <v>52</v>
      </c>
      <c r="O100" s="81"/>
      <c r="P100" s="227">
        <f>O100*H100</f>
        <v>0</v>
      </c>
      <c r="Q100" s="227">
        <v>0</v>
      </c>
      <c r="R100" s="227">
        <f>Q100*H100</f>
        <v>0</v>
      </c>
      <c r="S100" s="227">
        <v>0</v>
      </c>
      <c r="T100" s="228">
        <f>S100*H100</f>
        <v>0</v>
      </c>
      <c r="AR100" s="18" t="s">
        <v>217</v>
      </c>
      <c r="AT100" s="18" t="s">
        <v>213</v>
      </c>
      <c r="AU100" s="18" t="s">
        <v>87</v>
      </c>
      <c r="AY100" s="18" t="s">
        <v>210</v>
      </c>
      <c r="BE100" s="229">
        <f>IF(N100="základní",J100,0)</f>
        <v>0</v>
      </c>
      <c r="BF100" s="229">
        <f>IF(N100="snížená",J100,0)</f>
        <v>0</v>
      </c>
      <c r="BG100" s="229">
        <f>IF(N100="zákl. přenesená",J100,0)</f>
        <v>5992</v>
      </c>
      <c r="BH100" s="229">
        <f>IF(N100="sníž. přenesená",J100,0)</f>
        <v>0</v>
      </c>
      <c r="BI100" s="229">
        <f>IF(N100="nulová",J100,0)</f>
        <v>0</v>
      </c>
      <c r="BJ100" s="18" t="s">
        <v>217</v>
      </c>
      <c r="BK100" s="229">
        <f>ROUND(I100*H100,2)</f>
        <v>5992</v>
      </c>
      <c r="BL100" s="18" t="s">
        <v>217</v>
      </c>
      <c r="BM100" s="18" t="s">
        <v>710</v>
      </c>
    </row>
    <row r="101" s="1" customFormat="1">
      <c r="B101" s="40"/>
      <c r="C101" s="41"/>
      <c r="D101" s="230" t="s">
        <v>219</v>
      </c>
      <c r="E101" s="41"/>
      <c r="F101" s="231" t="s">
        <v>711</v>
      </c>
      <c r="G101" s="41"/>
      <c r="H101" s="41"/>
      <c r="I101" s="145"/>
      <c r="J101" s="41"/>
      <c r="K101" s="41"/>
      <c r="L101" s="45"/>
      <c r="M101" s="232"/>
      <c r="N101" s="81"/>
      <c r="O101" s="81"/>
      <c r="P101" s="81"/>
      <c r="Q101" s="81"/>
      <c r="R101" s="81"/>
      <c r="S101" s="81"/>
      <c r="T101" s="82"/>
      <c r="AT101" s="18" t="s">
        <v>219</v>
      </c>
      <c r="AU101" s="18" t="s">
        <v>87</v>
      </c>
    </row>
    <row r="102" s="12" customFormat="1">
      <c r="B102" s="233"/>
      <c r="C102" s="234"/>
      <c r="D102" s="230" t="s">
        <v>221</v>
      </c>
      <c r="E102" s="235" t="s">
        <v>35</v>
      </c>
      <c r="F102" s="236" t="s">
        <v>712</v>
      </c>
      <c r="G102" s="234"/>
      <c r="H102" s="237">
        <v>8</v>
      </c>
      <c r="I102" s="238"/>
      <c r="J102" s="234"/>
      <c r="K102" s="234"/>
      <c r="L102" s="239"/>
      <c r="M102" s="240"/>
      <c r="N102" s="241"/>
      <c r="O102" s="241"/>
      <c r="P102" s="241"/>
      <c r="Q102" s="241"/>
      <c r="R102" s="241"/>
      <c r="S102" s="241"/>
      <c r="T102" s="242"/>
      <c r="AT102" s="243" t="s">
        <v>221</v>
      </c>
      <c r="AU102" s="243" t="s">
        <v>87</v>
      </c>
      <c r="AV102" s="12" t="s">
        <v>87</v>
      </c>
      <c r="AW102" s="12" t="s">
        <v>40</v>
      </c>
      <c r="AX102" s="12" t="s">
        <v>79</v>
      </c>
      <c r="AY102" s="243" t="s">
        <v>210</v>
      </c>
    </row>
    <row r="103" s="14" customFormat="1">
      <c r="B103" s="255"/>
      <c r="C103" s="256"/>
      <c r="D103" s="230" t="s">
        <v>221</v>
      </c>
      <c r="E103" s="257" t="s">
        <v>35</v>
      </c>
      <c r="F103" s="258" t="s">
        <v>713</v>
      </c>
      <c r="G103" s="256"/>
      <c r="H103" s="257" t="s">
        <v>35</v>
      </c>
      <c r="I103" s="259"/>
      <c r="J103" s="256"/>
      <c r="K103" s="256"/>
      <c r="L103" s="260"/>
      <c r="M103" s="261"/>
      <c r="N103" s="262"/>
      <c r="O103" s="262"/>
      <c r="P103" s="262"/>
      <c r="Q103" s="262"/>
      <c r="R103" s="262"/>
      <c r="S103" s="262"/>
      <c r="T103" s="263"/>
      <c r="AT103" s="264" t="s">
        <v>221</v>
      </c>
      <c r="AU103" s="264" t="s">
        <v>87</v>
      </c>
      <c r="AV103" s="14" t="s">
        <v>85</v>
      </c>
      <c r="AW103" s="14" t="s">
        <v>40</v>
      </c>
      <c r="AX103" s="14" t="s">
        <v>79</v>
      </c>
      <c r="AY103" s="264" t="s">
        <v>210</v>
      </c>
    </row>
    <row r="104" s="13" customFormat="1">
      <c r="B104" s="244"/>
      <c r="C104" s="245"/>
      <c r="D104" s="230" t="s">
        <v>221</v>
      </c>
      <c r="E104" s="246" t="s">
        <v>690</v>
      </c>
      <c r="F104" s="247" t="s">
        <v>225</v>
      </c>
      <c r="G104" s="245"/>
      <c r="H104" s="248">
        <v>8</v>
      </c>
      <c r="I104" s="249"/>
      <c r="J104" s="245"/>
      <c r="K104" s="245"/>
      <c r="L104" s="250"/>
      <c r="M104" s="251"/>
      <c r="N104" s="252"/>
      <c r="O104" s="252"/>
      <c r="P104" s="252"/>
      <c r="Q104" s="252"/>
      <c r="R104" s="252"/>
      <c r="S104" s="252"/>
      <c r="T104" s="253"/>
      <c r="AT104" s="254" t="s">
        <v>221</v>
      </c>
      <c r="AU104" s="254" t="s">
        <v>87</v>
      </c>
      <c r="AV104" s="13" t="s">
        <v>217</v>
      </c>
      <c r="AW104" s="13" t="s">
        <v>40</v>
      </c>
      <c r="AX104" s="13" t="s">
        <v>85</v>
      </c>
      <c r="AY104" s="254" t="s">
        <v>210</v>
      </c>
    </row>
    <row r="105" s="1" customFormat="1" ht="22.5" customHeight="1">
      <c r="B105" s="40"/>
      <c r="C105" s="265" t="s">
        <v>217</v>
      </c>
      <c r="D105" s="265" t="s">
        <v>424</v>
      </c>
      <c r="E105" s="266" t="s">
        <v>714</v>
      </c>
      <c r="F105" s="267" t="s">
        <v>715</v>
      </c>
      <c r="G105" s="268" t="s">
        <v>180</v>
      </c>
      <c r="H105" s="269">
        <v>15.4</v>
      </c>
      <c r="I105" s="270">
        <v>2389</v>
      </c>
      <c r="J105" s="271">
        <f>ROUND(I105*H105,2)</f>
        <v>36790.599999999999</v>
      </c>
      <c r="K105" s="267" t="s">
        <v>216</v>
      </c>
      <c r="L105" s="272"/>
      <c r="M105" s="273" t="s">
        <v>35</v>
      </c>
      <c r="N105" s="274" t="s">
        <v>52</v>
      </c>
      <c r="O105" s="81"/>
      <c r="P105" s="227">
        <f>O105*H105</f>
        <v>0</v>
      </c>
      <c r="Q105" s="227">
        <v>1</v>
      </c>
      <c r="R105" s="227">
        <f>Q105*H105</f>
        <v>15.4</v>
      </c>
      <c r="S105" s="227">
        <v>0</v>
      </c>
      <c r="T105" s="228">
        <f>S105*H105</f>
        <v>0</v>
      </c>
      <c r="AR105" s="18" t="s">
        <v>254</v>
      </c>
      <c r="AT105" s="18" t="s">
        <v>424</v>
      </c>
      <c r="AU105" s="18" t="s">
        <v>87</v>
      </c>
      <c r="AY105" s="18" t="s">
        <v>210</v>
      </c>
      <c r="BE105" s="229">
        <f>IF(N105="základní",J105,0)</f>
        <v>0</v>
      </c>
      <c r="BF105" s="229">
        <f>IF(N105="snížená",J105,0)</f>
        <v>0</v>
      </c>
      <c r="BG105" s="229">
        <f>IF(N105="zákl. přenesená",J105,0)</f>
        <v>36790.599999999999</v>
      </c>
      <c r="BH105" s="229">
        <f>IF(N105="sníž. přenesená",J105,0)</f>
        <v>0</v>
      </c>
      <c r="BI105" s="229">
        <f>IF(N105="nulová",J105,0)</f>
        <v>0</v>
      </c>
      <c r="BJ105" s="18" t="s">
        <v>217</v>
      </c>
      <c r="BK105" s="229">
        <f>ROUND(I105*H105,2)</f>
        <v>36790.599999999999</v>
      </c>
      <c r="BL105" s="18" t="s">
        <v>217</v>
      </c>
      <c r="BM105" s="18" t="s">
        <v>716</v>
      </c>
    </row>
    <row r="106" s="12" customFormat="1">
      <c r="B106" s="233"/>
      <c r="C106" s="234"/>
      <c r="D106" s="230" t="s">
        <v>221</v>
      </c>
      <c r="E106" s="235" t="s">
        <v>717</v>
      </c>
      <c r="F106" s="236" t="s">
        <v>718</v>
      </c>
      <c r="G106" s="234"/>
      <c r="H106" s="237">
        <v>15.4</v>
      </c>
      <c r="I106" s="238"/>
      <c r="J106" s="234"/>
      <c r="K106" s="234"/>
      <c r="L106" s="239"/>
      <c r="M106" s="240"/>
      <c r="N106" s="241"/>
      <c r="O106" s="241"/>
      <c r="P106" s="241"/>
      <c r="Q106" s="241"/>
      <c r="R106" s="241"/>
      <c r="S106" s="241"/>
      <c r="T106" s="242"/>
      <c r="AT106" s="243" t="s">
        <v>221</v>
      </c>
      <c r="AU106" s="243" t="s">
        <v>87</v>
      </c>
      <c r="AV106" s="12" t="s">
        <v>87</v>
      </c>
      <c r="AW106" s="12" t="s">
        <v>40</v>
      </c>
      <c r="AX106" s="12" t="s">
        <v>79</v>
      </c>
      <c r="AY106" s="243" t="s">
        <v>210</v>
      </c>
    </row>
    <row r="107" s="13" customFormat="1">
      <c r="B107" s="244"/>
      <c r="C107" s="245"/>
      <c r="D107" s="230" t="s">
        <v>221</v>
      </c>
      <c r="E107" s="246" t="s">
        <v>35</v>
      </c>
      <c r="F107" s="247" t="s">
        <v>225</v>
      </c>
      <c r="G107" s="245"/>
      <c r="H107" s="248">
        <v>15.4</v>
      </c>
      <c r="I107" s="249"/>
      <c r="J107" s="245"/>
      <c r="K107" s="245"/>
      <c r="L107" s="250"/>
      <c r="M107" s="251"/>
      <c r="N107" s="252"/>
      <c r="O107" s="252"/>
      <c r="P107" s="252"/>
      <c r="Q107" s="252"/>
      <c r="R107" s="252"/>
      <c r="S107" s="252"/>
      <c r="T107" s="253"/>
      <c r="AT107" s="254" t="s">
        <v>221</v>
      </c>
      <c r="AU107" s="254" t="s">
        <v>87</v>
      </c>
      <c r="AV107" s="13" t="s">
        <v>217</v>
      </c>
      <c r="AW107" s="13" t="s">
        <v>40</v>
      </c>
      <c r="AX107" s="13" t="s">
        <v>85</v>
      </c>
      <c r="AY107" s="254" t="s">
        <v>210</v>
      </c>
    </row>
    <row r="108" s="1" customFormat="1" ht="22.5" customHeight="1">
      <c r="B108" s="40"/>
      <c r="C108" s="265" t="s">
        <v>211</v>
      </c>
      <c r="D108" s="265" t="s">
        <v>424</v>
      </c>
      <c r="E108" s="266" t="s">
        <v>719</v>
      </c>
      <c r="F108" s="267" t="s">
        <v>720</v>
      </c>
      <c r="G108" s="268" t="s">
        <v>180</v>
      </c>
      <c r="H108" s="269">
        <v>6.5999999999999996</v>
      </c>
      <c r="I108" s="270">
        <v>2741</v>
      </c>
      <c r="J108" s="271">
        <f>ROUND(I108*H108,2)</f>
        <v>18090.599999999999</v>
      </c>
      <c r="K108" s="267" t="s">
        <v>216</v>
      </c>
      <c r="L108" s="272"/>
      <c r="M108" s="273" t="s">
        <v>35</v>
      </c>
      <c r="N108" s="274" t="s">
        <v>52</v>
      </c>
      <c r="O108" s="81"/>
      <c r="P108" s="227">
        <f>O108*H108</f>
        <v>0</v>
      </c>
      <c r="Q108" s="227">
        <v>1</v>
      </c>
      <c r="R108" s="227">
        <f>Q108*H108</f>
        <v>6.5999999999999996</v>
      </c>
      <c r="S108" s="227">
        <v>0</v>
      </c>
      <c r="T108" s="228">
        <f>S108*H108</f>
        <v>0</v>
      </c>
      <c r="AR108" s="18" t="s">
        <v>254</v>
      </c>
      <c r="AT108" s="18" t="s">
        <v>424</v>
      </c>
      <c r="AU108" s="18" t="s">
        <v>87</v>
      </c>
      <c r="AY108" s="18" t="s">
        <v>210</v>
      </c>
      <c r="BE108" s="229">
        <f>IF(N108="základní",J108,0)</f>
        <v>0</v>
      </c>
      <c r="BF108" s="229">
        <f>IF(N108="snížená",J108,0)</f>
        <v>0</v>
      </c>
      <c r="BG108" s="229">
        <f>IF(N108="zákl. přenesená",J108,0)</f>
        <v>18090.599999999999</v>
      </c>
      <c r="BH108" s="229">
        <f>IF(N108="sníž. přenesená",J108,0)</f>
        <v>0</v>
      </c>
      <c r="BI108" s="229">
        <f>IF(N108="nulová",J108,0)</f>
        <v>0</v>
      </c>
      <c r="BJ108" s="18" t="s">
        <v>217</v>
      </c>
      <c r="BK108" s="229">
        <f>ROUND(I108*H108,2)</f>
        <v>18090.599999999999</v>
      </c>
      <c r="BL108" s="18" t="s">
        <v>217</v>
      </c>
      <c r="BM108" s="18" t="s">
        <v>721</v>
      </c>
    </row>
    <row r="109" s="12" customFormat="1">
      <c r="B109" s="233"/>
      <c r="C109" s="234"/>
      <c r="D109" s="230" t="s">
        <v>221</v>
      </c>
      <c r="E109" s="235" t="s">
        <v>722</v>
      </c>
      <c r="F109" s="236" t="s">
        <v>723</v>
      </c>
      <c r="G109" s="234"/>
      <c r="H109" s="237">
        <v>6.5999999999999996</v>
      </c>
      <c r="I109" s="238"/>
      <c r="J109" s="234"/>
      <c r="K109" s="234"/>
      <c r="L109" s="239"/>
      <c r="M109" s="240"/>
      <c r="N109" s="241"/>
      <c r="O109" s="241"/>
      <c r="P109" s="241"/>
      <c r="Q109" s="241"/>
      <c r="R109" s="241"/>
      <c r="S109" s="241"/>
      <c r="T109" s="242"/>
      <c r="AT109" s="243" t="s">
        <v>221</v>
      </c>
      <c r="AU109" s="243" t="s">
        <v>87</v>
      </c>
      <c r="AV109" s="12" t="s">
        <v>87</v>
      </c>
      <c r="AW109" s="12" t="s">
        <v>40</v>
      </c>
      <c r="AX109" s="12" t="s">
        <v>79</v>
      </c>
      <c r="AY109" s="243" t="s">
        <v>210</v>
      </c>
    </row>
    <row r="110" s="13" customFormat="1">
      <c r="B110" s="244"/>
      <c r="C110" s="245"/>
      <c r="D110" s="230" t="s">
        <v>221</v>
      </c>
      <c r="E110" s="246" t="s">
        <v>35</v>
      </c>
      <c r="F110" s="247" t="s">
        <v>225</v>
      </c>
      <c r="G110" s="245"/>
      <c r="H110" s="248">
        <v>6.5999999999999996</v>
      </c>
      <c r="I110" s="249"/>
      <c r="J110" s="245"/>
      <c r="K110" s="245"/>
      <c r="L110" s="250"/>
      <c r="M110" s="251"/>
      <c r="N110" s="252"/>
      <c r="O110" s="252"/>
      <c r="P110" s="252"/>
      <c r="Q110" s="252"/>
      <c r="R110" s="252"/>
      <c r="S110" s="252"/>
      <c r="T110" s="253"/>
      <c r="AT110" s="254" t="s">
        <v>221</v>
      </c>
      <c r="AU110" s="254" t="s">
        <v>87</v>
      </c>
      <c r="AV110" s="13" t="s">
        <v>217</v>
      </c>
      <c r="AW110" s="13" t="s">
        <v>40</v>
      </c>
      <c r="AX110" s="13" t="s">
        <v>85</v>
      </c>
      <c r="AY110" s="254" t="s">
        <v>210</v>
      </c>
    </row>
    <row r="111" s="1" customFormat="1" ht="22.5" customHeight="1">
      <c r="B111" s="40"/>
      <c r="C111" s="265" t="s">
        <v>244</v>
      </c>
      <c r="D111" s="265" t="s">
        <v>424</v>
      </c>
      <c r="E111" s="266" t="s">
        <v>425</v>
      </c>
      <c r="F111" s="267" t="s">
        <v>426</v>
      </c>
      <c r="G111" s="268" t="s">
        <v>180</v>
      </c>
      <c r="H111" s="269">
        <v>4.1600000000000001</v>
      </c>
      <c r="I111" s="270">
        <v>455</v>
      </c>
      <c r="J111" s="271">
        <f>ROUND(I111*H111,2)</f>
        <v>1892.8</v>
      </c>
      <c r="K111" s="267" t="s">
        <v>216</v>
      </c>
      <c r="L111" s="272"/>
      <c r="M111" s="273" t="s">
        <v>35</v>
      </c>
      <c r="N111" s="274" t="s">
        <v>52</v>
      </c>
      <c r="O111" s="81"/>
      <c r="P111" s="227">
        <f>O111*H111</f>
        <v>0</v>
      </c>
      <c r="Q111" s="227">
        <v>1</v>
      </c>
      <c r="R111" s="227">
        <f>Q111*H111</f>
        <v>4.1600000000000001</v>
      </c>
      <c r="S111" s="227">
        <v>0</v>
      </c>
      <c r="T111" s="228">
        <f>S111*H111</f>
        <v>0</v>
      </c>
      <c r="AR111" s="18" t="s">
        <v>254</v>
      </c>
      <c r="AT111" s="18" t="s">
        <v>424</v>
      </c>
      <c r="AU111" s="18" t="s">
        <v>87</v>
      </c>
      <c r="AY111" s="18" t="s">
        <v>210</v>
      </c>
      <c r="BE111" s="229">
        <f>IF(N111="základní",J111,0)</f>
        <v>0</v>
      </c>
      <c r="BF111" s="229">
        <f>IF(N111="snížená",J111,0)</f>
        <v>0</v>
      </c>
      <c r="BG111" s="229">
        <f>IF(N111="zákl. přenesená",J111,0)</f>
        <v>1892.8</v>
      </c>
      <c r="BH111" s="229">
        <f>IF(N111="sníž. přenesená",J111,0)</f>
        <v>0</v>
      </c>
      <c r="BI111" s="229">
        <f>IF(N111="nulová",J111,0)</f>
        <v>0</v>
      </c>
      <c r="BJ111" s="18" t="s">
        <v>217</v>
      </c>
      <c r="BK111" s="229">
        <f>ROUND(I111*H111,2)</f>
        <v>1892.8</v>
      </c>
      <c r="BL111" s="18" t="s">
        <v>217</v>
      </c>
      <c r="BM111" s="18" t="s">
        <v>724</v>
      </c>
    </row>
    <row r="112" s="12" customFormat="1">
      <c r="B112" s="233"/>
      <c r="C112" s="234"/>
      <c r="D112" s="230" t="s">
        <v>221</v>
      </c>
      <c r="E112" s="235" t="s">
        <v>35</v>
      </c>
      <c r="F112" s="236" t="s">
        <v>697</v>
      </c>
      <c r="G112" s="234"/>
      <c r="H112" s="237">
        <v>4.1600000000000001</v>
      </c>
      <c r="I112" s="238"/>
      <c r="J112" s="234"/>
      <c r="K112" s="234"/>
      <c r="L112" s="239"/>
      <c r="M112" s="240"/>
      <c r="N112" s="241"/>
      <c r="O112" s="241"/>
      <c r="P112" s="241"/>
      <c r="Q112" s="241"/>
      <c r="R112" s="241"/>
      <c r="S112" s="241"/>
      <c r="T112" s="242"/>
      <c r="AT112" s="243" t="s">
        <v>221</v>
      </c>
      <c r="AU112" s="243" t="s">
        <v>87</v>
      </c>
      <c r="AV112" s="12" t="s">
        <v>87</v>
      </c>
      <c r="AW112" s="12" t="s">
        <v>40</v>
      </c>
      <c r="AX112" s="12" t="s">
        <v>79</v>
      </c>
      <c r="AY112" s="243" t="s">
        <v>210</v>
      </c>
    </row>
    <row r="113" s="13" customFormat="1">
      <c r="B113" s="244"/>
      <c r="C113" s="245"/>
      <c r="D113" s="230" t="s">
        <v>221</v>
      </c>
      <c r="E113" s="246" t="s">
        <v>725</v>
      </c>
      <c r="F113" s="247" t="s">
        <v>225</v>
      </c>
      <c r="G113" s="245"/>
      <c r="H113" s="248">
        <v>4.1600000000000001</v>
      </c>
      <c r="I113" s="249"/>
      <c r="J113" s="245"/>
      <c r="K113" s="245"/>
      <c r="L113" s="250"/>
      <c r="M113" s="251"/>
      <c r="N113" s="252"/>
      <c r="O113" s="252"/>
      <c r="P113" s="252"/>
      <c r="Q113" s="252"/>
      <c r="R113" s="252"/>
      <c r="S113" s="252"/>
      <c r="T113" s="253"/>
      <c r="AT113" s="254" t="s">
        <v>221</v>
      </c>
      <c r="AU113" s="254" t="s">
        <v>87</v>
      </c>
      <c r="AV113" s="13" t="s">
        <v>217</v>
      </c>
      <c r="AW113" s="13" t="s">
        <v>40</v>
      </c>
      <c r="AX113" s="13" t="s">
        <v>85</v>
      </c>
      <c r="AY113" s="254" t="s">
        <v>210</v>
      </c>
    </row>
    <row r="114" s="1" customFormat="1" ht="22.5" customHeight="1">
      <c r="B114" s="40"/>
      <c r="C114" s="218" t="s">
        <v>248</v>
      </c>
      <c r="D114" s="218" t="s">
        <v>213</v>
      </c>
      <c r="E114" s="219" t="s">
        <v>726</v>
      </c>
      <c r="F114" s="220" t="s">
        <v>727</v>
      </c>
      <c r="G114" s="221" t="s">
        <v>127</v>
      </c>
      <c r="H114" s="222">
        <v>16</v>
      </c>
      <c r="I114" s="223">
        <v>256</v>
      </c>
      <c r="J114" s="224">
        <f>ROUND(I114*H114,2)</f>
        <v>4096</v>
      </c>
      <c r="K114" s="220" t="s">
        <v>216</v>
      </c>
      <c r="L114" s="45"/>
      <c r="M114" s="225" t="s">
        <v>35</v>
      </c>
      <c r="N114" s="226" t="s">
        <v>52</v>
      </c>
      <c r="O114" s="81"/>
      <c r="P114" s="227">
        <f>O114*H114</f>
        <v>0</v>
      </c>
      <c r="Q114" s="227">
        <v>0</v>
      </c>
      <c r="R114" s="227">
        <f>Q114*H114</f>
        <v>0</v>
      </c>
      <c r="S114" s="227">
        <v>0</v>
      </c>
      <c r="T114" s="228">
        <f>S114*H114</f>
        <v>0</v>
      </c>
      <c r="AR114" s="18" t="s">
        <v>217</v>
      </c>
      <c r="AT114" s="18" t="s">
        <v>213</v>
      </c>
      <c r="AU114" s="18" t="s">
        <v>87</v>
      </c>
      <c r="AY114" s="18" t="s">
        <v>210</v>
      </c>
      <c r="BE114" s="229">
        <f>IF(N114="základní",J114,0)</f>
        <v>0</v>
      </c>
      <c r="BF114" s="229">
        <f>IF(N114="snížená",J114,0)</f>
        <v>0</v>
      </c>
      <c r="BG114" s="229">
        <f>IF(N114="zákl. přenesená",J114,0)</f>
        <v>4096</v>
      </c>
      <c r="BH114" s="229">
        <f>IF(N114="sníž. přenesená",J114,0)</f>
        <v>0</v>
      </c>
      <c r="BI114" s="229">
        <f>IF(N114="nulová",J114,0)</f>
        <v>0</v>
      </c>
      <c r="BJ114" s="18" t="s">
        <v>217</v>
      </c>
      <c r="BK114" s="229">
        <f>ROUND(I114*H114,2)</f>
        <v>4096</v>
      </c>
      <c r="BL114" s="18" t="s">
        <v>217</v>
      </c>
      <c r="BM114" s="18" t="s">
        <v>728</v>
      </c>
    </row>
    <row r="115" s="1" customFormat="1">
      <c r="B115" s="40"/>
      <c r="C115" s="41"/>
      <c r="D115" s="230" t="s">
        <v>219</v>
      </c>
      <c r="E115" s="41"/>
      <c r="F115" s="231" t="s">
        <v>729</v>
      </c>
      <c r="G115" s="41"/>
      <c r="H115" s="41"/>
      <c r="I115" s="145"/>
      <c r="J115" s="41"/>
      <c r="K115" s="41"/>
      <c r="L115" s="45"/>
      <c r="M115" s="232"/>
      <c r="N115" s="81"/>
      <c r="O115" s="81"/>
      <c r="P115" s="81"/>
      <c r="Q115" s="81"/>
      <c r="R115" s="81"/>
      <c r="S115" s="81"/>
      <c r="T115" s="82"/>
      <c r="AT115" s="18" t="s">
        <v>219</v>
      </c>
      <c r="AU115" s="18" t="s">
        <v>87</v>
      </c>
    </row>
    <row r="116" s="12" customFormat="1">
      <c r="B116" s="233"/>
      <c r="C116" s="234"/>
      <c r="D116" s="230" t="s">
        <v>221</v>
      </c>
      <c r="E116" s="235" t="s">
        <v>35</v>
      </c>
      <c r="F116" s="236" t="s">
        <v>730</v>
      </c>
      <c r="G116" s="234"/>
      <c r="H116" s="237">
        <v>16</v>
      </c>
      <c r="I116" s="238"/>
      <c r="J116" s="234"/>
      <c r="K116" s="234"/>
      <c r="L116" s="239"/>
      <c r="M116" s="240"/>
      <c r="N116" s="241"/>
      <c r="O116" s="241"/>
      <c r="P116" s="241"/>
      <c r="Q116" s="241"/>
      <c r="R116" s="241"/>
      <c r="S116" s="241"/>
      <c r="T116" s="242"/>
      <c r="AT116" s="243" t="s">
        <v>221</v>
      </c>
      <c r="AU116" s="243" t="s">
        <v>87</v>
      </c>
      <c r="AV116" s="12" t="s">
        <v>87</v>
      </c>
      <c r="AW116" s="12" t="s">
        <v>40</v>
      </c>
      <c r="AX116" s="12" t="s">
        <v>79</v>
      </c>
      <c r="AY116" s="243" t="s">
        <v>210</v>
      </c>
    </row>
    <row r="117" s="13" customFormat="1">
      <c r="B117" s="244"/>
      <c r="C117" s="245"/>
      <c r="D117" s="230" t="s">
        <v>221</v>
      </c>
      <c r="E117" s="246" t="s">
        <v>35</v>
      </c>
      <c r="F117" s="247" t="s">
        <v>225</v>
      </c>
      <c r="G117" s="245"/>
      <c r="H117" s="248">
        <v>16</v>
      </c>
      <c r="I117" s="249"/>
      <c r="J117" s="245"/>
      <c r="K117" s="245"/>
      <c r="L117" s="250"/>
      <c r="M117" s="251"/>
      <c r="N117" s="252"/>
      <c r="O117" s="252"/>
      <c r="P117" s="252"/>
      <c r="Q117" s="252"/>
      <c r="R117" s="252"/>
      <c r="S117" s="252"/>
      <c r="T117" s="253"/>
      <c r="AT117" s="254" t="s">
        <v>221</v>
      </c>
      <c r="AU117" s="254" t="s">
        <v>87</v>
      </c>
      <c r="AV117" s="13" t="s">
        <v>217</v>
      </c>
      <c r="AW117" s="13" t="s">
        <v>40</v>
      </c>
      <c r="AX117" s="13" t="s">
        <v>85</v>
      </c>
      <c r="AY117" s="254" t="s">
        <v>210</v>
      </c>
    </row>
    <row r="118" s="1" customFormat="1" ht="22.5" customHeight="1">
      <c r="B118" s="40"/>
      <c r="C118" s="218" t="s">
        <v>254</v>
      </c>
      <c r="D118" s="218" t="s">
        <v>213</v>
      </c>
      <c r="E118" s="219" t="s">
        <v>731</v>
      </c>
      <c r="F118" s="220" t="s">
        <v>732</v>
      </c>
      <c r="G118" s="221" t="s">
        <v>131</v>
      </c>
      <c r="H118" s="222">
        <v>32</v>
      </c>
      <c r="I118" s="223">
        <v>469</v>
      </c>
      <c r="J118" s="224">
        <f>ROUND(I118*H118,2)</f>
        <v>15008</v>
      </c>
      <c r="K118" s="220" t="s">
        <v>216</v>
      </c>
      <c r="L118" s="45"/>
      <c r="M118" s="225" t="s">
        <v>35</v>
      </c>
      <c r="N118" s="226" t="s">
        <v>52</v>
      </c>
      <c r="O118" s="81"/>
      <c r="P118" s="227">
        <f>O118*H118</f>
        <v>0</v>
      </c>
      <c r="Q118" s="227">
        <v>0</v>
      </c>
      <c r="R118" s="227">
        <f>Q118*H118</f>
        <v>0</v>
      </c>
      <c r="S118" s="227">
        <v>0</v>
      </c>
      <c r="T118" s="228">
        <f>S118*H118</f>
        <v>0</v>
      </c>
      <c r="AR118" s="18" t="s">
        <v>217</v>
      </c>
      <c r="AT118" s="18" t="s">
        <v>213</v>
      </c>
      <c r="AU118" s="18" t="s">
        <v>87</v>
      </c>
      <c r="AY118" s="18" t="s">
        <v>210</v>
      </c>
      <c r="BE118" s="229">
        <f>IF(N118="základní",J118,0)</f>
        <v>0</v>
      </c>
      <c r="BF118" s="229">
        <f>IF(N118="snížená",J118,0)</f>
        <v>0</v>
      </c>
      <c r="BG118" s="229">
        <f>IF(N118="zákl. přenesená",J118,0)</f>
        <v>15008</v>
      </c>
      <c r="BH118" s="229">
        <f>IF(N118="sníž. přenesená",J118,0)</f>
        <v>0</v>
      </c>
      <c r="BI118" s="229">
        <f>IF(N118="nulová",J118,0)</f>
        <v>0</v>
      </c>
      <c r="BJ118" s="18" t="s">
        <v>217</v>
      </c>
      <c r="BK118" s="229">
        <f>ROUND(I118*H118,2)</f>
        <v>15008</v>
      </c>
      <c r="BL118" s="18" t="s">
        <v>217</v>
      </c>
      <c r="BM118" s="18" t="s">
        <v>733</v>
      </c>
    </row>
    <row r="119" s="1" customFormat="1">
      <c r="B119" s="40"/>
      <c r="C119" s="41"/>
      <c r="D119" s="230" t="s">
        <v>219</v>
      </c>
      <c r="E119" s="41"/>
      <c r="F119" s="231" t="s">
        <v>734</v>
      </c>
      <c r="G119" s="41"/>
      <c r="H119" s="41"/>
      <c r="I119" s="145"/>
      <c r="J119" s="41"/>
      <c r="K119" s="41"/>
      <c r="L119" s="45"/>
      <c r="M119" s="232"/>
      <c r="N119" s="81"/>
      <c r="O119" s="81"/>
      <c r="P119" s="81"/>
      <c r="Q119" s="81"/>
      <c r="R119" s="81"/>
      <c r="S119" s="81"/>
      <c r="T119" s="82"/>
      <c r="AT119" s="18" t="s">
        <v>219</v>
      </c>
      <c r="AU119" s="18" t="s">
        <v>87</v>
      </c>
    </row>
    <row r="120" s="12" customFormat="1">
      <c r="B120" s="233"/>
      <c r="C120" s="234"/>
      <c r="D120" s="230" t="s">
        <v>221</v>
      </c>
      <c r="E120" s="235" t="s">
        <v>735</v>
      </c>
      <c r="F120" s="236" t="s">
        <v>736</v>
      </c>
      <c r="G120" s="234"/>
      <c r="H120" s="237">
        <v>32</v>
      </c>
      <c r="I120" s="238"/>
      <c r="J120" s="234"/>
      <c r="K120" s="234"/>
      <c r="L120" s="239"/>
      <c r="M120" s="240"/>
      <c r="N120" s="241"/>
      <c r="O120" s="241"/>
      <c r="P120" s="241"/>
      <c r="Q120" s="241"/>
      <c r="R120" s="241"/>
      <c r="S120" s="241"/>
      <c r="T120" s="242"/>
      <c r="AT120" s="243" t="s">
        <v>221</v>
      </c>
      <c r="AU120" s="243" t="s">
        <v>87</v>
      </c>
      <c r="AV120" s="12" t="s">
        <v>87</v>
      </c>
      <c r="AW120" s="12" t="s">
        <v>40</v>
      </c>
      <c r="AX120" s="12" t="s">
        <v>79</v>
      </c>
      <c r="AY120" s="243" t="s">
        <v>210</v>
      </c>
    </row>
    <row r="121" s="13" customFormat="1">
      <c r="B121" s="244"/>
      <c r="C121" s="245"/>
      <c r="D121" s="230" t="s">
        <v>221</v>
      </c>
      <c r="E121" s="246" t="s">
        <v>35</v>
      </c>
      <c r="F121" s="247" t="s">
        <v>225</v>
      </c>
      <c r="G121" s="245"/>
      <c r="H121" s="248">
        <v>32</v>
      </c>
      <c r="I121" s="249"/>
      <c r="J121" s="245"/>
      <c r="K121" s="245"/>
      <c r="L121" s="250"/>
      <c r="M121" s="251"/>
      <c r="N121" s="252"/>
      <c r="O121" s="252"/>
      <c r="P121" s="252"/>
      <c r="Q121" s="252"/>
      <c r="R121" s="252"/>
      <c r="S121" s="252"/>
      <c r="T121" s="253"/>
      <c r="AT121" s="254" t="s">
        <v>221</v>
      </c>
      <c r="AU121" s="254" t="s">
        <v>87</v>
      </c>
      <c r="AV121" s="13" t="s">
        <v>217</v>
      </c>
      <c r="AW121" s="13" t="s">
        <v>40</v>
      </c>
      <c r="AX121" s="13" t="s">
        <v>85</v>
      </c>
      <c r="AY121" s="254" t="s">
        <v>210</v>
      </c>
    </row>
    <row r="122" s="1" customFormat="1" ht="33.75" customHeight="1">
      <c r="B122" s="40"/>
      <c r="C122" s="218" t="s">
        <v>261</v>
      </c>
      <c r="D122" s="218" t="s">
        <v>213</v>
      </c>
      <c r="E122" s="219" t="s">
        <v>737</v>
      </c>
      <c r="F122" s="220" t="s">
        <v>738</v>
      </c>
      <c r="G122" s="221" t="s">
        <v>131</v>
      </c>
      <c r="H122" s="222">
        <v>44</v>
      </c>
      <c r="I122" s="223">
        <v>556</v>
      </c>
      <c r="J122" s="224">
        <f>ROUND(I122*H122,2)</f>
        <v>24464</v>
      </c>
      <c r="K122" s="220" t="s">
        <v>216</v>
      </c>
      <c r="L122" s="45"/>
      <c r="M122" s="225" t="s">
        <v>35</v>
      </c>
      <c r="N122" s="226" t="s">
        <v>52</v>
      </c>
      <c r="O122" s="81"/>
      <c r="P122" s="227">
        <f>O122*H122</f>
        <v>0</v>
      </c>
      <c r="Q122" s="227">
        <v>0</v>
      </c>
      <c r="R122" s="227">
        <f>Q122*H122</f>
        <v>0</v>
      </c>
      <c r="S122" s="227">
        <v>0</v>
      </c>
      <c r="T122" s="228">
        <f>S122*H122</f>
        <v>0</v>
      </c>
      <c r="AR122" s="18" t="s">
        <v>217</v>
      </c>
      <c r="AT122" s="18" t="s">
        <v>213</v>
      </c>
      <c r="AU122" s="18" t="s">
        <v>87</v>
      </c>
      <c r="AY122" s="18" t="s">
        <v>210</v>
      </c>
      <c r="BE122" s="229">
        <f>IF(N122="základní",J122,0)</f>
        <v>0</v>
      </c>
      <c r="BF122" s="229">
        <f>IF(N122="snížená",J122,0)</f>
        <v>0</v>
      </c>
      <c r="BG122" s="229">
        <f>IF(N122="zákl. přenesená",J122,0)</f>
        <v>24464</v>
      </c>
      <c r="BH122" s="229">
        <f>IF(N122="sníž. přenesená",J122,0)</f>
        <v>0</v>
      </c>
      <c r="BI122" s="229">
        <f>IF(N122="nulová",J122,0)</f>
        <v>0</v>
      </c>
      <c r="BJ122" s="18" t="s">
        <v>217</v>
      </c>
      <c r="BK122" s="229">
        <f>ROUND(I122*H122,2)</f>
        <v>24464</v>
      </c>
      <c r="BL122" s="18" t="s">
        <v>217</v>
      </c>
      <c r="BM122" s="18" t="s">
        <v>739</v>
      </c>
    </row>
    <row r="123" s="1" customFormat="1">
      <c r="B123" s="40"/>
      <c r="C123" s="41"/>
      <c r="D123" s="230" t="s">
        <v>219</v>
      </c>
      <c r="E123" s="41"/>
      <c r="F123" s="231" t="s">
        <v>740</v>
      </c>
      <c r="G123" s="41"/>
      <c r="H123" s="41"/>
      <c r="I123" s="145"/>
      <c r="J123" s="41"/>
      <c r="K123" s="41"/>
      <c r="L123" s="45"/>
      <c r="M123" s="232"/>
      <c r="N123" s="81"/>
      <c r="O123" s="81"/>
      <c r="P123" s="81"/>
      <c r="Q123" s="81"/>
      <c r="R123" s="81"/>
      <c r="S123" s="81"/>
      <c r="T123" s="82"/>
      <c r="AT123" s="18" t="s">
        <v>219</v>
      </c>
      <c r="AU123" s="18" t="s">
        <v>87</v>
      </c>
    </row>
    <row r="124" s="12" customFormat="1">
      <c r="B124" s="233"/>
      <c r="C124" s="234"/>
      <c r="D124" s="230" t="s">
        <v>221</v>
      </c>
      <c r="E124" s="235" t="s">
        <v>692</v>
      </c>
      <c r="F124" s="236" t="s">
        <v>741</v>
      </c>
      <c r="G124" s="234"/>
      <c r="H124" s="237">
        <v>44</v>
      </c>
      <c r="I124" s="238"/>
      <c r="J124" s="234"/>
      <c r="K124" s="234"/>
      <c r="L124" s="239"/>
      <c r="M124" s="240"/>
      <c r="N124" s="241"/>
      <c r="O124" s="241"/>
      <c r="P124" s="241"/>
      <c r="Q124" s="241"/>
      <c r="R124" s="241"/>
      <c r="S124" s="241"/>
      <c r="T124" s="242"/>
      <c r="AT124" s="243" t="s">
        <v>221</v>
      </c>
      <c r="AU124" s="243" t="s">
        <v>87</v>
      </c>
      <c r="AV124" s="12" t="s">
        <v>87</v>
      </c>
      <c r="AW124" s="12" t="s">
        <v>40</v>
      </c>
      <c r="AX124" s="12" t="s">
        <v>79</v>
      </c>
      <c r="AY124" s="243" t="s">
        <v>210</v>
      </c>
    </row>
    <row r="125" s="13" customFormat="1">
      <c r="B125" s="244"/>
      <c r="C125" s="245"/>
      <c r="D125" s="230" t="s">
        <v>221</v>
      </c>
      <c r="E125" s="246" t="s">
        <v>35</v>
      </c>
      <c r="F125" s="247" t="s">
        <v>225</v>
      </c>
      <c r="G125" s="245"/>
      <c r="H125" s="248">
        <v>44</v>
      </c>
      <c r="I125" s="249"/>
      <c r="J125" s="245"/>
      <c r="K125" s="245"/>
      <c r="L125" s="250"/>
      <c r="M125" s="251"/>
      <c r="N125" s="252"/>
      <c r="O125" s="252"/>
      <c r="P125" s="252"/>
      <c r="Q125" s="252"/>
      <c r="R125" s="252"/>
      <c r="S125" s="252"/>
      <c r="T125" s="253"/>
      <c r="AT125" s="254" t="s">
        <v>221</v>
      </c>
      <c r="AU125" s="254" t="s">
        <v>87</v>
      </c>
      <c r="AV125" s="13" t="s">
        <v>217</v>
      </c>
      <c r="AW125" s="13" t="s">
        <v>40</v>
      </c>
      <c r="AX125" s="13" t="s">
        <v>85</v>
      </c>
      <c r="AY125" s="254" t="s">
        <v>210</v>
      </c>
    </row>
    <row r="126" s="11" customFormat="1" ht="25.92" customHeight="1">
      <c r="B126" s="202"/>
      <c r="C126" s="203"/>
      <c r="D126" s="204" t="s">
        <v>78</v>
      </c>
      <c r="E126" s="205" t="s">
        <v>742</v>
      </c>
      <c r="F126" s="205" t="s">
        <v>106</v>
      </c>
      <c r="G126" s="203"/>
      <c r="H126" s="203"/>
      <c r="I126" s="206"/>
      <c r="J126" s="207">
        <f>BK126</f>
        <v>15079.75</v>
      </c>
      <c r="K126" s="203"/>
      <c r="L126" s="208"/>
      <c r="M126" s="209"/>
      <c r="N126" s="210"/>
      <c r="O126" s="210"/>
      <c r="P126" s="211">
        <f>SUM(P127:P137)</f>
        <v>0</v>
      </c>
      <c r="Q126" s="210"/>
      <c r="R126" s="211">
        <f>SUM(R127:R137)</f>
        <v>0</v>
      </c>
      <c r="S126" s="210"/>
      <c r="T126" s="212">
        <f>SUM(T127:T137)</f>
        <v>0</v>
      </c>
      <c r="AR126" s="213" t="s">
        <v>211</v>
      </c>
      <c r="AT126" s="214" t="s">
        <v>78</v>
      </c>
      <c r="AU126" s="214" t="s">
        <v>79</v>
      </c>
      <c r="AY126" s="213" t="s">
        <v>210</v>
      </c>
      <c r="BK126" s="215">
        <f>SUM(BK127:BK137)</f>
        <v>15079.75</v>
      </c>
    </row>
    <row r="127" s="1" customFormat="1" ht="22.5" customHeight="1">
      <c r="B127" s="40"/>
      <c r="C127" s="218" t="s">
        <v>269</v>
      </c>
      <c r="D127" s="218" t="s">
        <v>213</v>
      </c>
      <c r="E127" s="219" t="s">
        <v>743</v>
      </c>
      <c r="F127" s="220" t="s">
        <v>744</v>
      </c>
      <c r="G127" s="221" t="s">
        <v>745</v>
      </c>
      <c r="H127" s="289">
        <v>2500</v>
      </c>
      <c r="I127" s="223">
        <v>4</v>
      </c>
      <c r="J127" s="224">
        <f>ROUND(I127*H127,2)</f>
        <v>10000</v>
      </c>
      <c r="K127" s="220" t="s">
        <v>216</v>
      </c>
      <c r="L127" s="45"/>
      <c r="M127" s="225" t="s">
        <v>35</v>
      </c>
      <c r="N127" s="226" t="s">
        <v>52</v>
      </c>
      <c r="O127" s="81"/>
      <c r="P127" s="227">
        <f>O127*H127</f>
        <v>0</v>
      </c>
      <c r="Q127" s="227">
        <v>0</v>
      </c>
      <c r="R127" s="227">
        <f>Q127*H127</f>
        <v>0</v>
      </c>
      <c r="S127" s="227">
        <v>0</v>
      </c>
      <c r="T127" s="228">
        <f>S127*H127</f>
        <v>0</v>
      </c>
      <c r="AR127" s="18" t="s">
        <v>217</v>
      </c>
      <c r="AT127" s="18" t="s">
        <v>213</v>
      </c>
      <c r="AU127" s="18" t="s">
        <v>85</v>
      </c>
      <c r="AY127" s="18" t="s">
        <v>210</v>
      </c>
      <c r="BE127" s="229">
        <f>IF(N127="základní",J127,0)</f>
        <v>0</v>
      </c>
      <c r="BF127" s="229">
        <f>IF(N127="snížená",J127,0)</f>
        <v>0</v>
      </c>
      <c r="BG127" s="229">
        <f>IF(N127="zákl. přenesená",J127,0)</f>
        <v>10000</v>
      </c>
      <c r="BH127" s="229">
        <f>IF(N127="sníž. přenesená",J127,0)</f>
        <v>0</v>
      </c>
      <c r="BI127" s="229">
        <f>IF(N127="nulová",J127,0)</f>
        <v>0</v>
      </c>
      <c r="BJ127" s="18" t="s">
        <v>217</v>
      </c>
      <c r="BK127" s="229">
        <f>ROUND(I127*H127,2)</f>
        <v>10000</v>
      </c>
      <c r="BL127" s="18" t="s">
        <v>217</v>
      </c>
      <c r="BM127" s="18" t="s">
        <v>746</v>
      </c>
    </row>
    <row r="128" s="12" customFormat="1">
      <c r="B128" s="233"/>
      <c r="C128" s="234"/>
      <c r="D128" s="230" t="s">
        <v>221</v>
      </c>
      <c r="E128" s="235" t="s">
        <v>35</v>
      </c>
      <c r="F128" s="236" t="s">
        <v>747</v>
      </c>
      <c r="G128" s="234"/>
      <c r="H128" s="237">
        <v>1</v>
      </c>
      <c r="I128" s="238"/>
      <c r="J128" s="234"/>
      <c r="K128" s="234"/>
      <c r="L128" s="239"/>
      <c r="M128" s="240"/>
      <c r="N128" s="241"/>
      <c r="O128" s="241"/>
      <c r="P128" s="241"/>
      <c r="Q128" s="241"/>
      <c r="R128" s="241"/>
      <c r="S128" s="241"/>
      <c r="T128" s="242"/>
      <c r="AT128" s="243" t="s">
        <v>221</v>
      </c>
      <c r="AU128" s="243" t="s">
        <v>85</v>
      </c>
      <c r="AV128" s="12" t="s">
        <v>87</v>
      </c>
      <c r="AW128" s="12" t="s">
        <v>40</v>
      </c>
      <c r="AX128" s="12" t="s">
        <v>85</v>
      </c>
      <c r="AY128" s="243" t="s">
        <v>210</v>
      </c>
    </row>
    <row r="129" s="1" customFormat="1" ht="78.75" customHeight="1">
      <c r="B129" s="40"/>
      <c r="C129" s="218" t="s">
        <v>276</v>
      </c>
      <c r="D129" s="218" t="s">
        <v>213</v>
      </c>
      <c r="E129" s="219" t="s">
        <v>676</v>
      </c>
      <c r="F129" s="220" t="s">
        <v>677</v>
      </c>
      <c r="G129" s="221" t="s">
        <v>180</v>
      </c>
      <c r="H129" s="222">
        <v>6.7729999999999997</v>
      </c>
      <c r="I129" s="223">
        <v>526</v>
      </c>
      <c r="J129" s="224">
        <f>ROUND(I129*H129,2)</f>
        <v>3562.5999999999999</v>
      </c>
      <c r="K129" s="220" t="s">
        <v>35</v>
      </c>
      <c r="L129" s="45"/>
      <c r="M129" s="225" t="s">
        <v>35</v>
      </c>
      <c r="N129" s="226" t="s">
        <v>52</v>
      </c>
      <c r="O129" s="81"/>
      <c r="P129" s="227">
        <f>O129*H129</f>
        <v>0</v>
      </c>
      <c r="Q129" s="227">
        <v>0</v>
      </c>
      <c r="R129" s="227">
        <f>Q129*H129</f>
        <v>0</v>
      </c>
      <c r="S129" s="227">
        <v>0</v>
      </c>
      <c r="T129" s="228">
        <f>S129*H129</f>
        <v>0</v>
      </c>
      <c r="AR129" s="18" t="s">
        <v>217</v>
      </c>
      <c r="AT129" s="18" t="s">
        <v>213</v>
      </c>
      <c r="AU129" s="18" t="s">
        <v>85</v>
      </c>
      <c r="AY129" s="18" t="s">
        <v>210</v>
      </c>
      <c r="BE129" s="229">
        <f>IF(N129="základní",J129,0)</f>
        <v>0</v>
      </c>
      <c r="BF129" s="229">
        <f>IF(N129="snížená",J129,0)</f>
        <v>0</v>
      </c>
      <c r="BG129" s="229">
        <f>IF(N129="zákl. přenesená",J129,0)</f>
        <v>3562.5999999999999</v>
      </c>
      <c r="BH129" s="229">
        <f>IF(N129="sníž. přenesená",J129,0)</f>
        <v>0</v>
      </c>
      <c r="BI129" s="229">
        <f>IF(N129="nulová",J129,0)</f>
        <v>0</v>
      </c>
      <c r="BJ129" s="18" t="s">
        <v>217</v>
      </c>
      <c r="BK129" s="229">
        <f>ROUND(I129*H129,2)</f>
        <v>3562.5999999999999</v>
      </c>
      <c r="BL129" s="18" t="s">
        <v>217</v>
      </c>
      <c r="BM129" s="18" t="s">
        <v>748</v>
      </c>
    </row>
    <row r="130" s="1" customFormat="1">
      <c r="B130" s="40"/>
      <c r="C130" s="41"/>
      <c r="D130" s="230" t="s">
        <v>219</v>
      </c>
      <c r="E130" s="41"/>
      <c r="F130" s="231" t="s">
        <v>626</v>
      </c>
      <c r="G130" s="41"/>
      <c r="H130" s="41"/>
      <c r="I130" s="145"/>
      <c r="J130" s="41"/>
      <c r="K130" s="41"/>
      <c r="L130" s="45"/>
      <c r="M130" s="232"/>
      <c r="N130" s="81"/>
      <c r="O130" s="81"/>
      <c r="P130" s="81"/>
      <c r="Q130" s="81"/>
      <c r="R130" s="81"/>
      <c r="S130" s="81"/>
      <c r="T130" s="82"/>
      <c r="AT130" s="18" t="s">
        <v>219</v>
      </c>
      <c r="AU130" s="18" t="s">
        <v>85</v>
      </c>
    </row>
    <row r="131" s="1" customFormat="1">
      <c r="B131" s="40"/>
      <c r="C131" s="41"/>
      <c r="D131" s="230" t="s">
        <v>349</v>
      </c>
      <c r="E131" s="41"/>
      <c r="F131" s="231" t="s">
        <v>749</v>
      </c>
      <c r="G131" s="41"/>
      <c r="H131" s="41"/>
      <c r="I131" s="145"/>
      <c r="J131" s="41"/>
      <c r="K131" s="41"/>
      <c r="L131" s="45"/>
      <c r="M131" s="232"/>
      <c r="N131" s="81"/>
      <c r="O131" s="81"/>
      <c r="P131" s="81"/>
      <c r="Q131" s="81"/>
      <c r="R131" s="81"/>
      <c r="S131" s="81"/>
      <c r="T131" s="82"/>
      <c r="AT131" s="18" t="s">
        <v>349</v>
      </c>
      <c r="AU131" s="18" t="s">
        <v>85</v>
      </c>
    </row>
    <row r="132" s="12" customFormat="1">
      <c r="B132" s="233"/>
      <c r="C132" s="234"/>
      <c r="D132" s="230" t="s">
        <v>221</v>
      </c>
      <c r="E132" s="235" t="s">
        <v>35</v>
      </c>
      <c r="F132" s="236" t="s">
        <v>750</v>
      </c>
      <c r="G132" s="234"/>
      <c r="H132" s="237">
        <v>4</v>
      </c>
      <c r="I132" s="238"/>
      <c r="J132" s="234"/>
      <c r="K132" s="234"/>
      <c r="L132" s="239"/>
      <c r="M132" s="240"/>
      <c r="N132" s="241"/>
      <c r="O132" s="241"/>
      <c r="P132" s="241"/>
      <c r="Q132" s="241"/>
      <c r="R132" s="241"/>
      <c r="S132" s="241"/>
      <c r="T132" s="242"/>
      <c r="AT132" s="243" t="s">
        <v>221</v>
      </c>
      <c r="AU132" s="243" t="s">
        <v>85</v>
      </c>
      <c r="AV132" s="12" t="s">
        <v>87</v>
      </c>
      <c r="AW132" s="12" t="s">
        <v>40</v>
      </c>
      <c r="AX132" s="12" t="s">
        <v>79</v>
      </c>
      <c r="AY132" s="243" t="s">
        <v>210</v>
      </c>
    </row>
    <row r="133" s="12" customFormat="1">
      <c r="B133" s="233"/>
      <c r="C133" s="234"/>
      <c r="D133" s="230" t="s">
        <v>221</v>
      </c>
      <c r="E133" s="235" t="s">
        <v>35</v>
      </c>
      <c r="F133" s="236" t="s">
        <v>751</v>
      </c>
      <c r="G133" s="234"/>
      <c r="H133" s="237">
        <v>2.7730000000000001</v>
      </c>
      <c r="I133" s="238"/>
      <c r="J133" s="234"/>
      <c r="K133" s="234"/>
      <c r="L133" s="239"/>
      <c r="M133" s="240"/>
      <c r="N133" s="241"/>
      <c r="O133" s="241"/>
      <c r="P133" s="241"/>
      <c r="Q133" s="241"/>
      <c r="R133" s="241"/>
      <c r="S133" s="241"/>
      <c r="T133" s="242"/>
      <c r="AT133" s="243" t="s">
        <v>221</v>
      </c>
      <c r="AU133" s="243" t="s">
        <v>85</v>
      </c>
      <c r="AV133" s="12" t="s">
        <v>87</v>
      </c>
      <c r="AW133" s="12" t="s">
        <v>40</v>
      </c>
      <c r="AX133" s="12" t="s">
        <v>79</v>
      </c>
      <c r="AY133" s="243" t="s">
        <v>210</v>
      </c>
    </row>
    <row r="134" s="13" customFormat="1">
      <c r="B134" s="244"/>
      <c r="C134" s="245"/>
      <c r="D134" s="230" t="s">
        <v>221</v>
      </c>
      <c r="E134" s="246" t="s">
        <v>694</v>
      </c>
      <c r="F134" s="247" t="s">
        <v>225</v>
      </c>
      <c r="G134" s="245"/>
      <c r="H134" s="248">
        <v>6.7729999999999997</v>
      </c>
      <c r="I134" s="249"/>
      <c r="J134" s="245"/>
      <c r="K134" s="245"/>
      <c r="L134" s="250"/>
      <c r="M134" s="251"/>
      <c r="N134" s="252"/>
      <c r="O134" s="252"/>
      <c r="P134" s="252"/>
      <c r="Q134" s="252"/>
      <c r="R134" s="252"/>
      <c r="S134" s="252"/>
      <c r="T134" s="253"/>
      <c r="AT134" s="254" t="s">
        <v>221</v>
      </c>
      <c r="AU134" s="254" t="s">
        <v>85</v>
      </c>
      <c r="AV134" s="13" t="s">
        <v>217</v>
      </c>
      <c r="AW134" s="13" t="s">
        <v>40</v>
      </c>
      <c r="AX134" s="13" t="s">
        <v>85</v>
      </c>
      <c r="AY134" s="254" t="s">
        <v>210</v>
      </c>
    </row>
    <row r="135" s="1" customFormat="1" ht="33.75" customHeight="1">
      <c r="B135" s="40"/>
      <c r="C135" s="218" t="s">
        <v>282</v>
      </c>
      <c r="D135" s="218" t="s">
        <v>213</v>
      </c>
      <c r="E135" s="219" t="s">
        <v>680</v>
      </c>
      <c r="F135" s="220" t="s">
        <v>681</v>
      </c>
      <c r="G135" s="221" t="s">
        <v>180</v>
      </c>
      <c r="H135" s="222">
        <v>6.7729999999999997</v>
      </c>
      <c r="I135" s="223">
        <v>224</v>
      </c>
      <c r="J135" s="224">
        <f>ROUND(I135*H135,2)</f>
        <v>1517.1500000000001</v>
      </c>
      <c r="K135" s="220" t="s">
        <v>35</v>
      </c>
      <c r="L135" s="45"/>
      <c r="M135" s="225" t="s">
        <v>35</v>
      </c>
      <c r="N135" s="226" t="s">
        <v>52</v>
      </c>
      <c r="O135" s="81"/>
      <c r="P135" s="227">
        <f>O135*H135</f>
        <v>0</v>
      </c>
      <c r="Q135" s="227">
        <v>0</v>
      </c>
      <c r="R135" s="227">
        <f>Q135*H135</f>
        <v>0</v>
      </c>
      <c r="S135" s="227">
        <v>0</v>
      </c>
      <c r="T135" s="228">
        <f>S135*H135</f>
        <v>0</v>
      </c>
      <c r="AR135" s="18" t="s">
        <v>217</v>
      </c>
      <c r="AT135" s="18" t="s">
        <v>213</v>
      </c>
      <c r="AU135" s="18" t="s">
        <v>85</v>
      </c>
      <c r="AY135" s="18" t="s">
        <v>210</v>
      </c>
      <c r="BE135" s="229">
        <f>IF(N135="základní",J135,0)</f>
        <v>0</v>
      </c>
      <c r="BF135" s="229">
        <f>IF(N135="snížená",J135,0)</f>
        <v>0</v>
      </c>
      <c r="BG135" s="229">
        <f>IF(N135="zákl. přenesená",J135,0)</f>
        <v>1517.1500000000001</v>
      </c>
      <c r="BH135" s="229">
        <f>IF(N135="sníž. přenesená",J135,0)</f>
        <v>0</v>
      </c>
      <c r="BI135" s="229">
        <f>IF(N135="nulová",J135,0)</f>
        <v>0</v>
      </c>
      <c r="BJ135" s="18" t="s">
        <v>217</v>
      </c>
      <c r="BK135" s="229">
        <f>ROUND(I135*H135,2)</f>
        <v>1517.1500000000001</v>
      </c>
      <c r="BL135" s="18" t="s">
        <v>217</v>
      </c>
      <c r="BM135" s="18" t="s">
        <v>752</v>
      </c>
    </row>
    <row r="136" s="1" customFormat="1">
      <c r="B136" s="40"/>
      <c r="C136" s="41"/>
      <c r="D136" s="230" t="s">
        <v>219</v>
      </c>
      <c r="E136" s="41"/>
      <c r="F136" s="231" t="s">
        <v>661</v>
      </c>
      <c r="G136" s="41"/>
      <c r="H136" s="41"/>
      <c r="I136" s="145"/>
      <c r="J136" s="41"/>
      <c r="K136" s="41"/>
      <c r="L136" s="45"/>
      <c r="M136" s="232"/>
      <c r="N136" s="81"/>
      <c r="O136" s="81"/>
      <c r="P136" s="81"/>
      <c r="Q136" s="81"/>
      <c r="R136" s="81"/>
      <c r="S136" s="81"/>
      <c r="T136" s="82"/>
      <c r="AT136" s="18" t="s">
        <v>219</v>
      </c>
      <c r="AU136" s="18" t="s">
        <v>85</v>
      </c>
    </row>
    <row r="137" s="12" customFormat="1">
      <c r="B137" s="233"/>
      <c r="C137" s="234"/>
      <c r="D137" s="230" t="s">
        <v>221</v>
      </c>
      <c r="E137" s="235" t="s">
        <v>35</v>
      </c>
      <c r="F137" s="236" t="s">
        <v>694</v>
      </c>
      <c r="G137" s="234"/>
      <c r="H137" s="237">
        <v>6.7729999999999997</v>
      </c>
      <c r="I137" s="238"/>
      <c r="J137" s="234"/>
      <c r="K137" s="234"/>
      <c r="L137" s="239"/>
      <c r="M137" s="290"/>
      <c r="N137" s="291"/>
      <c r="O137" s="291"/>
      <c r="P137" s="291"/>
      <c r="Q137" s="291"/>
      <c r="R137" s="291"/>
      <c r="S137" s="291"/>
      <c r="T137" s="292"/>
      <c r="AT137" s="243" t="s">
        <v>221</v>
      </c>
      <c r="AU137" s="243" t="s">
        <v>85</v>
      </c>
      <c r="AV137" s="12" t="s">
        <v>87</v>
      </c>
      <c r="AW137" s="12" t="s">
        <v>40</v>
      </c>
      <c r="AX137" s="12" t="s">
        <v>85</v>
      </c>
      <c r="AY137" s="243" t="s">
        <v>210</v>
      </c>
    </row>
    <row r="138" s="1" customFormat="1" ht="6.96" customHeight="1">
      <c r="B138" s="59"/>
      <c r="C138" s="60"/>
      <c r="D138" s="60"/>
      <c r="E138" s="60"/>
      <c r="F138" s="60"/>
      <c r="G138" s="60"/>
      <c r="H138" s="60"/>
      <c r="I138" s="169"/>
      <c r="J138" s="60"/>
      <c r="K138" s="60"/>
      <c r="L138" s="45"/>
    </row>
  </sheetData>
  <sheetProtection sheet="1" autoFilter="0" formatColumns="0" formatRows="0" objects="1" scenarios="1" password="CC35"/>
  <autoFilter ref="C87:K137"/>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AT2" s="18" t="s">
        <v>101</v>
      </c>
    </row>
    <row r="3" ht="6.96" customHeight="1">
      <c r="B3" s="139"/>
      <c r="C3" s="140"/>
      <c r="D3" s="140"/>
      <c r="E3" s="140"/>
      <c r="F3" s="140"/>
      <c r="G3" s="140"/>
      <c r="H3" s="140"/>
      <c r="I3" s="141"/>
      <c r="J3" s="140"/>
      <c r="K3" s="140"/>
      <c r="L3" s="21"/>
      <c r="AT3" s="18" t="s">
        <v>87</v>
      </c>
    </row>
    <row r="4" ht="24.96" customHeight="1">
      <c r="B4" s="21"/>
      <c r="D4" s="142" t="s">
        <v>124</v>
      </c>
      <c r="L4" s="21"/>
      <c r="M4" s="25" t="s">
        <v>10</v>
      </c>
      <c r="AT4" s="18" t="s">
        <v>40</v>
      </c>
    </row>
    <row r="5" ht="6.96" customHeight="1">
      <c r="B5" s="21"/>
      <c r="L5" s="21"/>
    </row>
    <row r="6" ht="12" customHeight="1">
      <c r="B6" s="21"/>
      <c r="D6" s="143" t="s">
        <v>16</v>
      </c>
      <c r="L6" s="21"/>
    </row>
    <row r="7" ht="16.5" customHeight="1">
      <c r="B7" s="21"/>
      <c r="E7" s="144" t="str">
        <f>'Rekapitulace stavby'!K6</f>
        <v>Oprava kolejí a výhybek v žst. Litvínov</v>
      </c>
      <c r="F7" s="143"/>
      <c r="G7" s="143"/>
      <c r="H7" s="143"/>
      <c r="L7" s="21"/>
    </row>
    <row r="8" ht="12" customHeight="1">
      <c r="B8" s="21"/>
      <c r="D8" s="143" t="s">
        <v>140</v>
      </c>
      <c r="L8" s="21"/>
    </row>
    <row r="9" s="1" customFormat="1" ht="16.5" customHeight="1">
      <c r="B9" s="45"/>
      <c r="E9" s="144" t="s">
        <v>753</v>
      </c>
      <c r="F9" s="1"/>
      <c r="G9" s="1"/>
      <c r="H9" s="1"/>
      <c r="I9" s="145"/>
      <c r="L9" s="45"/>
    </row>
    <row r="10" s="1" customFormat="1" ht="12" customHeight="1">
      <c r="B10" s="45"/>
      <c r="D10" s="143" t="s">
        <v>149</v>
      </c>
      <c r="I10" s="145"/>
      <c r="L10" s="45"/>
    </row>
    <row r="11" s="1" customFormat="1" ht="36.96" customHeight="1">
      <c r="B11" s="45"/>
      <c r="E11" s="146" t="s">
        <v>754</v>
      </c>
      <c r="F11" s="1"/>
      <c r="G11" s="1"/>
      <c r="H11" s="1"/>
      <c r="I11" s="145"/>
      <c r="L11" s="45"/>
    </row>
    <row r="12" s="1" customFormat="1">
      <c r="B12" s="45"/>
      <c r="I12" s="145"/>
      <c r="L12" s="45"/>
    </row>
    <row r="13" s="1" customFormat="1" ht="12" customHeight="1">
      <c r="B13" s="45"/>
      <c r="D13" s="143" t="s">
        <v>18</v>
      </c>
      <c r="F13" s="18" t="s">
        <v>35</v>
      </c>
      <c r="I13" s="147" t="s">
        <v>20</v>
      </c>
      <c r="J13" s="18" t="s">
        <v>35</v>
      </c>
      <c r="L13" s="45"/>
    </row>
    <row r="14" s="1" customFormat="1" ht="12" customHeight="1">
      <c r="B14" s="45"/>
      <c r="D14" s="143" t="s">
        <v>22</v>
      </c>
      <c r="F14" s="18" t="s">
        <v>23</v>
      </c>
      <c r="I14" s="147" t="s">
        <v>24</v>
      </c>
      <c r="J14" s="148" t="str">
        <f>'Rekapitulace stavby'!AN8</f>
        <v>10. 5. 2019</v>
      </c>
      <c r="L14" s="45"/>
    </row>
    <row r="15" s="1" customFormat="1" ht="10.8" customHeight="1">
      <c r="B15" s="45"/>
      <c r="I15" s="145"/>
      <c r="L15" s="45"/>
    </row>
    <row r="16" s="1" customFormat="1" ht="12" customHeight="1">
      <c r="B16" s="45"/>
      <c r="D16" s="143" t="s">
        <v>30</v>
      </c>
      <c r="I16" s="147" t="s">
        <v>31</v>
      </c>
      <c r="J16" s="18" t="s">
        <v>32</v>
      </c>
      <c r="L16" s="45"/>
    </row>
    <row r="17" s="1" customFormat="1" ht="18" customHeight="1">
      <c r="B17" s="45"/>
      <c r="E17" s="18" t="s">
        <v>33</v>
      </c>
      <c r="I17" s="147" t="s">
        <v>34</v>
      </c>
      <c r="J17" s="18" t="s">
        <v>35</v>
      </c>
      <c r="L17" s="45"/>
    </row>
    <row r="18" s="1" customFormat="1" ht="6.96" customHeight="1">
      <c r="B18" s="45"/>
      <c r="I18" s="145"/>
      <c r="L18" s="45"/>
    </row>
    <row r="19" s="1" customFormat="1" ht="12" customHeight="1">
      <c r="B19" s="45"/>
      <c r="D19" s="143" t="s">
        <v>36</v>
      </c>
      <c r="I19" s="147" t="s">
        <v>31</v>
      </c>
      <c r="J19" s="34" t="str">
        <f>'Rekapitulace stavby'!AN13</f>
        <v>Vyplň údaj</v>
      </c>
      <c r="L19" s="45"/>
    </row>
    <row r="20" s="1" customFormat="1" ht="18" customHeight="1">
      <c r="B20" s="45"/>
      <c r="E20" s="34" t="str">
        <f>'Rekapitulace stavby'!E14</f>
        <v>Vyplň údaj</v>
      </c>
      <c r="F20" s="18"/>
      <c r="G20" s="18"/>
      <c r="H20" s="18"/>
      <c r="I20" s="147" t="s">
        <v>34</v>
      </c>
      <c r="J20" s="34" t="str">
        <f>'Rekapitulace stavby'!AN14</f>
        <v>Vyplň údaj</v>
      </c>
      <c r="L20" s="45"/>
    </row>
    <row r="21" s="1" customFormat="1" ht="6.96" customHeight="1">
      <c r="B21" s="45"/>
      <c r="I21" s="145"/>
      <c r="L21" s="45"/>
    </row>
    <row r="22" s="1" customFormat="1" ht="12" customHeight="1">
      <c r="B22" s="45"/>
      <c r="D22" s="143" t="s">
        <v>38</v>
      </c>
      <c r="I22" s="147" t="s">
        <v>31</v>
      </c>
      <c r="J22" s="18" t="str">
        <f>IF('Rekapitulace stavby'!AN16="","",'Rekapitulace stavby'!AN16)</f>
        <v/>
      </c>
      <c r="L22" s="45"/>
    </row>
    <row r="23" s="1" customFormat="1" ht="18" customHeight="1">
      <c r="B23" s="45"/>
      <c r="E23" s="18" t="str">
        <f>IF('Rekapitulace stavby'!E17="","",'Rekapitulace stavby'!E17)</f>
        <v xml:space="preserve"> </v>
      </c>
      <c r="I23" s="147" t="s">
        <v>34</v>
      </c>
      <c r="J23" s="18" t="str">
        <f>IF('Rekapitulace stavby'!AN17="","",'Rekapitulace stavby'!AN17)</f>
        <v/>
      </c>
      <c r="L23" s="45"/>
    </row>
    <row r="24" s="1" customFormat="1" ht="6.96" customHeight="1">
      <c r="B24" s="45"/>
      <c r="I24" s="145"/>
      <c r="L24" s="45"/>
    </row>
    <row r="25" s="1" customFormat="1" ht="12" customHeight="1">
      <c r="B25" s="45"/>
      <c r="D25" s="143" t="s">
        <v>41</v>
      </c>
      <c r="I25" s="147" t="s">
        <v>31</v>
      </c>
      <c r="J25" s="18" t="s">
        <v>35</v>
      </c>
      <c r="L25" s="45"/>
    </row>
    <row r="26" s="1" customFormat="1" ht="18" customHeight="1">
      <c r="B26" s="45"/>
      <c r="E26" s="18" t="s">
        <v>42</v>
      </c>
      <c r="I26" s="147" t="s">
        <v>34</v>
      </c>
      <c r="J26" s="18" t="s">
        <v>35</v>
      </c>
      <c r="L26" s="45"/>
    </row>
    <row r="27" s="1" customFormat="1" ht="6.96" customHeight="1">
      <c r="B27" s="45"/>
      <c r="I27" s="145"/>
      <c r="L27" s="45"/>
    </row>
    <row r="28" s="1" customFormat="1" ht="12" customHeight="1">
      <c r="B28" s="45"/>
      <c r="D28" s="143" t="s">
        <v>43</v>
      </c>
      <c r="I28" s="145"/>
      <c r="L28" s="45"/>
    </row>
    <row r="29" s="7" customFormat="1" ht="45" customHeight="1">
      <c r="B29" s="149"/>
      <c r="E29" s="150" t="s">
        <v>44</v>
      </c>
      <c r="F29" s="150"/>
      <c r="G29" s="150"/>
      <c r="H29" s="150"/>
      <c r="I29" s="151"/>
      <c r="L29" s="149"/>
    </row>
    <row r="30" s="1" customFormat="1" ht="6.96" customHeight="1">
      <c r="B30" s="45"/>
      <c r="I30" s="145"/>
      <c r="L30" s="45"/>
    </row>
    <row r="31" s="1" customFormat="1" ht="6.96" customHeight="1">
      <c r="B31" s="45"/>
      <c r="D31" s="73"/>
      <c r="E31" s="73"/>
      <c r="F31" s="73"/>
      <c r="G31" s="73"/>
      <c r="H31" s="73"/>
      <c r="I31" s="152"/>
      <c r="J31" s="73"/>
      <c r="K31" s="73"/>
      <c r="L31" s="45"/>
    </row>
    <row r="32" s="1" customFormat="1" ht="25.44" customHeight="1">
      <c r="B32" s="45"/>
      <c r="D32" s="153" t="s">
        <v>45</v>
      </c>
      <c r="I32" s="145"/>
      <c r="J32" s="154">
        <f>ROUND(J95, 2)</f>
        <v>1624316.4399999999</v>
      </c>
      <c r="L32" s="45"/>
    </row>
    <row r="33" s="1" customFormat="1" ht="6.96" customHeight="1">
      <c r="B33" s="45"/>
      <c r="D33" s="73"/>
      <c r="E33" s="73"/>
      <c r="F33" s="73"/>
      <c r="G33" s="73"/>
      <c r="H33" s="73"/>
      <c r="I33" s="152"/>
      <c r="J33" s="73"/>
      <c r="K33" s="73"/>
      <c r="L33" s="45"/>
    </row>
    <row r="34" s="1" customFormat="1" ht="14.4" customHeight="1">
      <c r="B34" s="45"/>
      <c r="F34" s="155" t="s">
        <v>47</v>
      </c>
      <c r="I34" s="156" t="s">
        <v>46</v>
      </c>
      <c r="J34" s="155" t="s">
        <v>48</v>
      </c>
      <c r="L34" s="45"/>
    </row>
    <row r="35" hidden="1" s="1" customFormat="1" ht="14.4" customHeight="1">
      <c r="B35" s="45"/>
      <c r="D35" s="143" t="s">
        <v>49</v>
      </c>
      <c r="E35" s="143" t="s">
        <v>50</v>
      </c>
      <c r="F35" s="157">
        <f>ROUND((SUM(BE95:BE268)),  2)</f>
        <v>0</v>
      </c>
      <c r="I35" s="158">
        <v>0.20999999999999999</v>
      </c>
      <c r="J35" s="157">
        <f>ROUND(((SUM(BE95:BE268))*I35),  2)</f>
        <v>0</v>
      </c>
      <c r="L35" s="45"/>
    </row>
    <row r="36" hidden="1" s="1" customFormat="1" ht="14.4" customHeight="1">
      <c r="B36" s="45"/>
      <c r="E36" s="143" t="s">
        <v>51</v>
      </c>
      <c r="F36" s="157">
        <f>ROUND((SUM(BF95:BF268)),  2)</f>
        <v>0</v>
      </c>
      <c r="I36" s="158">
        <v>0.14999999999999999</v>
      </c>
      <c r="J36" s="157">
        <f>ROUND(((SUM(BF95:BF268))*I36),  2)</f>
        <v>0</v>
      </c>
      <c r="L36" s="45"/>
    </row>
    <row r="37" s="1" customFormat="1" ht="14.4" customHeight="1">
      <c r="B37" s="45"/>
      <c r="D37" s="143" t="s">
        <v>49</v>
      </c>
      <c r="E37" s="143" t="s">
        <v>52</v>
      </c>
      <c r="F37" s="157">
        <f>ROUND((SUM(BG95:BG268)),  2)</f>
        <v>1624316.4399999999</v>
      </c>
      <c r="I37" s="158">
        <v>0.20999999999999999</v>
      </c>
      <c r="J37" s="157">
        <f>0</f>
        <v>0</v>
      </c>
      <c r="L37" s="45"/>
    </row>
    <row r="38" s="1" customFormat="1" ht="14.4" customHeight="1">
      <c r="B38" s="45"/>
      <c r="E38" s="143" t="s">
        <v>53</v>
      </c>
      <c r="F38" s="157">
        <f>ROUND((SUM(BH95:BH268)),  2)</f>
        <v>0</v>
      </c>
      <c r="I38" s="158">
        <v>0.14999999999999999</v>
      </c>
      <c r="J38" s="157">
        <f>0</f>
        <v>0</v>
      </c>
      <c r="L38" s="45"/>
    </row>
    <row r="39" hidden="1" s="1" customFormat="1" ht="14.4" customHeight="1">
      <c r="B39" s="45"/>
      <c r="E39" s="143" t="s">
        <v>54</v>
      </c>
      <c r="F39" s="157">
        <f>ROUND((SUM(BI95:BI268)),  2)</f>
        <v>0</v>
      </c>
      <c r="I39" s="158">
        <v>0</v>
      </c>
      <c r="J39" s="157">
        <f>0</f>
        <v>0</v>
      </c>
      <c r="L39" s="45"/>
    </row>
    <row r="40" s="1" customFormat="1" ht="6.96" customHeight="1">
      <c r="B40" s="45"/>
      <c r="I40" s="145"/>
      <c r="L40" s="45"/>
    </row>
    <row r="41" s="1" customFormat="1" ht="25.44" customHeight="1">
      <c r="B41" s="45"/>
      <c r="C41" s="159"/>
      <c r="D41" s="160" t="s">
        <v>55</v>
      </c>
      <c r="E41" s="161"/>
      <c r="F41" s="161"/>
      <c r="G41" s="162" t="s">
        <v>56</v>
      </c>
      <c r="H41" s="163" t="s">
        <v>57</v>
      </c>
      <c r="I41" s="164"/>
      <c r="J41" s="165">
        <f>SUM(J32:J39)</f>
        <v>1624316.4399999999</v>
      </c>
      <c r="K41" s="166"/>
      <c r="L41" s="45"/>
    </row>
    <row r="42" s="1" customFormat="1" ht="14.4" customHeight="1">
      <c r="B42" s="167"/>
      <c r="C42" s="168"/>
      <c r="D42" s="168"/>
      <c r="E42" s="168"/>
      <c r="F42" s="168"/>
      <c r="G42" s="168"/>
      <c r="H42" s="168"/>
      <c r="I42" s="169"/>
      <c r="J42" s="168"/>
      <c r="K42" s="168"/>
      <c r="L42" s="45"/>
    </row>
    <row r="46" s="1" customFormat="1" ht="6.96" customHeight="1">
      <c r="B46" s="170"/>
      <c r="C46" s="171"/>
      <c r="D46" s="171"/>
      <c r="E46" s="171"/>
      <c r="F46" s="171"/>
      <c r="G46" s="171"/>
      <c r="H46" s="171"/>
      <c r="I46" s="172"/>
      <c r="J46" s="171"/>
      <c r="K46" s="171"/>
      <c r="L46" s="45"/>
    </row>
    <row r="47" s="1" customFormat="1" ht="24.96" customHeight="1">
      <c r="B47" s="40"/>
      <c r="C47" s="24" t="s">
        <v>188</v>
      </c>
      <c r="D47" s="41"/>
      <c r="E47" s="41"/>
      <c r="F47" s="41"/>
      <c r="G47" s="41"/>
      <c r="H47" s="41"/>
      <c r="I47" s="145"/>
      <c r="J47" s="41"/>
      <c r="K47" s="41"/>
      <c r="L47" s="45"/>
    </row>
    <row r="48" s="1" customFormat="1" ht="6.96" customHeight="1">
      <c r="B48" s="40"/>
      <c r="C48" s="41"/>
      <c r="D48" s="41"/>
      <c r="E48" s="41"/>
      <c r="F48" s="41"/>
      <c r="G48" s="41"/>
      <c r="H48" s="41"/>
      <c r="I48" s="145"/>
      <c r="J48" s="41"/>
      <c r="K48" s="41"/>
      <c r="L48" s="45"/>
    </row>
    <row r="49" s="1" customFormat="1" ht="12" customHeight="1">
      <c r="B49" s="40"/>
      <c r="C49" s="33" t="s">
        <v>16</v>
      </c>
      <c r="D49" s="41"/>
      <c r="E49" s="41"/>
      <c r="F49" s="41"/>
      <c r="G49" s="41"/>
      <c r="H49" s="41"/>
      <c r="I49" s="145"/>
      <c r="J49" s="41"/>
      <c r="K49" s="41"/>
      <c r="L49" s="45"/>
    </row>
    <row r="50" s="1" customFormat="1" ht="16.5" customHeight="1">
      <c r="B50" s="40"/>
      <c r="C50" s="41"/>
      <c r="D50" s="41"/>
      <c r="E50" s="173" t="str">
        <f>E7</f>
        <v>Oprava kolejí a výhybek v žst. Litvínov</v>
      </c>
      <c r="F50" s="33"/>
      <c r="G50" s="33"/>
      <c r="H50" s="33"/>
      <c r="I50" s="145"/>
      <c r="J50" s="41"/>
      <c r="K50" s="41"/>
      <c r="L50" s="45"/>
    </row>
    <row r="51" ht="12" customHeight="1">
      <c r="B51" s="22"/>
      <c r="C51" s="33" t="s">
        <v>140</v>
      </c>
      <c r="D51" s="23"/>
      <c r="E51" s="23"/>
      <c r="F51" s="23"/>
      <c r="G51" s="23"/>
      <c r="H51" s="23"/>
      <c r="I51" s="137"/>
      <c r="J51" s="23"/>
      <c r="K51" s="23"/>
      <c r="L51" s="21"/>
    </row>
    <row r="52" s="1" customFormat="1" ht="16.5" customHeight="1">
      <c r="B52" s="40"/>
      <c r="C52" s="41"/>
      <c r="D52" s="41"/>
      <c r="E52" s="173" t="s">
        <v>753</v>
      </c>
      <c r="F52" s="41"/>
      <c r="G52" s="41"/>
      <c r="H52" s="41"/>
      <c r="I52" s="145"/>
      <c r="J52" s="41"/>
      <c r="K52" s="41"/>
      <c r="L52" s="45"/>
    </row>
    <row r="53" s="1" customFormat="1" ht="12" customHeight="1">
      <c r="B53" s="40"/>
      <c r="C53" s="33" t="s">
        <v>149</v>
      </c>
      <c r="D53" s="41"/>
      <c r="E53" s="41"/>
      <c r="F53" s="41"/>
      <c r="G53" s="41"/>
      <c r="H53" s="41"/>
      <c r="I53" s="145"/>
      <c r="J53" s="41"/>
      <c r="K53" s="41"/>
      <c r="L53" s="45"/>
    </row>
    <row r="54" s="1" customFormat="1" ht="16.5" customHeight="1">
      <c r="B54" s="40"/>
      <c r="C54" s="41"/>
      <c r="D54" s="41"/>
      <c r="E54" s="66" t="str">
        <f>E11</f>
        <v>Č21 - ZRN - km 55,600</v>
      </c>
      <c r="F54" s="41"/>
      <c r="G54" s="41"/>
      <c r="H54" s="41"/>
      <c r="I54" s="145"/>
      <c r="J54" s="41"/>
      <c r="K54" s="41"/>
      <c r="L54" s="45"/>
    </row>
    <row r="55" s="1" customFormat="1" ht="6.96" customHeight="1">
      <c r="B55" s="40"/>
      <c r="C55" s="41"/>
      <c r="D55" s="41"/>
      <c r="E55" s="41"/>
      <c r="F55" s="41"/>
      <c r="G55" s="41"/>
      <c r="H55" s="41"/>
      <c r="I55" s="145"/>
      <c r="J55" s="41"/>
      <c r="K55" s="41"/>
      <c r="L55" s="45"/>
    </row>
    <row r="56" s="1" customFormat="1" ht="12" customHeight="1">
      <c r="B56" s="40"/>
      <c r="C56" s="33" t="s">
        <v>22</v>
      </c>
      <c r="D56" s="41"/>
      <c r="E56" s="41"/>
      <c r="F56" s="28" t="str">
        <f>F14</f>
        <v>žst. Litvínov</v>
      </c>
      <c r="G56" s="41"/>
      <c r="H56" s="41"/>
      <c r="I56" s="147" t="s">
        <v>24</v>
      </c>
      <c r="J56" s="69" t="str">
        <f>IF(J14="","",J14)</f>
        <v>10. 5. 2019</v>
      </c>
      <c r="K56" s="41"/>
      <c r="L56" s="45"/>
    </row>
    <row r="57" s="1" customFormat="1" ht="6.96" customHeight="1">
      <c r="B57" s="40"/>
      <c r="C57" s="41"/>
      <c r="D57" s="41"/>
      <c r="E57" s="41"/>
      <c r="F57" s="41"/>
      <c r="G57" s="41"/>
      <c r="H57" s="41"/>
      <c r="I57" s="145"/>
      <c r="J57" s="41"/>
      <c r="K57" s="41"/>
      <c r="L57" s="45"/>
    </row>
    <row r="58" s="1" customFormat="1" ht="13.65" customHeight="1">
      <c r="B58" s="40"/>
      <c r="C58" s="33" t="s">
        <v>30</v>
      </c>
      <c r="D58" s="41"/>
      <c r="E58" s="41"/>
      <c r="F58" s="28" t="str">
        <f>E17</f>
        <v>SŽDC s.o., OŘ UNL, ST Most</v>
      </c>
      <c r="G58" s="41"/>
      <c r="H58" s="41"/>
      <c r="I58" s="147" t="s">
        <v>38</v>
      </c>
      <c r="J58" s="38" t="str">
        <f>E23</f>
        <v xml:space="preserve"> </v>
      </c>
      <c r="K58" s="41"/>
      <c r="L58" s="45"/>
    </row>
    <row r="59" s="1" customFormat="1" ht="38.55" customHeight="1">
      <c r="B59" s="40"/>
      <c r="C59" s="33" t="s">
        <v>36</v>
      </c>
      <c r="D59" s="41"/>
      <c r="E59" s="41"/>
      <c r="F59" s="28" t="str">
        <f>IF(E20="","",E20)</f>
        <v>Vyplň údaj</v>
      </c>
      <c r="G59" s="41"/>
      <c r="H59" s="41"/>
      <c r="I59" s="147" t="s">
        <v>41</v>
      </c>
      <c r="J59" s="38" t="str">
        <f>E26</f>
        <v>Ing. Horák Jiří, horak@szdc.cz, +420 602155923</v>
      </c>
      <c r="K59" s="41"/>
      <c r="L59" s="45"/>
    </row>
    <row r="60" s="1" customFormat="1" ht="10.32" customHeight="1">
      <c r="B60" s="40"/>
      <c r="C60" s="41"/>
      <c r="D60" s="41"/>
      <c r="E60" s="41"/>
      <c r="F60" s="41"/>
      <c r="G60" s="41"/>
      <c r="H60" s="41"/>
      <c r="I60" s="145"/>
      <c r="J60" s="41"/>
      <c r="K60" s="41"/>
      <c r="L60" s="45"/>
    </row>
    <row r="61" s="1" customFormat="1" ht="29.28" customHeight="1">
      <c r="B61" s="40"/>
      <c r="C61" s="174" t="s">
        <v>189</v>
      </c>
      <c r="D61" s="175"/>
      <c r="E61" s="175"/>
      <c r="F61" s="175"/>
      <c r="G61" s="175"/>
      <c r="H61" s="175"/>
      <c r="I61" s="176"/>
      <c r="J61" s="177" t="s">
        <v>190</v>
      </c>
      <c r="K61" s="175"/>
      <c r="L61" s="45"/>
    </row>
    <row r="62" s="1" customFormat="1" ht="10.32" customHeight="1">
      <c r="B62" s="40"/>
      <c r="C62" s="41"/>
      <c r="D62" s="41"/>
      <c r="E62" s="41"/>
      <c r="F62" s="41"/>
      <c r="G62" s="41"/>
      <c r="H62" s="41"/>
      <c r="I62" s="145"/>
      <c r="J62" s="41"/>
      <c r="K62" s="41"/>
      <c r="L62" s="45"/>
    </row>
    <row r="63" s="1" customFormat="1" ht="22.8" customHeight="1">
      <c r="B63" s="40"/>
      <c r="C63" s="178" t="s">
        <v>77</v>
      </c>
      <c r="D63" s="41"/>
      <c r="E63" s="41"/>
      <c r="F63" s="41"/>
      <c r="G63" s="41"/>
      <c r="H63" s="41"/>
      <c r="I63" s="145"/>
      <c r="J63" s="99">
        <f>J95</f>
        <v>1624316.4399999999</v>
      </c>
      <c r="K63" s="41"/>
      <c r="L63" s="45"/>
      <c r="AU63" s="18" t="s">
        <v>191</v>
      </c>
    </row>
    <row r="64" s="8" customFormat="1" ht="24.96" customHeight="1">
      <c r="B64" s="179"/>
      <c r="C64" s="180"/>
      <c r="D64" s="181" t="s">
        <v>192</v>
      </c>
      <c r="E64" s="182"/>
      <c r="F64" s="182"/>
      <c r="G64" s="182"/>
      <c r="H64" s="182"/>
      <c r="I64" s="183"/>
      <c r="J64" s="184">
        <f>J96</f>
        <v>1106967.52</v>
      </c>
      <c r="K64" s="180"/>
      <c r="L64" s="185"/>
    </row>
    <row r="65" s="9" customFormat="1" ht="19.92" customHeight="1">
      <c r="B65" s="186"/>
      <c r="C65" s="123"/>
      <c r="D65" s="187" t="s">
        <v>755</v>
      </c>
      <c r="E65" s="188"/>
      <c r="F65" s="188"/>
      <c r="G65" s="188"/>
      <c r="H65" s="188"/>
      <c r="I65" s="189"/>
      <c r="J65" s="190">
        <f>J97</f>
        <v>163991.5</v>
      </c>
      <c r="K65" s="123"/>
      <c r="L65" s="191"/>
    </row>
    <row r="66" s="9" customFormat="1" ht="19.92" customHeight="1">
      <c r="B66" s="186"/>
      <c r="C66" s="123"/>
      <c r="D66" s="187" t="s">
        <v>756</v>
      </c>
      <c r="E66" s="188"/>
      <c r="F66" s="188"/>
      <c r="G66" s="188"/>
      <c r="H66" s="188"/>
      <c r="I66" s="189"/>
      <c r="J66" s="190">
        <f>J157</f>
        <v>72182.75</v>
      </c>
      <c r="K66" s="123"/>
      <c r="L66" s="191"/>
    </row>
    <row r="67" s="9" customFormat="1" ht="19.92" customHeight="1">
      <c r="B67" s="186"/>
      <c r="C67" s="123"/>
      <c r="D67" s="187" t="s">
        <v>757</v>
      </c>
      <c r="E67" s="188"/>
      <c r="F67" s="188"/>
      <c r="G67" s="188"/>
      <c r="H67" s="188"/>
      <c r="I67" s="189"/>
      <c r="J67" s="190">
        <f>J174</f>
        <v>3316.5</v>
      </c>
      <c r="K67" s="123"/>
      <c r="L67" s="191"/>
    </row>
    <row r="68" s="9" customFormat="1" ht="19.92" customHeight="1">
      <c r="B68" s="186"/>
      <c r="C68" s="123"/>
      <c r="D68" s="187" t="s">
        <v>758</v>
      </c>
      <c r="E68" s="188"/>
      <c r="F68" s="188"/>
      <c r="G68" s="188"/>
      <c r="H68" s="188"/>
      <c r="I68" s="189"/>
      <c r="J68" s="190">
        <f>J179</f>
        <v>272793.05000000005</v>
      </c>
      <c r="K68" s="123"/>
      <c r="L68" s="191"/>
    </row>
    <row r="69" s="9" customFormat="1" ht="19.92" customHeight="1">
      <c r="B69" s="186"/>
      <c r="C69" s="123"/>
      <c r="D69" s="187" t="s">
        <v>759</v>
      </c>
      <c r="E69" s="188"/>
      <c r="F69" s="188"/>
      <c r="G69" s="188"/>
      <c r="H69" s="188"/>
      <c r="I69" s="189"/>
      <c r="J69" s="190">
        <f>J200</f>
        <v>489284.64000000001</v>
      </c>
      <c r="K69" s="123"/>
      <c r="L69" s="191"/>
    </row>
    <row r="70" s="9" customFormat="1" ht="19.92" customHeight="1">
      <c r="B70" s="186"/>
      <c r="C70" s="123"/>
      <c r="D70" s="187" t="s">
        <v>760</v>
      </c>
      <c r="E70" s="188"/>
      <c r="F70" s="188"/>
      <c r="G70" s="188"/>
      <c r="H70" s="188"/>
      <c r="I70" s="189"/>
      <c r="J70" s="190">
        <f>J235</f>
        <v>34204.380000000005</v>
      </c>
      <c r="K70" s="123"/>
      <c r="L70" s="191"/>
    </row>
    <row r="71" s="9" customFormat="1" ht="19.92" customHeight="1">
      <c r="B71" s="186"/>
      <c r="C71" s="123"/>
      <c r="D71" s="187" t="s">
        <v>761</v>
      </c>
      <c r="E71" s="188"/>
      <c r="F71" s="188"/>
      <c r="G71" s="188"/>
      <c r="H71" s="188"/>
      <c r="I71" s="189"/>
      <c r="J71" s="190">
        <f>J252</f>
        <v>71194.699999999997</v>
      </c>
      <c r="K71" s="123"/>
      <c r="L71" s="191"/>
    </row>
    <row r="72" s="8" customFormat="1" ht="24.96" customHeight="1">
      <c r="B72" s="179"/>
      <c r="C72" s="180"/>
      <c r="D72" s="181" t="s">
        <v>762</v>
      </c>
      <c r="E72" s="182"/>
      <c r="F72" s="182"/>
      <c r="G72" s="182"/>
      <c r="H72" s="182"/>
      <c r="I72" s="183"/>
      <c r="J72" s="184">
        <f>J256</f>
        <v>517348.91999999998</v>
      </c>
      <c r="K72" s="180"/>
      <c r="L72" s="185"/>
    </row>
    <row r="73" s="9" customFormat="1" ht="19.92" customHeight="1">
      <c r="B73" s="186"/>
      <c r="C73" s="123"/>
      <c r="D73" s="187" t="s">
        <v>763</v>
      </c>
      <c r="E73" s="188"/>
      <c r="F73" s="188"/>
      <c r="G73" s="188"/>
      <c r="H73" s="188"/>
      <c r="I73" s="189"/>
      <c r="J73" s="190">
        <f>J257</f>
        <v>517348.91999999998</v>
      </c>
      <c r="K73" s="123"/>
      <c r="L73" s="191"/>
    </row>
    <row r="74" s="1" customFormat="1" ht="21.84" customHeight="1">
      <c r="B74" s="40"/>
      <c r="C74" s="41"/>
      <c r="D74" s="41"/>
      <c r="E74" s="41"/>
      <c r="F74" s="41"/>
      <c r="G74" s="41"/>
      <c r="H74" s="41"/>
      <c r="I74" s="145"/>
      <c r="J74" s="41"/>
      <c r="K74" s="41"/>
      <c r="L74" s="45"/>
    </row>
    <row r="75" s="1" customFormat="1" ht="6.96" customHeight="1">
      <c r="B75" s="59"/>
      <c r="C75" s="60"/>
      <c r="D75" s="60"/>
      <c r="E75" s="60"/>
      <c r="F75" s="60"/>
      <c r="G75" s="60"/>
      <c r="H75" s="60"/>
      <c r="I75" s="169"/>
      <c r="J75" s="60"/>
      <c r="K75" s="60"/>
      <c r="L75" s="45"/>
    </row>
    <row r="79" s="1" customFormat="1" ht="6.96" customHeight="1">
      <c r="B79" s="61"/>
      <c r="C79" s="62"/>
      <c r="D79" s="62"/>
      <c r="E79" s="62"/>
      <c r="F79" s="62"/>
      <c r="G79" s="62"/>
      <c r="H79" s="62"/>
      <c r="I79" s="172"/>
      <c r="J79" s="62"/>
      <c r="K79" s="62"/>
      <c r="L79" s="45"/>
    </row>
    <row r="80" s="1" customFormat="1" ht="24.96" customHeight="1">
      <c r="B80" s="40"/>
      <c r="C80" s="24" t="s">
        <v>195</v>
      </c>
      <c r="D80" s="41"/>
      <c r="E80" s="41"/>
      <c r="F80" s="41"/>
      <c r="G80" s="41"/>
      <c r="H80" s="41"/>
      <c r="I80" s="145"/>
      <c r="J80" s="41"/>
      <c r="K80" s="41"/>
      <c r="L80" s="45"/>
    </row>
    <row r="81" s="1" customFormat="1" ht="6.96" customHeight="1">
      <c r="B81" s="40"/>
      <c r="C81" s="41"/>
      <c r="D81" s="41"/>
      <c r="E81" s="41"/>
      <c r="F81" s="41"/>
      <c r="G81" s="41"/>
      <c r="H81" s="41"/>
      <c r="I81" s="145"/>
      <c r="J81" s="41"/>
      <c r="K81" s="41"/>
      <c r="L81" s="45"/>
    </row>
    <row r="82" s="1" customFormat="1" ht="12" customHeight="1">
      <c r="B82" s="40"/>
      <c r="C82" s="33" t="s">
        <v>16</v>
      </c>
      <c r="D82" s="41"/>
      <c r="E82" s="41"/>
      <c r="F82" s="41"/>
      <c r="G82" s="41"/>
      <c r="H82" s="41"/>
      <c r="I82" s="145"/>
      <c r="J82" s="41"/>
      <c r="K82" s="41"/>
      <c r="L82" s="45"/>
    </row>
    <row r="83" s="1" customFormat="1" ht="16.5" customHeight="1">
      <c r="B83" s="40"/>
      <c r="C83" s="41"/>
      <c r="D83" s="41"/>
      <c r="E83" s="173" t="str">
        <f>E7</f>
        <v>Oprava kolejí a výhybek v žst. Litvínov</v>
      </c>
      <c r="F83" s="33"/>
      <c r="G83" s="33"/>
      <c r="H83" s="33"/>
      <c r="I83" s="145"/>
      <c r="J83" s="41"/>
      <c r="K83" s="41"/>
      <c r="L83" s="45"/>
    </row>
    <row r="84" ht="12" customHeight="1">
      <c r="B84" s="22"/>
      <c r="C84" s="33" t="s">
        <v>140</v>
      </c>
      <c r="D84" s="23"/>
      <c r="E84" s="23"/>
      <c r="F84" s="23"/>
      <c r="G84" s="23"/>
      <c r="H84" s="23"/>
      <c r="I84" s="137"/>
      <c r="J84" s="23"/>
      <c r="K84" s="23"/>
      <c r="L84" s="21"/>
    </row>
    <row r="85" s="1" customFormat="1" ht="16.5" customHeight="1">
      <c r="B85" s="40"/>
      <c r="C85" s="41"/>
      <c r="D85" s="41"/>
      <c r="E85" s="173" t="s">
        <v>753</v>
      </c>
      <c r="F85" s="41"/>
      <c r="G85" s="41"/>
      <c r="H85" s="41"/>
      <c r="I85" s="145"/>
      <c r="J85" s="41"/>
      <c r="K85" s="41"/>
      <c r="L85" s="45"/>
    </row>
    <row r="86" s="1" customFormat="1" ht="12" customHeight="1">
      <c r="B86" s="40"/>
      <c r="C86" s="33" t="s">
        <v>149</v>
      </c>
      <c r="D86" s="41"/>
      <c r="E86" s="41"/>
      <c r="F86" s="41"/>
      <c r="G86" s="41"/>
      <c r="H86" s="41"/>
      <c r="I86" s="145"/>
      <c r="J86" s="41"/>
      <c r="K86" s="41"/>
      <c r="L86" s="45"/>
    </row>
    <row r="87" s="1" customFormat="1" ht="16.5" customHeight="1">
      <c r="B87" s="40"/>
      <c r="C87" s="41"/>
      <c r="D87" s="41"/>
      <c r="E87" s="66" t="str">
        <f>E11</f>
        <v>Č21 - ZRN - km 55,600</v>
      </c>
      <c r="F87" s="41"/>
      <c r="G87" s="41"/>
      <c r="H87" s="41"/>
      <c r="I87" s="145"/>
      <c r="J87" s="41"/>
      <c r="K87" s="41"/>
      <c r="L87" s="45"/>
    </row>
    <row r="88" s="1" customFormat="1" ht="6.96" customHeight="1">
      <c r="B88" s="40"/>
      <c r="C88" s="41"/>
      <c r="D88" s="41"/>
      <c r="E88" s="41"/>
      <c r="F88" s="41"/>
      <c r="G88" s="41"/>
      <c r="H88" s="41"/>
      <c r="I88" s="145"/>
      <c r="J88" s="41"/>
      <c r="K88" s="41"/>
      <c r="L88" s="45"/>
    </row>
    <row r="89" s="1" customFormat="1" ht="12" customHeight="1">
      <c r="B89" s="40"/>
      <c r="C89" s="33" t="s">
        <v>22</v>
      </c>
      <c r="D89" s="41"/>
      <c r="E89" s="41"/>
      <c r="F89" s="28" t="str">
        <f>F14</f>
        <v>žst. Litvínov</v>
      </c>
      <c r="G89" s="41"/>
      <c r="H89" s="41"/>
      <c r="I89" s="147" t="s">
        <v>24</v>
      </c>
      <c r="J89" s="69" t="str">
        <f>IF(J14="","",J14)</f>
        <v>10. 5. 2019</v>
      </c>
      <c r="K89" s="41"/>
      <c r="L89" s="45"/>
    </row>
    <row r="90" s="1" customFormat="1" ht="6.96" customHeight="1">
      <c r="B90" s="40"/>
      <c r="C90" s="41"/>
      <c r="D90" s="41"/>
      <c r="E90" s="41"/>
      <c r="F90" s="41"/>
      <c r="G90" s="41"/>
      <c r="H90" s="41"/>
      <c r="I90" s="145"/>
      <c r="J90" s="41"/>
      <c r="K90" s="41"/>
      <c r="L90" s="45"/>
    </row>
    <row r="91" s="1" customFormat="1" ht="13.65" customHeight="1">
      <c r="B91" s="40"/>
      <c r="C91" s="33" t="s">
        <v>30</v>
      </c>
      <c r="D91" s="41"/>
      <c r="E91" s="41"/>
      <c r="F91" s="28" t="str">
        <f>E17</f>
        <v>SŽDC s.o., OŘ UNL, ST Most</v>
      </c>
      <c r="G91" s="41"/>
      <c r="H91" s="41"/>
      <c r="I91" s="147" t="s">
        <v>38</v>
      </c>
      <c r="J91" s="38" t="str">
        <f>E23</f>
        <v xml:space="preserve"> </v>
      </c>
      <c r="K91" s="41"/>
      <c r="L91" s="45"/>
    </row>
    <row r="92" s="1" customFormat="1" ht="38.55" customHeight="1">
      <c r="B92" s="40"/>
      <c r="C92" s="33" t="s">
        <v>36</v>
      </c>
      <c r="D92" s="41"/>
      <c r="E92" s="41"/>
      <c r="F92" s="28" t="str">
        <f>IF(E20="","",E20)</f>
        <v>Vyplň údaj</v>
      </c>
      <c r="G92" s="41"/>
      <c r="H92" s="41"/>
      <c r="I92" s="147" t="s">
        <v>41</v>
      </c>
      <c r="J92" s="38" t="str">
        <f>E26</f>
        <v>Ing. Horák Jiří, horak@szdc.cz, +420 602155923</v>
      </c>
      <c r="K92" s="41"/>
      <c r="L92" s="45"/>
    </row>
    <row r="93" s="1" customFormat="1" ht="10.32" customHeight="1">
      <c r="B93" s="40"/>
      <c r="C93" s="41"/>
      <c r="D93" s="41"/>
      <c r="E93" s="41"/>
      <c r="F93" s="41"/>
      <c r="G93" s="41"/>
      <c r="H93" s="41"/>
      <c r="I93" s="145"/>
      <c r="J93" s="41"/>
      <c r="K93" s="41"/>
      <c r="L93" s="45"/>
    </row>
    <row r="94" s="10" customFormat="1" ht="29.28" customHeight="1">
      <c r="B94" s="192"/>
      <c r="C94" s="193" t="s">
        <v>196</v>
      </c>
      <c r="D94" s="194" t="s">
        <v>64</v>
      </c>
      <c r="E94" s="194" t="s">
        <v>60</v>
      </c>
      <c r="F94" s="194" t="s">
        <v>61</v>
      </c>
      <c r="G94" s="194" t="s">
        <v>197</v>
      </c>
      <c r="H94" s="194" t="s">
        <v>198</v>
      </c>
      <c r="I94" s="195" t="s">
        <v>199</v>
      </c>
      <c r="J94" s="194" t="s">
        <v>190</v>
      </c>
      <c r="K94" s="196" t="s">
        <v>200</v>
      </c>
      <c r="L94" s="197"/>
      <c r="M94" s="89" t="s">
        <v>35</v>
      </c>
      <c r="N94" s="90" t="s">
        <v>49</v>
      </c>
      <c r="O94" s="90" t="s">
        <v>201</v>
      </c>
      <c r="P94" s="90" t="s">
        <v>202</v>
      </c>
      <c r="Q94" s="90" t="s">
        <v>203</v>
      </c>
      <c r="R94" s="90" t="s">
        <v>204</v>
      </c>
      <c r="S94" s="90" t="s">
        <v>205</v>
      </c>
      <c r="T94" s="91" t="s">
        <v>206</v>
      </c>
    </row>
    <row r="95" s="1" customFormat="1" ht="22.8" customHeight="1">
      <c r="B95" s="40"/>
      <c r="C95" s="96" t="s">
        <v>207</v>
      </c>
      <c r="D95" s="41"/>
      <c r="E95" s="41"/>
      <c r="F95" s="41"/>
      <c r="G95" s="41"/>
      <c r="H95" s="41"/>
      <c r="I95" s="145"/>
      <c r="J95" s="198">
        <f>BK95</f>
        <v>1624316.4399999999</v>
      </c>
      <c r="K95" s="41"/>
      <c r="L95" s="45"/>
      <c r="M95" s="92"/>
      <c r="N95" s="93"/>
      <c r="O95" s="93"/>
      <c r="P95" s="199">
        <f>P96+P256</f>
        <v>0</v>
      </c>
      <c r="Q95" s="93"/>
      <c r="R95" s="199">
        <f>R96+R256</f>
        <v>193.99082860099998</v>
      </c>
      <c r="S95" s="93"/>
      <c r="T95" s="200">
        <f>T96+T256</f>
        <v>19.672700000000003</v>
      </c>
      <c r="AT95" s="18" t="s">
        <v>78</v>
      </c>
      <c r="AU95" s="18" t="s">
        <v>191</v>
      </c>
      <c r="BK95" s="201">
        <f>BK96+BK256</f>
        <v>1624316.4399999999</v>
      </c>
    </row>
    <row r="96" s="11" customFormat="1" ht="25.92" customHeight="1">
      <c r="B96" s="202"/>
      <c r="C96" s="203"/>
      <c r="D96" s="204" t="s">
        <v>78</v>
      </c>
      <c r="E96" s="205" t="s">
        <v>208</v>
      </c>
      <c r="F96" s="205" t="s">
        <v>209</v>
      </c>
      <c r="G96" s="203"/>
      <c r="H96" s="203"/>
      <c r="I96" s="206"/>
      <c r="J96" s="207">
        <f>BK96</f>
        <v>1106967.52</v>
      </c>
      <c r="K96" s="203"/>
      <c r="L96" s="208"/>
      <c r="M96" s="209"/>
      <c r="N96" s="210"/>
      <c r="O96" s="210"/>
      <c r="P96" s="211">
        <f>P97+P157+P174+P179+P200+P235+P252</f>
        <v>0</v>
      </c>
      <c r="Q96" s="210"/>
      <c r="R96" s="211">
        <f>R97+R157+R174+R179+R200+R235+R252</f>
        <v>193.99082860099998</v>
      </c>
      <c r="S96" s="210"/>
      <c r="T96" s="212">
        <f>T97+T157+T174+T179+T200+T235+T252</f>
        <v>19.672700000000003</v>
      </c>
      <c r="AR96" s="213" t="s">
        <v>85</v>
      </c>
      <c r="AT96" s="214" t="s">
        <v>78</v>
      </c>
      <c r="AU96" s="214" t="s">
        <v>79</v>
      </c>
      <c r="AY96" s="213" t="s">
        <v>210</v>
      </c>
      <c r="BK96" s="215">
        <f>BK97+BK157+BK174+BK179+BK200+BK235+BK252</f>
        <v>1106967.52</v>
      </c>
    </row>
    <row r="97" s="11" customFormat="1" ht="22.8" customHeight="1">
      <c r="B97" s="202"/>
      <c r="C97" s="203"/>
      <c r="D97" s="204" t="s">
        <v>78</v>
      </c>
      <c r="E97" s="216" t="s">
        <v>85</v>
      </c>
      <c r="F97" s="216" t="s">
        <v>764</v>
      </c>
      <c r="G97" s="203"/>
      <c r="H97" s="203"/>
      <c r="I97" s="206"/>
      <c r="J97" s="217">
        <f>BK97</f>
        <v>163991.5</v>
      </c>
      <c r="K97" s="203"/>
      <c r="L97" s="208"/>
      <c r="M97" s="209"/>
      <c r="N97" s="210"/>
      <c r="O97" s="210"/>
      <c r="P97" s="211">
        <f>SUM(P98:P156)</f>
        <v>0</v>
      </c>
      <c r="Q97" s="210"/>
      <c r="R97" s="211">
        <f>SUM(R98:R156)</f>
        <v>65.711057999999994</v>
      </c>
      <c r="S97" s="210"/>
      <c r="T97" s="212">
        <f>SUM(T98:T156)</f>
        <v>0</v>
      </c>
      <c r="AR97" s="213" t="s">
        <v>85</v>
      </c>
      <c r="AT97" s="214" t="s">
        <v>78</v>
      </c>
      <c r="AU97" s="214" t="s">
        <v>85</v>
      </c>
      <c r="AY97" s="213" t="s">
        <v>210</v>
      </c>
      <c r="BK97" s="215">
        <f>SUM(BK98:BK156)</f>
        <v>163991.5</v>
      </c>
    </row>
    <row r="98" s="1" customFormat="1" ht="22.5" customHeight="1">
      <c r="B98" s="40"/>
      <c r="C98" s="218" t="s">
        <v>85</v>
      </c>
      <c r="D98" s="218" t="s">
        <v>213</v>
      </c>
      <c r="E98" s="219" t="s">
        <v>765</v>
      </c>
      <c r="F98" s="220" t="s">
        <v>766</v>
      </c>
      <c r="G98" s="221" t="s">
        <v>131</v>
      </c>
      <c r="H98" s="222">
        <v>129.75</v>
      </c>
      <c r="I98" s="223">
        <v>61</v>
      </c>
      <c r="J98" s="224">
        <f>ROUND(I98*H98,2)</f>
        <v>7914.75</v>
      </c>
      <c r="K98" s="220" t="s">
        <v>767</v>
      </c>
      <c r="L98" s="45"/>
      <c r="M98" s="225" t="s">
        <v>35</v>
      </c>
      <c r="N98" s="226" t="s">
        <v>52</v>
      </c>
      <c r="O98" s="81"/>
      <c r="P98" s="227">
        <f>O98*H98</f>
        <v>0</v>
      </c>
      <c r="Q98" s="227">
        <v>0</v>
      </c>
      <c r="R98" s="227">
        <f>Q98*H98</f>
        <v>0</v>
      </c>
      <c r="S98" s="227">
        <v>0</v>
      </c>
      <c r="T98" s="228">
        <f>S98*H98</f>
        <v>0</v>
      </c>
      <c r="AR98" s="18" t="s">
        <v>217</v>
      </c>
      <c r="AT98" s="18" t="s">
        <v>213</v>
      </c>
      <c r="AU98" s="18" t="s">
        <v>87</v>
      </c>
      <c r="AY98" s="18" t="s">
        <v>210</v>
      </c>
      <c r="BE98" s="229">
        <f>IF(N98="základní",J98,0)</f>
        <v>0</v>
      </c>
      <c r="BF98" s="229">
        <f>IF(N98="snížená",J98,0)</f>
        <v>0</v>
      </c>
      <c r="BG98" s="229">
        <f>IF(N98="zákl. přenesená",J98,0)</f>
        <v>7914.75</v>
      </c>
      <c r="BH98" s="229">
        <f>IF(N98="sníž. přenesená",J98,0)</f>
        <v>0</v>
      </c>
      <c r="BI98" s="229">
        <f>IF(N98="nulová",J98,0)</f>
        <v>0</v>
      </c>
      <c r="BJ98" s="18" t="s">
        <v>217</v>
      </c>
      <c r="BK98" s="229">
        <f>ROUND(I98*H98,2)</f>
        <v>7914.75</v>
      </c>
      <c r="BL98" s="18" t="s">
        <v>217</v>
      </c>
      <c r="BM98" s="18" t="s">
        <v>768</v>
      </c>
    </row>
    <row r="99" s="1" customFormat="1">
      <c r="B99" s="40"/>
      <c r="C99" s="41"/>
      <c r="D99" s="230" t="s">
        <v>219</v>
      </c>
      <c r="E99" s="41"/>
      <c r="F99" s="231" t="s">
        <v>769</v>
      </c>
      <c r="G99" s="41"/>
      <c r="H99" s="41"/>
      <c r="I99" s="145"/>
      <c r="J99" s="41"/>
      <c r="K99" s="41"/>
      <c r="L99" s="45"/>
      <c r="M99" s="232"/>
      <c r="N99" s="81"/>
      <c r="O99" s="81"/>
      <c r="P99" s="81"/>
      <c r="Q99" s="81"/>
      <c r="R99" s="81"/>
      <c r="S99" s="81"/>
      <c r="T99" s="82"/>
      <c r="AT99" s="18" t="s">
        <v>219</v>
      </c>
      <c r="AU99" s="18" t="s">
        <v>87</v>
      </c>
    </row>
    <row r="100" s="14" customFormat="1">
      <c r="B100" s="255"/>
      <c r="C100" s="256"/>
      <c r="D100" s="230" t="s">
        <v>221</v>
      </c>
      <c r="E100" s="257" t="s">
        <v>35</v>
      </c>
      <c r="F100" s="258" t="s">
        <v>770</v>
      </c>
      <c r="G100" s="256"/>
      <c r="H100" s="257" t="s">
        <v>35</v>
      </c>
      <c r="I100" s="259"/>
      <c r="J100" s="256"/>
      <c r="K100" s="256"/>
      <c r="L100" s="260"/>
      <c r="M100" s="261"/>
      <c r="N100" s="262"/>
      <c r="O100" s="262"/>
      <c r="P100" s="262"/>
      <c r="Q100" s="262"/>
      <c r="R100" s="262"/>
      <c r="S100" s="262"/>
      <c r="T100" s="263"/>
      <c r="AT100" s="264" t="s">
        <v>221</v>
      </c>
      <c r="AU100" s="264" t="s">
        <v>87</v>
      </c>
      <c r="AV100" s="14" t="s">
        <v>85</v>
      </c>
      <c r="AW100" s="14" t="s">
        <v>40</v>
      </c>
      <c r="AX100" s="14" t="s">
        <v>79</v>
      </c>
      <c r="AY100" s="264" t="s">
        <v>210</v>
      </c>
    </row>
    <row r="101" s="12" customFormat="1">
      <c r="B101" s="233"/>
      <c r="C101" s="234"/>
      <c r="D101" s="230" t="s">
        <v>221</v>
      </c>
      <c r="E101" s="235" t="s">
        <v>35</v>
      </c>
      <c r="F101" s="236" t="s">
        <v>771</v>
      </c>
      <c r="G101" s="234"/>
      <c r="H101" s="237">
        <v>60</v>
      </c>
      <c r="I101" s="238"/>
      <c r="J101" s="234"/>
      <c r="K101" s="234"/>
      <c r="L101" s="239"/>
      <c r="M101" s="240"/>
      <c r="N101" s="241"/>
      <c r="O101" s="241"/>
      <c r="P101" s="241"/>
      <c r="Q101" s="241"/>
      <c r="R101" s="241"/>
      <c r="S101" s="241"/>
      <c r="T101" s="242"/>
      <c r="AT101" s="243" t="s">
        <v>221</v>
      </c>
      <c r="AU101" s="243" t="s">
        <v>87</v>
      </c>
      <c r="AV101" s="12" t="s">
        <v>87</v>
      </c>
      <c r="AW101" s="12" t="s">
        <v>40</v>
      </c>
      <c r="AX101" s="12" t="s">
        <v>79</v>
      </c>
      <c r="AY101" s="243" t="s">
        <v>210</v>
      </c>
    </row>
    <row r="102" s="14" customFormat="1">
      <c r="B102" s="255"/>
      <c r="C102" s="256"/>
      <c r="D102" s="230" t="s">
        <v>221</v>
      </c>
      <c r="E102" s="257" t="s">
        <v>35</v>
      </c>
      <c r="F102" s="258" t="s">
        <v>772</v>
      </c>
      <c r="G102" s="256"/>
      <c r="H102" s="257" t="s">
        <v>35</v>
      </c>
      <c r="I102" s="259"/>
      <c r="J102" s="256"/>
      <c r="K102" s="256"/>
      <c r="L102" s="260"/>
      <c r="M102" s="261"/>
      <c r="N102" s="262"/>
      <c r="O102" s="262"/>
      <c r="P102" s="262"/>
      <c r="Q102" s="262"/>
      <c r="R102" s="262"/>
      <c r="S102" s="262"/>
      <c r="T102" s="263"/>
      <c r="AT102" s="264" t="s">
        <v>221</v>
      </c>
      <c r="AU102" s="264" t="s">
        <v>87</v>
      </c>
      <c r="AV102" s="14" t="s">
        <v>85</v>
      </c>
      <c r="AW102" s="14" t="s">
        <v>40</v>
      </c>
      <c r="AX102" s="14" t="s">
        <v>79</v>
      </c>
      <c r="AY102" s="264" t="s">
        <v>210</v>
      </c>
    </row>
    <row r="103" s="12" customFormat="1">
      <c r="B103" s="233"/>
      <c r="C103" s="234"/>
      <c r="D103" s="230" t="s">
        <v>221</v>
      </c>
      <c r="E103" s="235" t="s">
        <v>35</v>
      </c>
      <c r="F103" s="236" t="s">
        <v>773</v>
      </c>
      <c r="G103" s="234"/>
      <c r="H103" s="237">
        <v>69.75</v>
      </c>
      <c r="I103" s="238"/>
      <c r="J103" s="234"/>
      <c r="K103" s="234"/>
      <c r="L103" s="239"/>
      <c r="M103" s="240"/>
      <c r="N103" s="241"/>
      <c r="O103" s="241"/>
      <c r="P103" s="241"/>
      <c r="Q103" s="241"/>
      <c r="R103" s="241"/>
      <c r="S103" s="241"/>
      <c r="T103" s="242"/>
      <c r="AT103" s="243" t="s">
        <v>221</v>
      </c>
      <c r="AU103" s="243" t="s">
        <v>87</v>
      </c>
      <c r="AV103" s="12" t="s">
        <v>87</v>
      </c>
      <c r="AW103" s="12" t="s">
        <v>40</v>
      </c>
      <c r="AX103" s="12" t="s">
        <v>79</v>
      </c>
      <c r="AY103" s="243" t="s">
        <v>210</v>
      </c>
    </row>
    <row r="104" s="13" customFormat="1">
      <c r="B104" s="244"/>
      <c r="C104" s="245"/>
      <c r="D104" s="230" t="s">
        <v>221</v>
      </c>
      <c r="E104" s="246" t="s">
        <v>35</v>
      </c>
      <c r="F104" s="247" t="s">
        <v>225</v>
      </c>
      <c r="G104" s="245"/>
      <c r="H104" s="248">
        <v>129.75</v>
      </c>
      <c r="I104" s="249"/>
      <c r="J104" s="245"/>
      <c r="K104" s="245"/>
      <c r="L104" s="250"/>
      <c r="M104" s="251"/>
      <c r="N104" s="252"/>
      <c r="O104" s="252"/>
      <c r="P104" s="252"/>
      <c r="Q104" s="252"/>
      <c r="R104" s="252"/>
      <c r="S104" s="252"/>
      <c r="T104" s="253"/>
      <c r="AT104" s="254" t="s">
        <v>221</v>
      </c>
      <c r="AU104" s="254" t="s">
        <v>87</v>
      </c>
      <c r="AV104" s="13" t="s">
        <v>217</v>
      </c>
      <c r="AW104" s="13" t="s">
        <v>40</v>
      </c>
      <c r="AX104" s="13" t="s">
        <v>85</v>
      </c>
      <c r="AY104" s="254" t="s">
        <v>210</v>
      </c>
    </row>
    <row r="105" s="1" customFormat="1" ht="16.5" customHeight="1">
      <c r="B105" s="40"/>
      <c r="C105" s="218" t="s">
        <v>87</v>
      </c>
      <c r="D105" s="218" t="s">
        <v>213</v>
      </c>
      <c r="E105" s="219" t="s">
        <v>774</v>
      </c>
      <c r="F105" s="220" t="s">
        <v>775</v>
      </c>
      <c r="G105" s="221" t="s">
        <v>135</v>
      </c>
      <c r="H105" s="222">
        <v>2.5950000000000002</v>
      </c>
      <c r="I105" s="223">
        <v>4127</v>
      </c>
      <c r="J105" s="224">
        <f>ROUND(I105*H105,2)</f>
        <v>10709.57</v>
      </c>
      <c r="K105" s="220" t="s">
        <v>767</v>
      </c>
      <c r="L105" s="45"/>
      <c r="M105" s="225" t="s">
        <v>35</v>
      </c>
      <c r="N105" s="226" t="s">
        <v>52</v>
      </c>
      <c r="O105" s="81"/>
      <c r="P105" s="227">
        <f>O105*H105</f>
        <v>0</v>
      </c>
      <c r="Q105" s="227">
        <v>0</v>
      </c>
      <c r="R105" s="227">
        <f>Q105*H105</f>
        <v>0</v>
      </c>
      <c r="S105" s="227">
        <v>0</v>
      </c>
      <c r="T105" s="228">
        <f>S105*H105</f>
        <v>0</v>
      </c>
      <c r="AR105" s="18" t="s">
        <v>217</v>
      </c>
      <c r="AT105" s="18" t="s">
        <v>213</v>
      </c>
      <c r="AU105" s="18" t="s">
        <v>87</v>
      </c>
      <c r="AY105" s="18" t="s">
        <v>210</v>
      </c>
      <c r="BE105" s="229">
        <f>IF(N105="základní",J105,0)</f>
        <v>0</v>
      </c>
      <c r="BF105" s="229">
        <f>IF(N105="snížená",J105,0)</f>
        <v>0</v>
      </c>
      <c r="BG105" s="229">
        <f>IF(N105="zákl. přenesená",J105,0)</f>
        <v>10709.57</v>
      </c>
      <c r="BH105" s="229">
        <f>IF(N105="sníž. přenesená",J105,0)</f>
        <v>0</v>
      </c>
      <c r="BI105" s="229">
        <f>IF(N105="nulová",J105,0)</f>
        <v>0</v>
      </c>
      <c r="BJ105" s="18" t="s">
        <v>217</v>
      </c>
      <c r="BK105" s="229">
        <f>ROUND(I105*H105,2)</f>
        <v>10709.57</v>
      </c>
      <c r="BL105" s="18" t="s">
        <v>217</v>
      </c>
      <c r="BM105" s="18" t="s">
        <v>776</v>
      </c>
    </row>
    <row r="106" s="1" customFormat="1">
      <c r="B106" s="40"/>
      <c r="C106" s="41"/>
      <c r="D106" s="230" t="s">
        <v>219</v>
      </c>
      <c r="E106" s="41"/>
      <c r="F106" s="231" t="s">
        <v>777</v>
      </c>
      <c r="G106" s="41"/>
      <c r="H106" s="41"/>
      <c r="I106" s="145"/>
      <c r="J106" s="41"/>
      <c r="K106" s="41"/>
      <c r="L106" s="45"/>
      <c r="M106" s="232"/>
      <c r="N106" s="81"/>
      <c r="O106" s="81"/>
      <c r="P106" s="81"/>
      <c r="Q106" s="81"/>
      <c r="R106" s="81"/>
      <c r="S106" s="81"/>
      <c r="T106" s="82"/>
      <c r="AT106" s="18" t="s">
        <v>219</v>
      </c>
      <c r="AU106" s="18" t="s">
        <v>87</v>
      </c>
    </row>
    <row r="107" s="12" customFormat="1">
      <c r="B107" s="233"/>
      <c r="C107" s="234"/>
      <c r="D107" s="230" t="s">
        <v>221</v>
      </c>
      <c r="E107" s="235" t="s">
        <v>35</v>
      </c>
      <c r="F107" s="236" t="s">
        <v>778</v>
      </c>
      <c r="G107" s="234"/>
      <c r="H107" s="237">
        <v>2.5950000000000002</v>
      </c>
      <c r="I107" s="238"/>
      <c r="J107" s="234"/>
      <c r="K107" s="234"/>
      <c r="L107" s="239"/>
      <c r="M107" s="240"/>
      <c r="N107" s="241"/>
      <c r="O107" s="241"/>
      <c r="P107" s="241"/>
      <c r="Q107" s="241"/>
      <c r="R107" s="241"/>
      <c r="S107" s="241"/>
      <c r="T107" s="242"/>
      <c r="AT107" s="243" t="s">
        <v>221</v>
      </c>
      <c r="AU107" s="243" t="s">
        <v>87</v>
      </c>
      <c r="AV107" s="12" t="s">
        <v>87</v>
      </c>
      <c r="AW107" s="12" t="s">
        <v>40</v>
      </c>
      <c r="AX107" s="12" t="s">
        <v>85</v>
      </c>
      <c r="AY107" s="243" t="s">
        <v>210</v>
      </c>
    </row>
    <row r="108" s="1" customFormat="1" ht="33.75" customHeight="1">
      <c r="B108" s="40"/>
      <c r="C108" s="218" t="s">
        <v>230</v>
      </c>
      <c r="D108" s="218" t="s">
        <v>213</v>
      </c>
      <c r="E108" s="219" t="s">
        <v>779</v>
      </c>
      <c r="F108" s="220" t="s">
        <v>780</v>
      </c>
      <c r="G108" s="221" t="s">
        <v>127</v>
      </c>
      <c r="H108" s="222">
        <v>60</v>
      </c>
      <c r="I108" s="223">
        <v>205</v>
      </c>
      <c r="J108" s="224">
        <f>ROUND(I108*H108,2)</f>
        <v>12300</v>
      </c>
      <c r="K108" s="220" t="s">
        <v>767</v>
      </c>
      <c r="L108" s="45"/>
      <c r="M108" s="225" t="s">
        <v>35</v>
      </c>
      <c r="N108" s="226" t="s">
        <v>52</v>
      </c>
      <c r="O108" s="81"/>
      <c r="P108" s="227">
        <f>O108*H108</f>
        <v>0</v>
      </c>
      <c r="Q108" s="227">
        <v>0.036904300000000001</v>
      </c>
      <c r="R108" s="227">
        <f>Q108*H108</f>
        <v>2.2142580000000001</v>
      </c>
      <c r="S108" s="227">
        <v>0</v>
      </c>
      <c r="T108" s="228">
        <f>S108*H108</f>
        <v>0</v>
      </c>
      <c r="AR108" s="18" t="s">
        <v>217</v>
      </c>
      <c r="AT108" s="18" t="s">
        <v>213</v>
      </c>
      <c r="AU108" s="18" t="s">
        <v>87</v>
      </c>
      <c r="AY108" s="18" t="s">
        <v>210</v>
      </c>
      <c r="BE108" s="229">
        <f>IF(N108="základní",J108,0)</f>
        <v>0</v>
      </c>
      <c r="BF108" s="229">
        <f>IF(N108="snížená",J108,0)</f>
        <v>0</v>
      </c>
      <c r="BG108" s="229">
        <f>IF(N108="zákl. přenesená",J108,0)</f>
        <v>12300</v>
      </c>
      <c r="BH108" s="229">
        <f>IF(N108="sníž. přenesená",J108,0)</f>
        <v>0</v>
      </c>
      <c r="BI108" s="229">
        <f>IF(N108="nulová",J108,0)</f>
        <v>0</v>
      </c>
      <c r="BJ108" s="18" t="s">
        <v>217</v>
      </c>
      <c r="BK108" s="229">
        <f>ROUND(I108*H108,2)</f>
        <v>12300</v>
      </c>
      <c r="BL108" s="18" t="s">
        <v>217</v>
      </c>
      <c r="BM108" s="18" t="s">
        <v>781</v>
      </c>
    </row>
    <row r="109" s="1" customFormat="1">
      <c r="B109" s="40"/>
      <c r="C109" s="41"/>
      <c r="D109" s="230" t="s">
        <v>219</v>
      </c>
      <c r="E109" s="41"/>
      <c r="F109" s="231" t="s">
        <v>782</v>
      </c>
      <c r="G109" s="41"/>
      <c r="H109" s="41"/>
      <c r="I109" s="145"/>
      <c r="J109" s="41"/>
      <c r="K109" s="41"/>
      <c r="L109" s="45"/>
      <c r="M109" s="232"/>
      <c r="N109" s="81"/>
      <c r="O109" s="81"/>
      <c r="P109" s="81"/>
      <c r="Q109" s="81"/>
      <c r="R109" s="81"/>
      <c r="S109" s="81"/>
      <c r="T109" s="82"/>
      <c r="AT109" s="18" t="s">
        <v>219</v>
      </c>
      <c r="AU109" s="18" t="s">
        <v>87</v>
      </c>
    </row>
    <row r="110" s="1" customFormat="1" ht="22.5" customHeight="1">
      <c r="B110" s="40"/>
      <c r="C110" s="218" t="s">
        <v>217</v>
      </c>
      <c r="D110" s="218" t="s">
        <v>213</v>
      </c>
      <c r="E110" s="219" t="s">
        <v>783</v>
      </c>
      <c r="F110" s="220" t="s">
        <v>784</v>
      </c>
      <c r="G110" s="221" t="s">
        <v>135</v>
      </c>
      <c r="H110" s="222">
        <v>6</v>
      </c>
      <c r="I110" s="223">
        <v>35</v>
      </c>
      <c r="J110" s="224">
        <f>ROUND(I110*H110,2)</f>
        <v>210</v>
      </c>
      <c r="K110" s="220" t="s">
        <v>767</v>
      </c>
      <c r="L110" s="45"/>
      <c r="M110" s="225" t="s">
        <v>35</v>
      </c>
      <c r="N110" s="226" t="s">
        <v>52</v>
      </c>
      <c r="O110" s="81"/>
      <c r="P110" s="227">
        <f>O110*H110</f>
        <v>0</v>
      </c>
      <c r="Q110" s="227">
        <v>0</v>
      </c>
      <c r="R110" s="227">
        <f>Q110*H110</f>
        <v>0</v>
      </c>
      <c r="S110" s="227">
        <v>0</v>
      </c>
      <c r="T110" s="228">
        <f>S110*H110</f>
        <v>0</v>
      </c>
      <c r="AR110" s="18" t="s">
        <v>217</v>
      </c>
      <c r="AT110" s="18" t="s">
        <v>213</v>
      </c>
      <c r="AU110" s="18" t="s">
        <v>87</v>
      </c>
      <c r="AY110" s="18" t="s">
        <v>210</v>
      </c>
      <c r="BE110" s="229">
        <f>IF(N110="základní",J110,0)</f>
        <v>0</v>
      </c>
      <c r="BF110" s="229">
        <f>IF(N110="snížená",J110,0)</f>
        <v>0</v>
      </c>
      <c r="BG110" s="229">
        <f>IF(N110="zákl. přenesená",J110,0)</f>
        <v>210</v>
      </c>
      <c r="BH110" s="229">
        <f>IF(N110="sníž. přenesená",J110,0)</f>
        <v>0</v>
      </c>
      <c r="BI110" s="229">
        <f>IF(N110="nulová",J110,0)</f>
        <v>0</v>
      </c>
      <c r="BJ110" s="18" t="s">
        <v>217</v>
      </c>
      <c r="BK110" s="229">
        <f>ROUND(I110*H110,2)</f>
        <v>210</v>
      </c>
      <c r="BL110" s="18" t="s">
        <v>217</v>
      </c>
      <c r="BM110" s="18" t="s">
        <v>785</v>
      </c>
    </row>
    <row r="111" s="1" customFormat="1">
      <c r="B111" s="40"/>
      <c r="C111" s="41"/>
      <c r="D111" s="230" t="s">
        <v>219</v>
      </c>
      <c r="E111" s="41"/>
      <c r="F111" s="231" t="s">
        <v>786</v>
      </c>
      <c r="G111" s="41"/>
      <c r="H111" s="41"/>
      <c r="I111" s="145"/>
      <c r="J111" s="41"/>
      <c r="K111" s="41"/>
      <c r="L111" s="45"/>
      <c r="M111" s="232"/>
      <c r="N111" s="81"/>
      <c r="O111" s="81"/>
      <c r="P111" s="81"/>
      <c r="Q111" s="81"/>
      <c r="R111" s="81"/>
      <c r="S111" s="81"/>
      <c r="T111" s="82"/>
      <c r="AT111" s="18" t="s">
        <v>219</v>
      </c>
      <c r="AU111" s="18" t="s">
        <v>87</v>
      </c>
    </row>
    <row r="112" s="1" customFormat="1">
      <c r="B112" s="40"/>
      <c r="C112" s="41"/>
      <c r="D112" s="230" t="s">
        <v>349</v>
      </c>
      <c r="E112" s="41"/>
      <c r="F112" s="231" t="s">
        <v>787</v>
      </c>
      <c r="G112" s="41"/>
      <c r="H112" s="41"/>
      <c r="I112" s="145"/>
      <c r="J112" s="41"/>
      <c r="K112" s="41"/>
      <c r="L112" s="45"/>
      <c r="M112" s="232"/>
      <c r="N112" s="81"/>
      <c r="O112" s="81"/>
      <c r="P112" s="81"/>
      <c r="Q112" s="81"/>
      <c r="R112" s="81"/>
      <c r="S112" s="81"/>
      <c r="T112" s="82"/>
      <c r="AT112" s="18" t="s">
        <v>349</v>
      </c>
      <c r="AU112" s="18" t="s">
        <v>87</v>
      </c>
    </row>
    <row r="113" s="14" customFormat="1">
      <c r="B113" s="255"/>
      <c r="C113" s="256"/>
      <c r="D113" s="230" t="s">
        <v>221</v>
      </c>
      <c r="E113" s="257" t="s">
        <v>35</v>
      </c>
      <c r="F113" s="258" t="s">
        <v>788</v>
      </c>
      <c r="G113" s="256"/>
      <c r="H113" s="257" t="s">
        <v>35</v>
      </c>
      <c r="I113" s="259"/>
      <c r="J113" s="256"/>
      <c r="K113" s="256"/>
      <c r="L113" s="260"/>
      <c r="M113" s="261"/>
      <c r="N113" s="262"/>
      <c r="O113" s="262"/>
      <c r="P113" s="262"/>
      <c r="Q113" s="262"/>
      <c r="R113" s="262"/>
      <c r="S113" s="262"/>
      <c r="T113" s="263"/>
      <c r="AT113" s="264" t="s">
        <v>221</v>
      </c>
      <c r="AU113" s="264" t="s">
        <v>87</v>
      </c>
      <c r="AV113" s="14" t="s">
        <v>85</v>
      </c>
      <c r="AW113" s="14" t="s">
        <v>40</v>
      </c>
      <c r="AX113" s="14" t="s">
        <v>79</v>
      </c>
      <c r="AY113" s="264" t="s">
        <v>210</v>
      </c>
    </row>
    <row r="114" s="12" customFormat="1">
      <c r="B114" s="233"/>
      <c r="C114" s="234"/>
      <c r="D114" s="230" t="s">
        <v>221</v>
      </c>
      <c r="E114" s="235" t="s">
        <v>35</v>
      </c>
      <c r="F114" s="236" t="s">
        <v>789</v>
      </c>
      <c r="G114" s="234"/>
      <c r="H114" s="237">
        <v>6</v>
      </c>
      <c r="I114" s="238"/>
      <c r="J114" s="234"/>
      <c r="K114" s="234"/>
      <c r="L114" s="239"/>
      <c r="M114" s="240"/>
      <c r="N114" s="241"/>
      <c r="O114" s="241"/>
      <c r="P114" s="241"/>
      <c r="Q114" s="241"/>
      <c r="R114" s="241"/>
      <c r="S114" s="241"/>
      <c r="T114" s="242"/>
      <c r="AT114" s="243" t="s">
        <v>221</v>
      </c>
      <c r="AU114" s="243" t="s">
        <v>87</v>
      </c>
      <c r="AV114" s="12" t="s">
        <v>87</v>
      </c>
      <c r="AW114" s="12" t="s">
        <v>40</v>
      </c>
      <c r="AX114" s="12" t="s">
        <v>85</v>
      </c>
      <c r="AY114" s="243" t="s">
        <v>210</v>
      </c>
    </row>
    <row r="115" s="1" customFormat="1" ht="22.5" customHeight="1">
      <c r="B115" s="40"/>
      <c r="C115" s="218" t="s">
        <v>211</v>
      </c>
      <c r="D115" s="218" t="s">
        <v>213</v>
      </c>
      <c r="E115" s="219" t="s">
        <v>790</v>
      </c>
      <c r="F115" s="220" t="s">
        <v>791</v>
      </c>
      <c r="G115" s="221" t="s">
        <v>135</v>
      </c>
      <c r="H115" s="222">
        <v>82.939999999999998</v>
      </c>
      <c r="I115" s="223">
        <v>345</v>
      </c>
      <c r="J115" s="224">
        <f>ROUND(I115*H115,2)</f>
        <v>28614.299999999999</v>
      </c>
      <c r="K115" s="220" t="s">
        <v>767</v>
      </c>
      <c r="L115" s="45"/>
      <c r="M115" s="225" t="s">
        <v>35</v>
      </c>
      <c r="N115" s="226" t="s">
        <v>52</v>
      </c>
      <c r="O115" s="81"/>
      <c r="P115" s="227">
        <f>O115*H115</f>
        <v>0</v>
      </c>
      <c r="Q115" s="227">
        <v>0</v>
      </c>
      <c r="R115" s="227">
        <f>Q115*H115</f>
        <v>0</v>
      </c>
      <c r="S115" s="227">
        <v>0</v>
      </c>
      <c r="T115" s="228">
        <f>S115*H115</f>
        <v>0</v>
      </c>
      <c r="AR115" s="18" t="s">
        <v>217</v>
      </c>
      <c r="AT115" s="18" t="s">
        <v>213</v>
      </c>
      <c r="AU115" s="18" t="s">
        <v>87</v>
      </c>
      <c r="AY115" s="18" t="s">
        <v>210</v>
      </c>
      <c r="BE115" s="229">
        <f>IF(N115="základní",J115,0)</f>
        <v>0</v>
      </c>
      <c r="BF115" s="229">
        <f>IF(N115="snížená",J115,0)</f>
        <v>0</v>
      </c>
      <c r="BG115" s="229">
        <f>IF(N115="zákl. přenesená",J115,0)</f>
        <v>28614.299999999999</v>
      </c>
      <c r="BH115" s="229">
        <f>IF(N115="sníž. přenesená",J115,0)</f>
        <v>0</v>
      </c>
      <c r="BI115" s="229">
        <f>IF(N115="nulová",J115,0)</f>
        <v>0</v>
      </c>
      <c r="BJ115" s="18" t="s">
        <v>217</v>
      </c>
      <c r="BK115" s="229">
        <f>ROUND(I115*H115,2)</f>
        <v>28614.299999999999</v>
      </c>
      <c r="BL115" s="18" t="s">
        <v>217</v>
      </c>
      <c r="BM115" s="18" t="s">
        <v>792</v>
      </c>
    </row>
    <row r="116" s="1" customFormat="1">
      <c r="B116" s="40"/>
      <c r="C116" s="41"/>
      <c r="D116" s="230" t="s">
        <v>219</v>
      </c>
      <c r="E116" s="41"/>
      <c r="F116" s="231" t="s">
        <v>793</v>
      </c>
      <c r="G116" s="41"/>
      <c r="H116" s="41"/>
      <c r="I116" s="145"/>
      <c r="J116" s="41"/>
      <c r="K116" s="41"/>
      <c r="L116" s="45"/>
      <c r="M116" s="232"/>
      <c r="N116" s="81"/>
      <c r="O116" s="81"/>
      <c r="P116" s="81"/>
      <c r="Q116" s="81"/>
      <c r="R116" s="81"/>
      <c r="S116" s="81"/>
      <c r="T116" s="82"/>
      <c r="AT116" s="18" t="s">
        <v>219</v>
      </c>
      <c r="AU116" s="18" t="s">
        <v>87</v>
      </c>
    </row>
    <row r="117" s="14" customFormat="1">
      <c r="B117" s="255"/>
      <c r="C117" s="256"/>
      <c r="D117" s="230" t="s">
        <v>221</v>
      </c>
      <c r="E117" s="257" t="s">
        <v>35</v>
      </c>
      <c r="F117" s="258" t="s">
        <v>794</v>
      </c>
      <c r="G117" s="256"/>
      <c r="H117" s="257" t="s">
        <v>35</v>
      </c>
      <c r="I117" s="259"/>
      <c r="J117" s="256"/>
      <c r="K117" s="256"/>
      <c r="L117" s="260"/>
      <c r="M117" s="261"/>
      <c r="N117" s="262"/>
      <c r="O117" s="262"/>
      <c r="P117" s="262"/>
      <c r="Q117" s="262"/>
      <c r="R117" s="262"/>
      <c r="S117" s="262"/>
      <c r="T117" s="263"/>
      <c r="AT117" s="264" t="s">
        <v>221</v>
      </c>
      <c r="AU117" s="264" t="s">
        <v>87</v>
      </c>
      <c r="AV117" s="14" t="s">
        <v>85</v>
      </c>
      <c r="AW117" s="14" t="s">
        <v>40</v>
      </c>
      <c r="AX117" s="14" t="s">
        <v>79</v>
      </c>
      <c r="AY117" s="264" t="s">
        <v>210</v>
      </c>
    </row>
    <row r="118" s="12" customFormat="1">
      <c r="B118" s="233"/>
      <c r="C118" s="234"/>
      <c r="D118" s="230" t="s">
        <v>221</v>
      </c>
      <c r="E118" s="235" t="s">
        <v>35</v>
      </c>
      <c r="F118" s="236" t="s">
        <v>795</v>
      </c>
      <c r="G118" s="234"/>
      <c r="H118" s="237">
        <v>49.140000000000001</v>
      </c>
      <c r="I118" s="238"/>
      <c r="J118" s="234"/>
      <c r="K118" s="234"/>
      <c r="L118" s="239"/>
      <c r="M118" s="240"/>
      <c r="N118" s="241"/>
      <c r="O118" s="241"/>
      <c r="P118" s="241"/>
      <c r="Q118" s="241"/>
      <c r="R118" s="241"/>
      <c r="S118" s="241"/>
      <c r="T118" s="242"/>
      <c r="AT118" s="243" t="s">
        <v>221</v>
      </c>
      <c r="AU118" s="243" t="s">
        <v>87</v>
      </c>
      <c r="AV118" s="12" t="s">
        <v>87</v>
      </c>
      <c r="AW118" s="12" t="s">
        <v>40</v>
      </c>
      <c r="AX118" s="12" t="s">
        <v>79</v>
      </c>
      <c r="AY118" s="243" t="s">
        <v>210</v>
      </c>
    </row>
    <row r="119" s="14" customFormat="1">
      <c r="B119" s="255"/>
      <c r="C119" s="256"/>
      <c r="D119" s="230" t="s">
        <v>221</v>
      </c>
      <c r="E119" s="257" t="s">
        <v>35</v>
      </c>
      <c r="F119" s="258" t="s">
        <v>796</v>
      </c>
      <c r="G119" s="256"/>
      <c r="H119" s="257" t="s">
        <v>35</v>
      </c>
      <c r="I119" s="259"/>
      <c r="J119" s="256"/>
      <c r="K119" s="256"/>
      <c r="L119" s="260"/>
      <c r="M119" s="261"/>
      <c r="N119" s="262"/>
      <c r="O119" s="262"/>
      <c r="P119" s="262"/>
      <c r="Q119" s="262"/>
      <c r="R119" s="262"/>
      <c r="S119" s="262"/>
      <c r="T119" s="263"/>
      <c r="AT119" s="264" t="s">
        <v>221</v>
      </c>
      <c r="AU119" s="264" t="s">
        <v>87</v>
      </c>
      <c r="AV119" s="14" t="s">
        <v>85</v>
      </c>
      <c r="AW119" s="14" t="s">
        <v>40</v>
      </c>
      <c r="AX119" s="14" t="s">
        <v>79</v>
      </c>
      <c r="AY119" s="264" t="s">
        <v>210</v>
      </c>
    </row>
    <row r="120" s="12" customFormat="1">
      <c r="B120" s="233"/>
      <c r="C120" s="234"/>
      <c r="D120" s="230" t="s">
        <v>221</v>
      </c>
      <c r="E120" s="235" t="s">
        <v>35</v>
      </c>
      <c r="F120" s="236" t="s">
        <v>797</v>
      </c>
      <c r="G120" s="234"/>
      <c r="H120" s="237">
        <v>33.799999999999997</v>
      </c>
      <c r="I120" s="238"/>
      <c r="J120" s="234"/>
      <c r="K120" s="234"/>
      <c r="L120" s="239"/>
      <c r="M120" s="240"/>
      <c r="N120" s="241"/>
      <c r="O120" s="241"/>
      <c r="P120" s="241"/>
      <c r="Q120" s="241"/>
      <c r="R120" s="241"/>
      <c r="S120" s="241"/>
      <c r="T120" s="242"/>
      <c r="AT120" s="243" t="s">
        <v>221</v>
      </c>
      <c r="AU120" s="243" t="s">
        <v>87</v>
      </c>
      <c r="AV120" s="12" t="s">
        <v>87</v>
      </c>
      <c r="AW120" s="12" t="s">
        <v>40</v>
      </c>
      <c r="AX120" s="12" t="s">
        <v>79</v>
      </c>
      <c r="AY120" s="243" t="s">
        <v>210</v>
      </c>
    </row>
    <row r="121" s="13" customFormat="1">
      <c r="B121" s="244"/>
      <c r="C121" s="245"/>
      <c r="D121" s="230" t="s">
        <v>221</v>
      </c>
      <c r="E121" s="246" t="s">
        <v>35</v>
      </c>
      <c r="F121" s="247" t="s">
        <v>225</v>
      </c>
      <c r="G121" s="245"/>
      <c r="H121" s="248">
        <v>82.939999999999998</v>
      </c>
      <c r="I121" s="249"/>
      <c r="J121" s="245"/>
      <c r="K121" s="245"/>
      <c r="L121" s="250"/>
      <c r="M121" s="251"/>
      <c r="N121" s="252"/>
      <c r="O121" s="252"/>
      <c r="P121" s="252"/>
      <c r="Q121" s="252"/>
      <c r="R121" s="252"/>
      <c r="S121" s="252"/>
      <c r="T121" s="253"/>
      <c r="AT121" s="254" t="s">
        <v>221</v>
      </c>
      <c r="AU121" s="254" t="s">
        <v>87</v>
      </c>
      <c r="AV121" s="13" t="s">
        <v>217</v>
      </c>
      <c r="AW121" s="13" t="s">
        <v>40</v>
      </c>
      <c r="AX121" s="13" t="s">
        <v>85</v>
      </c>
      <c r="AY121" s="254" t="s">
        <v>210</v>
      </c>
    </row>
    <row r="122" s="1" customFormat="1" ht="22.5" customHeight="1">
      <c r="B122" s="40"/>
      <c r="C122" s="218" t="s">
        <v>244</v>
      </c>
      <c r="D122" s="218" t="s">
        <v>213</v>
      </c>
      <c r="E122" s="219" t="s">
        <v>798</v>
      </c>
      <c r="F122" s="220" t="s">
        <v>799</v>
      </c>
      <c r="G122" s="221" t="s">
        <v>135</v>
      </c>
      <c r="H122" s="222">
        <v>41.469999999999999</v>
      </c>
      <c r="I122" s="223">
        <v>29</v>
      </c>
      <c r="J122" s="224">
        <f>ROUND(I122*H122,2)</f>
        <v>1202.6300000000001</v>
      </c>
      <c r="K122" s="220" t="s">
        <v>767</v>
      </c>
      <c r="L122" s="45"/>
      <c r="M122" s="225" t="s">
        <v>35</v>
      </c>
      <c r="N122" s="226" t="s">
        <v>52</v>
      </c>
      <c r="O122" s="81"/>
      <c r="P122" s="227">
        <f>O122*H122</f>
        <v>0</v>
      </c>
      <c r="Q122" s="227">
        <v>0</v>
      </c>
      <c r="R122" s="227">
        <f>Q122*H122</f>
        <v>0</v>
      </c>
      <c r="S122" s="227">
        <v>0</v>
      </c>
      <c r="T122" s="228">
        <f>S122*H122</f>
        <v>0</v>
      </c>
      <c r="AR122" s="18" t="s">
        <v>217</v>
      </c>
      <c r="AT122" s="18" t="s">
        <v>213</v>
      </c>
      <c r="AU122" s="18" t="s">
        <v>87</v>
      </c>
      <c r="AY122" s="18" t="s">
        <v>210</v>
      </c>
      <c r="BE122" s="229">
        <f>IF(N122="základní",J122,0)</f>
        <v>0</v>
      </c>
      <c r="BF122" s="229">
        <f>IF(N122="snížená",J122,0)</f>
        <v>0</v>
      </c>
      <c r="BG122" s="229">
        <f>IF(N122="zákl. přenesená",J122,0)</f>
        <v>1202.6300000000001</v>
      </c>
      <c r="BH122" s="229">
        <f>IF(N122="sníž. přenesená",J122,0)</f>
        <v>0</v>
      </c>
      <c r="BI122" s="229">
        <f>IF(N122="nulová",J122,0)</f>
        <v>0</v>
      </c>
      <c r="BJ122" s="18" t="s">
        <v>217</v>
      </c>
      <c r="BK122" s="229">
        <f>ROUND(I122*H122,2)</f>
        <v>1202.6300000000001</v>
      </c>
      <c r="BL122" s="18" t="s">
        <v>217</v>
      </c>
      <c r="BM122" s="18" t="s">
        <v>800</v>
      </c>
    </row>
    <row r="123" s="1" customFormat="1">
      <c r="B123" s="40"/>
      <c r="C123" s="41"/>
      <c r="D123" s="230" t="s">
        <v>219</v>
      </c>
      <c r="E123" s="41"/>
      <c r="F123" s="231" t="s">
        <v>793</v>
      </c>
      <c r="G123" s="41"/>
      <c r="H123" s="41"/>
      <c r="I123" s="145"/>
      <c r="J123" s="41"/>
      <c r="K123" s="41"/>
      <c r="L123" s="45"/>
      <c r="M123" s="232"/>
      <c r="N123" s="81"/>
      <c r="O123" s="81"/>
      <c r="P123" s="81"/>
      <c r="Q123" s="81"/>
      <c r="R123" s="81"/>
      <c r="S123" s="81"/>
      <c r="T123" s="82"/>
      <c r="AT123" s="18" t="s">
        <v>219</v>
      </c>
      <c r="AU123" s="18" t="s">
        <v>87</v>
      </c>
    </row>
    <row r="124" s="12" customFormat="1">
      <c r="B124" s="233"/>
      <c r="C124" s="234"/>
      <c r="D124" s="230" t="s">
        <v>221</v>
      </c>
      <c r="E124" s="235" t="s">
        <v>35</v>
      </c>
      <c r="F124" s="236" t="s">
        <v>801</v>
      </c>
      <c r="G124" s="234"/>
      <c r="H124" s="237">
        <v>41.469999999999999</v>
      </c>
      <c r="I124" s="238"/>
      <c r="J124" s="234"/>
      <c r="K124" s="234"/>
      <c r="L124" s="239"/>
      <c r="M124" s="240"/>
      <c r="N124" s="241"/>
      <c r="O124" s="241"/>
      <c r="P124" s="241"/>
      <c r="Q124" s="241"/>
      <c r="R124" s="241"/>
      <c r="S124" s="241"/>
      <c r="T124" s="242"/>
      <c r="AT124" s="243" t="s">
        <v>221</v>
      </c>
      <c r="AU124" s="243" t="s">
        <v>87</v>
      </c>
      <c r="AV124" s="12" t="s">
        <v>87</v>
      </c>
      <c r="AW124" s="12" t="s">
        <v>40</v>
      </c>
      <c r="AX124" s="12" t="s">
        <v>85</v>
      </c>
      <c r="AY124" s="243" t="s">
        <v>210</v>
      </c>
    </row>
    <row r="125" s="1" customFormat="1" ht="22.5" customHeight="1">
      <c r="B125" s="40"/>
      <c r="C125" s="218" t="s">
        <v>248</v>
      </c>
      <c r="D125" s="218" t="s">
        <v>213</v>
      </c>
      <c r="E125" s="219" t="s">
        <v>802</v>
      </c>
      <c r="F125" s="220" t="s">
        <v>803</v>
      </c>
      <c r="G125" s="221" t="s">
        <v>135</v>
      </c>
      <c r="H125" s="222">
        <v>16.5</v>
      </c>
      <c r="I125" s="223">
        <v>464</v>
      </c>
      <c r="J125" s="224">
        <f>ROUND(I125*H125,2)</f>
        <v>7656</v>
      </c>
      <c r="K125" s="220" t="s">
        <v>767</v>
      </c>
      <c r="L125" s="45"/>
      <c r="M125" s="225" t="s">
        <v>35</v>
      </c>
      <c r="N125" s="226" t="s">
        <v>52</v>
      </c>
      <c r="O125" s="81"/>
      <c r="P125" s="227">
        <f>O125*H125</f>
        <v>0</v>
      </c>
      <c r="Q125" s="227">
        <v>0</v>
      </c>
      <c r="R125" s="227">
        <f>Q125*H125</f>
        <v>0</v>
      </c>
      <c r="S125" s="227">
        <v>0</v>
      </c>
      <c r="T125" s="228">
        <f>S125*H125</f>
        <v>0</v>
      </c>
      <c r="AR125" s="18" t="s">
        <v>217</v>
      </c>
      <c r="AT125" s="18" t="s">
        <v>213</v>
      </c>
      <c r="AU125" s="18" t="s">
        <v>87</v>
      </c>
      <c r="AY125" s="18" t="s">
        <v>210</v>
      </c>
      <c r="BE125" s="229">
        <f>IF(N125="základní",J125,0)</f>
        <v>0</v>
      </c>
      <c r="BF125" s="229">
        <f>IF(N125="snížená",J125,0)</f>
        <v>0</v>
      </c>
      <c r="BG125" s="229">
        <f>IF(N125="zákl. přenesená",J125,0)</f>
        <v>7656</v>
      </c>
      <c r="BH125" s="229">
        <f>IF(N125="sníž. přenesená",J125,0)</f>
        <v>0</v>
      </c>
      <c r="BI125" s="229">
        <f>IF(N125="nulová",J125,0)</f>
        <v>0</v>
      </c>
      <c r="BJ125" s="18" t="s">
        <v>217</v>
      </c>
      <c r="BK125" s="229">
        <f>ROUND(I125*H125,2)</f>
        <v>7656</v>
      </c>
      <c r="BL125" s="18" t="s">
        <v>217</v>
      </c>
      <c r="BM125" s="18" t="s">
        <v>804</v>
      </c>
    </row>
    <row r="126" s="1" customFormat="1">
      <c r="B126" s="40"/>
      <c r="C126" s="41"/>
      <c r="D126" s="230" t="s">
        <v>219</v>
      </c>
      <c r="E126" s="41"/>
      <c r="F126" s="231" t="s">
        <v>805</v>
      </c>
      <c r="G126" s="41"/>
      <c r="H126" s="41"/>
      <c r="I126" s="145"/>
      <c r="J126" s="41"/>
      <c r="K126" s="41"/>
      <c r="L126" s="45"/>
      <c r="M126" s="232"/>
      <c r="N126" s="81"/>
      <c r="O126" s="81"/>
      <c r="P126" s="81"/>
      <c r="Q126" s="81"/>
      <c r="R126" s="81"/>
      <c r="S126" s="81"/>
      <c r="T126" s="82"/>
      <c r="AT126" s="18" t="s">
        <v>219</v>
      </c>
      <c r="AU126" s="18" t="s">
        <v>87</v>
      </c>
    </row>
    <row r="127" s="12" customFormat="1">
      <c r="B127" s="233"/>
      <c r="C127" s="234"/>
      <c r="D127" s="230" t="s">
        <v>221</v>
      </c>
      <c r="E127" s="235" t="s">
        <v>35</v>
      </c>
      <c r="F127" s="236" t="s">
        <v>806</v>
      </c>
      <c r="G127" s="234"/>
      <c r="H127" s="237">
        <v>16.5</v>
      </c>
      <c r="I127" s="238"/>
      <c r="J127" s="234"/>
      <c r="K127" s="234"/>
      <c r="L127" s="239"/>
      <c r="M127" s="240"/>
      <c r="N127" s="241"/>
      <c r="O127" s="241"/>
      <c r="P127" s="241"/>
      <c r="Q127" s="241"/>
      <c r="R127" s="241"/>
      <c r="S127" s="241"/>
      <c r="T127" s="242"/>
      <c r="AT127" s="243" t="s">
        <v>221</v>
      </c>
      <c r="AU127" s="243" t="s">
        <v>87</v>
      </c>
      <c r="AV127" s="12" t="s">
        <v>87</v>
      </c>
      <c r="AW127" s="12" t="s">
        <v>40</v>
      </c>
      <c r="AX127" s="12" t="s">
        <v>85</v>
      </c>
      <c r="AY127" s="243" t="s">
        <v>210</v>
      </c>
    </row>
    <row r="128" s="1" customFormat="1" ht="22.5" customHeight="1">
      <c r="B128" s="40"/>
      <c r="C128" s="218" t="s">
        <v>254</v>
      </c>
      <c r="D128" s="218" t="s">
        <v>213</v>
      </c>
      <c r="E128" s="219" t="s">
        <v>807</v>
      </c>
      <c r="F128" s="220" t="s">
        <v>808</v>
      </c>
      <c r="G128" s="221" t="s">
        <v>135</v>
      </c>
      <c r="H128" s="222">
        <v>82.939999999999998</v>
      </c>
      <c r="I128" s="223">
        <v>261</v>
      </c>
      <c r="J128" s="224">
        <f>ROUND(I128*H128,2)</f>
        <v>21647.34</v>
      </c>
      <c r="K128" s="220" t="s">
        <v>767</v>
      </c>
      <c r="L128" s="45"/>
      <c r="M128" s="225" t="s">
        <v>35</v>
      </c>
      <c r="N128" s="226" t="s">
        <v>52</v>
      </c>
      <c r="O128" s="81"/>
      <c r="P128" s="227">
        <f>O128*H128</f>
        <v>0</v>
      </c>
      <c r="Q128" s="227">
        <v>0</v>
      </c>
      <c r="R128" s="227">
        <f>Q128*H128</f>
        <v>0</v>
      </c>
      <c r="S128" s="227">
        <v>0</v>
      </c>
      <c r="T128" s="228">
        <f>S128*H128</f>
        <v>0</v>
      </c>
      <c r="AR128" s="18" t="s">
        <v>217</v>
      </c>
      <c r="AT128" s="18" t="s">
        <v>213</v>
      </c>
      <c r="AU128" s="18" t="s">
        <v>87</v>
      </c>
      <c r="AY128" s="18" t="s">
        <v>210</v>
      </c>
      <c r="BE128" s="229">
        <f>IF(N128="základní",J128,0)</f>
        <v>0</v>
      </c>
      <c r="BF128" s="229">
        <f>IF(N128="snížená",J128,0)</f>
        <v>0</v>
      </c>
      <c r="BG128" s="229">
        <f>IF(N128="zákl. přenesená",J128,0)</f>
        <v>21647.34</v>
      </c>
      <c r="BH128" s="229">
        <f>IF(N128="sníž. přenesená",J128,0)</f>
        <v>0</v>
      </c>
      <c r="BI128" s="229">
        <f>IF(N128="nulová",J128,0)</f>
        <v>0</v>
      </c>
      <c r="BJ128" s="18" t="s">
        <v>217</v>
      </c>
      <c r="BK128" s="229">
        <f>ROUND(I128*H128,2)</f>
        <v>21647.34</v>
      </c>
      <c r="BL128" s="18" t="s">
        <v>217</v>
      </c>
      <c r="BM128" s="18" t="s">
        <v>809</v>
      </c>
    </row>
    <row r="129" s="1" customFormat="1">
      <c r="B129" s="40"/>
      <c r="C129" s="41"/>
      <c r="D129" s="230" t="s">
        <v>219</v>
      </c>
      <c r="E129" s="41"/>
      <c r="F129" s="231" t="s">
        <v>810</v>
      </c>
      <c r="G129" s="41"/>
      <c r="H129" s="41"/>
      <c r="I129" s="145"/>
      <c r="J129" s="41"/>
      <c r="K129" s="41"/>
      <c r="L129" s="45"/>
      <c r="M129" s="232"/>
      <c r="N129" s="81"/>
      <c r="O129" s="81"/>
      <c r="P129" s="81"/>
      <c r="Q129" s="81"/>
      <c r="R129" s="81"/>
      <c r="S129" s="81"/>
      <c r="T129" s="82"/>
      <c r="AT129" s="18" t="s">
        <v>219</v>
      </c>
      <c r="AU129" s="18" t="s">
        <v>87</v>
      </c>
    </row>
    <row r="130" s="1" customFormat="1">
      <c r="B130" s="40"/>
      <c r="C130" s="41"/>
      <c r="D130" s="230" t="s">
        <v>349</v>
      </c>
      <c r="E130" s="41"/>
      <c r="F130" s="231" t="s">
        <v>811</v>
      </c>
      <c r="G130" s="41"/>
      <c r="H130" s="41"/>
      <c r="I130" s="145"/>
      <c r="J130" s="41"/>
      <c r="K130" s="41"/>
      <c r="L130" s="45"/>
      <c r="M130" s="232"/>
      <c r="N130" s="81"/>
      <c r="O130" s="81"/>
      <c r="P130" s="81"/>
      <c r="Q130" s="81"/>
      <c r="R130" s="81"/>
      <c r="S130" s="81"/>
      <c r="T130" s="82"/>
      <c r="AT130" s="18" t="s">
        <v>349</v>
      </c>
      <c r="AU130" s="18" t="s">
        <v>87</v>
      </c>
    </row>
    <row r="131" s="1" customFormat="1" ht="16.5" customHeight="1">
      <c r="B131" s="40"/>
      <c r="C131" s="218" t="s">
        <v>261</v>
      </c>
      <c r="D131" s="218" t="s">
        <v>213</v>
      </c>
      <c r="E131" s="219" t="s">
        <v>812</v>
      </c>
      <c r="F131" s="220" t="s">
        <v>813</v>
      </c>
      <c r="G131" s="221" t="s">
        <v>135</v>
      </c>
      <c r="H131" s="222">
        <v>6</v>
      </c>
      <c r="I131" s="223">
        <v>195</v>
      </c>
      <c r="J131" s="224">
        <f>ROUND(I131*H131,2)</f>
        <v>1170</v>
      </c>
      <c r="K131" s="220" t="s">
        <v>767</v>
      </c>
      <c r="L131" s="45"/>
      <c r="M131" s="225" t="s">
        <v>35</v>
      </c>
      <c r="N131" s="226" t="s">
        <v>52</v>
      </c>
      <c r="O131" s="81"/>
      <c r="P131" s="227">
        <f>O131*H131</f>
        <v>0</v>
      </c>
      <c r="Q131" s="227">
        <v>0</v>
      </c>
      <c r="R131" s="227">
        <f>Q131*H131</f>
        <v>0</v>
      </c>
      <c r="S131" s="227">
        <v>0</v>
      </c>
      <c r="T131" s="228">
        <f>S131*H131</f>
        <v>0</v>
      </c>
      <c r="AR131" s="18" t="s">
        <v>217</v>
      </c>
      <c r="AT131" s="18" t="s">
        <v>213</v>
      </c>
      <c r="AU131" s="18" t="s">
        <v>87</v>
      </c>
      <c r="AY131" s="18" t="s">
        <v>210</v>
      </c>
      <c r="BE131" s="229">
        <f>IF(N131="základní",J131,0)</f>
        <v>0</v>
      </c>
      <c r="BF131" s="229">
        <f>IF(N131="snížená",J131,0)</f>
        <v>0</v>
      </c>
      <c r="BG131" s="229">
        <f>IF(N131="zákl. přenesená",J131,0)</f>
        <v>1170</v>
      </c>
      <c r="BH131" s="229">
        <f>IF(N131="sníž. přenesená",J131,0)</f>
        <v>0</v>
      </c>
      <c r="BI131" s="229">
        <f>IF(N131="nulová",J131,0)</f>
        <v>0</v>
      </c>
      <c r="BJ131" s="18" t="s">
        <v>217</v>
      </c>
      <c r="BK131" s="229">
        <f>ROUND(I131*H131,2)</f>
        <v>1170</v>
      </c>
      <c r="BL131" s="18" t="s">
        <v>217</v>
      </c>
      <c r="BM131" s="18" t="s">
        <v>814</v>
      </c>
    </row>
    <row r="132" s="1" customFormat="1">
      <c r="B132" s="40"/>
      <c r="C132" s="41"/>
      <c r="D132" s="230" t="s">
        <v>219</v>
      </c>
      <c r="E132" s="41"/>
      <c r="F132" s="231" t="s">
        <v>815</v>
      </c>
      <c r="G132" s="41"/>
      <c r="H132" s="41"/>
      <c r="I132" s="145"/>
      <c r="J132" s="41"/>
      <c r="K132" s="41"/>
      <c r="L132" s="45"/>
      <c r="M132" s="232"/>
      <c r="N132" s="81"/>
      <c r="O132" s="81"/>
      <c r="P132" s="81"/>
      <c r="Q132" s="81"/>
      <c r="R132" s="81"/>
      <c r="S132" s="81"/>
      <c r="T132" s="82"/>
      <c r="AT132" s="18" t="s">
        <v>219</v>
      </c>
      <c r="AU132" s="18" t="s">
        <v>87</v>
      </c>
    </row>
    <row r="133" s="1" customFormat="1">
      <c r="B133" s="40"/>
      <c r="C133" s="41"/>
      <c r="D133" s="230" t="s">
        <v>349</v>
      </c>
      <c r="E133" s="41"/>
      <c r="F133" s="231" t="s">
        <v>816</v>
      </c>
      <c r="G133" s="41"/>
      <c r="H133" s="41"/>
      <c r="I133" s="145"/>
      <c r="J133" s="41"/>
      <c r="K133" s="41"/>
      <c r="L133" s="45"/>
      <c r="M133" s="232"/>
      <c r="N133" s="81"/>
      <c r="O133" s="81"/>
      <c r="P133" s="81"/>
      <c r="Q133" s="81"/>
      <c r="R133" s="81"/>
      <c r="S133" s="81"/>
      <c r="T133" s="82"/>
      <c r="AT133" s="18" t="s">
        <v>349</v>
      </c>
      <c r="AU133" s="18" t="s">
        <v>87</v>
      </c>
    </row>
    <row r="134" s="14" customFormat="1">
      <c r="B134" s="255"/>
      <c r="C134" s="256"/>
      <c r="D134" s="230" t="s">
        <v>221</v>
      </c>
      <c r="E134" s="257" t="s">
        <v>35</v>
      </c>
      <c r="F134" s="258" t="s">
        <v>817</v>
      </c>
      <c r="G134" s="256"/>
      <c r="H134" s="257" t="s">
        <v>35</v>
      </c>
      <c r="I134" s="259"/>
      <c r="J134" s="256"/>
      <c r="K134" s="256"/>
      <c r="L134" s="260"/>
      <c r="M134" s="261"/>
      <c r="N134" s="262"/>
      <c r="O134" s="262"/>
      <c r="P134" s="262"/>
      <c r="Q134" s="262"/>
      <c r="R134" s="262"/>
      <c r="S134" s="262"/>
      <c r="T134" s="263"/>
      <c r="AT134" s="264" t="s">
        <v>221</v>
      </c>
      <c r="AU134" s="264" t="s">
        <v>87</v>
      </c>
      <c r="AV134" s="14" t="s">
        <v>85</v>
      </c>
      <c r="AW134" s="14" t="s">
        <v>40</v>
      </c>
      <c r="AX134" s="14" t="s">
        <v>79</v>
      </c>
      <c r="AY134" s="264" t="s">
        <v>210</v>
      </c>
    </row>
    <row r="135" s="12" customFormat="1">
      <c r="B135" s="233"/>
      <c r="C135" s="234"/>
      <c r="D135" s="230" t="s">
        <v>221</v>
      </c>
      <c r="E135" s="235" t="s">
        <v>35</v>
      </c>
      <c r="F135" s="236" t="s">
        <v>818</v>
      </c>
      <c r="G135" s="234"/>
      <c r="H135" s="237">
        <v>6</v>
      </c>
      <c r="I135" s="238"/>
      <c r="J135" s="234"/>
      <c r="K135" s="234"/>
      <c r="L135" s="239"/>
      <c r="M135" s="240"/>
      <c r="N135" s="241"/>
      <c r="O135" s="241"/>
      <c r="P135" s="241"/>
      <c r="Q135" s="241"/>
      <c r="R135" s="241"/>
      <c r="S135" s="241"/>
      <c r="T135" s="242"/>
      <c r="AT135" s="243" t="s">
        <v>221</v>
      </c>
      <c r="AU135" s="243" t="s">
        <v>87</v>
      </c>
      <c r="AV135" s="12" t="s">
        <v>87</v>
      </c>
      <c r="AW135" s="12" t="s">
        <v>40</v>
      </c>
      <c r="AX135" s="12" t="s">
        <v>85</v>
      </c>
      <c r="AY135" s="243" t="s">
        <v>210</v>
      </c>
    </row>
    <row r="136" s="1" customFormat="1" ht="16.5" customHeight="1">
      <c r="B136" s="40"/>
      <c r="C136" s="218" t="s">
        <v>269</v>
      </c>
      <c r="D136" s="218" t="s">
        <v>213</v>
      </c>
      <c r="E136" s="219" t="s">
        <v>819</v>
      </c>
      <c r="F136" s="220" t="s">
        <v>820</v>
      </c>
      <c r="G136" s="221" t="s">
        <v>131</v>
      </c>
      <c r="H136" s="222">
        <v>188.5</v>
      </c>
      <c r="I136" s="223">
        <v>36</v>
      </c>
      <c r="J136" s="224">
        <f>ROUND(I136*H136,2)</f>
        <v>6786</v>
      </c>
      <c r="K136" s="220" t="s">
        <v>767</v>
      </c>
      <c r="L136" s="45"/>
      <c r="M136" s="225" t="s">
        <v>35</v>
      </c>
      <c r="N136" s="226" t="s">
        <v>52</v>
      </c>
      <c r="O136" s="81"/>
      <c r="P136" s="227">
        <f>O136*H136</f>
        <v>0</v>
      </c>
      <c r="Q136" s="227">
        <v>0</v>
      </c>
      <c r="R136" s="227">
        <f>Q136*H136</f>
        <v>0</v>
      </c>
      <c r="S136" s="227">
        <v>0</v>
      </c>
      <c r="T136" s="228">
        <f>S136*H136</f>
        <v>0</v>
      </c>
      <c r="AR136" s="18" t="s">
        <v>217</v>
      </c>
      <c r="AT136" s="18" t="s">
        <v>213</v>
      </c>
      <c r="AU136" s="18" t="s">
        <v>87</v>
      </c>
      <c r="AY136" s="18" t="s">
        <v>210</v>
      </c>
      <c r="BE136" s="229">
        <f>IF(N136="základní",J136,0)</f>
        <v>0</v>
      </c>
      <c r="BF136" s="229">
        <f>IF(N136="snížená",J136,0)</f>
        <v>0</v>
      </c>
      <c r="BG136" s="229">
        <f>IF(N136="zákl. přenesená",J136,0)</f>
        <v>6786</v>
      </c>
      <c r="BH136" s="229">
        <f>IF(N136="sníž. přenesená",J136,0)</f>
        <v>0</v>
      </c>
      <c r="BI136" s="229">
        <f>IF(N136="nulová",J136,0)</f>
        <v>0</v>
      </c>
      <c r="BJ136" s="18" t="s">
        <v>217</v>
      </c>
      <c r="BK136" s="229">
        <f>ROUND(I136*H136,2)</f>
        <v>6786</v>
      </c>
      <c r="BL136" s="18" t="s">
        <v>217</v>
      </c>
      <c r="BM136" s="18" t="s">
        <v>821</v>
      </c>
    </row>
    <row r="137" s="14" customFormat="1">
      <c r="B137" s="255"/>
      <c r="C137" s="256"/>
      <c r="D137" s="230" t="s">
        <v>221</v>
      </c>
      <c r="E137" s="257" t="s">
        <v>35</v>
      </c>
      <c r="F137" s="258" t="s">
        <v>822</v>
      </c>
      <c r="G137" s="256"/>
      <c r="H137" s="257" t="s">
        <v>35</v>
      </c>
      <c r="I137" s="259"/>
      <c r="J137" s="256"/>
      <c r="K137" s="256"/>
      <c r="L137" s="260"/>
      <c r="M137" s="261"/>
      <c r="N137" s="262"/>
      <c r="O137" s="262"/>
      <c r="P137" s="262"/>
      <c r="Q137" s="262"/>
      <c r="R137" s="262"/>
      <c r="S137" s="262"/>
      <c r="T137" s="263"/>
      <c r="AT137" s="264" t="s">
        <v>221</v>
      </c>
      <c r="AU137" s="264" t="s">
        <v>87</v>
      </c>
      <c r="AV137" s="14" t="s">
        <v>85</v>
      </c>
      <c r="AW137" s="14" t="s">
        <v>40</v>
      </c>
      <c r="AX137" s="14" t="s">
        <v>79</v>
      </c>
      <c r="AY137" s="264" t="s">
        <v>210</v>
      </c>
    </row>
    <row r="138" s="12" customFormat="1">
      <c r="B138" s="233"/>
      <c r="C138" s="234"/>
      <c r="D138" s="230" t="s">
        <v>221</v>
      </c>
      <c r="E138" s="235" t="s">
        <v>35</v>
      </c>
      <c r="F138" s="236" t="s">
        <v>823</v>
      </c>
      <c r="G138" s="234"/>
      <c r="H138" s="237">
        <v>188.5</v>
      </c>
      <c r="I138" s="238"/>
      <c r="J138" s="234"/>
      <c r="K138" s="234"/>
      <c r="L138" s="239"/>
      <c r="M138" s="240"/>
      <c r="N138" s="241"/>
      <c r="O138" s="241"/>
      <c r="P138" s="241"/>
      <c r="Q138" s="241"/>
      <c r="R138" s="241"/>
      <c r="S138" s="241"/>
      <c r="T138" s="242"/>
      <c r="AT138" s="243" t="s">
        <v>221</v>
      </c>
      <c r="AU138" s="243" t="s">
        <v>87</v>
      </c>
      <c r="AV138" s="12" t="s">
        <v>87</v>
      </c>
      <c r="AW138" s="12" t="s">
        <v>40</v>
      </c>
      <c r="AX138" s="12" t="s">
        <v>85</v>
      </c>
      <c r="AY138" s="243" t="s">
        <v>210</v>
      </c>
    </row>
    <row r="139" s="1" customFormat="1" ht="22.5" customHeight="1">
      <c r="B139" s="40"/>
      <c r="C139" s="218" t="s">
        <v>276</v>
      </c>
      <c r="D139" s="218" t="s">
        <v>213</v>
      </c>
      <c r="E139" s="219" t="s">
        <v>824</v>
      </c>
      <c r="F139" s="220" t="s">
        <v>825</v>
      </c>
      <c r="G139" s="221" t="s">
        <v>180</v>
      </c>
      <c r="H139" s="222">
        <v>164.80000000000001</v>
      </c>
      <c r="I139" s="223">
        <v>157</v>
      </c>
      <c r="J139" s="224">
        <f>ROUND(I139*H139,2)</f>
        <v>25873.599999999999</v>
      </c>
      <c r="K139" s="220" t="s">
        <v>767</v>
      </c>
      <c r="L139" s="45"/>
      <c r="M139" s="225" t="s">
        <v>35</v>
      </c>
      <c r="N139" s="226" t="s">
        <v>52</v>
      </c>
      <c r="O139" s="81"/>
      <c r="P139" s="227">
        <f>O139*H139</f>
        <v>0</v>
      </c>
      <c r="Q139" s="227">
        <v>0</v>
      </c>
      <c r="R139" s="227">
        <f>Q139*H139</f>
        <v>0</v>
      </c>
      <c r="S139" s="227">
        <v>0</v>
      </c>
      <c r="T139" s="228">
        <f>S139*H139</f>
        <v>0</v>
      </c>
      <c r="AR139" s="18" t="s">
        <v>217</v>
      </c>
      <c r="AT139" s="18" t="s">
        <v>213</v>
      </c>
      <c r="AU139" s="18" t="s">
        <v>87</v>
      </c>
      <c r="AY139" s="18" t="s">
        <v>210</v>
      </c>
      <c r="BE139" s="229">
        <f>IF(N139="základní",J139,0)</f>
        <v>0</v>
      </c>
      <c r="BF139" s="229">
        <f>IF(N139="snížená",J139,0)</f>
        <v>0</v>
      </c>
      <c r="BG139" s="229">
        <f>IF(N139="zákl. přenesená",J139,0)</f>
        <v>25873.599999999999</v>
      </c>
      <c r="BH139" s="229">
        <f>IF(N139="sníž. přenesená",J139,0)</f>
        <v>0</v>
      </c>
      <c r="BI139" s="229">
        <f>IF(N139="nulová",J139,0)</f>
        <v>0</v>
      </c>
      <c r="BJ139" s="18" t="s">
        <v>217</v>
      </c>
      <c r="BK139" s="229">
        <f>ROUND(I139*H139,2)</f>
        <v>25873.599999999999</v>
      </c>
      <c r="BL139" s="18" t="s">
        <v>217</v>
      </c>
      <c r="BM139" s="18" t="s">
        <v>826</v>
      </c>
    </row>
    <row r="140" s="1" customFormat="1">
      <c r="B140" s="40"/>
      <c r="C140" s="41"/>
      <c r="D140" s="230" t="s">
        <v>219</v>
      </c>
      <c r="E140" s="41"/>
      <c r="F140" s="231" t="s">
        <v>827</v>
      </c>
      <c r="G140" s="41"/>
      <c r="H140" s="41"/>
      <c r="I140" s="145"/>
      <c r="J140" s="41"/>
      <c r="K140" s="41"/>
      <c r="L140" s="45"/>
      <c r="M140" s="232"/>
      <c r="N140" s="81"/>
      <c r="O140" s="81"/>
      <c r="P140" s="81"/>
      <c r="Q140" s="81"/>
      <c r="R140" s="81"/>
      <c r="S140" s="81"/>
      <c r="T140" s="82"/>
      <c r="AT140" s="18" t="s">
        <v>219</v>
      </c>
      <c r="AU140" s="18" t="s">
        <v>87</v>
      </c>
    </row>
    <row r="141" s="14" customFormat="1">
      <c r="B141" s="255"/>
      <c r="C141" s="256"/>
      <c r="D141" s="230" t="s">
        <v>221</v>
      </c>
      <c r="E141" s="257" t="s">
        <v>35</v>
      </c>
      <c r="F141" s="258" t="s">
        <v>828</v>
      </c>
      <c r="G141" s="256"/>
      <c r="H141" s="257" t="s">
        <v>35</v>
      </c>
      <c r="I141" s="259"/>
      <c r="J141" s="256"/>
      <c r="K141" s="256"/>
      <c r="L141" s="260"/>
      <c r="M141" s="261"/>
      <c r="N141" s="262"/>
      <c r="O141" s="262"/>
      <c r="P141" s="262"/>
      <c r="Q141" s="262"/>
      <c r="R141" s="262"/>
      <c r="S141" s="262"/>
      <c r="T141" s="263"/>
      <c r="AT141" s="264" t="s">
        <v>221</v>
      </c>
      <c r="AU141" s="264" t="s">
        <v>87</v>
      </c>
      <c r="AV141" s="14" t="s">
        <v>85</v>
      </c>
      <c r="AW141" s="14" t="s">
        <v>40</v>
      </c>
      <c r="AX141" s="14" t="s">
        <v>79</v>
      </c>
      <c r="AY141" s="264" t="s">
        <v>210</v>
      </c>
    </row>
    <row r="142" s="12" customFormat="1">
      <c r="B142" s="233"/>
      <c r="C142" s="234"/>
      <c r="D142" s="230" t="s">
        <v>221</v>
      </c>
      <c r="E142" s="235" t="s">
        <v>35</v>
      </c>
      <c r="F142" s="236" t="s">
        <v>829</v>
      </c>
      <c r="G142" s="234"/>
      <c r="H142" s="237">
        <v>164.80000000000001</v>
      </c>
      <c r="I142" s="238"/>
      <c r="J142" s="234"/>
      <c r="K142" s="234"/>
      <c r="L142" s="239"/>
      <c r="M142" s="240"/>
      <c r="N142" s="241"/>
      <c r="O142" s="241"/>
      <c r="P142" s="241"/>
      <c r="Q142" s="241"/>
      <c r="R142" s="241"/>
      <c r="S142" s="241"/>
      <c r="T142" s="242"/>
      <c r="AT142" s="243" t="s">
        <v>221</v>
      </c>
      <c r="AU142" s="243" t="s">
        <v>87</v>
      </c>
      <c r="AV142" s="12" t="s">
        <v>87</v>
      </c>
      <c r="AW142" s="12" t="s">
        <v>40</v>
      </c>
      <c r="AX142" s="12" t="s">
        <v>85</v>
      </c>
      <c r="AY142" s="243" t="s">
        <v>210</v>
      </c>
    </row>
    <row r="143" s="1" customFormat="1" ht="16.5" customHeight="1">
      <c r="B143" s="40"/>
      <c r="C143" s="218" t="s">
        <v>282</v>
      </c>
      <c r="D143" s="218" t="s">
        <v>213</v>
      </c>
      <c r="E143" s="219" t="s">
        <v>830</v>
      </c>
      <c r="F143" s="220" t="s">
        <v>831</v>
      </c>
      <c r="G143" s="221" t="s">
        <v>135</v>
      </c>
      <c r="H143" s="222">
        <v>35.274999999999999</v>
      </c>
      <c r="I143" s="223">
        <v>188</v>
      </c>
      <c r="J143" s="224">
        <f>ROUND(I143*H143,2)</f>
        <v>6631.6999999999998</v>
      </c>
      <c r="K143" s="220" t="s">
        <v>767</v>
      </c>
      <c r="L143" s="45"/>
      <c r="M143" s="225" t="s">
        <v>35</v>
      </c>
      <c r="N143" s="226" t="s">
        <v>52</v>
      </c>
      <c r="O143" s="81"/>
      <c r="P143" s="227">
        <f>O143*H143</f>
        <v>0</v>
      </c>
      <c r="Q143" s="227">
        <v>0</v>
      </c>
      <c r="R143" s="227">
        <f>Q143*H143</f>
        <v>0</v>
      </c>
      <c r="S143" s="227">
        <v>0</v>
      </c>
      <c r="T143" s="228">
        <f>S143*H143</f>
        <v>0</v>
      </c>
      <c r="AR143" s="18" t="s">
        <v>217</v>
      </c>
      <c r="AT143" s="18" t="s">
        <v>213</v>
      </c>
      <c r="AU143" s="18" t="s">
        <v>87</v>
      </c>
      <c r="AY143" s="18" t="s">
        <v>210</v>
      </c>
      <c r="BE143" s="229">
        <f>IF(N143="základní",J143,0)</f>
        <v>0</v>
      </c>
      <c r="BF143" s="229">
        <f>IF(N143="snížená",J143,0)</f>
        <v>0</v>
      </c>
      <c r="BG143" s="229">
        <f>IF(N143="zákl. přenesená",J143,0)</f>
        <v>6631.6999999999998</v>
      </c>
      <c r="BH143" s="229">
        <f>IF(N143="sníž. přenesená",J143,0)</f>
        <v>0</v>
      </c>
      <c r="BI143" s="229">
        <f>IF(N143="nulová",J143,0)</f>
        <v>0</v>
      </c>
      <c r="BJ143" s="18" t="s">
        <v>217</v>
      </c>
      <c r="BK143" s="229">
        <f>ROUND(I143*H143,2)</f>
        <v>6631.6999999999998</v>
      </c>
      <c r="BL143" s="18" t="s">
        <v>217</v>
      </c>
      <c r="BM143" s="18" t="s">
        <v>832</v>
      </c>
    </row>
    <row r="144" s="1" customFormat="1">
      <c r="B144" s="40"/>
      <c r="C144" s="41"/>
      <c r="D144" s="230" t="s">
        <v>219</v>
      </c>
      <c r="E144" s="41"/>
      <c r="F144" s="231" t="s">
        <v>833</v>
      </c>
      <c r="G144" s="41"/>
      <c r="H144" s="41"/>
      <c r="I144" s="145"/>
      <c r="J144" s="41"/>
      <c r="K144" s="41"/>
      <c r="L144" s="45"/>
      <c r="M144" s="232"/>
      <c r="N144" s="81"/>
      <c r="O144" s="81"/>
      <c r="P144" s="81"/>
      <c r="Q144" s="81"/>
      <c r="R144" s="81"/>
      <c r="S144" s="81"/>
      <c r="T144" s="82"/>
      <c r="AT144" s="18" t="s">
        <v>219</v>
      </c>
      <c r="AU144" s="18" t="s">
        <v>87</v>
      </c>
    </row>
    <row r="145" s="1" customFormat="1">
      <c r="B145" s="40"/>
      <c r="C145" s="41"/>
      <c r="D145" s="230" t="s">
        <v>349</v>
      </c>
      <c r="E145" s="41"/>
      <c r="F145" s="231" t="s">
        <v>834</v>
      </c>
      <c r="G145" s="41"/>
      <c r="H145" s="41"/>
      <c r="I145" s="145"/>
      <c r="J145" s="41"/>
      <c r="K145" s="41"/>
      <c r="L145" s="45"/>
      <c r="M145" s="232"/>
      <c r="N145" s="81"/>
      <c r="O145" s="81"/>
      <c r="P145" s="81"/>
      <c r="Q145" s="81"/>
      <c r="R145" s="81"/>
      <c r="S145" s="81"/>
      <c r="T145" s="82"/>
      <c r="AT145" s="18" t="s">
        <v>349</v>
      </c>
      <c r="AU145" s="18" t="s">
        <v>87</v>
      </c>
    </row>
    <row r="146" s="14" customFormat="1">
      <c r="B146" s="255"/>
      <c r="C146" s="256"/>
      <c r="D146" s="230" t="s">
        <v>221</v>
      </c>
      <c r="E146" s="257" t="s">
        <v>35</v>
      </c>
      <c r="F146" s="258" t="s">
        <v>835</v>
      </c>
      <c r="G146" s="256"/>
      <c r="H146" s="257" t="s">
        <v>35</v>
      </c>
      <c r="I146" s="259"/>
      <c r="J146" s="256"/>
      <c r="K146" s="256"/>
      <c r="L146" s="260"/>
      <c r="M146" s="261"/>
      <c r="N146" s="262"/>
      <c r="O146" s="262"/>
      <c r="P146" s="262"/>
      <c r="Q146" s="262"/>
      <c r="R146" s="262"/>
      <c r="S146" s="262"/>
      <c r="T146" s="263"/>
      <c r="AT146" s="264" t="s">
        <v>221</v>
      </c>
      <c r="AU146" s="264" t="s">
        <v>87</v>
      </c>
      <c r="AV146" s="14" t="s">
        <v>85</v>
      </c>
      <c r="AW146" s="14" t="s">
        <v>40</v>
      </c>
      <c r="AX146" s="14" t="s">
        <v>79</v>
      </c>
      <c r="AY146" s="264" t="s">
        <v>210</v>
      </c>
    </row>
    <row r="147" s="12" customFormat="1">
      <c r="B147" s="233"/>
      <c r="C147" s="234"/>
      <c r="D147" s="230" t="s">
        <v>221</v>
      </c>
      <c r="E147" s="235" t="s">
        <v>35</v>
      </c>
      <c r="F147" s="236" t="s">
        <v>836</v>
      </c>
      <c r="G147" s="234"/>
      <c r="H147" s="237">
        <v>35.274999999999999</v>
      </c>
      <c r="I147" s="238"/>
      <c r="J147" s="234"/>
      <c r="K147" s="234"/>
      <c r="L147" s="239"/>
      <c r="M147" s="240"/>
      <c r="N147" s="241"/>
      <c r="O147" s="241"/>
      <c r="P147" s="241"/>
      <c r="Q147" s="241"/>
      <c r="R147" s="241"/>
      <c r="S147" s="241"/>
      <c r="T147" s="242"/>
      <c r="AT147" s="243" t="s">
        <v>221</v>
      </c>
      <c r="AU147" s="243" t="s">
        <v>87</v>
      </c>
      <c r="AV147" s="12" t="s">
        <v>87</v>
      </c>
      <c r="AW147" s="12" t="s">
        <v>40</v>
      </c>
      <c r="AX147" s="12" t="s">
        <v>85</v>
      </c>
      <c r="AY147" s="243" t="s">
        <v>210</v>
      </c>
    </row>
    <row r="148" s="1" customFormat="1" ht="16.5" customHeight="1">
      <c r="B148" s="40"/>
      <c r="C148" s="265" t="s">
        <v>292</v>
      </c>
      <c r="D148" s="265" t="s">
        <v>424</v>
      </c>
      <c r="E148" s="266" t="s">
        <v>837</v>
      </c>
      <c r="F148" s="267" t="s">
        <v>838</v>
      </c>
      <c r="G148" s="268" t="s">
        <v>180</v>
      </c>
      <c r="H148" s="269">
        <v>63.494999999999997</v>
      </c>
      <c r="I148" s="270">
        <v>478</v>
      </c>
      <c r="J148" s="271">
        <f>ROUND(I148*H148,2)</f>
        <v>30350.610000000001</v>
      </c>
      <c r="K148" s="267" t="s">
        <v>767</v>
      </c>
      <c r="L148" s="272"/>
      <c r="M148" s="273" t="s">
        <v>35</v>
      </c>
      <c r="N148" s="274" t="s">
        <v>52</v>
      </c>
      <c r="O148" s="81"/>
      <c r="P148" s="227">
        <f>O148*H148</f>
        <v>0</v>
      </c>
      <c r="Q148" s="227">
        <v>1</v>
      </c>
      <c r="R148" s="227">
        <f>Q148*H148</f>
        <v>63.494999999999997</v>
      </c>
      <c r="S148" s="227">
        <v>0</v>
      </c>
      <c r="T148" s="228">
        <f>S148*H148</f>
        <v>0</v>
      </c>
      <c r="AR148" s="18" t="s">
        <v>254</v>
      </c>
      <c r="AT148" s="18" t="s">
        <v>424</v>
      </c>
      <c r="AU148" s="18" t="s">
        <v>87</v>
      </c>
      <c r="AY148" s="18" t="s">
        <v>210</v>
      </c>
      <c r="BE148" s="229">
        <f>IF(N148="základní",J148,0)</f>
        <v>0</v>
      </c>
      <c r="BF148" s="229">
        <f>IF(N148="snížená",J148,0)</f>
        <v>0</v>
      </c>
      <c r="BG148" s="229">
        <f>IF(N148="zákl. přenesená",J148,0)</f>
        <v>30350.610000000001</v>
      </c>
      <c r="BH148" s="229">
        <f>IF(N148="sníž. přenesená",J148,0)</f>
        <v>0</v>
      </c>
      <c r="BI148" s="229">
        <f>IF(N148="nulová",J148,0)</f>
        <v>0</v>
      </c>
      <c r="BJ148" s="18" t="s">
        <v>217</v>
      </c>
      <c r="BK148" s="229">
        <f>ROUND(I148*H148,2)</f>
        <v>30350.610000000001</v>
      </c>
      <c r="BL148" s="18" t="s">
        <v>217</v>
      </c>
      <c r="BM148" s="18" t="s">
        <v>839</v>
      </c>
    </row>
    <row r="149" s="12" customFormat="1">
      <c r="B149" s="233"/>
      <c r="C149" s="234"/>
      <c r="D149" s="230" t="s">
        <v>221</v>
      </c>
      <c r="E149" s="235" t="s">
        <v>35</v>
      </c>
      <c r="F149" s="236" t="s">
        <v>840</v>
      </c>
      <c r="G149" s="234"/>
      <c r="H149" s="237">
        <v>63.494999999999997</v>
      </c>
      <c r="I149" s="238"/>
      <c r="J149" s="234"/>
      <c r="K149" s="234"/>
      <c r="L149" s="239"/>
      <c r="M149" s="240"/>
      <c r="N149" s="241"/>
      <c r="O149" s="241"/>
      <c r="P149" s="241"/>
      <c r="Q149" s="241"/>
      <c r="R149" s="241"/>
      <c r="S149" s="241"/>
      <c r="T149" s="242"/>
      <c r="AT149" s="243" t="s">
        <v>221</v>
      </c>
      <c r="AU149" s="243" t="s">
        <v>87</v>
      </c>
      <c r="AV149" s="12" t="s">
        <v>87</v>
      </c>
      <c r="AW149" s="12" t="s">
        <v>40</v>
      </c>
      <c r="AX149" s="12" t="s">
        <v>85</v>
      </c>
      <c r="AY149" s="243" t="s">
        <v>210</v>
      </c>
    </row>
    <row r="150" s="1" customFormat="1" ht="16.5" customHeight="1">
      <c r="B150" s="40"/>
      <c r="C150" s="218" t="s">
        <v>301</v>
      </c>
      <c r="D150" s="218" t="s">
        <v>213</v>
      </c>
      <c r="E150" s="219" t="s">
        <v>841</v>
      </c>
      <c r="F150" s="220" t="s">
        <v>842</v>
      </c>
      <c r="G150" s="221" t="s">
        <v>131</v>
      </c>
      <c r="H150" s="222">
        <v>60</v>
      </c>
      <c r="I150" s="223">
        <v>35</v>
      </c>
      <c r="J150" s="224">
        <f>ROUND(I150*H150,2)</f>
        <v>2100</v>
      </c>
      <c r="K150" s="220" t="s">
        <v>767</v>
      </c>
      <c r="L150" s="45"/>
      <c r="M150" s="225" t="s">
        <v>35</v>
      </c>
      <c r="N150" s="226" t="s">
        <v>52</v>
      </c>
      <c r="O150" s="81"/>
      <c r="P150" s="227">
        <f>O150*H150</f>
        <v>0</v>
      </c>
      <c r="Q150" s="227">
        <v>0</v>
      </c>
      <c r="R150" s="227">
        <f>Q150*H150</f>
        <v>0</v>
      </c>
      <c r="S150" s="227">
        <v>0</v>
      </c>
      <c r="T150" s="228">
        <f>S150*H150</f>
        <v>0</v>
      </c>
      <c r="AR150" s="18" t="s">
        <v>217</v>
      </c>
      <c r="AT150" s="18" t="s">
        <v>213</v>
      </c>
      <c r="AU150" s="18" t="s">
        <v>87</v>
      </c>
      <c r="AY150" s="18" t="s">
        <v>210</v>
      </c>
      <c r="BE150" s="229">
        <f>IF(N150="základní",J150,0)</f>
        <v>0</v>
      </c>
      <c r="BF150" s="229">
        <f>IF(N150="snížená",J150,0)</f>
        <v>0</v>
      </c>
      <c r="BG150" s="229">
        <f>IF(N150="zákl. přenesená",J150,0)</f>
        <v>2100</v>
      </c>
      <c r="BH150" s="229">
        <f>IF(N150="sníž. přenesená",J150,0)</f>
        <v>0</v>
      </c>
      <c r="BI150" s="229">
        <f>IF(N150="nulová",J150,0)</f>
        <v>0</v>
      </c>
      <c r="BJ150" s="18" t="s">
        <v>217</v>
      </c>
      <c r="BK150" s="229">
        <f>ROUND(I150*H150,2)</f>
        <v>2100</v>
      </c>
      <c r="BL150" s="18" t="s">
        <v>217</v>
      </c>
      <c r="BM150" s="18" t="s">
        <v>843</v>
      </c>
    </row>
    <row r="151" s="1" customFormat="1">
      <c r="B151" s="40"/>
      <c r="C151" s="41"/>
      <c r="D151" s="230" t="s">
        <v>219</v>
      </c>
      <c r="E151" s="41"/>
      <c r="F151" s="231" t="s">
        <v>844</v>
      </c>
      <c r="G151" s="41"/>
      <c r="H151" s="41"/>
      <c r="I151" s="145"/>
      <c r="J151" s="41"/>
      <c r="K151" s="41"/>
      <c r="L151" s="45"/>
      <c r="M151" s="232"/>
      <c r="N151" s="81"/>
      <c r="O151" s="81"/>
      <c r="P151" s="81"/>
      <c r="Q151" s="81"/>
      <c r="R151" s="81"/>
      <c r="S151" s="81"/>
      <c r="T151" s="82"/>
      <c r="AT151" s="18" t="s">
        <v>219</v>
      </c>
      <c r="AU151" s="18" t="s">
        <v>87</v>
      </c>
    </row>
    <row r="152" s="12" customFormat="1">
      <c r="B152" s="233"/>
      <c r="C152" s="234"/>
      <c r="D152" s="230" t="s">
        <v>221</v>
      </c>
      <c r="E152" s="235" t="s">
        <v>35</v>
      </c>
      <c r="F152" s="236" t="s">
        <v>845</v>
      </c>
      <c r="G152" s="234"/>
      <c r="H152" s="237">
        <v>60</v>
      </c>
      <c r="I152" s="238"/>
      <c r="J152" s="234"/>
      <c r="K152" s="234"/>
      <c r="L152" s="239"/>
      <c r="M152" s="240"/>
      <c r="N152" s="241"/>
      <c r="O152" s="241"/>
      <c r="P152" s="241"/>
      <c r="Q152" s="241"/>
      <c r="R152" s="241"/>
      <c r="S152" s="241"/>
      <c r="T152" s="242"/>
      <c r="AT152" s="243" t="s">
        <v>221</v>
      </c>
      <c r="AU152" s="243" t="s">
        <v>87</v>
      </c>
      <c r="AV152" s="12" t="s">
        <v>87</v>
      </c>
      <c r="AW152" s="12" t="s">
        <v>40</v>
      </c>
      <c r="AX152" s="12" t="s">
        <v>85</v>
      </c>
      <c r="AY152" s="243" t="s">
        <v>210</v>
      </c>
    </row>
    <row r="153" s="1" customFormat="1" ht="16.5" customHeight="1">
      <c r="B153" s="40"/>
      <c r="C153" s="218" t="s">
        <v>8</v>
      </c>
      <c r="D153" s="218" t="s">
        <v>213</v>
      </c>
      <c r="E153" s="219" t="s">
        <v>846</v>
      </c>
      <c r="F153" s="220" t="s">
        <v>847</v>
      </c>
      <c r="G153" s="221" t="s">
        <v>131</v>
      </c>
      <c r="H153" s="222">
        <v>60</v>
      </c>
      <c r="I153" s="223">
        <v>10</v>
      </c>
      <c r="J153" s="224">
        <f>ROUND(I153*H153,2)</f>
        <v>600</v>
      </c>
      <c r="K153" s="220" t="s">
        <v>767</v>
      </c>
      <c r="L153" s="45"/>
      <c r="M153" s="225" t="s">
        <v>35</v>
      </c>
      <c r="N153" s="226" t="s">
        <v>52</v>
      </c>
      <c r="O153" s="81"/>
      <c r="P153" s="227">
        <f>O153*H153</f>
        <v>0</v>
      </c>
      <c r="Q153" s="227">
        <v>0</v>
      </c>
      <c r="R153" s="227">
        <f>Q153*H153</f>
        <v>0</v>
      </c>
      <c r="S153" s="227">
        <v>0</v>
      </c>
      <c r="T153" s="228">
        <f>S153*H153</f>
        <v>0</v>
      </c>
      <c r="AR153" s="18" t="s">
        <v>217</v>
      </c>
      <c r="AT153" s="18" t="s">
        <v>213</v>
      </c>
      <c r="AU153" s="18" t="s">
        <v>87</v>
      </c>
      <c r="AY153" s="18" t="s">
        <v>210</v>
      </c>
      <c r="BE153" s="229">
        <f>IF(N153="základní",J153,0)</f>
        <v>0</v>
      </c>
      <c r="BF153" s="229">
        <f>IF(N153="snížená",J153,0)</f>
        <v>0</v>
      </c>
      <c r="BG153" s="229">
        <f>IF(N153="zákl. přenesená",J153,0)</f>
        <v>600</v>
      </c>
      <c r="BH153" s="229">
        <f>IF(N153="sníž. přenesená",J153,0)</f>
        <v>0</v>
      </c>
      <c r="BI153" s="229">
        <f>IF(N153="nulová",J153,0)</f>
        <v>0</v>
      </c>
      <c r="BJ153" s="18" t="s">
        <v>217</v>
      </c>
      <c r="BK153" s="229">
        <f>ROUND(I153*H153,2)</f>
        <v>600</v>
      </c>
      <c r="BL153" s="18" t="s">
        <v>217</v>
      </c>
      <c r="BM153" s="18" t="s">
        <v>848</v>
      </c>
    </row>
    <row r="154" s="1" customFormat="1">
      <c r="B154" s="40"/>
      <c r="C154" s="41"/>
      <c r="D154" s="230" t="s">
        <v>219</v>
      </c>
      <c r="E154" s="41"/>
      <c r="F154" s="231" t="s">
        <v>849</v>
      </c>
      <c r="G154" s="41"/>
      <c r="H154" s="41"/>
      <c r="I154" s="145"/>
      <c r="J154" s="41"/>
      <c r="K154" s="41"/>
      <c r="L154" s="45"/>
      <c r="M154" s="232"/>
      <c r="N154" s="81"/>
      <c r="O154" s="81"/>
      <c r="P154" s="81"/>
      <c r="Q154" s="81"/>
      <c r="R154" s="81"/>
      <c r="S154" s="81"/>
      <c r="T154" s="82"/>
      <c r="AT154" s="18" t="s">
        <v>219</v>
      </c>
      <c r="AU154" s="18" t="s">
        <v>87</v>
      </c>
    </row>
    <row r="155" s="1" customFormat="1" ht="16.5" customHeight="1">
      <c r="B155" s="40"/>
      <c r="C155" s="265" t="s">
        <v>323</v>
      </c>
      <c r="D155" s="265" t="s">
        <v>424</v>
      </c>
      <c r="E155" s="266" t="s">
        <v>850</v>
      </c>
      <c r="F155" s="267" t="s">
        <v>851</v>
      </c>
      <c r="G155" s="268" t="s">
        <v>852</v>
      </c>
      <c r="H155" s="269">
        <v>1.8</v>
      </c>
      <c r="I155" s="270">
        <v>125</v>
      </c>
      <c r="J155" s="271">
        <f>ROUND(I155*H155,2)</f>
        <v>225</v>
      </c>
      <c r="K155" s="267" t="s">
        <v>767</v>
      </c>
      <c r="L155" s="272"/>
      <c r="M155" s="273" t="s">
        <v>35</v>
      </c>
      <c r="N155" s="274" t="s">
        <v>52</v>
      </c>
      <c r="O155" s="81"/>
      <c r="P155" s="227">
        <f>O155*H155</f>
        <v>0</v>
      </c>
      <c r="Q155" s="227">
        <v>0.001</v>
      </c>
      <c r="R155" s="227">
        <f>Q155*H155</f>
        <v>0.0018000000000000002</v>
      </c>
      <c r="S155" s="227">
        <v>0</v>
      </c>
      <c r="T155" s="228">
        <f>S155*H155</f>
        <v>0</v>
      </c>
      <c r="AR155" s="18" t="s">
        <v>254</v>
      </c>
      <c r="AT155" s="18" t="s">
        <v>424</v>
      </c>
      <c r="AU155" s="18" t="s">
        <v>87</v>
      </c>
      <c r="AY155" s="18" t="s">
        <v>210</v>
      </c>
      <c r="BE155" s="229">
        <f>IF(N155="základní",J155,0)</f>
        <v>0</v>
      </c>
      <c r="BF155" s="229">
        <f>IF(N155="snížená",J155,0)</f>
        <v>0</v>
      </c>
      <c r="BG155" s="229">
        <f>IF(N155="zákl. přenesená",J155,0)</f>
        <v>225</v>
      </c>
      <c r="BH155" s="229">
        <f>IF(N155="sníž. přenesená",J155,0)</f>
        <v>0</v>
      </c>
      <c r="BI155" s="229">
        <f>IF(N155="nulová",J155,0)</f>
        <v>0</v>
      </c>
      <c r="BJ155" s="18" t="s">
        <v>217</v>
      </c>
      <c r="BK155" s="229">
        <f>ROUND(I155*H155,2)</f>
        <v>225</v>
      </c>
      <c r="BL155" s="18" t="s">
        <v>217</v>
      </c>
      <c r="BM155" s="18" t="s">
        <v>853</v>
      </c>
    </row>
    <row r="156" s="12" customFormat="1">
      <c r="B156" s="233"/>
      <c r="C156" s="234"/>
      <c r="D156" s="230" t="s">
        <v>221</v>
      </c>
      <c r="E156" s="235" t="s">
        <v>35</v>
      </c>
      <c r="F156" s="236" t="s">
        <v>854</v>
      </c>
      <c r="G156" s="234"/>
      <c r="H156" s="237">
        <v>1.8</v>
      </c>
      <c r="I156" s="238"/>
      <c r="J156" s="234"/>
      <c r="K156" s="234"/>
      <c r="L156" s="239"/>
      <c r="M156" s="240"/>
      <c r="N156" s="241"/>
      <c r="O156" s="241"/>
      <c r="P156" s="241"/>
      <c r="Q156" s="241"/>
      <c r="R156" s="241"/>
      <c r="S156" s="241"/>
      <c r="T156" s="242"/>
      <c r="AT156" s="243" t="s">
        <v>221</v>
      </c>
      <c r="AU156" s="243" t="s">
        <v>87</v>
      </c>
      <c r="AV156" s="12" t="s">
        <v>87</v>
      </c>
      <c r="AW156" s="12" t="s">
        <v>40</v>
      </c>
      <c r="AX156" s="12" t="s">
        <v>85</v>
      </c>
      <c r="AY156" s="243" t="s">
        <v>210</v>
      </c>
    </row>
    <row r="157" s="11" customFormat="1" ht="22.8" customHeight="1">
      <c r="B157" s="202"/>
      <c r="C157" s="203"/>
      <c r="D157" s="204" t="s">
        <v>78</v>
      </c>
      <c r="E157" s="216" t="s">
        <v>87</v>
      </c>
      <c r="F157" s="216" t="s">
        <v>855</v>
      </c>
      <c r="G157" s="203"/>
      <c r="H157" s="203"/>
      <c r="I157" s="206"/>
      <c r="J157" s="217">
        <f>BK157</f>
        <v>72182.75</v>
      </c>
      <c r="K157" s="203"/>
      <c r="L157" s="208"/>
      <c r="M157" s="209"/>
      <c r="N157" s="210"/>
      <c r="O157" s="210"/>
      <c r="P157" s="211">
        <f>SUM(P158:P173)</f>
        <v>0</v>
      </c>
      <c r="Q157" s="210"/>
      <c r="R157" s="211">
        <f>SUM(R158:R173)</f>
        <v>60.240398525000003</v>
      </c>
      <c r="S157" s="210"/>
      <c r="T157" s="212">
        <f>SUM(T158:T173)</f>
        <v>0</v>
      </c>
      <c r="AR157" s="213" t="s">
        <v>85</v>
      </c>
      <c r="AT157" s="214" t="s">
        <v>78</v>
      </c>
      <c r="AU157" s="214" t="s">
        <v>85</v>
      </c>
      <c r="AY157" s="213" t="s">
        <v>210</v>
      </c>
      <c r="BK157" s="215">
        <f>SUM(BK158:BK173)</f>
        <v>72182.75</v>
      </c>
    </row>
    <row r="158" s="1" customFormat="1" ht="16.5" customHeight="1">
      <c r="B158" s="40"/>
      <c r="C158" s="218" t="s">
        <v>327</v>
      </c>
      <c r="D158" s="218" t="s">
        <v>213</v>
      </c>
      <c r="E158" s="219" t="s">
        <v>856</v>
      </c>
      <c r="F158" s="220" t="s">
        <v>857</v>
      </c>
      <c r="G158" s="221" t="s">
        <v>127</v>
      </c>
      <c r="H158" s="222">
        <v>39.5</v>
      </c>
      <c r="I158" s="223">
        <v>1615</v>
      </c>
      <c r="J158" s="224">
        <f>ROUND(I158*H158,2)</f>
        <v>63792.5</v>
      </c>
      <c r="K158" s="220" t="s">
        <v>767</v>
      </c>
      <c r="L158" s="45"/>
      <c r="M158" s="225" t="s">
        <v>35</v>
      </c>
      <c r="N158" s="226" t="s">
        <v>52</v>
      </c>
      <c r="O158" s="81"/>
      <c r="P158" s="227">
        <f>O158*H158</f>
        <v>0</v>
      </c>
      <c r="Q158" s="227">
        <v>1.5247660000000001</v>
      </c>
      <c r="R158" s="227">
        <f>Q158*H158</f>
        <v>60.228256999999999</v>
      </c>
      <c r="S158" s="227">
        <v>0</v>
      </c>
      <c r="T158" s="228">
        <f>S158*H158</f>
        <v>0</v>
      </c>
      <c r="AR158" s="18" t="s">
        <v>217</v>
      </c>
      <c r="AT158" s="18" t="s">
        <v>213</v>
      </c>
      <c r="AU158" s="18" t="s">
        <v>87</v>
      </c>
      <c r="AY158" s="18" t="s">
        <v>210</v>
      </c>
      <c r="BE158" s="229">
        <f>IF(N158="základní",J158,0)</f>
        <v>0</v>
      </c>
      <c r="BF158" s="229">
        <f>IF(N158="snížená",J158,0)</f>
        <v>0</v>
      </c>
      <c r="BG158" s="229">
        <f>IF(N158="zákl. přenesená",J158,0)</f>
        <v>63792.5</v>
      </c>
      <c r="BH158" s="229">
        <f>IF(N158="sníž. přenesená",J158,0)</f>
        <v>0</v>
      </c>
      <c r="BI158" s="229">
        <f>IF(N158="nulová",J158,0)</f>
        <v>0</v>
      </c>
      <c r="BJ158" s="18" t="s">
        <v>217</v>
      </c>
      <c r="BK158" s="229">
        <f>ROUND(I158*H158,2)</f>
        <v>63792.5</v>
      </c>
      <c r="BL158" s="18" t="s">
        <v>217</v>
      </c>
      <c r="BM158" s="18" t="s">
        <v>858</v>
      </c>
    </row>
    <row r="159" s="1" customFormat="1">
      <c r="B159" s="40"/>
      <c r="C159" s="41"/>
      <c r="D159" s="230" t="s">
        <v>219</v>
      </c>
      <c r="E159" s="41"/>
      <c r="F159" s="231" t="s">
        <v>859</v>
      </c>
      <c r="G159" s="41"/>
      <c r="H159" s="41"/>
      <c r="I159" s="145"/>
      <c r="J159" s="41"/>
      <c r="K159" s="41"/>
      <c r="L159" s="45"/>
      <c r="M159" s="232"/>
      <c r="N159" s="81"/>
      <c r="O159" s="81"/>
      <c r="P159" s="81"/>
      <c r="Q159" s="81"/>
      <c r="R159" s="81"/>
      <c r="S159" s="81"/>
      <c r="T159" s="82"/>
      <c r="AT159" s="18" t="s">
        <v>219</v>
      </c>
      <c r="AU159" s="18" t="s">
        <v>87</v>
      </c>
    </row>
    <row r="160" s="14" customFormat="1">
      <c r="B160" s="255"/>
      <c r="C160" s="256"/>
      <c r="D160" s="230" t="s">
        <v>221</v>
      </c>
      <c r="E160" s="257" t="s">
        <v>35</v>
      </c>
      <c r="F160" s="258" t="s">
        <v>835</v>
      </c>
      <c r="G160" s="256"/>
      <c r="H160" s="257" t="s">
        <v>35</v>
      </c>
      <c r="I160" s="259"/>
      <c r="J160" s="256"/>
      <c r="K160" s="256"/>
      <c r="L160" s="260"/>
      <c r="M160" s="261"/>
      <c r="N160" s="262"/>
      <c r="O160" s="262"/>
      <c r="P160" s="262"/>
      <c r="Q160" s="262"/>
      <c r="R160" s="262"/>
      <c r="S160" s="262"/>
      <c r="T160" s="263"/>
      <c r="AT160" s="264" t="s">
        <v>221</v>
      </c>
      <c r="AU160" s="264" t="s">
        <v>87</v>
      </c>
      <c r="AV160" s="14" t="s">
        <v>85</v>
      </c>
      <c r="AW160" s="14" t="s">
        <v>40</v>
      </c>
      <c r="AX160" s="14" t="s">
        <v>79</v>
      </c>
      <c r="AY160" s="264" t="s">
        <v>210</v>
      </c>
    </row>
    <row r="161" s="12" customFormat="1">
      <c r="B161" s="233"/>
      <c r="C161" s="234"/>
      <c r="D161" s="230" t="s">
        <v>221</v>
      </c>
      <c r="E161" s="235" t="s">
        <v>35</v>
      </c>
      <c r="F161" s="236" t="s">
        <v>860</v>
      </c>
      <c r="G161" s="234"/>
      <c r="H161" s="237">
        <v>28</v>
      </c>
      <c r="I161" s="238"/>
      <c r="J161" s="234"/>
      <c r="K161" s="234"/>
      <c r="L161" s="239"/>
      <c r="M161" s="240"/>
      <c r="N161" s="241"/>
      <c r="O161" s="241"/>
      <c r="P161" s="241"/>
      <c r="Q161" s="241"/>
      <c r="R161" s="241"/>
      <c r="S161" s="241"/>
      <c r="T161" s="242"/>
      <c r="AT161" s="243" t="s">
        <v>221</v>
      </c>
      <c r="AU161" s="243" t="s">
        <v>87</v>
      </c>
      <c r="AV161" s="12" t="s">
        <v>87</v>
      </c>
      <c r="AW161" s="12" t="s">
        <v>40</v>
      </c>
      <c r="AX161" s="12" t="s">
        <v>79</v>
      </c>
      <c r="AY161" s="243" t="s">
        <v>210</v>
      </c>
    </row>
    <row r="162" s="14" customFormat="1">
      <c r="B162" s="255"/>
      <c r="C162" s="256"/>
      <c r="D162" s="230" t="s">
        <v>221</v>
      </c>
      <c r="E162" s="257" t="s">
        <v>35</v>
      </c>
      <c r="F162" s="258" t="s">
        <v>861</v>
      </c>
      <c r="G162" s="256"/>
      <c r="H162" s="257" t="s">
        <v>35</v>
      </c>
      <c r="I162" s="259"/>
      <c r="J162" s="256"/>
      <c r="K162" s="256"/>
      <c r="L162" s="260"/>
      <c r="M162" s="261"/>
      <c r="N162" s="262"/>
      <c r="O162" s="262"/>
      <c r="P162" s="262"/>
      <c r="Q162" s="262"/>
      <c r="R162" s="262"/>
      <c r="S162" s="262"/>
      <c r="T162" s="263"/>
      <c r="AT162" s="264" t="s">
        <v>221</v>
      </c>
      <c r="AU162" s="264" t="s">
        <v>87</v>
      </c>
      <c r="AV162" s="14" t="s">
        <v>85</v>
      </c>
      <c r="AW162" s="14" t="s">
        <v>40</v>
      </c>
      <c r="AX162" s="14" t="s">
        <v>79</v>
      </c>
      <c r="AY162" s="264" t="s">
        <v>210</v>
      </c>
    </row>
    <row r="163" s="12" customFormat="1">
      <c r="B163" s="233"/>
      <c r="C163" s="234"/>
      <c r="D163" s="230" t="s">
        <v>221</v>
      </c>
      <c r="E163" s="235" t="s">
        <v>35</v>
      </c>
      <c r="F163" s="236" t="s">
        <v>862</v>
      </c>
      <c r="G163" s="234"/>
      <c r="H163" s="237">
        <v>11.5</v>
      </c>
      <c r="I163" s="238"/>
      <c r="J163" s="234"/>
      <c r="K163" s="234"/>
      <c r="L163" s="239"/>
      <c r="M163" s="240"/>
      <c r="N163" s="241"/>
      <c r="O163" s="241"/>
      <c r="P163" s="241"/>
      <c r="Q163" s="241"/>
      <c r="R163" s="241"/>
      <c r="S163" s="241"/>
      <c r="T163" s="242"/>
      <c r="AT163" s="243" t="s">
        <v>221</v>
      </c>
      <c r="AU163" s="243" t="s">
        <v>87</v>
      </c>
      <c r="AV163" s="12" t="s">
        <v>87</v>
      </c>
      <c r="AW163" s="12" t="s">
        <v>40</v>
      </c>
      <c r="AX163" s="12" t="s">
        <v>79</v>
      </c>
      <c r="AY163" s="243" t="s">
        <v>210</v>
      </c>
    </row>
    <row r="164" s="13" customFormat="1">
      <c r="B164" s="244"/>
      <c r="C164" s="245"/>
      <c r="D164" s="230" t="s">
        <v>221</v>
      </c>
      <c r="E164" s="246" t="s">
        <v>35</v>
      </c>
      <c r="F164" s="247" t="s">
        <v>225</v>
      </c>
      <c r="G164" s="245"/>
      <c r="H164" s="248">
        <v>39.5</v>
      </c>
      <c r="I164" s="249"/>
      <c r="J164" s="245"/>
      <c r="K164" s="245"/>
      <c r="L164" s="250"/>
      <c r="M164" s="251"/>
      <c r="N164" s="252"/>
      <c r="O164" s="252"/>
      <c r="P164" s="252"/>
      <c r="Q164" s="252"/>
      <c r="R164" s="252"/>
      <c r="S164" s="252"/>
      <c r="T164" s="253"/>
      <c r="AT164" s="254" t="s">
        <v>221</v>
      </c>
      <c r="AU164" s="254" t="s">
        <v>87</v>
      </c>
      <c r="AV164" s="13" t="s">
        <v>217</v>
      </c>
      <c r="AW164" s="13" t="s">
        <v>40</v>
      </c>
      <c r="AX164" s="13" t="s">
        <v>85</v>
      </c>
      <c r="AY164" s="254" t="s">
        <v>210</v>
      </c>
    </row>
    <row r="165" s="1" customFormat="1" ht="16.5" customHeight="1">
      <c r="B165" s="40"/>
      <c r="C165" s="218" t="s">
        <v>335</v>
      </c>
      <c r="D165" s="218" t="s">
        <v>213</v>
      </c>
      <c r="E165" s="219" t="s">
        <v>863</v>
      </c>
      <c r="F165" s="220" t="s">
        <v>864</v>
      </c>
      <c r="G165" s="221" t="s">
        <v>131</v>
      </c>
      <c r="H165" s="222">
        <v>8.25</v>
      </c>
      <c r="I165" s="223">
        <v>963</v>
      </c>
      <c r="J165" s="224">
        <f>ROUND(I165*H165,2)</f>
        <v>7944.75</v>
      </c>
      <c r="K165" s="220" t="s">
        <v>767</v>
      </c>
      <c r="L165" s="45"/>
      <c r="M165" s="225" t="s">
        <v>35</v>
      </c>
      <c r="N165" s="226" t="s">
        <v>52</v>
      </c>
      <c r="O165" s="81"/>
      <c r="P165" s="227">
        <f>O165*H165</f>
        <v>0</v>
      </c>
      <c r="Q165" s="227">
        <v>0.0014357</v>
      </c>
      <c r="R165" s="227">
        <f>Q165*H165</f>
        <v>0.011844525</v>
      </c>
      <c r="S165" s="227">
        <v>0</v>
      </c>
      <c r="T165" s="228">
        <f>S165*H165</f>
        <v>0</v>
      </c>
      <c r="AR165" s="18" t="s">
        <v>217</v>
      </c>
      <c r="AT165" s="18" t="s">
        <v>213</v>
      </c>
      <c r="AU165" s="18" t="s">
        <v>87</v>
      </c>
      <c r="AY165" s="18" t="s">
        <v>210</v>
      </c>
      <c r="BE165" s="229">
        <f>IF(N165="základní",J165,0)</f>
        <v>0</v>
      </c>
      <c r="BF165" s="229">
        <f>IF(N165="snížená",J165,0)</f>
        <v>0</v>
      </c>
      <c r="BG165" s="229">
        <f>IF(N165="zákl. přenesená",J165,0)</f>
        <v>7944.75</v>
      </c>
      <c r="BH165" s="229">
        <f>IF(N165="sníž. přenesená",J165,0)</f>
        <v>0</v>
      </c>
      <c r="BI165" s="229">
        <f>IF(N165="nulová",J165,0)</f>
        <v>0</v>
      </c>
      <c r="BJ165" s="18" t="s">
        <v>217</v>
      </c>
      <c r="BK165" s="229">
        <f>ROUND(I165*H165,2)</f>
        <v>7944.75</v>
      </c>
      <c r="BL165" s="18" t="s">
        <v>217</v>
      </c>
      <c r="BM165" s="18" t="s">
        <v>865</v>
      </c>
    </row>
    <row r="166" s="1" customFormat="1">
      <c r="B166" s="40"/>
      <c r="C166" s="41"/>
      <c r="D166" s="230" t="s">
        <v>219</v>
      </c>
      <c r="E166" s="41"/>
      <c r="F166" s="231" t="s">
        <v>866</v>
      </c>
      <c r="G166" s="41"/>
      <c r="H166" s="41"/>
      <c r="I166" s="145"/>
      <c r="J166" s="41"/>
      <c r="K166" s="41"/>
      <c r="L166" s="45"/>
      <c r="M166" s="232"/>
      <c r="N166" s="81"/>
      <c r="O166" s="81"/>
      <c r="P166" s="81"/>
      <c r="Q166" s="81"/>
      <c r="R166" s="81"/>
      <c r="S166" s="81"/>
      <c r="T166" s="82"/>
      <c r="AT166" s="18" t="s">
        <v>219</v>
      </c>
      <c r="AU166" s="18" t="s">
        <v>87</v>
      </c>
    </row>
    <row r="167" s="14" customFormat="1">
      <c r="B167" s="255"/>
      <c r="C167" s="256"/>
      <c r="D167" s="230" t="s">
        <v>221</v>
      </c>
      <c r="E167" s="257" t="s">
        <v>35</v>
      </c>
      <c r="F167" s="258" t="s">
        <v>867</v>
      </c>
      <c r="G167" s="256"/>
      <c r="H167" s="257" t="s">
        <v>35</v>
      </c>
      <c r="I167" s="259"/>
      <c r="J167" s="256"/>
      <c r="K167" s="256"/>
      <c r="L167" s="260"/>
      <c r="M167" s="261"/>
      <c r="N167" s="262"/>
      <c r="O167" s="262"/>
      <c r="P167" s="262"/>
      <c r="Q167" s="262"/>
      <c r="R167" s="262"/>
      <c r="S167" s="262"/>
      <c r="T167" s="263"/>
      <c r="AT167" s="264" t="s">
        <v>221</v>
      </c>
      <c r="AU167" s="264" t="s">
        <v>87</v>
      </c>
      <c r="AV167" s="14" t="s">
        <v>85</v>
      </c>
      <c r="AW167" s="14" t="s">
        <v>40</v>
      </c>
      <c r="AX167" s="14" t="s">
        <v>79</v>
      </c>
      <c r="AY167" s="264" t="s">
        <v>210</v>
      </c>
    </row>
    <row r="168" s="12" customFormat="1">
      <c r="B168" s="233"/>
      <c r="C168" s="234"/>
      <c r="D168" s="230" t="s">
        <v>221</v>
      </c>
      <c r="E168" s="235" t="s">
        <v>35</v>
      </c>
      <c r="F168" s="236" t="s">
        <v>868</v>
      </c>
      <c r="G168" s="234"/>
      <c r="H168" s="237">
        <v>1.2</v>
      </c>
      <c r="I168" s="238"/>
      <c r="J168" s="234"/>
      <c r="K168" s="234"/>
      <c r="L168" s="239"/>
      <c r="M168" s="240"/>
      <c r="N168" s="241"/>
      <c r="O168" s="241"/>
      <c r="P168" s="241"/>
      <c r="Q168" s="241"/>
      <c r="R168" s="241"/>
      <c r="S168" s="241"/>
      <c r="T168" s="242"/>
      <c r="AT168" s="243" t="s">
        <v>221</v>
      </c>
      <c r="AU168" s="243" t="s">
        <v>87</v>
      </c>
      <c r="AV168" s="12" t="s">
        <v>87</v>
      </c>
      <c r="AW168" s="12" t="s">
        <v>40</v>
      </c>
      <c r="AX168" s="12" t="s">
        <v>79</v>
      </c>
      <c r="AY168" s="243" t="s">
        <v>210</v>
      </c>
    </row>
    <row r="169" s="12" customFormat="1">
      <c r="B169" s="233"/>
      <c r="C169" s="234"/>
      <c r="D169" s="230" t="s">
        <v>221</v>
      </c>
      <c r="E169" s="235" t="s">
        <v>35</v>
      </c>
      <c r="F169" s="236" t="s">
        <v>869</v>
      </c>
      <c r="G169" s="234"/>
      <c r="H169" s="237">
        <v>3.1499999999999999</v>
      </c>
      <c r="I169" s="238"/>
      <c r="J169" s="234"/>
      <c r="K169" s="234"/>
      <c r="L169" s="239"/>
      <c r="M169" s="240"/>
      <c r="N169" s="241"/>
      <c r="O169" s="241"/>
      <c r="P169" s="241"/>
      <c r="Q169" s="241"/>
      <c r="R169" s="241"/>
      <c r="S169" s="241"/>
      <c r="T169" s="242"/>
      <c r="AT169" s="243" t="s">
        <v>221</v>
      </c>
      <c r="AU169" s="243" t="s">
        <v>87</v>
      </c>
      <c r="AV169" s="12" t="s">
        <v>87</v>
      </c>
      <c r="AW169" s="12" t="s">
        <v>40</v>
      </c>
      <c r="AX169" s="12" t="s">
        <v>79</v>
      </c>
      <c r="AY169" s="243" t="s">
        <v>210</v>
      </c>
    </row>
    <row r="170" s="12" customFormat="1">
      <c r="B170" s="233"/>
      <c r="C170" s="234"/>
      <c r="D170" s="230" t="s">
        <v>221</v>
      </c>
      <c r="E170" s="235" t="s">
        <v>35</v>
      </c>
      <c r="F170" s="236" t="s">
        <v>870</v>
      </c>
      <c r="G170" s="234"/>
      <c r="H170" s="237">
        <v>3.8999999999999999</v>
      </c>
      <c r="I170" s="238"/>
      <c r="J170" s="234"/>
      <c r="K170" s="234"/>
      <c r="L170" s="239"/>
      <c r="M170" s="240"/>
      <c r="N170" s="241"/>
      <c r="O170" s="241"/>
      <c r="P170" s="241"/>
      <c r="Q170" s="241"/>
      <c r="R170" s="241"/>
      <c r="S170" s="241"/>
      <c r="T170" s="242"/>
      <c r="AT170" s="243" t="s">
        <v>221</v>
      </c>
      <c r="AU170" s="243" t="s">
        <v>87</v>
      </c>
      <c r="AV170" s="12" t="s">
        <v>87</v>
      </c>
      <c r="AW170" s="12" t="s">
        <v>40</v>
      </c>
      <c r="AX170" s="12" t="s">
        <v>79</v>
      </c>
      <c r="AY170" s="243" t="s">
        <v>210</v>
      </c>
    </row>
    <row r="171" s="13" customFormat="1">
      <c r="B171" s="244"/>
      <c r="C171" s="245"/>
      <c r="D171" s="230" t="s">
        <v>221</v>
      </c>
      <c r="E171" s="246" t="s">
        <v>35</v>
      </c>
      <c r="F171" s="247" t="s">
        <v>225</v>
      </c>
      <c r="G171" s="245"/>
      <c r="H171" s="248">
        <v>8.25</v>
      </c>
      <c r="I171" s="249"/>
      <c r="J171" s="245"/>
      <c r="K171" s="245"/>
      <c r="L171" s="250"/>
      <c r="M171" s="251"/>
      <c r="N171" s="252"/>
      <c r="O171" s="252"/>
      <c r="P171" s="252"/>
      <c r="Q171" s="252"/>
      <c r="R171" s="252"/>
      <c r="S171" s="252"/>
      <c r="T171" s="253"/>
      <c r="AT171" s="254" t="s">
        <v>221</v>
      </c>
      <c r="AU171" s="254" t="s">
        <v>87</v>
      </c>
      <c r="AV171" s="13" t="s">
        <v>217</v>
      </c>
      <c r="AW171" s="13" t="s">
        <v>40</v>
      </c>
      <c r="AX171" s="13" t="s">
        <v>85</v>
      </c>
      <c r="AY171" s="254" t="s">
        <v>210</v>
      </c>
    </row>
    <row r="172" s="1" customFormat="1" ht="16.5" customHeight="1">
      <c r="B172" s="40"/>
      <c r="C172" s="218" t="s">
        <v>340</v>
      </c>
      <c r="D172" s="218" t="s">
        <v>213</v>
      </c>
      <c r="E172" s="219" t="s">
        <v>871</v>
      </c>
      <c r="F172" s="220" t="s">
        <v>872</v>
      </c>
      <c r="G172" s="221" t="s">
        <v>131</v>
      </c>
      <c r="H172" s="222">
        <v>8.25</v>
      </c>
      <c r="I172" s="223">
        <v>54</v>
      </c>
      <c r="J172" s="224">
        <f>ROUND(I172*H172,2)</f>
        <v>445.5</v>
      </c>
      <c r="K172" s="220" t="s">
        <v>767</v>
      </c>
      <c r="L172" s="45"/>
      <c r="M172" s="225" t="s">
        <v>35</v>
      </c>
      <c r="N172" s="226" t="s">
        <v>52</v>
      </c>
      <c r="O172" s="81"/>
      <c r="P172" s="227">
        <f>O172*H172</f>
        <v>0</v>
      </c>
      <c r="Q172" s="227">
        <v>3.6000000000000001E-05</v>
      </c>
      <c r="R172" s="227">
        <f>Q172*H172</f>
        <v>0.00029700000000000001</v>
      </c>
      <c r="S172" s="227">
        <v>0</v>
      </c>
      <c r="T172" s="228">
        <f>S172*H172</f>
        <v>0</v>
      </c>
      <c r="AR172" s="18" t="s">
        <v>217</v>
      </c>
      <c r="AT172" s="18" t="s">
        <v>213</v>
      </c>
      <c r="AU172" s="18" t="s">
        <v>87</v>
      </c>
      <c r="AY172" s="18" t="s">
        <v>210</v>
      </c>
      <c r="BE172" s="229">
        <f>IF(N172="základní",J172,0)</f>
        <v>0</v>
      </c>
      <c r="BF172" s="229">
        <f>IF(N172="snížená",J172,0)</f>
        <v>0</v>
      </c>
      <c r="BG172" s="229">
        <f>IF(N172="zákl. přenesená",J172,0)</f>
        <v>445.5</v>
      </c>
      <c r="BH172" s="229">
        <f>IF(N172="sníž. přenesená",J172,0)</f>
        <v>0</v>
      </c>
      <c r="BI172" s="229">
        <f>IF(N172="nulová",J172,0)</f>
        <v>0</v>
      </c>
      <c r="BJ172" s="18" t="s">
        <v>217</v>
      </c>
      <c r="BK172" s="229">
        <f>ROUND(I172*H172,2)</f>
        <v>445.5</v>
      </c>
      <c r="BL172" s="18" t="s">
        <v>217</v>
      </c>
      <c r="BM172" s="18" t="s">
        <v>873</v>
      </c>
    </row>
    <row r="173" s="1" customFormat="1">
      <c r="B173" s="40"/>
      <c r="C173" s="41"/>
      <c r="D173" s="230" t="s">
        <v>219</v>
      </c>
      <c r="E173" s="41"/>
      <c r="F173" s="231" t="s">
        <v>866</v>
      </c>
      <c r="G173" s="41"/>
      <c r="H173" s="41"/>
      <c r="I173" s="145"/>
      <c r="J173" s="41"/>
      <c r="K173" s="41"/>
      <c r="L173" s="45"/>
      <c r="M173" s="232"/>
      <c r="N173" s="81"/>
      <c r="O173" s="81"/>
      <c r="P173" s="81"/>
      <c r="Q173" s="81"/>
      <c r="R173" s="81"/>
      <c r="S173" s="81"/>
      <c r="T173" s="82"/>
      <c r="AT173" s="18" t="s">
        <v>219</v>
      </c>
      <c r="AU173" s="18" t="s">
        <v>87</v>
      </c>
    </row>
    <row r="174" s="11" customFormat="1" ht="22.8" customHeight="1">
      <c r="B174" s="202"/>
      <c r="C174" s="203"/>
      <c r="D174" s="204" t="s">
        <v>78</v>
      </c>
      <c r="E174" s="216" t="s">
        <v>230</v>
      </c>
      <c r="F174" s="216" t="s">
        <v>874</v>
      </c>
      <c r="G174" s="203"/>
      <c r="H174" s="203"/>
      <c r="I174" s="206"/>
      <c r="J174" s="217">
        <f>BK174</f>
        <v>3316.5</v>
      </c>
      <c r="K174" s="203"/>
      <c r="L174" s="208"/>
      <c r="M174" s="209"/>
      <c r="N174" s="210"/>
      <c r="O174" s="210"/>
      <c r="P174" s="211">
        <f>SUM(P175:P178)</f>
        <v>0</v>
      </c>
      <c r="Q174" s="210"/>
      <c r="R174" s="211">
        <f>SUM(R175:R178)</f>
        <v>0.10922999999999999</v>
      </c>
      <c r="S174" s="210"/>
      <c r="T174" s="212">
        <f>SUM(T175:T178)</f>
        <v>0</v>
      </c>
      <c r="AR174" s="213" t="s">
        <v>85</v>
      </c>
      <c r="AT174" s="214" t="s">
        <v>78</v>
      </c>
      <c r="AU174" s="214" t="s">
        <v>85</v>
      </c>
      <c r="AY174" s="213" t="s">
        <v>210</v>
      </c>
      <c r="BK174" s="215">
        <f>SUM(BK175:BK178)</f>
        <v>3316.5</v>
      </c>
    </row>
    <row r="175" s="1" customFormat="1" ht="16.5" customHeight="1">
      <c r="B175" s="40"/>
      <c r="C175" s="218" t="s">
        <v>344</v>
      </c>
      <c r="D175" s="218" t="s">
        <v>213</v>
      </c>
      <c r="E175" s="219" t="s">
        <v>875</v>
      </c>
      <c r="F175" s="220" t="s">
        <v>876</v>
      </c>
      <c r="G175" s="221" t="s">
        <v>127</v>
      </c>
      <c r="H175" s="222">
        <v>16.5</v>
      </c>
      <c r="I175" s="223">
        <v>201</v>
      </c>
      <c r="J175" s="224">
        <f>ROUND(I175*H175,2)</f>
        <v>3316.5</v>
      </c>
      <c r="K175" s="220" t="s">
        <v>767</v>
      </c>
      <c r="L175" s="45"/>
      <c r="M175" s="225" t="s">
        <v>35</v>
      </c>
      <c r="N175" s="226" t="s">
        <v>52</v>
      </c>
      <c r="O175" s="81"/>
      <c r="P175" s="227">
        <f>O175*H175</f>
        <v>0</v>
      </c>
      <c r="Q175" s="227">
        <v>0.00662</v>
      </c>
      <c r="R175" s="227">
        <f>Q175*H175</f>
        <v>0.10922999999999999</v>
      </c>
      <c r="S175" s="227">
        <v>0</v>
      </c>
      <c r="T175" s="228">
        <f>S175*H175</f>
        <v>0</v>
      </c>
      <c r="AR175" s="18" t="s">
        <v>217</v>
      </c>
      <c r="AT175" s="18" t="s">
        <v>213</v>
      </c>
      <c r="AU175" s="18" t="s">
        <v>87</v>
      </c>
      <c r="AY175" s="18" t="s">
        <v>210</v>
      </c>
      <c r="BE175" s="229">
        <f>IF(N175="základní",J175,0)</f>
        <v>0</v>
      </c>
      <c r="BF175" s="229">
        <f>IF(N175="snížená",J175,0)</f>
        <v>0</v>
      </c>
      <c r="BG175" s="229">
        <f>IF(N175="zákl. přenesená",J175,0)</f>
        <v>3316.5</v>
      </c>
      <c r="BH175" s="229">
        <f>IF(N175="sníž. přenesená",J175,0)</f>
        <v>0</v>
      </c>
      <c r="BI175" s="229">
        <f>IF(N175="nulová",J175,0)</f>
        <v>0</v>
      </c>
      <c r="BJ175" s="18" t="s">
        <v>217</v>
      </c>
      <c r="BK175" s="229">
        <f>ROUND(I175*H175,2)</f>
        <v>3316.5</v>
      </c>
      <c r="BL175" s="18" t="s">
        <v>217</v>
      </c>
      <c r="BM175" s="18" t="s">
        <v>877</v>
      </c>
    </row>
    <row r="176" s="1" customFormat="1">
      <c r="B176" s="40"/>
      <c r="C176" s="41"/>
      <c r="D176" s="230" t="s">
        <v>219</v>
      </c>
      <c r="E176" s="41"/>
      <c r="F176" s="231" t="s">
        <v>878</v>
      </c>
      <c r="G176" s="41"/>
      <c r="H176" s="41"/>
      <c r="I176" s="145"/>
      <c r="J176" s="41"/>
      <c r="K176" s="41"/>
      <c r="L176" s="45"/>
      <c r="M176" s="232"/>
      <c r="N176" s="81"/>
      <c r="O176" s="81"/>
      <c r="P176" s="81"/>
      <c r="Q176" s="81"/>
      <c r="R176" s="81"/>
      <c r="S176" s="81"/>
      <c r="T176" s="82"/>
      <c r="AT176" s="18" t="s">
        <v>219</v>
      </c>
      <c r="AU176" s="18" t="s">
        <v>87</v>
      </c>
    </row>
    <row r="177" s="14" customFormat="1">
      <c r="B177" s="255"/>
      <c r="C177" s="256"/>
      <c r="D177" s="230" t="s">
        <v>221</v>
      </c>
      <c r="E177" s="257" t="s">
        <v>35</v>
      </c>
      <c r="F177" s="258" t="s">
        <v>879</v>
      </c>
      <c r="G177" s="256"/>
      <c r="H177" s="257" t="s">
        <v>35</v>
      </c>
      <c r="I177" s="259"/>
      <c r="J177" s="256"/>
      <c r="K177" s="256"/>
      <c r="L177" s="260"/>
      <c r="M177" s="261"/>
      <c r="N177" s="262"/>
      <c r="O177" s="262"/>
      <c r="P177" s="262"/>
      <c r="Q177" s="262"/>
      <c r="R177" s="262"/>
      <c r="S177" s="262"/>
      <c r="T177" s="263"/>
      <c r="AT177" s="264" t="s">
        <v>221</v>
      </c>
      <c r="AU177" s="264" t="s">
        <v>87</v>
      </c>
      <c r="AV177" s="14" t="s">
        <v>85</v>
      </c>
      <c r="AW177" s="14" t="s">
        <v>40</v>
      </c>
      <c r="AX177" s="14" t="s">
        <v>79</v>
      </c>
      <c r="AY177" s="264" t="s">
        <v>210</v>
      </c>
    </row>
    <row r="178" s="12" customFormat="1">
      <c r="B178" s="233"/>
      <c r="C178" s="234"/>
      <c r="D178" s="230" t="s">
        <v>221</v>
      </c>
      <c r="E178" s="235" t="s">
        <v>35</v>
      </c>
      <c r="F178" s="236" t="s">
        <v>806</v>
      </c>
      <c r="G178" s="234"/>
      <c r="H178" s="237">
        <v>16.5</v>
      </c>
      <c r="I178" s="238"/>
      <c r="J178" s="234"/>
      <c r="K178" s="234"/>
      <c r="L178" s="239"/>
      <c r="M178" s="240"/>
      <c r="N178" s="241"/>
      <c r="O178" s="241"/>
      <c r="P178" s="241"/>
      <c r="Q178" s="241"/>
      <c r="R178" s="241"/>
      <c r="S178" s="241"/>
      <c r="T178" s="242"/>
      <c r="AT178" s="243" t="s">
        <v>221</v>
      </c>
      <c r="AU178" s="243" t="s">
        <v>87</v>
      </c>
      <c r="AV178" s="12" t="s">
        <v>87</v>
      </c>
      <c r="AW178" s="12" t="s">
        <v>40</v>
      </c>
      <c r="AX178" s="12" t="s">
        <v>85</v>
      </c>
      <c r="AY178" s="243" t="s">
        <v>210</v>
      </c>
    </row>
    <row r="179" s="11" customFormat="1" ht="22.8" customHeight="1">
      <c r="B179" s="202"/>
      <c r="C179" s="203"/>
      <c r="D179" s="204" t="s">
        <v>78</v>
      </c>
      <c r="E179" s="216" t="s">
        <v>217</v>
      </c>
      <c r="F179" s="216" t="s">
        <v>880</v>
      </c>
      <c r="G179" s="203"/>
      <c r="H179" s="203"/>
      <c r="I179" s="206"/>
      <c r="J179" s="217">
        <f>BK179</f>
        <v>272793.05000000005</v>
      </c>
      <c r="K179" s="203"/>
      <c r="L179" s="208"/>
      <c r="M179" s="209"/>
      <c r="N179" s="210"/>
      <c r="O179" s="210"/>
      <c r="P179" s="211">
        <f>SUM(P180:P199)</f>
        <v>0</v>
      </c>
      <c r="Q179" s="210"/>
      <c r="R179" s="211">
        <f>SUM(R180:R199)</f>
        <v>42.277154936000002</v>
      </c>
      <c r="S179" s="210"/>
      <c r="T179" s="212">
        <f>SUM(T180:T199)</f>
        <v>0</v>
      </c>
      <c r="AR179" s="213" t="s">
        <v>85</v>
      </c>
      <c r="AT179" s="214" t="s">
        <v>78</v>
      </c>
      <c r="AU179" s="214" t="s">
        <v>85</v>
      </c>
      <c r="AY179" s="213" t="s">
        <v>210</v>
      </c>
      <c r="BK179" s="215">
        <f>SUM(BK180:BK199)</f>
        <v>272793.05000000005</v>
      </c>
    </row>
    <row r="180" s="1" customFormat="1" ht="16.5" customHeight="1">
      <c r="B180" s="40"/>
      <c r="C180" s="218" t="s">
        <v>7</v>
      </c>
      <c r="D180" s="218" t="s">
        <v>213</v>
      </c>
      <c r="E180" s="219" t="s">
        <v>881</v>
      </c>
      <c r="F180" s="220" t="s">
        <v>882</v>
      </c>
      <c r="G180" s="221" t="s">
        <v>180</v>
      </c>
      <c r="H180" s="222">
        <v>0.032000000000000001</v>
      </c>
      <c r="I180" s="223">
        <v>34992</v>
      </c>
      <c r="J180" s="224">
        <f>ROUND(I180*H180,2)</f>
        <v>1119.74</v>
      </c>
      <c r="K180" s="220" t="s">
        <v>767</v>
      </c>
      <c r="L180" s="45"/>
      <c r="M180" s="225" t="s">
        <v>35</v>
      </c>
      <c r="N180" s="226" t="s">
        <v>52</v>
      </c>
      <c r="O180" s="81"/>
      <c r="P180" s="227">
        <f>O180*H180</f>
        <v>0</v>
      </c>
      <c r="Q180" s="227">
        <v>1.0606640000000001</v>
      </c>
      <c r="R180" s="227">
        <f>Q180*H180</f>
        <v>0.033941248</v>
      </c>
      <c r="S180" s="227">
        <v>0</v>
      </c>
      <c r="T180" s="228">
        <f>S180*H180</f>
        <v>0</v>
      </c>
      <c r="AR180" s="18" t="s">
        <v>217</v>
      </c>
      <c r="AT180" s="18" t="s">
        <v>213</v>
      </c>
      <c r="AU180" s="18" t="s">
        <v>87</v>
      </c>
      <c r="AY180" s="18" t="s">
        <v>210</v>
      </c>
      <c r="BE180" s="229">
        <f>IF(N180="základní",J180,0)</f>
        <v>0</v>
      </c>
      <c r="BF180" s="229">
        <f>IF(N180="snížená",J180,0)</f>
        <v>0</v>
      </c>
      <c r="BG180" s="229">
        <f>IF(N180="zákl. přenesená",J180,0)</f>
        <v>1119.74</v>
      </c>
      <c r="BH180" s="229">
        <f>IF(N180="sníž. přenesená",J180,0)</f>
        <v>0</v>
      </c>
      <c r="BI180" s="229">
        <f>IF(N180="nulová",J180,0)</f>
        <v>0</v>
      </c>
      <c r="BJ180" s="18" t="s">
        <v>217</v>
      </c>
      <c r="BK180" s="229">
        <f>ROUND(I180*H180,2)</f>
        <v>1119.74</v>
      </c>
      <c r="BL180" s="18" t="s">
        <v>217</v>
      </c>
      <c r="BM180" s="18" t="s">
        <v>883</v>
      </c>
    </row>
    <row r="181" s="1" customFormat="1">
      <c r="B181" s="40"/>
      <c r="C181" s="41"/>
      <c r="D181" s="230" t="s">
        <v>219</v>
      </c>
      <c r="E181" s="41"/>
      <c r="F181" s="231" t="s">
        <v>884</v>
      </c>
      <c r="G181" s="41"/>
      <c r="H181" s="41"/>
      <c r="I181" s="145"/>
      <c r="J181" s="41"/>
      <c r="K181" s="41"/>
      <c r="L181" s="45"/>
      <c r="M181" s="232"/>
      <c r="N181" s="81"/>
      <c r="O181" s="81"/>
      <c r="P181" s="81"/>
      <c r="Q181" s="81"/>
      <c r="R181" s="81"/>
      <c r="S181" s="81"/>
      <c r="T181" s="82"/>
      <c r="AT181" s="18" t="s">
        <v>219</v>
      </c>
      <c r="AU181" s="18" t="s">
        <v>87</v>
      </c>
    </row>
    <row r="182" s="14" customFormat="1">
      <c r="B182" s="255"/>
      <c r="C182" s="256"/>
      <c r="D182" s="230" t="s">
        <v>221</v>
      </c>
      <c r="E182" s="257" t="s">
        <v>35</v>
      </c>
      <c r="F182" s="258" t="s">
        <v>885</v>
      </c>
      <c r="G182" s="256"/>
      <c r="H182" s="257" t="s">
        <v>35</v>
      </c>
      <c r="I182" s="259"/>
      <c r="J182" s="256"/>
      <c r="K182" s="256"/>
      <c r="L182" s="260"/>
      <c r="M182" s="261"/>
      <c r="N182" s="262"/>
      <c r="O182" s="262"/>
      <c r="P182" s="262"/>
      <c r="Q182" s="262"/>
      <c r="R182" s="262"/>
      <c r="S182" s="262"/>
      <c r="T182" s="263"/>
      <c r="AT182" s="264" t="s">
        <v>221</v>
      </c>
      <c r="AU182" s="264" t="s">
        <v>87</v>
      </c>
      <c r="AV182" s="14" t="s">
        <v>85</v>
      </c>
      <c r="AW182" s="14" t="s">
        <v>40</v>
      </c>
      <c r="AX182" s="14" t="s">
        <v>79</v>
      </c>
      <c r="AY182" s="264" t="s">
        <v>210</v>
      </c>
    </row>
    <row r="183" s="12" customFormat="1">
      <c r="B183" s="233"/>
      <c r="C183" s="234"/>
      <c r="D183" s="230" t="s">
        <v>221</v>
      </c>
      <c r="E183" s="235" t="s">
        <v>35</v>
      </c>
      <c r="F183" s="236" t="s">
        <v>886</v>
      </c>
      <c r="G183" s="234"/>
      <c r="H183" s="237">
        <v>0.032000000000000001</v>
      </c>
      <c r="I183" s="238"/>
      <c r="J183" s="234"/>
      <c r="K183" s="234"/>
      <c r="L183" s="239"/>
      <c r="M183" s="240"/>
      <c r="N183" s="241"/>
      <c r="O183" s="241"/>
      <c r="P183" s="241"/>
      <c r="Q183" s="241"/>
      <c r="R183" s="241"/>
      <c r="S183" s="241"/>
      <c r="T183" s="242"/>
      <c r="AT183" s="243" t="s">
        <v>221</v>
      </c>
      <c r="AU183" s="243" t="s">
        <v>87</v>
      </c>
      <c r="AV183" s="12" t="s">
        <v>87</v>
      </c>
      <c r="AW183" s="12" t="s">
        <v>40</v>
      </c>
      <c r="AX183" s="12" t="s">
        <v>85</v>
      </c>
      <c r="AY183" s="243" t="s">
        <v>210</v>
      </c>
    </row>
    <row r="184" s="1" customFormat="1" ht="16.5" customHeight="1">
      <c r="B184" s="40"/>
      <c r="C184" s="218" t="s">
        <v>357</v>
      </c>
      <c r="D184" s="218" t="s">
        <v>213</v>
      </c>
      <c r="E184" s="219" t="s">
        <v>887</v>
      </c>
      <c r="F184" s="220" t="s">
        <v>888</v>
      </c>
      <c r="G184" s="221" t="s">
        <v>180</v>
      </c>
      <c r="H184" s="222">
        <v>3.2759999999999998</v>
      </c>
      <c r="I184" s="223">
        <v>33758</v>
      </c>
      <c r="J184" s="224">
        <f>ROUND(I184*H184,2)</f>
        <v>110591.21000000001</v>
      </c>
      <c r="K184" s="220" t="s">
        <v>767</v>
      </c>
      <c r="L184" s="45"/>
      <c r="M184" s="225" t="s">
        <v>35</v>
      </c>
      <c r="N184" s="226" t="s">
        <v>52</v>
      </c>
      <c r="O184" s="81"/>
      <c r="P184" s="227">
        <f>O184*H184</f>
        <v>0</v>
      </c>
      <c r="Q184" s="227">
        <v>1.0597380000000001</v>
      </c>
      <c r="R184" s="227">
        <f>Q184*H184</f>
        <v>3.471701688</v>
      </c>
      <c r="S184" s="227">
        <v>0</v>
      </c>
      <c r="T184" s="228">
        <f>S184*H184</f>
        <v>0</v>
      </c>
      <c r="AR184" s="18" t="s">
        <v>217</v>
      </c>
      <c r="AT184" s="18" t="s">
        <v>213</v>
      </c>
      <c r="AU184" s="18" t="s">
        <v>87</v>
      </c>
      <c r="AY184" s="18" t="s">
        <v>210</v>
      </c>
      <c r="BE184" s="229">
        <f>IF(N184="základní",J184,0)</f>
        <v>0</v>
      </c>
      <c r="BF184" s="229">
        <f>IF(N184="snížená",J184,0)</f>
        <v>0</v>
      </c>
      <c r="BG184" s="229">
        <f>IF(N184="zákl. přenesená",J184,0)</f>
        <v>110591.21000000001</v>
      </c>
      <c r="BH184" s="229">
        <f>IF(N184="sníž. přenesená",J184,0)</f>
        <v>0</v>
      </c>
      <c r="BI184" s="229">
        <f>IF(N184="nulová",J184,0)</f>
        <v>0</v>
      </c>
      <c r="BJ184" s="18" t="s">
        <v>217</v>
      </c>
      <c r="BK184" s="229">
        <f>ROUND(I184*H184,2)</f>
        <v>110591.21000000001</v>
      </c>
      <c r="BL184" s="18" t="s">
        <v>217</v>
      </c>
      <c r="BM184" s="18" t="s">
        <v>889</v>
      </c>
    </row>
    <row r="185" s="1" customFormat="1">
      <c r="B185" s="40"/>
      <c r="C185" s="41"/>
      <c r="D185" s="230" t="s">
        <v>219</v>
      </c>
      <c r="E185" s="41"/>
      <c r="F185" s="231" t="s">
        <v>884</v>
      </c>
      <c r="G185" s="41"/>
      <c r="H185" s="41"/>
      <c r="I185" s="145"/>
      <c r="J185" s="41"/>
      <c r="K185" s="41"/>
      <c r="L185" s="45"/>
      <c r="M185" s="232"/>
      <c r="N185" s="81"/>
      <c r="O185" s="81"/>
      <c r="P185" s="81"/>
      <c r="Q185" s="81"/>
      <c r="R185" s="81"/>
      <c r="S185" s="81"/>
      <c r="T185" s="82"/>
      <c r="AT185" s="18" t="s">
        <v>219</v>
      </c>
      <c r="AU185" s="18" t="s">
        <v>87</v>
      </c>
    </row>
    <row r="186" s="14" customFormat="1">
      <c r="B186" s="255"/>
      <c r="C186" s="256"/>
      <c r="D186" s="230" t="s">
        <v>221</v>
      </c>
      <c r="E186" s="257" t="s">
        <v>35</v>
      </c>
      <c r="F186" s="258" t="s">
        <v>890</v>
      </c>
      <c r="G186" s="256"/>
      <c r="H186" s="257" t="s">
        <v>35</v>
      </c>
      <c r="I186" s="259"/>
      <c r="J186" s="256"/>
      <c r="K186" s="256"/>
      <c r="L186" s="260"/>
      <c r="M186" s="261"/>
      <c r="N186" s="262"/>
      <c r="O186" s="262"/>
      <c r="P186" s="262"/>
      <c r="Q186" s="262"/>
      <c r="R186" s="262"/>
      <c r="S186" s="262"/>
      <c r="T186" s="263"/>
      <c r="AT186" s="264" t="s">
        <v>221</v>
      </c>
      <c r="AU186" s="264" t="s">
        <v>87</v>
      </c>
      <c r="AV186" s="14" t="s">
        <v>85</v>
      </c>
      <c r="AW186" s="14" t="s">
        <v>40</v>
      </c>
      <c r="AX186" s="14" t="s">
        <v>79</v>
      </c>
      <c r="AY186" s="264" t="s">
        <v>210</v>
      </c>
    </row>
    <row r="187" s="12" customFormat="1">
      <c r="B187" s="233"/>
      <c r="C187" s="234"/>
      <c r="D187" s="230" t="s">
        <v>221</v>
      </c>
      <c r="E187" s="235" t="s">
        <v>35</v>
      </c>
      <c r="F187" s="236" t="s">
        <v>891</v>
      </c>
      <c r="G187" s="234"/>
      <c r="H187" s="237">
        <v>3.2759999999999998</v>
      </c>
      <c r="I187" s="238"/>
      <c r="J187" s="234"/>
      <c r="K187" s="234"/>
      <c r="L187" s="239"/>
      <c r="M187" s="240"/>
      <c r="N187" s="241"/>
      <c r="O187" s="241"/>
      <c r="P187" s="241"/>
      <c r="Q187" s="241"/>
      <c r="R187" s="241"/>
      <c r="S187" s="241"/>
      <c r="T187" s="242"/>
      <c r="AT187" s="243" t="s">
        <v>221</v>
      </c>
      <c r="AU187" s="243" t="s">
        <v>87</v>
      </c>
      <c r="AV187" s="12" t="s">
        <v>87</v>
      </c>
      <c r="AW187" s="12" t="s">
        <v>40</v>
      </c>
      <c r="AX187" s="12" t="s">
        <v>85</v>
      </c>
      <c r="AY187" s="243" t="s">
        <v>210</v>
      </c>
    </row>
    <row r="188" s="1" customFormat="1" ht="22.5" customHeight="1">
      <c r="B188" s="40"/>
      <c r="C188" s="218" t="s">
        <v>361</v>
      </c>
      <c r="D188" s="218" t="s">
        <v>213</v>
      </c>
      <c r="E188" s="219" t="s">
        <v>892</v>
      </c>
      <c r="F188" s="220" t="s">
        <v>893</v>
      </c>
      <c r="G188" s="221" t="s">
        <v>131</v>
      </c>
      <c r="H188" s="222">
        <v>188.5</v>
      </c>
      <c r="I188" s="223">
        <v>85</v>
      </c>
      <c r="J188" s="224">
        <f>ROUND(I188*H188,2)</f>
        <v>16022.5</v>
      </c>
      <c r="K188" s="220" t="s">
        <v>767</v>
      </c>
      <c r="L188" s="45"/>
      <c r="M188" s="225" t="s">
        <v>35</v>
      </c>
      <c r="N188" s="226" t="s">
        <v>52</v>
      </c>
      <c r="O188" s="81"/>
      <c r="P188" s="227">
        <f>O188*H188</f>
        <v>0</v>
      </c>
      <c r="Q188" s="227">
        <v>0.16192000000000001</v>
      </c>
      <c r="R188" s="227">
        <f>Q188*H188</f>
        <v>30.521920000000001</v>
      </c>
      <c r="S188" s="227">
        <v>0</v>
      </c>
      <c r="T188" s="228">
        <f>S188*H188</f>
        <v>0</v>
      </c>
      <c r="AR188" s="18" t="s">
        <v>217</v>
      </c>
      <c r="AT188" s="18" t="s">
        <v>213</v>
      </c>
      <c r="AU188" s="18" t="s">
        <v>87</v>
      </c>
      <c r="AY188" s="18" t="s">
        <v>210</v>
      </c>
      <c r="BE188" s="229">
        <f>IF(N188="základní",J188,0)</f>
        <v>0</v>
      </c>
      <c r="BF188" s="229">
        <f>IF(N188="snížená",J188,0)</f>
        <v>0</v>
      </c>
      <c r="BG188" s="229">
        <f>IF(N188="zákl. přenesená",J188,0)</f>
        <v>16022.5</v>
      </c>
      <c r="BH188" s="229">
        <f>IF(N188="sníž. přenesená",J188,0)</f>
        <v>0</v>
      </c>
      <c r="BI188" s="229">
        <f>IF(N188="nulová",J188,0)</f>
        <v>0</v>
      </c>
      <c r="BJ188" s="18" t="s">
        <v>217</v>
      </c>
      <c r="BK188" s="229">
        <f>ROUND(I188*H188,2)</f>
        <v>16022.5</v>
      </c>
      <c r="BL188" s="18" t="s">
        <v>217</v>
      </c>
      <c r="BM188" s="18" t="s">
        <v>894</v>
      </c>
    </row>
    <row r="189" s="1" customFormat="1">
      <c r="B189" s="40"/>
      <c r="C189" s="41"/>
      <c r="D189" s="230" t="s">
        <v>219</v>
      </c>
      <c r="E189" s="41"/>
      <c r="F189" s="231" t="s">
        <v>895</v>
      </c>
      <c r="G189" s="41"/>
      <c r="H189" s="41"/>
      <c r="I189" s="145"/>
      <c r="J189" s="41"/>
      <c r="K189" s="41"/>
      <c r="L189" s="45"/>
      <c r="M189" s="232"/>
      <c r="N189" s="81"/>
      <c r="O189" s="81"/>
      <c r="P189" s="81"/>
      <c r="Q189" s="81"/>
      <c r="R189" s="81"/>
      <c r="S189" s="81"/>
      <c r="T189" s="82"/>
      <c r="AT189" s="18" t="s">
        <v>219</v>
      </c>
      <c r="AU189" s="18" t="s">
        <v>87</v>
      </c>
    </row>
    <row r="190" s="14" customFormat="1">
      <c r="B190" s="255"/>
      <c r="C190" s="256"/>
      <c r="D190" s="230" t="s">
        <v>221</v>
      </c>
      <c r="E190" s="257" t="s">
        <v>35</v>
      </c>
      <c r="F190" s="258" t="s">
        <v>896</v>
      </c>
      <c r="G190" s="256"/>
      <c r="H190" s="257" t="s">
        <v>35</v>
      </c>
      <c r="I190" s="259"/>
      <c r="J190" s="256"/>
      <c r="K190" s="256"/>
      <c r="L190" s="260"/>
      <c r="M190" s="261"/>
      <c r="N190" s="262"/>
      <c r="O190" s="262"/>
      <c r="P190" s="262"/>
      <c r="Q190" s="262"/>
      <c r="R190" s="262"/>
      <c r="S190" s="262"/>
      <c r="T190" s="263"/>
      <c r="AT190" s="264" t="s">
        <v>221</v>
      </c>
      <c r="AU190" s="264" t="s">
        <v>87</v>
      </c>
      <c r="AV190" s="14" t="s">
        <v>85</v>
      </c>
      <c r="AW190" s="14" t="s">
        <v>40</v>
      </c>
      <c r="AX190" s="14" t="s">
        <v>79</v>
      </c>
      <c r="AY190" s="264" t="s">
        <v>210</v>
      </c>
    </row>
    <row r="191" s="12" customFormat="1">
      <c r="B191" s="233"/>
      <c r="C191" s="234"/>
      <c r="D191" s="230" t="s">
        <v>221</v>
      </c>
      <c r="E191" s="235" t="s">
        <v>35</v>
      </c>
      <c r="F191" s="236" t="s">
        <v>823</v>
      </c>
      <c r="G191" s="234"/>
      <c r="H191" s="237">
        <v>188.5</v>
      </c>
      <c r="I191" s="238"/>
      <c r="J191" s="234"/>
      <c r="K191" s="234"/>
      <c r="L191" s="239"/>
      <c r="M191" s="240"/>
      <c r="N191" s="241"/>
      <c r="O191" s="241"/>
      <c r="P191" s="241"/>
      <c r="Q191" s="241"/>
      <c r="R191" s="241"/>
      <c r="S191" s="241"/>
      <c r="T191" s="242"/>
      <c r="AT191" s="243" t="s">
        <v>221</v>
      </c>
      <c r="AU191" s="243" t="s">
        <v>87</v>
      </c>
      <c r="AV191" s="12" t="s">
        <v>87</v>
      </c>
      <c r="AW191" s="12" t="s">
        <v>40</v>
      </c>
      <c r="AX191" s="12" t="s">
        <v>85</v>
      </c>
      <c r="AY191" s="243" t="s">
        <v>210</v>
      </c>
    </row>
    <row r="192" s="1" customFormat="1" ht="16.5" customHeight="1">
      <c r="B192" s="40"/>
      <c r="C192" s="218" t="s">
        <v>367</v>
      </c>
      <c r="D192" s="218" t="s">
        <v>213</v>
      </c>
      <c r="E192" s="219" t="s">
        <v>897</v>
      </c>
      <c r="F192" s="220" t="s">
        <v>898</v>
      </c>
      <c r="G192" s="221" t="s">
        <v>135</v>
      </c>
      <c r="H192" s="222">
        <v>28.274999999999999</v>
      </c>
      <c r="I192" s="223">
        <v>4464</v>
      </c>
      <c r="J192" s="224">
        <f>ROUND(I192*H192,2)</f>
        <v>126219.60000000001</v>
      </c>
      <c r="K192" s="220" t="s">
        <v>767</v>
      </c>
      <c r="L192" s="45"/>
      <c r="M192" s="225" t="s">
        <v>35</v>
      </c>
      <c r="N192" s="226" t="s">
        <v>52</v>
      </c>
      <c r="O192" s="81"/>
      <c r="P192" s="227">
        <f>O192*H192</f>
        <v>0</v>
      </c>
      <c r="Q192" s="227">
        <v>0</v>
      </c>
      <c r="R192" s="227">
        <f>Q192*H192</f>
        <v>0</v>
      </c>
      <c r="S192" s="227">
        <v>0</v>
      </c>
      <c r="T192" s="228">
        <f>S192*H192</f>
        <v>0</v>
      </c>
      <c r="AR192" s="18" t="s">
        <v>217</v>
      </c>
      <c r="AT192" s="18" t="s">
        <v>213</v>
      </c>
      <c r="AU192" s="18" t="s">
        <v>87</v>
      </c>
      <c r="AY192" s="18" t="s">
        <v>210</v>
      </c>
      <c r="BE192" s="229">
        <f>IF(N192="základní",J192,0)</f>
        <v>0</v>
      </c>
      <c r="BF192" s="229">
        <f>IF(N192="snížená",J192,0)</f>
        <v>0</v>
      </c>
      <c r="BG192" s="229">
        <f>IF(N192="zákl. přenesená",J192,0)</f>
        <v>126219.60000000001</v>
      </c>
      <c r="BH192" s="229">
        <f>IF(N192="sníž. přenesená",J192,0)</f>
        <v>0</v>
      </c>
      <c r="BI192" s="229">
        <f>IF(N192="nulová",J192,0)</f>
        <v>0</v>
      </c>
      <c r="BJ192" s="18" t="s">
        <v>217</v>
      </c>
      <c r="BK192" s="229">
        <f>ROUND(I192*H192,2)</f>
        <v>126219.60000000001</v>
      </c>
      <c r="BL192" s="18" t="s">
        <v>217</v>
      </c>
      <c r="BM192" s="18" t="s">
        <v>899</v>
      </c>
    </row>
    <row r="193" s="1" customFormat="1">
      <c r="B193" s="40"/>
      <c r="C193" s="41"/>
      <c r="D193" s="230" t="s">
        <v>219</v>
      </c>
      <c r="E193" s="41"/>
      <c r="F193" s="231" t="s">
        <v>900</v>
      </c>
      <c r="G193" s="41"/>
      <c r="H193" s="41"/>
      <c r="I193" s="145"/>
      <c r="J193" s="41"/>
      <c r="K193" s="41"/>
      <c r="L193" s="45"/>
      <c r="M193" s="232"/>
      <c r="N193" s="81"/>
      <c r="O193" s="81"/>
      <c r="P193" s="81"/>
      <c r="Q193" s="81"/>
      <c r="R193" s="81"/>
      <c r="S193" s="81"/>
      <c r="T193" s="82"/>
      <c r="AT193" s="18" t="s">
        <v>219</v>
      </c>
      <c r="AU193" s="18" t="s">
        <v>87</v>
      </c>
    </row>
    <row r="194" s="14" customFormat="1">
      <c r="B194" s="255"/>
      <c r="C194" s="256"/>
      <c r="D194" s="230" t="s">
        <v>221</v>
      </c>
      <c r="E194" s="257" t="s">
        <v>35</v>
      </c>
      <c r="F194" s="258" t="s">
        <v>901</v>
      </c>
      <c r="G194" s="256"/>
      <c r="H194" s="257" t="s">
        <v>35</v>
      </c>
      <c r="I194" s="259"/>
      <c r="J194" s="256"/>
      <c r="K194" s="256"/>
      <c r="L194" s="260"/>
      <c r="M194" s="261"/>
      <c r="N194" s="262"/>
      <c r="O194" s="262"/>
      <c r="P194" s="262"/>
      <c r="Q194" s="262"/>
      <c r="R194" s="262"/>
      <c r="S194" s="262"/>
      <c r="T194" s="263"/>
      <c r="AT194" s="264" t="s">
        <v>221</v>
      </c>
      <c r="AU194" s="264" t="s">
        <v>87</v>
      </c>
      <c r="AV194" s="14" t="s">
        <v>85</v>
      </c>
      <c r="AW194" s="14" t="s">
        <v>40</v>
      </c>
      <c r="AX194" s="14" t="s">
        <v>79</v>
      </c>
      <c r="AY194" s="264" t="s">
        <v>210</v>
      </c>
    </row>
    <row r="195" s="12" customFormat="1">
      <c r="B195" s="233"/>
      <c r="C195" s="234"/>
      <c r="D195" s="230" t="s">
        <v>221</v>
      </c>
      <c r="E195" s="235" t="s">
        <v>35</v>
      </c>
      <c r="F195" s="236" t="s">
        <v>902</v>
      </c>
      <c r="G195" s="234"/>
      <c r="H195" s="237">
        <v>28.274999999999999</v>
      </c>
      <c r="I195" s="238"/>
      <c r="J195" s="234"/>
      <c r="K195" s="234"/>
      <c r="L195" s="239"/>
      <c r="M195" s="240"/>
      <c r="N195" s="241"/>
      <c r="O195" s="241"/>
      <c r="P195" s="241"/>
      <c r="Q195" s="241"/>
      <c r="R195" s="241"/>
      <c r="S195" s="241"/>
      <c r="T195" s="242"/>
      <c r="AT195" s="243" t="s">
        <v>221</v>
      </c>
      <c r="AU195" s="243" t="s">
        <v>87</v>
      </c>
      <c r="AV195" s="12" t="s">
        <v>87</v>
      </c>
      <c r="AW195" s="12" t="s">
        <v>40</v>
      </c>
      <c r="AX195" s="12" t="s">
        <v>85</v>
      </c>
      <c r="AY195" s="243" t="s">
        <v>210</v>
      </c>
    </row>
    <row r="196" s="1" customFormat="1" ht="22.5" customHeight="1">
      <c r="B196" s="40"/>
      <c r="C196" s="218" t="s">
        <v>373</v>
      </c>
      <c r="D196" s="218" t="s">
        <v>213</v>
      </c>
      <c r="E196" s="219" t="s">
        <v>903</v>
      </c>
      <c r="F196" s="220" t="s">
        <v>904</v>
      </c>
      <c r="G196" s="221" t="s">
        <v>131</v>
      </c>
      <c r="H196" s="222">
        <v>8</v>
      </c>
      <c r="I196" s="223">
        <v>2355</v>
      </c>
      <c r="J196" s="224">
        <f>ROUND(I196*H196,2)</f>
        <v>18840</v>
      </c>
      <c r="K196" s="220" t="s">
        <v>767</v>
      </c>
      <c r="L196" s="45"/>
      <c r="M196" s="225" t="s">
        <v>35</v>
      </c>
      <c r="N196" s="226" t="s">
        <v>52</v>
      </c>
      <c r="O196" s="81"/>
      <c r="P196" s="227">
        <f>O196*H196</f>
        <v>0</v>
      </c>
      <c r="Q196" s="227">
        <v>1.031199</v>
      </c>
      <c r="R196" s="227">
        <f>Q196*H196</f>
        <v>8.2495919999999998</v>
      </c>
      <c r="S196" s="227">
        <v>0</v>
      </c>
      <c r="T196" s="228">
        <f>S196*H196</f>
        <v>0</v>
      </c>
      <c r="AR196" s="18" t="s">
        <v>217</v>
      </c>
      <c r="AT196" s="18" t="s">
        <v>213</v>
      </c>
      <c r="AU196" s="18" t="s">
        <v>87</v>
      </c>
      <c r="AY196" s="18" t="s">
        <v>210</v>
      </c>
      <c r="BE196" s="229">
        <f>IF(N196="základní",J196,0)</f>
        <v>0</v>
      </c>
      <c r="BF196" s="229">
        <f>IF(N196="snížená",J196,0)</f>
        <v>0</v>
      </c>
      <c r="BG196" s="229">
        <f>IF(N196="zákl. přenesená",J196,0)</f>
        <v>18840</v>
      </c>
      <c r="BH196" s="229">
        <f>IF(N196="sníž. přenesená",J196,0)</f>
        <v>0</v>
      </c>
      <c r="BI196" s="229">
        <f>IF(N196="nulová",J196,0)</f>
        <v>0</v>
      </c>
      <c r="BJ196" s="18" t="s">
        <v>217</v>
      </c>
      <c r="BK196" s="229">
        <f>ROUND(I196*H196,2)</f>
        <v>18840</v>
      </c>
      <c r="BL196" s="18" t="s">
        <v>217</v>
      </c>
      <c r="BM196" s="18" t="s">
        <v>905</v>
      </c>
    </row>
    <row r="197" s="1" customFormat="1">
      <c r="B197" s="40"/>
      <c r="C197" s="41"/>
      <c r="D197" s="230" t="s">
        <v>219</v>
      </c>
      <c r="E197" s="41"/>
      <c r="F197" s="231" t="s">
        <v>906</v>
      </c>
      <c r="G197" s="41"/>
      <c r="H197" s="41"/>
      <c r="I197" s="145"/>
      <c r="J197" s="41"/>
      <c r="K197" s="41"/>
      <c r="L197" s="45"/>
      <c r="M197" s="232"/>
      <c r="N197" s="81"/>
      <c r="O197" s="81"/>
      <c r="P197" s="81"/>
      <c r="Q197" s="81"/>
      <c r="R197" s="81"/>
      <c r="S197" s="81"/>
      <c r="T197" s="82"/>
      <c r="AT197" s="18" t="s">
        <v>219</v>
      </c>
      <c r="AU197" s="18" t="s">
        <v>87</v>
      </c>
    </row>
    <row r="198" s="14" customFormat="1">
      <c r="B198" s="255"/>
      <c r="C198" s="256"/>
      <c r="D198" s="230" t="s">
        <v>221</v>
      </c>
      <c r="E198" s="257" t="s">
        <v>35</v>
      </c>
      <c r="F198" s="258" t="s">
        <v>907</v>
      </c>
      <c r="G198" s="256"/>
      <c r="H198" s="257" t="s">
        <v>35</v>
      </c>
      <c r="I198" s="259"/>
      <c r="J198" s="256"/>
      <c r="K198" s="256"/>
      <c r="L198" s="260"/>
      <c r="M198" s="261"/>
      <c r="N198" s="262"/>
      <c r="O198" s="262"/>
      <c r="P198" s="262"/>
      <c r="Q198" s="262"/>
      <c r="R198" s="262"/>
      <c r="S198" s="262"/>
      <c r="T198" s="263"/>
      <c r="AT198" s="264" t="s">
        <v>221</v>
      </c>
      <c r="AU198" s="264" t="s">
        <v>87</v>
      </c>
      <c r="AV198" s="14" t="s">
        <v>85</v>
      </c>
      <c r="AW198" s="14" t="s">
        <v>40</v>
      </c>
      <c r="AX198" s="14" t="s">
        <v>79</v>
      </c>
      <c r="AY198" s="264" t="s">
        <v>210</v>
      </c>
    </row>
    <row r="199" s="12" customFormat="1">
      <c r="B199" s="233"/>
      <c r="C199" s="234"/>
      <c r="D199" s="230" t="s">
        <v>221</v>
      </c>
      <c r="E199" s="235" t="s">
        <v>35</v>
      </c>
      <c r="F199" s="236" t="s">
        <v>908</v>
      </c>
      <c r="G199" s="234"/>
      <c r="H199" s="237">
        <v>8</v>
      </c>
      <c r="I199" s="238"/>
      <c r="J199" s="234"/>
      <c r="K199" s="234"/>
      <c r="L199" s="239"/>
      <c r="M199" s="240"/>
      <c r="N199" s="241"/>
      <c r="O199" s="241"/>
      <c r="P199" s="241"/>
      <c r="Q199" s="241"/>
      <c r="R199" s="241"/>
      <c r="S199" s="241"/>
      <c r="T199" s="242"/>
      <c r="AT199" s="243" t="s">
        <v>221</v>
      </c>
      <c r="AU199" s="243" t="s">
        <v>87</v>
      </c>
      <c r="AV199" s="12" t="s">
        <v>87</v>
      </c>
      <c r="AW199" s="12" t="s">
        <v>40</v>
      </c>
      <c r="AX199" s="12" t="s">
        <v>85</v>
      </c>
      <c r="AY199" s="243" t="s">
        <v>210</v>
      </c>
    </row>
    <row r="200" s="11" customFormat="1" ht="22.8" customHeight="1">
      <c r="B200" s="202"/>
      <c r="C200" s="203"/>
      <c r="D200" s="204" t="s">
        <v>78</v>
      </c>
      <c r="E200" s="216" t="s">
        <v>261</v>
      </c>
      <c r="F200" s="216" t="s">
        <v>909</v>
      </c>
      <c r="G200" s="203"/>
      <c r="H200" s="203"/>
      <c r="I200" s="206"/>
      <c r="J200" s="217">
        <f>BK200</f>
        <v>489284.64000000001</v>
      </c>
      <c r="K200" s="203"/>
      <c r="L200" s="208"/>
      <c r="M200" s="209"/>
      <c r="N200" s="210"/>
      <c r="O200" s="210"/>
      <c r="P200" s="211">
        <f>SUM(P201:P234)</f>
        <v>0</v>
      </c>
      <c r="Q200" s="210"/>
      <c r="R200" s="211">
        <f>SUM(R201:R234)</f>
        <v>25.652987140000004</v>
      </c>
      <c r="S200" s="210"/>
      <c r="T200" s="212">
        <f>SUM(T201:T234)</f>
        <v>19.672700000000003</v>
      </c>
      <c r="AR200" s="213" t="s">
        <v>85</v>
      </c>
      <c r="AT200" s="214" t="s">
        <v>78</v>
      </c>
      <c r="AU200" s="214" t="s">
        <v>85</v>
      </c>
      <c r="AY200" s="213" t="s">
        <v>210</v>
      </c>
      <c r="BK200" s="215">
        <f>SUM(BK201:BK234)</f>
        <v>489284.64000000001</v>
      </c>
    </row>
    <row r="201" s="1" customFormat="1" ht="16.5" customHeight="1">
      <c r="B201" s="40"/>
      <c r="C201" s="218" t="s">
        <v>379</v>
      </c>
      <c r="D201" s="218" t="s">
        <v>213</v>
      </c>
      <c r="E201" s="219" t="s">
        <v>910</v>
      </c>
      <c r="F201" s="220" t="s">
        <v>911</v>
      </c>
      <c r="G201" s="221" t="s">
        <v>131</v>
      </c>
      <c r="H201" s="222">
        <v>120</v>
      </c>
      <c r="I201" s="223">
        <v>20</v>
      </c>
      <c r="J201" s="224">
        <f>ROUND(I201*H201,2)</f>
        <v>2400</v>
      </c>
      <c r="K201" s="220" t="s">
        <v>767</v>
      </c>
      <c r="L201" s="45"/>
      <c r="M201" s="225" t="s">
        <v>35</v>
      </c>
      <c r="N201" s="226" t="s">
        <v>52</v>
      </c>
      <c r="O201" s="81"/>
      <c r="P201" s="227">
        <f>O201*H201</f>
        <v>0</v>
      </c>
      <c r="Q201" s="227">
        <v>0</v>
      </c>
      <c r="R201" s="227">
        <f>Q201*H201</f>
        <v>0</v>
      </c>
      <c r="S201" s="227">
        <v>0</v>
      </c>
      <c r="T201" s="228">
        <f>S201*H201</f>
        <v>0</v>
      </c>
      <c r="AR201" s="18" t="s">
        <v>217</v>
      </c>
      <c r="AT201" s="18" t="s">
        <v>213</v>
      </c>
      <c r="AU201" s="18" t="s">
        <v>87</v>
      </c>
      <c r="AY201" s="18" t="s">
        <v>210</v>
      </c>
      <c r="BE201" s="229">
        <f>IF(N201="základní",J201,0)</f>
        <v>0</v>
      </c>
      <c r="BF201" s="229">
        <f>IF(N201="snížená",J201,0)</f>
        <v>0</v>
      </c>
      <c r="BG201" s="229">
        <f>IF(N201="zákl. přenesená",J201,0)</f>
        <v>2400</v>
      </c>
      <c r="BH201" s="229">
        <f>IF(N201="sníž. přenesená",J201,0)</f>
        <v>0</v>
      </c>
      <c r="BI201" s="229">
        <f>IF(N201="nulová",J201,0)</f>
        <v>0</v>
      </c>
      <c r="BJ201" s="18" t="s">
        <v>217</v>
      </c>
      <c r="BK201" s="229">
        <f>ROUND(I201*H201,2)</f>
        <v>2400</v>
      </c>
      <c r="BL201" s="18" t="s">
        <v>217</v>
      </c>
      <c r="BM201" s="18" t="s">
        <v>912</v>
      </c>
    </row>
    <row r="202" s="1" customFormat="1">
      <c r="B202" s="40"/>
      <c r="C202" s="41"/>
      <c r="D202" s="230" t="s">
        <v>219</v>
      </c>
      <c r="E202" s="41"/>
      <c r="F202" s="231" t="s">
        <v>913</v>
      </c>
      <c r="G202" s="41"/>
      <c r="H202" s="41"/>
      <c r="I202" s="145"/>
      <c r="J202" s="41"/>
      <c r="K202" s="41"/>
      <c r="L202" s="45"/>
      <c r="M202" s="232"/>
      <c r="N202" s="81"/>
      <c r="O202" s="81"/>
      <c r="P202" s="81"/>
      <c r="Q202" s="81"/>
      <c r="R202" s="81"/>
      <c r="S202" s="81"/>
      <c r="T202" s="82"/>
      <c r="AT202" s="18" t="s">
        <v>219</v>
      </c>
      <c r="AU202" s="18" t="s">
        <v>87</v>
      </c>
    </row>
    <row r="203" s="1" customFormat="1">
      <c r="B203" s="40"/>
      <c r="C203" s="41"/>
      <c r="D203" s="230" t="s">
        <v>349</v>
      </c>
      <c r="E203" s="41"/>
      <c r="F203" s="231" t="s">
        <v>914</v>
      </c>
      <c r="G203" s="41"/>
      <c r="H203" s="41"/>
      <c r="I203" s="145"/>
      <c r="J203" s="41"/>
      <c r="K203" s="41"/>
      <c r="L203" s="45"/>
      <c r="M203" s="232"/>
      <c r="N203" s="81"/>
      <c r="O203" s="81"/>
      <c r="P203" s="81"/>
      <c r="Q203" s="81"/>
      <c r="R203" s="81"/>
      <c r="S203" s="81"/>
      <c r="T203" s="82"/>
      <c r="AT203" s="18" t="s">
        <v>349</v>
      </c>
      <c r="AU203" s="18" t="s">
        <v>87</v>
      </c>
    </row>
    <row r="204" s="14" customFormat="1">
      <c r="B204" s="255"/>
      <c r="C204" s="256"/>
      <c r="D204" s="230" t="s">
        <v>221</v>
      </c>
      <c r="E204" s="257" t="s">
        <v>35</v>
      </c>
      <c r="F204" s="258" t="s">
        <v>915</v>
      </c>
      <c r="G204" s="256"/>
      <c r="H204" s="257" t="s">
        <v>35</v>
      </c>
      <c r="I204" s="259"/>
      <c r="J204" s="256"/>
      <c r="K204" s="256"/>
      <c r="L204" s="260"/>
      <c r="M204" s="261"/>
      <c r="N204" s="262"/>
      <c r="O204" s="262"/>
      <c r="P204" s="262"/>
      <c r="Q204" s="262"/>
      <c r="R204" s="262"/>
      <c r="S204" s="262"/>
      <c r="T204" s="263"/>
      <c r="AT204" s="264" t="s">
        <v>221</v>
      </c>
      <c r="AU204" s="264" t="s">
        <v>87</v>
      </c>
      <c r="AV204" s="14" t="s">
        <v>85</v>
      </c>
      <c r="AW204" s="14" t="s">
        <v>40</v>
      </c>
      <c r="AX204" s="14" t="s">
        <v>79</v>
      </c>
      <c r="AY204" s="264" t="s">
        <v>210</v>
      </c>
    </row>
    <row r="205" s="12" customFormat="1">
      <c r="B205" s="233"/>
      <c r="C205" s="234"/>
      <c r="D205" s="230" t="s">
        <v>221</v>
      </c>
      <c r="E205" s="235" t="s">
        <v>35</v>
      </c>
      <c r="F205" s="236" t="s">
        <v>916</v>
      </c>
      <c r="G205" s="234"/>
      <c r="H205" s="237">
        <v>120</v>
      </c>
      <c r="I205" s="238"/>
      <c r="J205" s="234"/>
      <c r="K205" s="234"/>
      <c r="L205" s="239"/>
      <c r="M205" s="240"/>
      <c r="N205" s="241"/>
      <c r="O205" s="241"/>
      <c r="P205" s="241"/>
      <c r="Q205" s="241"/>
      <c r="R205" s="241"/>
      <c r="S205" s="241"/>
      <c r="T205" s="242"/>
      <c r="AT205" s="243" t="s">
        <v>221</v>
      </c>
      <c r="AU205" s="243" t="s">
        <v>87</v>
      </c>
      <c r="AV205" s="12" t="s">
        <v>87</v>
      </c>
      <c r="AW205" s="12" t="s">
        <v>40</v>
      </c>
      <c r="AX205" s="12" t="s">
        <v>85</v>
      </c>
      <c r="AY205" s="243" t="s">
        <v>210</v>
      </c>
    </row>
    <row r="206" s="1" customFormat="1" ht="16.5" customHeight="1">
      <c r="B206" s="40"/>
      <c r="C206" s="218" t="s">
        <v>384</v>
      </c>
      <c r="D206" s="218" t="s">
        <v>213</v>
      </c>
      <c r="E206" s="219" t="s">
        <v>917</v>
      </c>
      <c r="F206" s="220" t="s">
        <v>918</v>
      </c>
      <c r="G206" s="221" t="s">
        <v>131</v>
      </c>
      <c r="H206" s="222">
        <v>240</v>
      </c>
      <c r="I206" s="223">
        <v>1</v>
      </c>
      <c r="J206" s="224">
        <f>ROUND(I206*H206,2)</f>
        <v>240</v>
      </c>
      <c r="K206" s="220" t="s">
        <v>767</v>
      </c>
      <c r="L206" s="45"/>
      <c r="M206" s="225" t="s">
        <v>35</v>
      </c>
      <c r="N206" s="226" t="s">
        <v>52</v>
      </c>
      <c r="O206" s="81"/>
      <c r="P206" s="227">
        <f>O206*H206</f>
        <v>0</v>
      </c>
      <c r="Q206" s="227">
        <v>0</v>
      </c>
      <c r="R206" s="227">
        <f>Q206*H206</f>
        <v>0</v>
      </c>
      <c r="S206" s="227">
        <v>0</v>
      </c>
      <c r="T206" s="228">
        <f>S206*H206</f>
        <v>0</v>
      </c>
      <c r="AR206" s="18" t="s">
        <v>217</v>
      </c>
      <c r="AT206" s="18" t="s">
        <v>213</v>
      </c>
      <c r="AU206" s="18" t="s">
        <v>87</v>
      </c>
      <c r="AY206" s="18" t="s">
        <v>210</v>
      </c>
      <c r="BE206" s="229">
        <f>IF(N206="základní",J206,0)</f>
        <v>0</v>
      </c>
      <c r="BF206" s="229">
        <f>IF(N206="snížená",J206,0)</f>
        <v>0</v>
      </c>
      <c r="BG206" s="229">
        <f>IF(N206="zákl. přenesená",J206,0)</f>
        <v>240</v>
      </c>
      <c r="BH206" s="229">
        <f>IF(N206="sníž. přenesená",J206,0)</f>
        <v>0</v>
      </c>
      <c r="BI206" s="229">
        <f>IF(N206="nulová",J206,0)</f>
        <v>0</v>
      </c>
      <c r="BJ206" s="18" t="s">
        <v>217</v>
      </c>
      <c r="BK206" s="229">
        <f>ROUND(I206*H206,2)</f>
        <v>240</v>
      </c>
      <c r="BL206" s="18" t="s">
        <v>217</v>
      </c>
      <c r="BM206" s="18" t="s">
        <v>919</v>
      </c>
    </row>
    <row r="207" s="1" customFormat="1">
      <c r="B207" s="40"/>
      <c r="C207" s="41"/>
      <c r="D207" s="230" t="s">
        <v>219</v>
      </c>
      <c r="E207" s="41"/>
      <c r="F207" s="231" t="s">
        <v>913</v>
      </c>
      <c r="G207" s="41"/>
      <c r="H207" s="41"/>
      <c r="I207" s="145"/>
      <c r="J207" s="41"/>
      <c r="K207" s="41"/>
      <c r="L207" s="45"/>
      <c r="M207" s="232"/>
      <c r="N207" s="81"/>
      <c r="O207" s="81"/>
      <c r="P207" s="81"/>
      <c r="Q207" s="81"/>
      <c r="R207" s="81"/>
      <c r="S207" s="81"/>
      <c r="T207" s="82"/>
      <c r="AT207" s="18" t="s">
        <v>219</v>
      </c>
      <c r="AU207" s="18" t="s">
        <v>87</v>
      </c>
    </row>
    <row r="208" s="1" customFormat="1">
      <c r="B208" s="40"/>
      <c r="C208" s="41"/>
      <c r="D208" s="230" t="s">
        <v>349</v>
      </c>
      <c r="E208" s="41"/>
      <c r="F208" s="231" t="s">
        <v>920</v>
      </c>
      <c r="G208" s="41"/>
      <c r="H208" s="41"/>
      <c r="I208" s="145"/>
      <c r="J208" s="41"/>
      <c r="K208" s="41"/>
      <c r="L208" s="45"/>
      <c r="M208" s="232"/>
      <c r="N208" s="81"/>
      <c r="O208" s="81"/>
      <c r="P208" s="81"/>
      <c r="Q208" s="81"/>
      <c r="R208" s="81"/>
      <c r="S208" s="81"/>
      <c r="T208" s="82"/>
      <c r="AT208" s="18" t="s">
        <v>349</v>
      </c>
      <c r="AU208" s="18" t="s">
        <v>87</v>
      </c>
    </row>
    <row r="209" s="12" customFormat="1">
      <c r="B209" s="233"/>
      <c r="C209" s="234"/>
      <c r="D209" s="230" t="s">
        <v>221</v>
      </c>
      <c r="E209" s="235" t="s">
        <v>35</v>
      </c>
      <c r="F209" s="236" t="s">
        <v>921</v>
      </c>
      <c r="G209" s="234"/>
      <c r="H209" s="237">
        <v>240</v>
      </c>
      <c r="I209" s="238"/>
      <c r="J209" s="234"/>
      <c r="K209" s="234"/>
      <c r="L209" s="239"/>
      <c r="M209" s="240"/>
      <c r="N209" s="241"/>
      <c r="O209" s="241"/>
      <c r="P209" s="241"/>
      <c r="Q209" s="241"/>
      <c r="R209" s="241"/>
      <c r="S209" s="241"/>
      <c r="T209" s="242"/>
      <c r="AT209" s="243" t="s">
        <v>221</v>
      </c>
      <c r="AU209" s="243" t="s">
        <v>87</v>
      </c>
      <c r="AV209" s="12" t="s">
        <v>87</v>
      </c>
      <c r="AW209" s="12" t="s">
        <v>40</v>
      </c>
      <c r="AX209" s="12" t="s">
        <v>85</v>
      </c>
      <c r="AY209" s="243" t="s">
        <v>210</v>
      </c>
    </row>
    <row r="210" s="1" customFormat="1" ht="16.5" customHeight="1">
      <c r="B210" s="40"/>
      <c r="C210" s="218" t="s">
        <v>389</v>
      </c>
      <c r="D210" s="218" t="s">
        <v>213</v>
      </c>
      <c r="E210" s="219" t="s">
        <v>922</v>
      </c>
      <c r="F210" s="220" t="s">
        <v>923</v>
      </c>
      <c r="G210" s="221" t="s">
        <v>131</v>
      </c>
      <c r="H210" s="222">
        <v>120</v>
      </c>
      <c r="I210" s="223">
        <v>13</v>
      </c>
      <c r="J210" s="224">
        <f>ROUND(I210*H210,2)</f>
        <v>1560</v>
      </c>
      <c r="K210" s="220" t="s">
        <v>767</v>
      </c>
      <c r="L210" s="45"/>
      <c r="M210" s="225" t="s">
        <v>35</v>
      </c>
      <c r="N210" s="226" t="s">
        <v>52</v>
      </c>
      <c r="O210" s="81"/>
      <c r="P210" s="227">
        <f>O210*H210</f>
        <v>0</v>
      </c>
      <c r="Q210" s="227">
        <v>0</v>
      </c>
      <c r="R210" s="227">
        <f>Q210*H210</f>
        <v>0</v>
      </c>
      <c r="S210" s="227">
        <v>0</v>
      </c>
      <c r="T210" s="228">
        <f>S210*H210</f>
        <v>0</v>
      </c>
      <c r="AR210" s="18" t="s">
        <v>217</v>
      </c>
      <c r="AT210" s="18" t="s">
        <v>213</v>
      </c>
      <c r="AU210" s="18" t="s">
        <v>87</v>
      </c>
      <c r="AY210" s="18" t="s">
        <v>210</v>
      </c>
      <c r="BE210" s="229">
        <f>IF(N210="základní",J210,0)</f>
        <v>0</v>
      </c>
      <c r="BF210" s="229">
        <f>IF(N210="snížená",J210,0)</f>
        <v>0</v>
      </c>
      <c r="BG210" s="229">
        <f>IF(N210="zákl. přenesená",J210,0)</f>
        <v>1560</v>
      </c>
      <c r="BH210" s="229">
        <f>IF(N210="sníž. přenesená",J210,0)</f>
        <v>0</v>
      </c>
      <c r="BI210" s="229">
        <f>IF(N210="nulová",J210,0)</f>
        <v>0</v>
      </c>
      <c r="BJ210" s="18" t="s">
        <v>217</v>
      </c>
      <c r="BK210" s="229">
        <f>ROUND(I210*H210,2)</f>
        <v>1560</v>
      </c>
      <c r="BL210" s="18" t="s">
        <v>217</v>
      </c>
      <c r="BM210" s="18" t="s">
        <v>924</v>
      </c>
    </row>
    <row r="211" s="1" customFormat="1" ht="16.5" customHeight="1">
      <c r="B211" s="40"/>
      <c r="C211" s="218" t="s">
        <v>397</v>
      </c>
      <c r="D211" s="218" t="s">
        <v>213</v>
      </c>
      <c r="E211" s="219" t="s">
        <v>925</v>
      </c>
      <c r="F211" s="220" t="s">
        <v>926</v>
      </c>
      <c r="G211" s="221" t="s">
        <v>127</v>
      </c>
      <c r="H211" s="222">
        <v>4.5999999999999996</v>
      </c>
      <c r="I211" s="223">
        <v>196</v>
      </c>
      <c r="J211" s="224">
        <f>ROUND(I211*H211,2)</f>
        <v>901.60000000000002</v>
      </c>
      <c r="K211" s="220" t="s">
        <v>767</v>
      </c>
      <c r="L211" s="45"/>
      <c r="M211" s="225" t="s">
        <v>35</v>
      </c>
      <c r="N211" s="226" t="s">
        <v>52</v>
      </c>
      <c r="O211" s="81"/>
      <c r="P211" s="227">
        <f>O211*H211</f>
        <v>0</v>
      </c>
      <c r="Q211" s="227">
        <v>0</v>
      </c>
      <c r="R211" s="227">
        <f>Q211*H211</f>
        <v>0</v>
      </c>
      <c r="S211" s="227">
        <v>0.00050000000000000001</v>
      </c>
      <c r="T211" s="228">
        <f>S211*H211</f>
        <v>0.0023</v>
      </c>
      <c r="AR211" s="18" t="s">
        <v>217</v>
      </c>
      <c r="AT211" s="18" t="s">
        <v>213</v>
      </c>
      <c r="AU211" s="18" t="s">
        <v>87</v>
      </c>
      <c r="AY211" s="18" t="s">
        <v>210</v>
      </c>
      <c r="BE211" s="229">
        <f>IF(N211="základní",J211,0)</f>
        <v>0</v>
      </c>
      <c r="BF211" s="229">
        <f>IF(N211="snížená",J211,0)</f>
        <v>0</v>
      </c>
      <c r="BG211" s="229">
        <f>IF(N211="zákl. přenesená",J211,0)</f>
        <v>901.60000000000002</v>
      </c>
      <c r="BH211" s="229">
        <f>IF(N211="sníž. přenesená",J211,0)</f>
        <v>0</v>
      </c>
      <c r="BI211" s="229">
        <f>IF(N211="nulová",J211,0)</f>
        <v>0</v>
      </c>
      <c r="BJ211" s="18" t="s">
        <v>217</v>
      </c>
      <c r="BK211" s="229">
        <f>ROUND(I211*H211,2)</f>
        <v>901.60000000000002</v>
      </c>
      <c r="BL211" s="18" t="s">
        <v>217</v>
      </c>
      <c r="BM211" s="18" t="s">
        <v>927</v>
      </c>
    </row>
    <row r="212" s="1" customFormat="1">
      <c r="B212" s="40"/>
      <c r="C212" s="41"/>
      <c r="D212" s="230" t="s">
        <v>219</v>
      </c>
      <c r="E212" s="41"/>
      <c r="F212" s="231" t="s">
        <v>928</v>
      </c>
      <c r="G212" s="41"/>
      <c r="H212" s="41"/>
      <c r="I212" s="145"/>
      <c r="J212" s="41"/>
      <c r="K212" s="41"/>
      <c r="L212" s="45"/>
      <c r="M212" s="232"/>
      <c r="N212" s="81"/>
      <c r="O212" s="81"/>
      <c r="P212" s="81"/>
      <c r="Q212" s="81"/>
      <c r="R212" s="81"/>
      <c r="S212" s="81"/>
      <c r="T212" s="82"/>
      <c r="AT212" s="18" t="s">
        <v>219</v>
      </c>
      <c r="AU212" s="18" t="s">
        <v>87</v>
      </c>
    </row>
    <row r="213" s="14" customFormat="1">
      <c r="B213" s="255"/>
      <c r="C213" s="256"/>
      <c r="D213" s="230" t="s">
        <v>221</v>
      </c>
      <c r="E213" s="257" t="s">
        <v>35</v>
      </c>
      <c r="F213" s="258" t="s">
        <v>929</v>
      </c>
      <c r="G213" s="256"/>
      <c r="H213" s="257" t="s">
        <v>35</v>
      </c>
      <c r="I213" s="259"/>
      <c r="J213" s="256"/>
      <c r="K213" s="256"/>
      <c r="L213" s="260"/>
      <c r="M213" s="261"/>
      <c r="N213" s="262"/>
      <c r="O213" s="262"/>
      <c r="P213" s="262"/>
      <c r="Q213" s="262"/>
      <c r="R213" s="262"/>
      <c r="S213" s="262"/>
      <c r="T213" s="263"/>
      <c r="AT213" s="264" t="s">
        <v>221</v>
      </c>
      <c r="AU213" s="264" t="s">
        <v>87</v>
      </c>
      <c r="AV213" s="14" t="s">
        <v>85</v>
      </c>
      <c r="AW213" s="14" t="s">
        <v>40</v>
      </c>
      <c r="AX213" s="14" t="s">
        <v>79</v>
      </c>
      <c r="AY213" s="264" t="s">
        <v>210</v>
      </c>
    </row>
    <row r="214" s="12" customFormat="1">
      <c r="B214" s="233"/>
      <c r="C214" s="234"/>
      <c r="D214" s="230" t="s">
        <v>221</v>
      </c>
      <c r="E214" s="235" t="s">
        <v>35</v>
      </c>
      <c r="F214" s="236" t="s">
        <v>930</v>
      </c>
      <c r="G214" s="234"/>
      <c r="H214" s="237">
        <v>4.5999999999999996</v>
      </c>
      <c r="I214" s="238"/>
      <c r="J214" s="234"/>
      <c r="K214" s="234"/>
      <c r="L214" s="239"/>
      <c r="M214" s="240"/>
      <c r="N214" s="241"/>
      <c r="O214" s="241"/>
      <c r="P214" s="241"/>
      <c r="Q214" s="241"/>
      <c r="R214" s="241"/>
      <c r="S214" s="241"/>
      <c r="T214" s="242"/>
      <c r="AT214" s="243" t="s">
        <v>221</v>
      </c>
      <c r="AU214" s="243" t="s">
        <v>87</v>
      </c>
      <c r="AV214" s="12" t="s">
        <v>87</v>
      </c>
      <c r="AW214" s="12" t="s">
        <v>40</v>
      </c>
      <c r="AX214" s="12" t="s">
        <v>85</v>
      </c>
      <c r="AY214" s="243" t="s">
        <v>210</v>
      </c>
    </row>
    <row r="215" s="1" customFormat="1" ht="22.5" customHeight="1">
      <c r="B215" s="40"/>
      <c r="C215" s="218" t="s">
        <v>406</v>
      </c>
      <c r="D215" s="218" t="s">
        <v>213</v>
      </c>
      <c r="E215" s="219" t="s">
        <v>931</v>
      </c>
      <c r="F215" s="220" t="s">
        <v>932</v>
      </c>
      <c r="G215" s="221" t="s">
        <v>127</v>
      </c>
      <c r="H215" s="222">
        <v>3.6000000000000001</v>
      </c>
      <c r="I215" s="223">
        <v>4722</v>
      </c>
      <c r="J215" s="224">
        <f>ROUND(I215*H215,2)</f>
        <v>16999.200000000001</v>
      </c>
      <c r="K215" s="220" t="s">
        <v>767</v>
      </c>
      <c r="L215" s="45"/>
      <c r="M215" s="225" t="s">
        <v>35</v>
      </c>
      <c r="N215" s="226" t="s">
        <v>52</v>
      </c>
      <c r="O215" s="81"/>
      <c r="P215" s="227">
        <f>O215*H215</f>
        <v>0</v>
      </c>
      <c r="Q215" s="227">
        <v>0.00282</v>
      </c>
      <c r="R215" s="227">
        <f>Q215*H215</f>
        <v>0.010152</v>
      </c>
      <c r="S215" s="227">
        <v>0.10100000000000001</v>
      </c>
      <c r="T215" s="228">
        <f>S215*H215</f>
        <v>0.36360000000000003</v>
      </c>
      <c r="AR215" s="18" t="s">
        <v>217</v>
      </c>
      <c r="AT215" s="18" t="s">
        <v>213</v>
      </c>
      <c r="AU215" s="18" t="s">
        <v>87</v>
      </c>
      <c r="AY215" s="18" t="s">
        <v>210</v>
      </c>
      <c r="BE215" s="229">
        <f>IF(N215="základní",J215,0)</f>
        <v>0</v>
      </c>
      <c r="BF215" s="229">
        <f>IF(N215="snížená",J215,0)</f>
        <v>0</v>
      </c>
      <c r="BG215" s="229">
        <f>IF(N215="zákl. přenesená",J215,0)</f>
        <v>16999.200000000001</v>
      </c>
      <c r="BH215" s="229">
        <f>IF(N215="sníž. přenesená",J215,0)</f>
        <v>0</v>
      </c>
      <c r="BI215" s="229">
        <f>IF(N215="nulová",J215,0)</f>
        <v>0</v>
      </c>
      <c r="BJ215" s="18" t="s">
        <v>217</v>
      </c>
      <c r="BK215" s="229">
        <f>ROUND(I215*H215,2)</f>
        <v>16999.200000000001</v>
      </c>
      <c r="BL215" s="18" t="s">
        <v>217</v>
      </c>
      <c r="BM215" s="18" t="s">
        <v>933</v>
      </c>
    </row>
    <row r="216" s="1" customFormat="1">
      <c r="B216" s="40"/>
      <c r="C216" s="41"/>
      <c r="D216" s="230" t="s">
        <v>219</v>
      </c>
      <c r="E216" s="41"/>
      <c r="F216" s="231" t="s">
        <v>934</v>
      </c>
      <c r="G216" s="41"/>
      <c r="H216" s="41"/>
      <c r="I216" s="145"/>
      <c r="J216" s="41"/>
      <c r="K216" s="41"/>
      <c r="L216" s="45"/>
      <c r="M216" s="232"/>
      <c r="N216" s="81"/>
      <c r="O216" s="81"/>
      <c r="P216" s="81"/>
      <c r="Q216" s="81"/>
      <c r="R216" s="81"/>
      <c r="S216" s="81"/>
      <c r="T216" s="82"/>
      <c r="AT216" s="18" t="s">
        <v>219</v>
      </c>
      <c r="AU216" s="18" t="s">
        <v>87</v>
      </c>
    </row>
    <row r="217" s="14" customFormat="1">
      <c r="B217" s="255"/>
      <c r="C217" s="256"/>
      <c r="D217" s="230" t="s">
        <v>221</v>
      </c>
      <c r="E217" s="257" t="s">
        <v>35</v>
      </c>
      <c r="F217" s="258" t="s">
        <v>935</v>
      </c>
      <c r="G217" s="256"/>
      <c r="H217" s="257" t="s">
        <v>35</v>
      </c>
      <c r="I217" s="259"/>
      <c r="J217" s="256"/>
      <c r="K217" s="256"/>
      <c r="L217" s="260"/>
      <c r="M217" s="261"/>
      <c r="N217" s="262"/>
      <c r="O217" s="262"/>
      <c r="P217" s="262"/>
      <c r="Q217" s="262"/>
      <c r="R217" s="262"/>
      <c r="S217" s="262"/>
      <c r="T217" s="263"/>
      <c r="AT217" s="264" t="s">
        <v>221</v>
      </c>
      <c r="AU217" s="264" t="s">
        <v>87</v>
      </c>
      <c r="AV217" s="14" t="s">
        <v>85</v>
      </c>
      <c r="AW217" s="14" t="s">
        <v>40</v>
      </c>
      <c r="AX217" s="14" t="s">
        <v>79</v>
      </c>
      <c r="AY217" s="264" t="s">
        <v>210</v>
      </c>
    </row>
    <row r="218" s="12" customFormat="1">
      <c r="B218" s="233"/>
      <c r="C218" s="234"/>
      <c r="D218" s="230" t="s">
        <v>221</v>
      </c>
      <c r="E218" s="235" t="s">
        <v>35</v>
      </c>
      <c r="F218" s="236" t="s">
        <v>936</v>
      </c>
      <c r="G218" s="234"/>
      <c r="H218" s="237">
        <v>3.6000000000000001</v>
      </c>
      <c r="I218" s="238"/>
      <c r="J218" s="234"/>
      <c r="K218" s="234"/>
      <c r="L218" s="239"/>
      <c r="M218" s="240"/>
      <c r="N218" s="241"/>
      <c r="O218" s="241"/>
      <c r="P218" s="241"/>
      <c r="Q218" s="241"/>
      <c r="R218" s="241"/>
      <c r="S218" s="241"/>
      <c r="T218" s="242"/>
      <c r="AT218" s="243" t="s">
        <v>221</v>
      </c>
      <c r="AU218" s="243" t="s">
        <v>87</v>
      </c>
      <c r="AV218" s="12" t="s">
        <v>87</v>
      </c>
      <c r="AW218" s="12" t="s">
        <v>40</v>
      </c>
      <c r="AX218" s="12" t="s">
        <v>85</v>
      </c>
      <c r="AY218" s="243" t="s">
        <v>210</v>
      </c>
    </row>
    <row r="219" s="1" customFormat="1" ht="16.5" customHeight="1">
      <c r="B219" s="40"/>
      <c r="C219" s="218" t="s">
        <v>411</v>
      </c>
      <c r="D219" s="218" t="s">
        <v>213</v>
      </c>
      <c r="E219" s="219" t="s">
        <v>937</v>
      </c>
      <c r="F219" s="220" t="s">
        <v>938</v>
      </c>
      <c r="G219" s="221" t="s">
        <v>131</v>
      </c>
      <c r="H219" s="222">
        <v>402.22500000000002</v>
      </c>
      <c r="I219" s="223">
        <v>231</v>
      </c>
      <c r="J219" s="224">
        <f>ROUND(I219*H219,2)</f>
        <v>92913.979999999996</v>
      </c>
      <c r="K219" s="220" t="s">
        <v>767</v>
      </c>
      <c r="L219" s="45"/>
      <c r="M219" s="225" t="s">
        <v>35</v>
      </c>
      <c r="N219" s="226" t="s">
        <v>52</v>
      </c>
      <c r="O219" s="81"/>
      <c r="P219" s="227">
        <f>O219*H219</f>
        <v>0</v>
      </c>
      <c r="Q219" s="227">
        <v>0.048000000000000001</v>
      </c>
      <c r="R219" s="227">
        <f>Q219*H219</f>
        <v>19.306800000000003</v>
      </c>
      <c r="S219" s="227">
        <v>0.048000000000000001</v>
      </c>
      <c r="T219" s="228">
        <f>S219*H219</f>
        <v>19.306800000000003</v>
      </c>
      <c r="AR219" s="18" t="s">
        <v>217</v>
      </c>
      <c r="AT219" s="18" t="s">
        <v>213</v>
      </c>
      <c r="AU219" s="18" t="s">
        <v>87</v>
      </c>
      <c r="AY219" s="18" t="s">
        <v>210</v>
      </c>
      <c r="BE219" s="229">
        <f>IF(N219="základní",J219,0)</f>
        <v>0</v>
      </c>
      <c r="BF219" s="229">
        <f>IF(N219="snížená",J219,0)</f>
        <v>0</v>
      </c>
      <c r="BG219" s="229">
        <f>IF(N219="zákl. přenesená",J219,0)</f>
        <v>92913.979999999996</v>
      </c>
      <c r="BH219" s="229">
        <f>IF(N219="sníž. přenesená",J219,0)</f>
        <v>0</v>
      </c>
      <c r="BI219" s="229">
        <f>IF(N219="nulová",J219,0)</f>
        <v>0</v>
      </c>
      <c r="BJ219" s="18" t="s">
        <v>217</v>
      </c>
      <c r="BK219" s="229">
        <f>ROUND(I219*H219,2)</f>
        <v>92913.979999999996</v>
      </c>
      <c r="BL219" s="18" t="s">
        <v>217</v>
      </c>
      <c r="BM219" s="18" t="s">
        <v>939</v>
      </c>
    </row>
    <row r="220" s="1" customFormat="1">
      <c r="B220" s="40"/>
      <c r="C220" s="41"/>
      <c r="D220" s="230" t="s">
        <v>219</v>
      </c>
      <c r="E220" s="41"/>
      <c r="F220" s="231" t="s">
        <v>940</v>
      </c>
      <c r="G220" s="41"/>
      <c r="H220" s="41"/>
      <c r="I220" s="145"/>
      <c r="J220" s="41"/>
      <c r="K220" s="41"/>
      <c r="L220" s="45"/>
      <c r="M220" s="232"/>
      <c r="N220" s="81"/>
      <c r="O220" s="81"/>
      <c r="P220" s="81"/>
      <c r="Q220" s="81"/>
      <c r="R220" s="81"/>
      <c r="S220" s="81"/>
      <c r="T220" s="82"/>
      <c r="AT220" s="18" t="s">
        <v>219</v>
      </c>
      <c r="AU220" s="18" t="s">
        <v>87</v>
      </c>
    </row>
    <row r="221" s="1" customFormat="1">
      <c r="B221" s="40"/>
      <c r="C221" s="41"/>
      <c r="D221" s="230" t="s">
        <v>349</v>
      </c>
      <c r="E221" s="41"/>
      <c r="F221" s="231" t="s">
        <v>941</v>
      </c>
      <c r="G221" s="41"/>
      <c r="H221" s="41"/>
      <c r="I221" s="145"/>
      <c r="J221" s="41"/>
      <c r="K221" s="41"/>
      <c r="L221" s="45"/>
      <c r="M221" s="232"/>
      <c r="N221" s="81"/>
      <c r="O221" s="81"/>
      <c r="P221" s="81"/>
      <c r="Q221" s="81"/>
      <c r="R221" s="81"/>
      <c r="S221" s="81"/>
      <c r="T221" s="82"/>
      <c r="AT221" s="18" t="s">
        <v>349</v>
      </c>
      <c r="AU221" s="18" t="s">
        <v>87</v>
      </c>
    </row>
    <row r="222" s="14" customFormat="1">
      <c r="B222" s="255"/>
      <c r="C222" s="256"/>
      <c r="D222" s="230" t="s">
        <v>221</v>
      </c>
      <c r="E222" s="257" t="s">
        <v>35</v>
      </c>
      <c r="F222" s="258" t="s">
        <v>942</v>
      </c>
      <c r="G222" s="256"/>
      <c r="H222" s="257" t="s">
        <v>35</v>
      </c>
      <c r="I222" s="259"/>
      <c r="J222" s="256"/>
      <c r="K222" s="256"/>
      <c r="L222" s="260"/>
      <c r="M222" s="261"/>
      <c r="N222" s="262"/>
      <c r="O222" s="262"/>
      <c r="P222" s="262"/>
      <c r="Q222" s="262"/>
      <c r="R222" s="262"/>
      <c r="S222" s="262"/>
      <c r="T222" s="263"/>
      <c r="AT222" s="264" t="s">
        <v>221</v>
      </c>
      <c r="AU222" s="264" t="s">
        <v>87</v>
      </c>
      <c r="AV222" s="14" t="s">
        <v>85</v>
      </c>
      <c r="AW222" s="14" t="s">
        <v>40</v>
      </c>
      <c r="AX222" s="14" t="s">
        <v>79</v>
      </c>
      <c r="AY222" s="264" t="s">
        <v>210</v>
      </c>
    </row>
    <row r="223" s="12" customFormat="1">
      <c r="B223" s="233"/>
      <c r="C223" s="234"/>
      <c r="D223" s="230" t="s">
        <v>221</v>
      </c>
      <c r="E223" s="235" t="s">
        <v>35</v>
      </c>
      <c r="F223" s="236" t="s">
        <v>943</v>
      </c>
      <c r="G223" s="234"/>
      <c r="H223" s="237">
        <v>402.22500000000002</v>
      </c>
      <c r="I223" s="238"/>
      <c r="J223" s="234"/>
      <c r="K223" s="234"/>
      <c r="L223" s="239"/>
      <c r="M223" s="240"/>
      <c r="N223" s="241"/>
      <c r="O223" s="241"/>
      <c r="P223" s="241"/>
      <c r="Q223" s="241"/>
      <c r="R223" s="241"/>
      <c r="S223" s="241"/>
      <c r="T223" s="242"/>
      <c r="AT223" s="243" t="s">
        <v>221</v>
      </c>
      <c r="AU223" s="243" t="s">
        <v>87</v>
      </c>
      <c r="AV223" s="12" t="s">
        <v>87</v>
      </c>
      <c r="AW223" s="12" t="s">
        <v>40</v>
      </c>
      <c r="AX223" s="12" t="s">
        <v>85</v>
      </c>
      <c r="AY223" s="243" t="s">
        <v>210</v>
      </c>
    </row>
    <row r="224" s="1" customFormat="1" ht="16.5" customHeight="1">
      <c r="B224" s="40"/>
      <c r="C224" s="218" t="s">
        <v>418</v>
      </c>
      <c r="D224" s="218" t="s">
        <v>213</v>
      </c>
      <c r="E224" s="219" t="s">
        <v>944</v>
      </c>
      <c r="F224" s="220" t="s">
        <v>945</v>
      </c>
      <c r="G224" s="221" t="s">
        <v>131</v>
      </c>
      <c r="H224" s="222">
        <v>100.556</v>
      </c>
      <c r="I224" s="223">
        <v>1070</v>
      </c>
      <c r="J224" s="224">
        <f>ROUND(I224*H224,2)</f>
        <v>107594.92</v>
      </c>
      <c r="K224" s="220" t="s">
        <v>767</v>
      </c>
      <c r="L224" s="45"/>
      <c r="M224" s="225" t="s">
        <v>35</v>
      </c>
      <c r="N224" s="226" t="s">
        <v>52</v>
      </c>
      <c r="O224" s="81"/>
      <c r="P224" s="227">
        <f>O224*H224</f>
        <v>0</v>
      </c>
      <c r="Q224" s="227">
        <v>0.019949999999999999</v>
      </c>
      <c r="R224" s="227">
        <f>Q224*H224</f>
        <v>2.0060921999999999</v>
      </c>
      <c r="S224" s="227">
        <v>0</v>
      </c>
      <c r="T224" s="228">
        <f>S224*H224</f>
        <v>0</v>
      </c>
      <c r="AR224" s="18" t="s">
        <v>217</v>
      </c>
      <c r="AT224" s="18" t="s">
        <v>213</v>
      </c>
      <c r="AU224" s="18" t="s">
        <v>87</v>
      </c>
      <c r="AY224" s="18" t="s">
        <v>210</v>
      </c>
      <c r="BE224" s="229">
        <f>IF(N224="základní",J224,0)</f>
        <v>0</v>
      </c>
      <c r="BF224" s="229">
        <f>IF(N224="snížená",J224,0)</f>
        <v>0</v>
      </c>
      <c r="BG224" s="229">
        <f>IF(N224="zákl. přenesená",J224,0)</f>
        <v>107594.92</v>
      </c>
      <c r="BH224" s="229">
        <f>IF(N224="sníž. přenesená",J224,0)</f>
        <v>0</v>
      </c>
      <c r="BI224" s="229">
        <f>IF(N224="nulová",J224,0)</f>
        <v>0</v>
      </c>
      <c r="BJ224" s="18" t="s">
        <v>217</v>
      </c>
      <c r="BK224" s="229">
        <f>ROUND(I224*H224,2)</f>
        <v>107594.92</v>
      </c>
      <c r="BL224" s="18" t="s">
        <v>217</v>
      </c>
      <c r="BM224" s="18" t="s">
        <v>946</v>
      </c>
    </row>
    <row r="225" s="1" customFormat="1">
      <c r="B225" s="40"/>
      <c r="C225" s="41"/>
      <c r="D225" s="230" t="s">
        <v>219</v>
      </c>
      <c r="E225" s="41"/>
      <c r="F225" s="231" t="s">
        <v>947</v>
      </c>
      <c r="G225" s="41"/>
      <c r="H225" s="41"/>
      <c r="I225" s="145"/>
      <c r="J225" s="41"/>
      <c r="K225" s="41"/>
      <c r="L225" s="45"/>
      <c r="M225" s="232"/>
      <c r="N225" s="81"/>
      <c r="O225" s="81"/>
      <c r="P225" s="81"/>
      <c r="Q225" s="81"/>
      <c r="R225" s="81"/>
      <c r="S225" s="81"/>
      <c r="T225" s="82"/>
      <c r="AT225" s="18" t="s">
        <v>219</v>
      </c>
      <c r="AU225" s="18" t="s">
        <v>87</v>
      </c>
    </row>
    <row r="226" s="14" customFormat="1">
      <c r="B226" s="255"/>
      <c r="C226" s="256"/>
      <c r="D226" s="230" t="s">
        <v>221</v>
      </c>
      <c r="E226" s="257" t="s">
        <v>35</v>
      </c>
      <c r="F226" s="258" t="s">
        <v>948</v>
      </c>
      <c r="G226" s="256"/>
      <c r="H226" s="257" t="s">
        <v>35</v>
      </c>
      <c r="I226" s="259"/>
      <c r="J226" s="256"/>
      <c r="K226" s="256"/>
      <c r="L226" s="260"/>
      <c r="M226" s="261"/>
      <c r="N226" s="262"/>
      <c r="O226" s="262"/>
      <c r="P226" s="262"/>
      <c r="Q226" s="262"/>
      <c r="R226" s="262"/>
      <c r="S226" s="262"/>
      <c r="T226" s="263"/>
      <c r="AT226" s="264" t="s">
        <v>221</v>
      </c>
      <c r="AU226" s="264" t="s">
        <v>87</v>
      </c>
      <c r="AV226" s="14" t="s">
        <v>85</v>
      </c>
      <c r="AW226" s="14" t="s">
        <v>40</v>
      </c>
      <c r="AX226" s="14" t="s">
        <v>79</v>
      </c>
      <c r="AY226" s="264" t="s">
        <v>210</v>
      </c>
    </row>
    <row r="227" s="12" customFormat="1">
      <c r="B227" s="233"/>
      <c r="C227" s="234"/>
      <c r="D227" s="230" t="s">
        <v>221</v>
      </c>
      <c r="E227" s="235" t="s">
        <v>35</v>
      </c>
      <c r="F227" s="236" t="s">
        <v>949</v>
      </c>
      <c r="G227" s="234"/>
      <c r="H227" s="237">
        <v>100.556</v>
      </c>
      <c r="I227" s="238"/>
      <c r="J227" s="234"/>
      <c r="K227" s="234"/>
      <c r="L227" s="239"/>
      <c r="M227" s="240"/>
      <c r="N227" s="241"/>
      <c r="O227" s="241"/>
      <c r="P227" s="241"/>
      <c r="Q227" s="241"/>
      <c r="R227" s="241"/>
      <c r="S227" s="241"/>
      <c r="T227" s="242"/>
      <c r="AT227" s="243" t="s">
        <v>221</v>
      </c>
      <c r="AU227" s="243" t="s">
        <v>87</v>
      </c>
      <c r="AV227" s="12" t="s">
        <v>87</v>
      </c>
      <c r="AW227" s="12" t="s">
        <v>40</v>
      </c>
      <c r="AX227" s="12" t="s">
        <v>85</v>
      </c>
      <c r="AY227" s="243" t="s">
        <v>210</v>
      </c>
    </row>
    <row r="228" s="1" customFormat="1" ht="16.5" customHeight="1">
      <c r="B228" s="40"/>
      <c r="C228" s="218" t="s">
        <v>423</v>
      </c>
      <c r="D228" s="218" t="s">
        <v>213</v>
      </c>
      <c r="E228" s="219" t="s">
        <v>950</v>
      </c>
      <c r="F228" s="220" t="s">
        <v>951</v>
      </c>
      <c r="G228" s="221" t="s">
        <v>131</v>
      </c>
      <c r="H228" s="222">
        <v>100.556</v>
      </c>
      <c r="I228" s="223">
        <v>1806</v>
      </c>
      <c r="J228" s="224">
        <f>ROUND(I228*H228,2)</f>
        <v>181604.14000000001</v>
      </c>
      <c r="K228" s="220" t="s">
        <v>767</v>
      </c>
      <c r="L228" s="45"/>
      <c r="M228" s="225" t="s">
        <v>35</v>
      </c>
      <c r="N228" s="226" t="s">
        <v>52</v>
      </c>
      <c r="O228" s="81"/>
      <c r="P228" s="227">
        <f>O228*H228</f>
        <v>0</v>
      </c>
      <c r="Q228" s="227">
        <v>0.039899999999999998</v>
      </c>
      <c r="R228" s="227">
        <f>Q228*H228</f>
        <v>4.0121843999999998</v>
      </c>
      <c r="S228" s="227">
        <v>0</v>
      </c>
      <c r="T228" s="228">
        <f>S228*H228</f>
        <v>0</v>
      </c>
      <c r="AR228" s="18" t="s">
        <v>217</v>
      </c>
      <c r="AT228" s="18" t="s">
        <v>213</v>
      </c>
      <c r="AU228" s="18" t="s">
        <v>87</v>
      </c>
      <c r="AY228" s="18" t="s">
        <v>210</v>
      </c>
      <c r="BE228" s="229">
        <f>IF(N228="základní",J228,0)</f>
        <v>0</v>
      </c>
      <c r="BF228" s="229">
        <f>IF(N228="snížená",J228,0)</f>
        <v>0</v>
      </c>
      <c r="BG228" s="229">
        <f>IF(N228="zákl. přenesená",J228,0)</f>
        <v>181604.14000000001</v>
      </c>
      <c r="BH228" s="229">
        <f>IF(N228="sníž. přenesená",J228,0)</f>
        <v>0</v>
      </c>
      <c r="BI228" s="229">
        <f>IF(N228="nulová",J228,0)</f>
        <v>0</v>
      </c>
      <c r="BJ228" s="18" t="s">
        <v>217</v>
      </c>
      <c r="BK228" s="229">
        <f>ROUND(I228*H228,2)</f>
        <v>181604.14000000001</v>
      </c>
      <c r="BL228" s="18" t="s">
        <v>217</v>
      </c>
      <c r="BM228" s="18" t="s">
        <v>952</v>
      </c>
    </row>
    <row r="229" s="1" customFormat="1">
      <c r="B229" s="40"/>
      <c r="C229" s="41"/>
      <c r="D229" s="230" t="s">
        <v>219</v>
      </c>
      <c r="E229" s="41"/>
      <c r="F229" s="231" t="s">
        <v>947</v>
      </c>
      <c r="G229" s="41"/>
      <c r="H229" s="41"/>
      <c r="I229" s="145"/>
      <c r="J229" s="41"/>
      <c r="K229" s="41"/>
      <c r="L229" s="45"/>
      <c r="M229" s="232"/>
      <c r="N229" s="81"/>
      <c r="O229" s="81"/>
      <c r="P229" s="81"/>
      <c r="Q229" s="81"/>
      <c r="R229" s="81"/>
      <c r="S229" s="81"/>
      <c r="T229" s="82"/>
      <c r="AT229" s="18" t="s">
        <v>219</v>
      </c>
      <c r="AU229" s="18" t="s">
        <v>87</v>
      </c>
    </row>
    <row r="230" s="14" customFormat="1">
      <c r="B230" s="255"/>
      <c r="C230" s="256"/>
      <c r="D230" s="230" t="s">
        <v>221</v>
      </c>
      <c r="E230" s="257" t="s">
        <v>35</v>
      </c>
      <c r="F230" s="258" t="s">
        <v>948</v>
      </c>
      <c r="G230" s="256"/>
      <c r="H230" s="257" t="s">
        <v>35</v>
      </c>
      <c r="I230" s="259"/>
      <c r="J230" s="256"/>
      <c r="K230" s="256"/>
      <c r="L230" s="260"/>
      <c r="M230" s="261"/>
      <c r="N230" s="262"/>
      <c r="O230" s="262"/>
      <c r="P230" s="262"/>
      <c r="Q230" s="262"/>
      <c r="R230" s="262"/>
      <c r="S230" s="262"/>
      <c r="T230" s="263"/>
      <c r="AT230" s="264" t="s">
        <v>221</v>
      </c>
      <c r="AU230" s="264" t="s">
        <v>87</v>
      </c>
      <c r="AV230" s="14" t="s">
        <v>85</v>
      </c>
      <c r="AW230" s="14" t="s">
        <v>40</v>
      </c>
      <c r="AX230" s="14" t="s">
        <v>79</v>
      </c>
      <c r="AY230" s="264" t="s">
        <v>210</v>
      </c>
    </row>
    <row r="231" s="12" customFormat="1">
      <c r="B231" s="233"/>
      <c r="C231" s="234"/>
      <c r="D231" s="230" t="s">
        <v>221</v>
      </c>
      <c r="E231" s="235" t="s">
        <v>35</v>
      </c>
      <c r="F231" s="236" t="s">
        <v>949</v>
      </c>
      <c r="G231" s="234"/>
      <c r="H231" s="237">
        <v>100.556</v>
      </c>
      <c r="I231" s="238"/>
      <c r="J231" s="234"/>
      <c r="K231" s="234"/>
      <c r="L231" s="239"/>
      <c r="M231" s="240"/>
      <c r="N231" s="241"/>
      <c r="O231" s="241"/>
      <c r="P231" s="241"/>
      <c r="Q231" s="241"/>
      <c r="R231" s="241"/>
      <c r="S231" s="241"/>
      <c r="T231" s="242"/>
      <c r="AT231" s="243" t="s">
        <v>221</v>
      </c>
      <c r="AU231" s="243" t="s">
        <v>87</v>
      </c>
      <c r="AV231" s="12" t="s">
        <v>87</v>
      </c>
      <c r="AW231" s="12" t="s">
        <v>40</v>
      </c>
      <c r="AX231" s="12" t="s">
        <v>85</v>
      </c>
      <c r="AY231" s="243" t="s">
        <v>210</v>
      </c>
    </row>
    <row r="232" s="1" customFormat="1" ht="16.5" customHeight="1">
      <c r="B232" s="40"/>
      <c r="C232" s="218" t="s">
        <v>434</v>
      </c>
      <c r="D232" s="218" t="s">
        <v>213</v>
      </c>
      <c r="E232" s="219" t="s">
        <v>953</v>
      </c>
      <c r="F232" s="220" t="s">
        <v>954</v>
      </c>
      <c r="G232" s="221" t="s">
        <v>131</v>
      </c>
      <c r="H232" s="222">
        <v>201.113</v>
      </c>
      <c r="I232" s="223">
        <v>423</v>
      </c>
      <c r="J232" s="224">
        <f>ROUND(I232*H232,2)</f>
        <v>85070.800000000003</v>
      </c>
      <c r="K232" s="220" t="s">
        <v>767</v>
      </c>
      <c r="L232" s="45"/>
      <c r="M232" s="225" t="s">
        <v>35</v>
      </c>
      <c r="N232" s="226" t="s">
        <v>52</v>
      </c>
      <c r="O232" s="81"/>
      <c r="P232" s="227">
        <f>O232*H232</f>
        <v>0</v>
      </c>
      <c r="Q232" s="227">
        <v>0.00158</v>
      </c>
      <c r="R232" s="227">
        <f>Q232*H232</f>
        <v>0.31775853999999998</v>
      </c>
      <c r="S232" s="227">
        <v>0</v>
      </c>
      <c r="T232" s="228">
        <f>S232*H232</f>
        <v>0</v>
      </c>
      <c r="AR232" s="18" t="s">
        <v>217</v>
      </c>
      <c r="AT232" s="18" t="s">
        <v>213</v>
      </c>
      <c r="AU232" s="18" t="s">
        <v>87</v>
      </c>
      <c r="AY232" s="18" t="s">
        <v>210</v>
      </c>
      <c r="BE232" s="229">
        <f>IF(N232="základní",J232,0)</f>
        <v>0</v>
      </c>
      <c r="BF232" s="229">
        <f>IF(N232="snížená",J232,0)</f>
        <v>0</v>
      </c>
      <c r="BG232" s="229">
        <f>IF(N232="zákl. přenesená",J232,0)</f>
        <v>85070.800000000003</v>
      </c>
      <c r="BH232" s="229">
        <f>IF(N232="sníž. přenesená",J232,0)</f>
        <v>0</v>
      </c>
      <c r="BI232" s="229">
        <f>IF(N232="nulová",J232,0)</f>
        <v>0</v>
      </c>
      <c r="BJ232" s="18" t="s">
        <v>217</v>
      </c>
      <c r="BK232" s="229">
        <f>ROUND(I232*H232,2)</f>
        <v>85070.800000000003</v>
      </c>
      <c r="BL232" s="18" t="s">
        <v>217</v>
      </c>
      <c r="BM232" s="18" t="s">
        <v>955</v>
      </c>
    </row>
    <row r="233" s="14" customFormat="1">
      <c r="B233" s="255"/>
      <c r="C233" s="256"/>
      <c r="D233" s="230" t="s">
        <v>221</v>
      </c>
      <c r="E233" s="257" t="s">
        <v>35</v>
      </c>
      <c r="F233" s="258" t="s">
        <v>956</v>
      </c>
      <c r="G233" s="256"/>
      <c r="H233" s="257" t="s">
        <v>35</v>
      </c>
      <c r="I233" s="259"/>
      <c r="J233" s="256"/>
      <c r="K233" s="256"/>
      <c r="L233" s="260"/>
      <c r="M233" s="261"/>
      <c r="N233" s="262"/>
      <c r="O233" s="262"/>
      <c r="P233" s="262"/>
      <c r="Q233" s="262"/>
      <c r="R233" s="262"/>
      <c r="S233" s="262"/>
      <c r="T233" s="263"/>
      <c r="AT233" s="264" t="s">
        <v>221</v>
      </c>
      <c r="AU233" s="264" t="s">
        <v>87</v>
      </c>
      <c r="AV233" s="14" t="s">
        <v>85</v>
      </c>
      <c r="AW233" s="14" t="s">
        <v>40</v>
      </c>
      <c r="AX233" s="14" t="s">
        <v>79</v>
      </c>
      <c r="AY233" s="264" t="s">
        <v>210</v>
      </c>
    </row>
    <row r="234" s="12" customFormat="1">
      <c r="B234" s="233"/>
      <c r="C234" s="234"/>
      <c r="D234" s="230" t="s">
        <v>221</v>
      </c>
      <c r="E234" s="235" t="s">
        <v>35</v>
      </c>
      <c r="F234" s="236" t="s">
        <v>957</v>
      </c>
      <c r="G234" s="234"/>
      <c r="H234" s="237">
        <v>201.113</v>
      </c>
      <c r="I234" s="238"/>
      <c r="J234" s="234"/>
      <c r="K234" s="234"/>
      <c r="L234" s="239"/>
      <c r="M234" s="240"/>
      <c r="N234" s="241"/>
      <c r="O234" s="241"/>
      <c r="P234" s="241"/>
      <c r="Q234" s="241"/>
      <c r="R234" s="241"/>
      <c r="S234" s="241"/>
      <c r="T234" s="242"/>
      <c r="AT234" s="243" t="s">
        <v>221</v>
      </c>
      <c r="AU234" s="243" t="s">
        <v>87</v>
      </c>
      <c r="AV234" s="12" t="s">
        <v>87</v>
      </c>
      <c r="AW234" s="12" t="s">
        <v>40</v>
      </c>
      <c r="AX234" s="12" t="s">
        <v>85</v>
      </c>
      <c r="AY234" s="243" t="s">
        <v>210</v>
      </c>
    </row>
    <row r="235" s="11" customFormat="1" ht="22.8" customHeight="1">
      <c r="B235" s="202"/>
      <c r="C235" s="203"/>
      <c r="D235" s="204" t="s">
        <v>78</v>
      </c>
      <c r="E235" s="216" t="s">
        <v>958</v>
      </c>
      <c r="F235" s="216" t="s">
        <v>959</v>
      </c>
      <c r="G235" s="203"/>
      <c r="H235" s="203"/>
      <c r="I235" s="206"/>
      <c r="J235" s="217">
        <f>BK235</f>
        <v>34204.380000000005</v>
      </c>
      <c r="K235" s="203"/>
      <c r="L235" s="208"/>
      <c r="M235" s="209"/>
      <c r="N235" s="210"/>
      <c r="O235" s="210"/>
      <c r="P235" s="211">
        <f>SUM(P236:P251)</f>
        <v>0</v>
      </c>
      <c r="Q235" s="210"/>
      <c r="R235" s="211">
        <f>SUM(R236:R251)</f>
        <v>0</v>
      </c>
      <c r="S235" s="210"/>
      <c r="T235" s="212">
        <f>SUM(T236:T251)</f>
        <v>0</v>
      </c>
      <c r="AR235" s="213" t="s">
        <v>85</v>
      </c>
      <c r="AT235" s="214" t="s">
        <v>78</v>
      </c>
      <c r="AU235" s="214" t="s">
        <v>85</v>
      </c>
      <c r="AY235" s="213" t="s">
        <v>210</v>
      </c>
      <c r="BK235" s="215">
        <f>SUM(BK236:BK251)</f>
        <v>34204.380000000005</v>
      </c>
    </row>
    <row r="236" s="1" customFormat="1" ht="22.5" customHeight="1">
      <c r="B236" s="40"/>
      <c r="C236" s="218" t="s">
        <v>439</v>
      </c>
      <c r="D236" s="218" t="s">
        <v>213</v>
      </c>
      <c r="E236" s="219" t="s">
        <v>960</v>
      </c>
      <c r="F236" s="220" t="s">
        <v>961</v>
      </c>
      <c r="G236" s="221" t="s">
        <v>180</v>
      </c>
      <c r="H236" s="222">
        <v>0.36399999999999999</v>
      </c>
      <c r="I236" s="223">
        <v>729</v>
      </c>
      <c r="J236" s="224">
        <f>ROUND(I236*H236,2)</f>
        <v>265.36000000000001</v>
      </c>
      <c r="K236" s="220" t="s">
        <v>767</v>
      </c>
      <c r="L236" s="45"/>
      <c r="M236" s="225" t="s">
        <v>35</v>
      </c>
      <c r="N236" s="226" t="s">
        <v>52</v>
      </c>
      <c r="O236" s="81"/>
      <c r="P236" s="227">
        <f>O236*H236</f>
        <v>0</v>
      </c>
      <c r="Q236" s="227">
        <v>0</v>
      </c>
      <c r="R236" s="227">
        <f>Q236*H236</f>
        <v>0</v>
      </c>
      <c r="S236" s="227">
        <v>0</v>
      </c>
      <c r="T236" s="228">
        <f>S236*H236</f>
        <v>0</v>
      </c>
      <c r="AR236" s="18" t="s">
        <v>217</v>
      </c>
      <c r="AT236" s="18" t="s">
        <v>213</v>
      </c>
      <c r="AU236" s="18" t="s">
        <v>87</v>
      </c>
      <c r="AY236" s="18" t="s">
        <v>210</v>
      </c>
      <c r="BE236" s="229">
        <f>IF(N236="základní",J236,0)</f>
        <v>0</v>
      </c>
      <c r="BF236" s="229">
        <f>IF(N236="snížená",J236,0)</f>
        <v>0</v>
      </c>
      <c r="BG236" s="229">
        <f>IF(N236="zákl. přenesená",J236,0)</f>
        <v>265.36000000000001</v>
      </c>
      <c r="BH236" s="229">
        <f>IF(N236="sníž. přenesená",J236,0)</f>
        <v>0</v>
      </c>
      <c r="BI236" s="229">
        <f>IF(N236="nulová",J236,0)</f>
        <v>0</v>
      </c>
      <c r="BJ236" s="18" t="s">
        <v>217</v>
      </c>
      <c r="BK236" s="229">
        <f>ROUND(I236*H236,2)</f>
        <v>265.36000000000001</v>
      </c>
      <c r="BL236" s="18" t="s">
        <v>217</v>
      </c>
      <c r="BM236" s="18" t="s">
        <v>962</v>
      </c>
    </row>
    <row r="237" s="1" customFormat="1">
      <c r="B237" s="40"/>
      <c r="C237" s="41"/>
      <c r="D237" s="230" t="s">
        <v>219</v>
      </c>
      <c r="E237" s="41"/>
      <c r="F237" s="231" t="s">
        <v>963</v>
      </c>
      <c r="G237" s="41"/>
      <c r="H237" s="41"/>
      <c r="I237" s="145"/>
      <c r="J237" s="41"/>
      <c r="K237" s="41"/>
      <c r="L237" s="45"/>
      <c r="M237" s="232"/>
      <c r="N237" s="81"/>
      <c r="O237" s="81"/>
      <c r="P237" s="81"/>
      <c r="Q237" s="81"/>
      <c r="R237" s="81"/>
      <c r="S237" s="81"/>
      <c r="T237" s="82"/>
      <c r="AT237" s="18" t="s">
        <v>219</v>
      </c>
      <c r="AU237" s="18" t="s">
        <v>87</v>
      </c>
    </row>
    <row r="238" s="14" customFormat="1">
      <c r="B238" s="255"/>
      <c r="C238" s="256"/>
      <c r="D238" s="230" t="s">
        <v>221</v>
      </c>
      <c r="E238" s="257" t="s">
        <v>35</v>
      </c>
      <c r="F238" s="258" t="s">
        <v>964</v>
      </c>
      <c r="G238" s="256"/>
      <c r="H238" s="257" t="s">
        <v>35</v>
      </c>
      <c r="I238" s="259"/>
      <c r="J238" s="256"/>
      <c r="K238" s="256"/>
      <c r="L238" s="260"/>
      <c r="M238" s="261"/>
      <c r="N238" s="262"/>
      <c r="O238" s="262"/>
      <c r="P238" s="262"/>
      <c r="Q238" s="262"/>
      <c r="R238" s="262"/>
      <c r="S238" s="262"/>
      <c r="T238" s="263"/>
      <c r="AT238" s="264" t="s">
        <v>221</v>
      </c>
      <c r="AU238" s="264" t="s">
        <v>87</v>
      </c>
      <c r="AV238" s="14" t="s">
        <v>85</v>
      </c>
      <c r="AW238" s="14" t="s">
        <v>40</v>
      </c>
      <c r="AX238" s="14" t="s">
        <v>79</v>
      </c>
      <c r="AY238" s="264" t="s">
        <v>210</v>
      </c>
    </row>
    <row r="239" s="12" customFormat="1">
      <c r="B239" s="233"/>
      <c r="C239" s="234"/>
      <c r="D239" s="230" t="s">
        <v>221</v>
      </c>
      <c r="E239" s="235" t="s">
        <v>35</v>
      </c>
      <c r="F239" s="236" t="s">
        <v>965</v>
      </c>
      <c r="G239" s="234"/>
      <c r="H239" s="237">
        <v>0.36399999999999999</v>
      </c>
      <c r="I239" s="238"/>
      <c r="J239" s="234"/>
      <c r="K239" s="234"/>
      <c r="L239" s="239"/>
      <c r="M239" s="240"/>
      <c r="N239" s="241"/>
      <c r="O239" s="241"/>
      <c r="P239" s="241"/>
      <c r="Q239" s="241"/>
      <c r="R239" s="241"/>
      <c r="S239" s="241"/>
      <c r="T239" s="242"/>
      <c r="AT239" s="243" t="s">
        <v>221</v>
      </c>
      <c r="AU239" s="243" t="s">
        <v>87</v>
      </c>
      <c r="AV239" s="12" t="s">
        <v>87</v>
      </c>
      <c r="AW239" s="12" t="s">
        <v>40</v>
      </c>
      <c r="AX239" s="12" t="s">
        <v>85</v>
      </c>
      <c r="AY239" s="243" t="s">
        <v>210</v>
      </c>
    </row>
    <row r="240" s="1" customFormat="1" ht="22.5" customHeight="1">
      <c r="B240" s="40"/>
      <c r="C240" s="218" t="s">
        <v>447</v>
      </c>
      <c r="D240" s="218" t="s">
        <v>213</v>
      </c>
      <c r="E240" s="219" t="s">
        <v>966</v>
      </c>
      <c r="F240" s="220" t="s">
        <v>967</v>
      </c>
      <c r="G240" s="221" t="s">
        <v>180</v>
      </c>
      <c r="H240" s="222">
        <v>19.306999999999999</v>
      </c>
      <c r="I240" s="223">
        <v>1279</v>
      </c>
      <c r="J240" s="224">
        <f>ROUND(I240*H240,2)</f>
        <v>24693.650000000001</v>
      </c>
      <c r="K240" s="220" t="s">
        <v>767</v>
      </c>
      <c r="L240" s="45"/>
      <c r="M240" s="225" t="s">
        <v>35</v>
      </c>
      <c r="N240" s="226" t="s">
        <v>52</v>
      </c>
      <c r="O240" s="81"/>
      <c r="P240" s="227">
        <f>O240*H240</f>
        <v>0</v>
      </c>
      <c r="Q240" s="227">
        <v>0</v>
      </c>
      <c r="R240" s="227">
        <f>Q240*H240</f>
        <v>0</v>
      </c>
      <c r="S240" s="227">
        <v>0</v>
      </c>
      <c r="T240" s="228">
        <f>S240*H240</f>
        <v>0</v>
      </c>
      <c r="AR240" s="18" t="s">
        <v>217</v>
      </c>
      <c r="AT240" s="18" t="s">
        <v>213</v>
      </c>
      <c r="AU240" s="18" t="s">
        <v>87</v>
      </c>
      <c r="AY240" s="18" t="s">
        <v>210</v>
      </c>
      <c r="BE240" s="229">
        <f>IF(N240="základní",J240,0)</f>
        <v>0</v>
      </c>
      <c r="BF240" s="229">
        <f>IF(N240="snížená",J240,0)</f>
        <v>0</v>
      </c>
      <c r="BG240" s="229">
        <f>IF(N240="zákl. přenesená",J240,0)</f>
        <v>24693.650000000001</v>
      </c>
      <c r="BH240" s="229">
        <f>IF(N240="sníž. přenesená",J240,0)</f>
        <v>0</v>
      </c>
      <c r="BI240" s="229">
        <f>IF(N240="nulová",J240,0)</f>
        <v>0</v>
      </c>
      <c r="BJ240" s="18" t="s">
        <v>217</v>
      </c>
      <c r="BK240" s="229">
        <f>ROUND(I240*H240,2)</f>
        <v>24693.650000000001</v>
      </c>
      <c r="BL240" s="18" t="s">
        <v>217</v>
      </c>
      <c r="BM240" s="18" t="s">
        <v>968</v>
      </c>
    </row>
    <row r="241" s="1" customFormat="1">
      <c r="B241" s="40"/>
      <c r="C241" s="41"/>
      <c r="D241" s="230" t="s">
        <v>219</v>
      </c>
      <c r="E241" s="41"/>
      <c r="F241" s="231" t="s">
        <v>963</v>
      </c>
      <c r="G241" s="41"/>
      <c r="H241" s="41"/>
      <c r="I241" s="145"/>
      <c r="J241" s="41"/>
      <c r="K241" s="41"/>
      <c r="L241" s="45"/>
      <c r="M241" s="232"/>
      <c r="N241" s="81"/>
      <c r="O241" s="81"/>
      <c r="P241" s="81"/>
      <c r="Q241" s="81"/>
      <c r="R241" s="81"/>
      <c r="S241" s="81"/>
      <c r="T241" s="82"/>
      <c r="AT241" s="18" t="s">
        <v>219</v>
      </c>
      <c r="AU241" s="18" t="s">
        <v>87</v>
      </c>
    </row>
    <row r="242" s="14" customFormat="1">
      <c r="B242" s="255"/>
      <c r="C242" s="256"/>
      <c r="D242" s="230" t="s">
        <v>221</v>
      </c>
      <c r="E242" s="257" t="s">
        <v>35</v>
      </c>
      <c r="F242" s="258" t="s">
        <v>969</v>
      </c>
      <c r="G242" s="256"/>
      <c r="H242" s="257" t="s">
        <v>35</v>
      </c>
      <c r="I242" s="259"/>
      <c r="J242" s="256"/>
      <c r="K242" s="256"/>
      <c r="L242" s="260"/>
      <c r="M242" s="261"/>
      <c r="N242" s="262"/>
      <c r="O242" s="262"/>
      <c r="P242" s="262"/>
      <c r="Q242" s="262"/>
      <c r="R242" s="262"/>
      <c r="S242" s="262"/>
      <c r="T242" s="263"/>
      <c r="AT242" s="264" t="s">
        <v>221</v>
      </c>
      <c r="AU242" s="264" t="s">
        <v>87</v>
      </c>
      <c r="AV242" s="14" t="s">
        <v>85</v>
      </c>
      <c r="AW242" s="14" t="s">
        <v>40</v>
      </c>
      <c r="AX242" s="14" t="s">
        <v>79</v>
      </c>
      <c r="AY242" s="264" t="s">
        <v>210</v>
      </c>
    </row>
    <row r="243" s="12" customFormat="1">
      <c r="B243" s="233"/>
      <c r="C243" s="234"/>
      <c r="D243" s="230" t="s">
        <v>221</v>
      </c>
      <c r="E243" s="235" t="s">
        <v>35</v>
      </c>
      <c r="F243" s="236" t="s">
        <v>970</v>
      </c>
      <c r="G243" s="234"/>
      <c r="H243" s="237">
        <v>19.306999999999999</v>
      </c>
      <c r="I243" s="238"/>
      <c r="J243" s="234"/>
      <c r="K243" s="234"/>
      <c r="L243" s="239"/>
      <c r="M243" s="240"/>
      <c r="N243" s="241"/>
      <c r="O243" s="241"/>
      <c r="P243" s="241"/>
      <c r="Q243" s="241"/>
      <c r="R243" s="241"/>
      <c r="S243" s="241"/>
      <c r="T243" s="242"/>
      <c r="AT243" s="243" t="s">
        <v>221</v>
      </c>
      <c r="AU243" s="243" t="s">
        <v>87</v>
      </c>
      <c r="AV243" s="12" t="s">
        <v>87</v>
      </c>
      <c r="AW243" s="12" t="s">
        <v>40</v>
      </c>
      <c r="AX243" s="12" t="s">
        <v>85</v>
      </c>
      <c r="AY243" s="243" t="s">
        <v>210</v>
      </c>
    </row>
    <row r="244" s="1" customFormat="1" ht="16.5" customHeight="1">
      <c r="B244" s="40"/>
      <c r="C244" s="218" t="s">
        <v>454</v>
      </c>
      <c r="D244" s="218" t="s">
        <v>213</v>
      </c>
      <c r="E244" s="219" t="s">
        <v>971</v>
      </c>
      <c r="F244" s="220" t="s">
        <v>972</v>
      </c>
      <c r="G244" s="221" t="s">
        <v>180</v>
      </c>
      <c r="H244" s="222">
        <v>19.670999999999999</v>
      </c>
      <c r="I244" s="223">
        <v>232</v>
      </c>
      <c r="J244" s="224">
        <f>ROUND(I244*H244,2)</f>
        <v>4563.6700000000001</v>
      </c>
      <c r="K244" s="220" t="s">
        <v>767</v>
      </c>
      <c r="L244" s="45"/>
      <c r="M244" s="225" t="s">
        <v>35</v>
      </c>
      <c r="N244" s="226" t="s">
        <v>52</v>
      </c>
      <c r="O244" s="81"/>
      <c r="P244" s="227">
        <f>O244*H244</f>
        <v>0</v>
      </c>
      <c r="Q244" s="227">
        <v>0</v>
      </c>
      <c r="R244" s="227">
        <f>Q244*H244</f>
        <v>0</v>
      </c>
      <c r="S244" s="227">
        <v>0</v>
      </c>
      <c r="T244" s="228">
        <f>S244*H244</f>
        <v>0</v>
      </c>
      <c r="AR244" s="18" t="s">
        <v>217</v>
      </c>
      <c r="AT244" s="18" t="s">
        <v>213</v>
      </c>
      <c r="AU244" s="18" t="s">
        <v>87</v>
      </c>
      <c r="AY244" s="18" t="s">
        <v>210</v>
      </c>
      <c r="BE244" s="229">
        <f>IF(N244="základní",J244,0)</f>
        <v>0</v>
      </c>
      <c r="BF244" s="229">
        <f>IF(N244="snížená",J244,0)</f>
        <v>0</v>
      </c>
      <c r="BG244" s="229">
        <f>IF(N244="zákl. přenesená",J244,0)</f>
        <v>4563.6700000000001</v>
      </c>
      <c r="BH244" s="229">
        <f>IF(N244="sníž. přenesená",J244,0)</f>
        <v>0</v>
      </c>
      <c r="BI244" s="229">
        <f>IF(N244="nulová",J244,0)</f>
        <v>0</v>
      </c>
      <c r="BJ244" s="18" t="s">
        <v>217</v>
      </c>
      <c r="BK244" s="229">
        <f>ROUND(I244*H244,2)</f>
        <v>4563.6700000000001</v>
      </c>
      <c r="BL244" s="18" t="s">
        <v>217</v>
      </c>
      <c r="BM244" s="18" t="s">
        <v>973</v>
      </c>
    </row>
    <row r="245" s="1" customFormat="1">
      <c r="B245" s="40"/>
      <c r="C245" s="41"/>
      <c r="D245" s="230" t="s">
        <v>219</v>
      </c>
      <c r="E245" s="41"/>
      <c r="F245" s="231" t="s">
        <v>974</v>
      </c>
      <c r="G245" s="41"/>
      <c r="H245" s="41"/>
      <c r="I245" s="145"/>
      <c r="J245" s="41"/>
      <c r="K245" s="41"/>
      <c r="L245" s="45"/>
      <c r="M245" s="232"/>
      <c r="N245" s="81"/>
      <c r="O245" s="81"/>
      <c r="P245" s="81"/>
      <c r="Q245" s="81"/>
      <c r="R245" s="81"/>
      <c r="S245" s="81"/>
      <c r="T245" s="82"/>
      <c r="AT245" s="18" t="s">
        <v>219</v>
      </c>
      <c r="AU245" s="18" t="s">
        <v>87</v>
      </c>
    </row>
    <row r="246" s="12" customFormat="1">
      <c r="B246" s="233"/>
      <c r="C246" s="234"/>
      <c r="D246" s="230" t="s">
        <v>221</v>
      </c>
      <c r="E246" s="235" t="s">
        <v>35</v>
      </c>
      <c r="F246" s="236" t="s">
        <v>975</v>
      </c>
      <c r="G246" s="234"/>
      <c r="H246" s="237">
        <v>19.670999999999999</v>
      </c>
      <c r="I246" s="238"/>
      <c r="J246" s="234"/>
      <c r="K246" s="234"/>
      <c r="L246" s="239"/>
      <c r="M246" s="240"/>
      <c r="N246" s="241"/>
      <c r="O246" s="241"/>
      <c r="P246" s="241"/>
      <c r="Q246" s="241"/>
      <c r="R246" s="241"/>
      <c r="S246" s="241"/>
      <c r="T246" s="242"/>
      <c r="AT246" s="243" t="s">
        <v>221</v>
      </c>
      <c r="AU246" s="243" t="s">
        <v>87</v>
      </c>
      <c r="AV246" s="12" t="s">
        <v>87</v>
      </c>
      <c r="AW246" s="12" t="s">
        <v>40</v>
      </c>
      <c r="AX246" s="12" t="s">
        <v>85</v>
      </c>
      <c r="AY246" s="243" t="s">
        <v>210</v>
      </c>
    </row>
    <row r="247" s="1" customFormat="1" ht="22.5" customHeight="1">
      <c r="B247" s="40"/>
      <c r="C247" s="218" t="s">
        <v>463</v>
      </c>
      <c r="D247" s="218" t="s">
        <v>213</v>
      </c>
      <c r="E247" s="219" t="s">
        <v>976</v>
      </c>
      <c r="F247" s="220" t="s">
        <v>977</v>
      </c>
      <c r="G247" s="221" t="s">
        <v>180</v>
      </c>
      <c r="H247" s="222">
        <v>177.03899999999999</v>
      </c>
      <c r="I247" s="223">
        <v>13</v>
      </c>
      <c r="J247" s="224">
        <f>ROUND(I247*H247,2)</f>
        <v>2301.5100000000002</v>
      </c>
      <c r="K247" s="220" t="s">
        <v>767</v>
      </c>
      <c r="L247" s="45"/>
      <c r="M247" s="225" t="s">
        <v>35</v>
      </c>
      <c r="N247" s="226" t="s">
        <v>52</v>
      </c>
      <c r="O247" s="81"/>
      <c r="P247" s="227">
        <f>O247*H247</f>
        <v>0</v>
      </c>
      <c r="Q247" s="227">
        <v>0</v>
      </c>
      <c r="R247" s="227">
        <f>Q247*H247</f>
        <v>0</v>
      </c>
      <c r="S247" s="227">
        <v>0</v>
      </c>
      <c r="T247" s="228">
        <f>S247*H247</f>
        <v>0</v>
      </c>
      <c r="AR247" s="18" t="s">
        <v>217</v>
      </c>
      <c r="AT247" s="18" t="s">
        <v>213</v>
      </c>
      <c r="AU247" s="18" t="s">
        <v>87</v>
      </c>
      <c r="AY247" s="18" t="s">
        <v>210</v>
      </c>
      <c r="BE247" s="229">
        <f>IF(N247="základní",J247,0)</f>
        <v>0</v>
      </c>
      <c r="BF247" s="229">
        <f>IF(N247="snížená",J247,0)</f>
        <v>0</v>
      </c>
      <c r="BG247" s="229">
        <f>IF(N247="zákl. přenesená",J247,0)</f>
        <v>2301.5100000000002</v>
      </c>
      <c r="BH247" s="229">
        <f>IF(N247="sníž. přenesená",J247,0)</f>
        <v>0</v>
      </c>
      <c r="BI247" s="229">
        <f>IF(N247="nulová",J247,0)</f>
        <v>0</v>
      </c>
      <c r="BJ247" s="18" t="s">
        <v>217</v>
      </c>
      <c r="BK247" s="229">
        <f>ROUND(I247*H247,2)</f>
        <v>2301.5100000000002</v>
      </c>
      <c r="BL247" s="18" t="s">
        <v>217</v>
      </c>
      <c r="BM247" s="18" t="s">
        <v>978</v>
      </c>
    </row>
    <row r="248" s="1" customFormat="1">
      <c r="B248" s="40"/>
      <c r="C248" s="41"/>
      <c r="D248" s="230" t="s">
        <v>219</v>
      </c>
      <c r="E248" s="41"/>
      <c r="F248" s="231" t="s">
        <v>974</v>
      </c>
      <c r="G248" s="41"/>
      <c r="H248" s="41"/>
      <c r="I248" s="145"/>
      <c r="J248" s="41"/>
      <c r="K248" s="41"/>
      <c r="L248" s="45"/>
      <c r="M248" s="232"/>
      <c r="N248" s="81"/>
      <c r="O248" s="81"/>
      <c r="P248" s="81"/>
      <c r="Q248" s="81"/>
      <c r="R248" s="81"/>
      <c r="S248" s="81"/>
      <c r="T248" s="82"/>
      <c r="AT248" s="18" t="s">
        <v>219</v>
      </c>
      <c r="AU248" s="18" t="s">
        <v>87</v>
      </c>
    </row>
    <row r="249" s="1" customFormat="1">
      <c r="B249" s="40"/>
      <c r="C249" s="41"/>
      <c r="D249" s="230" t="s">
        <v>349</v>
      </c>
      <c r="E249" s="41"/>
      <c r="F249" s="231" t="s">
        <v>811</v>
      </c>
      <c r="G249" s="41"/>
      <c r="H249" s="41"/>
      <c r="I249" s="145"/>
      <c r="J249" s="41"/>
      <c r="K249" s="41"/>
      <c r="L249" s="45"/>
      <c r="M249" s="232"/>
      <c r="N249" s="81"/>
      <c r="O249" s="81"/>
      <c r="P249" s="81"/>
      <c r="Q249" s="81"/>
      <c r="R249" s="81"/>
      <c r="S249" s="81"/>
      <c r="T249" s="82"/>
      <c r="AT249" s="18" t="s">
        <v>349</v>
      </c>
      <c r="AU249" s="18" t="s">
        <v>87</v>
      </c>
    </row>
    <row r="250" s="12" customFormat="1">
      <c r="B250" s="233"/>
      <c r="C250" s="234"/>
      <c r="D250" s="230" t="s">
        <v>221</v>
      </c>
      <c r="E250" s="235" t="s">
        <v>35</v>
      </c>
      <c r="F250" s="236" t="s">
        <v>979</v>
      </c>
      <c r="G250" s="234"/>
      <c r="H250" s="237">
        <v>177.03899999999999</v>
      </c>
      <c r="I250" s="238"/>
      <c r="J250" s="234"/>
      <c r="K250" s="234"/>
      <c r="L250" s="239"/>
      <c r="M250" s="240"/>
      <c r="N250" s="241"/>
      <c r="O250" s="241"/>
      <c r="P250" s="241"/>
      <c r="Q250" s="241"/>
      <c r="R250" s="241"/>
      <c r="S250" s="241"/>
      <c r="T250" s="242"/>
      <c r="AT250" s="243" t="s">
        <v>221</v>
      </c>
      <c r="AU250" s="243" t="s">
        <v>87</v>
      </c>
      <c r="AV250" s="12" t="s">
        <v>87</v>
      </c>
      <c r="AW250" s="12" t="s">
        <v>40</v>
      </c>
      <c r="AX250" s="12" t="s">
        <v>85</v>
      </c>
      <c r="AY250" s="243" t="s">
        <v>210</v>
      </c>
    </row>
    <row r="251" s="1" customFormat="1" ht="16.5" customHeight="1">
      <c r="B251" s="40"/>
      <c r="C251" s="218" t="s">
        <v>468</v>
      </c>
      <c r="D251" s="218" t="s">
        <v>213</v>
      </c>
      <c r="E251" s="219" t="s">
        <v>980</v>
      </c>
      <c r="F251" s="220" t="s">
        <v>981</v>
      </c>
      <c r="G251" s="221" t="s">
        <v>180</v>
      </c>
      <c r="H251" s="222">
        <v>19.670999999999999</v>
      </c>
      <c r="I251" s="223">
        <v>121</v>
      </c>
      <c r="J251" s="224">
        <f>ROUND(I251*H251,2)</f>
        <v>2380.1900000000001</v>
      </c>
      <c r="K251" s="220" t="s">
        <v>767</v>
      </c>
      <c r="L251" s="45"/>
      <c r="M251" s="225" t="s">
        <v>35</v>
      </c>
      <c r="N251" s="226" t="s">
        <v>52</v>
      </c>
      <c r="O251" s="81"/>
      <c r="P251" s="227">
        <f>O251*H251</f>
        <v>0</v>
      </c>
      <c r="Q251" s="227">
        <v>0</v>
      </c>
      <c r="R251" s="227">
        <f>Q251*H251</f>
        <v>0</v>
      </c>
      <c r="S251" s="227">
        <v>0</v>
      </c>
      <c r="T251" s="228">
        <f>S251*H251</f>
        <v>0</v>
      </c>
      <c r="AR251" s="18" t="s">
        <v>217</v>
      </c>
      <c r="AT251" s="18" t="s">
        <v>213</v>
      </c>
      <c r="AU251" s="18" t="s">
        <v>87</v>
      </c>
      <c r="AY251" s="18" t="s">
        <v>210</v>
      </c>
      <c r="BE251" s="229">
        <f>IF(N251="základní",J251,0)</f>
        <v>0</v>
      </c>
      <c r="BF251" s="229">
        <f>IF(N251="snížená",J251,0)</f>
        <v>0</v>
      </c>
      <c r="BG251" s="229">
        <f>IF(N251="zákl. přenesená",J251,0)</f>
        <v>2380.1900000000001</v>
      </c>
      <c r="BH251" s="229">
        <f>IF(N251="sníž. přenesená",J251,0)</f>
        <v>0</v>
      </c>
      <c r="BI251" s="229">
        <f>IF(N251="nulová",J251,0)</f>
        <v>0</v>
      </c>
      <c r="BJ251" s="18" t="s">
        <v>217</v>
      </c>
      <c r="BK251" s="229">
        <f>ROUND(I251*H251,2)</f>
        <v>2380.1900000000001</v>
      </c>
      <c r="BL251" s="18" t="s">
        <v>217</v>
      </c>
      <c r="BM251" s="18" t="s">
        <v>982</v>
      </c>
    </row>
    <row r="252" s="11" customFormat="1" ht="22.8" customHeight="1">
      <c r="B252" s="202"/>
      <c r="C252" s="203"/>
      <c r="D252" s="204" t="s">
        <v>78</v>
      </c>
      <c r="E252" s="216" t="s">
        <v>983</v>
      </c>
      <c r="F252" s="216" t="s">
        <v>984</v>
      </c>
      <c r="G252" s="203"/>
      <c r="H252" s="203"/>
      <c r="I252" s="206"/>
      <c r="J252" s="217">
        <f>BK252</f>
        <v>71194.699999999997</v>
      </c>
      <c r="K252" s="203"/>
      <c r="L252" s="208"/>
      <c r="M252" s="209"/>
      <c r="N252" s="210"/>
      <c r="O252" s="210"/>
      <c r="P252" s="211">
        <f>SUM(P253:P255)</f>
        <v>0</v>
      </c>
      <c r="Q252" s="210"/>
      <c r="R252" s="211">
        <f>SUM(R253:R255)</f>
        <v>0</v>
      </c>
      <c r="S252" s="210"/>
      <c r="T252" s="212">
        <f>SUM(T253:T255)</f>
        <v>0</v>
      </c>
      <c r="AR252" s="213" t="s">
        <v>85</v>
      </c>
      <c r="AT252" s="214" t="s">
        <v>78</v>
      </c>
      <c r="AU252" s="214" t="s">
        <v>85</v>
      </c>
      <c r="AY252" s="213" t="s">
        <v>210</v>
      </c>
      <c r="BK252" s="215">
        <f>SUM(BK253:BK255)</f>
        <v>71194.699999999997</v>
      </c>
    </row>
    <row r="253" s="1" customFormat="1" ht="22.5" customHeight="1">
      <c r="B253" s="40"/>
      <c r="C253" s="218" t="s">
        <v>475</v>
      </c>
      <c r="D253" s="218" t="s">
        <v>213</v>
      </c>
      <c r="E253" s="219" t="s">
        <v>985</v>
      </c>
      <c r="F253" s="220" t="s">
        <v>986</v>
      </c>
      <c r="G253" s="221" t="s">
        <v>180</v>
      </c>
      <c r="H253" s="222">
        <v>193.99100000000001</v>
      </c>
      <c r="I253" s="223">
        <v>367</v>
      </c>
      <c r="J253" s="224">
        <f>ROUND(I253*H253,2)</f>
        <v>71194.699999999997</v>
      </c>
      <c r="K253" s="220" t="s">
        <v>767</v>
      </c>
      <c r="L253" s="45"/>
      <c r="M253" s="225" t="s">
        <v>35</v>
      </c>
      <c r="N253" s="226" t="s">
        <v>52</v>
      </c>
      <c r="O253" s="81"/>
      <c r="P253" s="227">
        <f>O253*H253</f>
        <v>0</v>
      </c>
      <c r="Q253" s="227">
        <v>0</v>
      </c>
      <c r="R253" s="227">
        <f>Q253*H253</f>
        <v>0</v>
      </c>
      <c r="S253" s="227">
        <v>0</v>
      </c>
      <c r="T253" s="228">
        <f>S253*H253</f>
        <v>0</v>
      </c>
      <c r="AR253" s="18" t="s">
        <v>217</v>
      </c>
      <c r="AT253" s="18" t="s">
        <v>213</v>
      </c>
      <c r="AU253" s="18" t="s">
        <v>87</v>
      </c>
      <c r="AY253" s="18" t="s">
        <v>210</v>
      </c>
      <c r="BE253" s="229">
        <f>IF(N253="základní",J253,0)</f>
        <v>0</v>
      </c>
      <c r="BF253" s="229">
        <f>IF(N253="snížená",J253,0)</f>
        <v>0</v>
      </c>
      <c r="BG253" s="229">
        <f>IF(N253="zákl. přenesená",J253,0)</f>
        <v>71194.699999999997</v>
      </c>
      <c r="BH253" s="229">
        <f>IF(N253="sníž. přenesená",J253,0)</f>
        <v>0</v>
      </c>
      <c r="BI253" s="229">
        <f>IF(N253="nulová",J253,0)</f>
        <v>0</v>
      </c>
      <c r="BJ253" s="18" t="s">
        <v>217</v>
      </c>
      <c r="BK253" s="229">
        <f>ROUND(I253*H253,2)</f>
        <v>71194.699999999997</v>
      </c>
      <c r="BL253" s="18" t="s">
        <v>217</v>
      </c>
      <c r="BM253" s="18" t="s">
        <v>987</v>
      </c>
    </row>
    <row r="254" s="1" customFormat="1">
      <c r="B254" s="40"/>
      <c r="C254" s="41"/>
      <c r="D254" s="230" t="s">
        <v>219</v>
      </c>
      <c r="E254" s="41"/>
      <c r="F254" s="231" t="s">
        <v>988</v>
      </c>
      <c r="G254" s="41"/>
      <c r="H254" s="41"/>
      <c r="I254" s="145"/>
      <c r="J254" s="41"/>
      <c r="K254" s="41"/>
      <c r="L254" s="45"/>
      <c r="M254" s="232"/>
      <c r="N254" s="81"/>
      <c r="O254" s="81"/>
      <c r="P254" s="81"/>
      <c r="Q254" s="81"/>
      <c r="R254" s="81"/>
      <c r="S254" s="81"/>
      <c r="T254" s="82"/>
      <c r="AT254" s="18" t="s">
        <v>219</v>
      </c>
      <c r="AU254" s="18" t="s">
        <v>87</v>
      </c>
    </row>
    <row r="255" s="1" customFormat="1">
      <c r="B255" s="40"/>
      <c r="C255" s="41"/>
      <c r="D255" s="230" t="s">
        <v>349</v>
      </c>
      <c r="E255" s="41"/>
      <c r="F255" s="231" t="s">
        <v>989</v>
      </c>
      <c r="G255" s="41"/>
      <c r="H255" s="41"/>
      <c r="I255" s="145"/>
      <c r="J255" s="41"/>
      <c r="K255" s="41"/>
      <c r="L255" s="45"/>
      <c r="M255" s="232"/>
      <c r="N255" s="81"/>
      <c r="O255" s="81"/>
      <c r="P255" s="81"/>
      <c r="Q255" s="81"/>
      <c r="R255" s="81"/>
      <c r="S255" s="81"/>
      <c r="T255" s="82"/>
      <c r="AT255" s="18" t="s">
        <v>349</v>
      </c>
      <c r="AU255" s="18" t="s">
        <v>87</v>
      </c>
    </row>
    <row r="256" s="11" customFormat="1" ht="25.92" customHeight="1">
      <c r="B256" s="202"/>
      <c r="C256" s="203"/>
      <c r="D256" s="204" t="s">
        <v>78</v>
      </c>
      <c r="E256" s="205" t="s">
        <v>990</v>
      </c>
      <c r="F256" s="205" t="s">
        <v>991</v>
      </c>
      <c r="G256" s="203"/>
      <c r="H256" s="203"/>
      <c r="I256" s="206"/>
      <c r="J256" s="207">
        <f>BK256</f>
        <v>517348.91999999998</v>
      </c>
      <c r="K256" s="203"/>
      <c r="L256" s="208"/>
      <c r="M256" s="209"/>
      <c r="N256" s="210"/>
      <c r="O256" s="210"/>
      <c r="P256" s="211">
        <f>P257</f>
        <v>0</v>
      </c>
      <c r="Q256" s="210"/>
      <c r="R256" s="211">
        <f>R257</f>
        <v>0</v>
      </c>
      <c r="S256" s="210"/>
      <c r="T256" s="212">
        <f>T257</f>
        <v>0</v>
      </c>
      <c r="AR256" s="213" t="s">
        <v>87</v>
      </c>
      <c r="AT256" s="214" t="s">
        <v>78</v>
      </c>
      <c r="AU256" s="214" t="s">
        <v>79</v>
      </c>
      <c r="AY256" s="213" t="s">
        <v>210</v>
      </c>
      <c r="BK256" s="215">
        <f>BK257</f>
        <v>517348.91999999998</v>
      </c>
    </row>
    <row r="257" s="11" customFormat="1" ht="22.8" customHeight="1">
      <c r="B257" s="202"/>
      <c r="C257" s="203"/>
      <c r="D257" s="204" t="s">
        <v>78</v>
      </c>
      <c r="E257" s="216" t="s">
        <v>992</v>
      </c>
      <c r="F257" s="216" t="s">
        <v>993</v>
      </c>
      <c r="G257" s="203"/>
      <c r="H257" s="203"/>
      <c r="I257" s="206"/>
      <c r="J257" s="217">
        <f>BK257</f>
        <v>517348.91999999998</v>
      </c>
      <c r="K257" s="203"/>
      <c r="L257" s="208"/>
      <c r="M257" s="209"/>
      <c r="N257" s="210"/>
      <c r="O257" s="210"/>
      <c r="P257" s="211">
        <f>SUM(P258:P268)</f>
        <v>0</v>
      </c>
      <c r="Q257" s="210"/>
      <c r="R257" s="211">
        <f>SUM(R258:R268)</f>
        <v>0</v>
      </c>
      <c r="S257" s="210"/>
      <c r="T257" s="212">
        <f>SUM(T258:T268)</f>
        <v>0</v>
      </c>
      <c r="AR257" s="213" t="s">
        <v>87</v>
      </c>
      <c r="AT257" s="214" t="s">
        <v>78</v>
      </c>
      <c r="AU257" s="214" t="s">
        <v>85</v>
      </c>
      <c r="AY257" s="213" t="s">
        <v>210</v>
      </c>
      <c r="BK257" s="215">
        <f>SUM(BK258:BK268)</f>
        <v>517348.91999999998</v>
      </c>
    </row>
    <row r="258" s="1" customFormat="1" ht="16.5" customHeight="1">
      <c r="B258" s="40"/>
      <c r="C258" s="218" t="s">
        <v>479</v>
      </c>
      <c r="D258" s="218" t="s">
        <v>213</v>
      </c>
      <c r="E258" s="219" t="s">
        <v>994</v>
      </c>
      <c r="F258" s="220" t="s">
        <v>995</v>
      </c>
      <c r="G258" s="221" t="s">
        <v>131</v>
      </c>
      <c r="H258" s="222">
        <v>609.57500000000005</v>
      </c>
      <c r="I258" s="223">
        <v>785</v>
      </c>
      <c r="J258" s="224">
        <f>ROUND(I258*H258,2)</f>
        <v>478516.38</v>
      </c>
      <c r="K258" s="220" t="s">
        <v>35</v>
      </c>
      <c r="L258" s="45"/>
      <c r="M258" s="225" t="s">
        <v>35</v>
      </c>
      <c r="N258" s="226" t="s">
        <v>52</v>
      </c>
      <c r="O258" s="81"/>
      <c r="P258" s="227">
        <f>O258*H258</f>
        <v>0</v>
      </c>
      <c r="Q258" s="227">
        <v>0</v>
      </c>
      <c r="R258" s="227">
        <f>Q258*H258</f>
        <v>0</v>
      </c>
      <c r="S258" s="227">
        <v>0</v>
      </c>
      <c r="T258" s="228">
        <f>S258*H258</f>
        <v>0</v>
      </c>
      <c r="AR258" s="18" t="s">
        <v>217</v>
      </c>
      <c r="AT258" s="18" t="s">
        <v>213</v>
      </c>
      <c r="AU258" s="18" t="s">
        <v>87</v>
      </c>
      <c r="AY258" s="18" t="s">
        <v>210</v>
      </c>
      <c r="BE258" s="229">
        <f>IF(N258="základní",J258,0)</f>
        <v>0</v>
      </c>
      <c r="BF258" s="229">
        <f>IF(N258="snížená",J258,0)</f>
        <v>0</v>
      </c>
      <c r="BG258" s="229">
        <f>IF(N258="zákl. přenesená",J258,0)</f>
        <v>478516.38</v>
      </c>
      <c r="BH258" s="229">
        <f>IF(N258="sníž. přenesená",J258,0)</f>
        <v>0</v>
      </c>
      <c r="BI258" s="229">
        <f>IF(N258="nulová",J258,0)</f>
        <v>0</v>
      </c>
      <c r="BJ258" s="18" t="s">
        <v>217</v>
      </c>
      <c r="BK258" s="229">
        <f>ROUND(I258*H258,2)</f>
        <v>478516.38</v>
      </c>
      <c r="BL258" s="18" t="s">
        <v>217</v>
      </c>
      <c r="BM258" s="18" t="s">
        <v>996</v>
      </c>
    </row>
    <row r="259" s="14" customFormat="1">
      <c r="B259" s="255"/>
      <c r="C259" s="256"/>
      <c r="D259" s="230" t="s">
        <v>221</v>
      </c>
      <c r="E259" s="257" t="s">
        <v>35</v>
      </c>
      <c r="F259" s="258" t="s">
        <v>997</v>
      </c>
      <c r="G259" s="256"/>
      <c r="H259" s="257" t="s">
        <v>35</v>
      </c>
      <c r="I259" s="259"/>
      <c r="J259" s="256"/>
      <c r="K259" s="256"/>
      <c r="L259" s="260"/>
      <c r="M259" s="261"/>
      <c r="N259" s="262"/>
      <c r="O259" s="262"/>
      <c r="P259" s="262"/>
      <c r="Q259" s="262"/>
      <c r="R259" s="262"/>
      <c r="S259" s="262"/>
      <c r="T259" s="263"/>
      <c r="AT259" s="264" t="s">
        <v>221</v>
      </c>
      <c r="AU259" s="264" t="s">
        <v>87</v>
      </c>
      <c r="AV259" s="14" t="s">
        <v>85</v>
      </c>
      <c r="AW259" s="14" t="s">
        <v>40</v>
      </c>
      <c r="AX259" s="14" t="s">
        <v>79</v>
      </c>
      <c r="AY259" s="264" t="s">
        <v>210</v>
      </c>
    </row>
    <row r="260" s="12" customFormat="1">
      <c r="B260" s="233"/>
      <c r="C260" s="234"/>
      <c r="D260" s="230" t="s">
        <v>221</v>
      </c>
      <c r="E260" s="235" t="s">
        <v>35</v>
      </c>
      <c r="F260" s="236" t="s">
        <v>943</v>
      </c>
      <c r="G260" s="234"/>
      <c r="H260" s="237">
        <v>402.22500000000002</v>
      </c>
      <c r="I260" s="238"/>
      <c r="J260" s="234"/>
      <c r="K260" s="234"/>
      <c r="L260" s="239"/>
      <c r="M260" s="240"/>
      <c r="N260" s="241"/>
      <c r="O260" s="241"/>
      <c r="P260" s="241"/>
      <c r="Q260" s="241"/>
      <c r="R260" s="241"/>
      <c r="S260" s="241"/>
      <c r="T260" s="242"/>
      <c r="AT260" s="243" t="s">
        <v>221</v>
      </c>
      <c r="AU260" s="243" t="s">
        <v>87</v>
      </c>
      <c r="AV260" s="12" t="s">
        <v>87</v>
      </c>
      <c r="AW260" s="12" t="s">
        <v>40</v>
      </c>
      <c r="AX260" s="12" t="s">
        <v>79</v>
      </c>
      <c r="AY260" s="243" t="s">
        <v>210</v>
      </c>
    </row>
    <row r="261" s="14" customFormat="1">
      <c r="B261" s="255"/>
      <c r="C261" s="256"/>
      <c r="D261" s="230" t="s">
        <v>221</v>
      </c>
      <c r="E261" s="257" t="s">
        <v>35</v>
      </c>
      <c r="F261" s="258" t="s">
        <v>998</v>
      </c>
      <c r="G261" s="256"/>
      <c r="H261" s="257" t="s">
        <v>35</v>
      </c>
      <c r="I261" s="259"/>
      <c r="J261" s="256"/>
      <c r="K261" s="256"/>
      <c r="L261" s="260"/>
      <c r="M261" s="261"/>
      <c r="N261" s="262"/>
      <c r="O261" s="262"/>
      <c r="P261" s="262"/>
      <c r="Q261" s="262"/>
      <c r="R261" s="262"/>
      <c r="S261" s="262"/>
      <c r="T261" s="263"/>
      <c r="AT261" s="264" t="s">
        <v>221</v>
      </c>
      <c r="AU261" s="264" t="s">
        <v>87</v>
      </c>
      <c r="AV261" s="14" t="s">
        <v>85</v>
      </c>
      <c r="AW261" s="14" t="s">
        <v>40</v>
      </c>
      <c r="AX261" s="14" t="s">
        <v>79</v>
      </c>
      <c r="AY261" s="264" t="s">
        <v>210</v>
      </c>
    </row>
    <row r="262" s="12" customFormat="1">
      <c r="B262" s="233"/>
      <c r="C262" s="234"/>
      <c r="D262" s="230" t="s">
        <v>221</v>
      </c>
      <c r="E262" s="235" t="s">
        <v>35</v>
      </c>
      <c r="F262" s="236" t="s">
        <v>999</v>
      </c>
      <c r="G262" s="234"/>
      <c r="H262" s="237">
        <v>207.34999999999999</v>
      </c>
      <c r="I262" s="238"/>
      <c r="J262" s="234"/>
      <c r="K262" s="234"/>
      <c r="L262" s="239"/>
      <c r="M262" s="240"/>
      <c r="N262" s="241"/>
      <c r="O262" s="241"/>
      <c r="P262" s="241"/>
      <c r="Q262" s="241"/>
      <c r="R262" s="241"/>
      <c r="S262" s="241"/>
      <c r="T262" s="242"/>
      <c r="AT262" s="243" t="s">
        <v>221</v>
      </c>
      <c r="AU262" s="243" t="s">
        <v>87</v>
      </c>
      <c r="AV262" s="12" t="s">
        <v>87</v>
      </c>
      <c r="AW262" s="12" t="s">
        <v>40</v>
      </c>
      <c r="AX262" s="12" t="s">
        <v>79</v>
      </c>
      <c r="AY262" s="243" t="s">
        <v>210</v>
      </c>
    </row>
    <row r="263" s="13" customFormat="1">
      <c r="B263" s="244"/>
      <c r="C263" s="245"/>
      <c r="D263" s="230" t="s">
        <v>221</v>
      </c>
      <c r="E263" s="246" t="s">
        <v>35</v>
      </c>
      <c r="F263" s="247" t="s">
        <v>225</v>
      </c>
      <c r="G263" s="245"/>
      <c r="H263" s="248">
        <v>609.57500000000005</v>
      </c>
      <c r="I263" s="249"/>
      <c r="J263" s="245"/>
      <c r="K263" s="245"/>
      <c r="L263" s="250"/>
      <c r="M263" s="251"/>
      <c r="N263" s="252"/>
      <c r="O263" s="252"/>
      <c r="P263" s="252"/>
      <c r="Q263" s="252"/>
      <c r="R263" s="252"/>
      <c r="S263" s="252"/>
      <c r="T263" s="253"/>
      <c r="AT263" s="254" t="s">
        <v>221</v>
      </c>
      <c r="AU263" s="254" t="s">
        <v>87</v>
      </c>
      <c r="AV263" s="13" t="s">
        <v>217</v>
      </c>
      <c r="AW263" s="13" t="s">
        <v>40</v>
      </c>
      <c r="AX263" s="13" t="s">
        <v>85</v>
      </c>
      <c r="AY263" s="254" t="s">
        <v>210</v>
      </c>
    </row>
    <row r="264" s="1" customFormat="1" ht="16.5" customHeight="1">
      <c r="B264" s="40"/>
      <c r="C264" s="218" t="s">
        <v>486</v>
      </c>
      <c r="D264" s="218" t="s">
        <v>213</v>
      </c>
      <c r="E264" s="219" t="s">
        <v>1000</v>
      </c>
      <c r="F264" s="220" t="s">
        <v>1001</v>
      </c>
      <c r="G264" s="221" t="s">
        <v>127</v>
      </c>
      <c r="H264" s="222">
        <v>93</v>
      </c>
      <c r="I264" s="223">
        <v>224</v>
      </c>
      <c r="J264" s="224">
        <f>ROUND(I264*H264,2)</f>
        <v>20832</v>
      </c>
      <c r="K264" s="220" t="s">
        <v>35</v>
      </c>
      <c r="L264" s="45"/>
      <c r="M264" s="225" t="s">
        <v>35</v>
      </c>
      <c r="N264" s="226" t="s">
        <v>52</v>
      </c>
      <c r="O264" s="81"/>
      <c r="P264" s="227">
        <f>O264*H264</f>
        <v>0</v>
      </c>
      <c r="Q264" s="227">
        <v>0</v>
      </c>
      <c r="R264" s="227">
        <f>Q264*H264</f>
        <v>0</v>
      </c>
      <c r="S264" s="227">
        <v>0</v>
      </c>
      <c r="T264" s="228">
        <f>S264*H264</f>
        <v>0</v>
      </c>
      <c r="AR264" s="18" t="s">
        <v>217</v>
      </c>
      <c r="AT264" s="18" t="s">
        <v>213</v>
      </c>
      <c r="AU264" s="18" t="s">
        <v>87</v>
      </c>
      <c r="AY264" s="18" t="s">
        <v>210</v>
      </c>
      <c r="BE264" s="229">
        <f>IF(N264="základní",J264,0)</f>
        <v>0</v>
      </c>
      <c r="BF264" s="229">
        <f>IF(N264="snížená",J264,0)</f>
        <v>0</v>
      </c>
      <c r="BG264" s="229">
        <f>IF(N264="zákl. přenesená",J264,0)</f>
        <v>20832</v>
      </c>
      <c r="BH264" s="229">
        <f>IF(N264="sníž. přenesená",J264,0)</f>
        <v>0</v>
      </c>
      <c r="BI264" s="229">
        <f>IF(N264="nulová",J264,0)</f>
        <v>0</v>
      </c>
      <c r="BJ264" s="18" t="s">
        <v>217</v>
      </c>
      <c r="BK264" s="229">
        <f>ROUND(I264*H264,2)</f>
        <v>20832</v>
      </c>
      <c r="BL264" s="18" t="s">
        <v>217</v>
      </c>
      <c r="BM264" s="18" t="s">
        <v>1002</v>
      </c>
    </row>
    <row r="265" s="14" customFormat="1">
      <c r="B265" s="255"/>
      <c r="C265" s="256"/>
      <c r="D265" s="230" t="s">
        <v>221</v>
      </c>
      <c r="E265" s="257" t="s">
        <v>35</v>
      </c>
      <c r="F265" s="258" t="s">
        <v>1003</v>
      </c>
      <c r="G265" s="256"/>
      <c r="H265" s="257" t="s">
        <v>35</v>
      </c>
      <c r="I265" s="259"/>
      <c r="J265" s="256"/>
      <c r="K265" s="256"/>
      <c r="L265" s="260"/>
      <c r="M265" s="261"/>
      <c r="N265" s="262"/>
      <c r="O265" s="262"/>
      <c r="P265" s="262"/>
      <c r="Q265" s="262"/>
      <c r="R265" s="262"/>
      <c r="S265" s="262"/>
      <c r="T265" s="263"/>
      <c r="AT265" s="264" t="s">
        <v>221</v>
      </c>
      <c r="AU265" s="264" t="s">
        <v>87</v>
      </c>
      <c r="AV265" s="14" t="s">
        <v>85</v>
      </c>
      <c r="AW265" s="14" t="s">
        <v>40</v>
      </c>
      <c r="AX265" s="14" t="s">
        <v>79</v>
      </c>
      <c r="AY265" s="264" t="s">
        <v>210</v>
      </c>
    </row>
    <row r="266" s="12" customFormat="1">
      <c r="B266" s="233"/>
      <c r="C266" s="234"/>
      <c r="D266" s="230" t="s">
        <v>221</v>
      </c>
      <c r="E266" s="235" t="s">
        <v>35</v>
      </c>
      <c r="F266" s="236" t="s">
        <v>1004</v>
      </c>
      <c r="G266" s="234"/>
      <c r="H266" s="237">
        <v>93</v>
      </c>
      <c r="I266" s="238"/>
      <c r="J266" s="234"/>
      <c r="K266" s="234"/>
      <c r="L266" s="239"/>
      <c r="M266" s="240"/>
      <c r="N266" s="241"/>
      <c r="O266" s="241"/>
      <c r="P266" s="241"/>
      <c r="Q266" s="241"/>
      <c r="R266" s="241"/>
      <c r="S266" s="241"/>
      <c r="T266" s="242"/>
      <c r="AT266" s="243" t="s">
        <v>221</v>
      </c>
      <c r="AU266" s="243" t="s">
        <v>87</v>
      </c>
      <c r="AV266" s="12" t="s">
        <v>87</v>
      </c>
      <c r="AW266" s="12" t="s">
        <v>40</v>
      </c>
      <c r="AX266" s="12" t="s">
        <v>85</v>
      </c>
      <c r="AY266" s="243" t="s">
        <v>210</v>
      </c>
    </row>
    <row r="267" s="1" customFormat="1" ht="22.5" customHeight="1">
      <c r="B267" s="40"/>
      <c r="C267" s="218" t="s">
        <v>490</v>
      </c>
      <c r="D267" s="218" t="s">
        <v>213</v>
      </c>
      <c r="E267" s="219" t="s">
        <v>1005</v>
      </c>
      <c r="F267" s="220" t="s">
        <v>1006</v>
      </c>
      <c r="G267" s="221" t="s">
        <v>745</v>
      </c>
      <c r="H267" s="289">
        <v>5000</v>
      </c>
      <c r="I267" s="223">
        <v>3.60010713</v>
      </c>
      <c r="J267" s="224">
        <f>ROUND(I267*H267,2)</f>
        <v>18000.540000000001</v>
      </c>
      <c r="K267" s="220" t="s">
        <v>767</v>
      </c>
      <c r="L267" s="45"/>
      <c r="M267" s="225" t="s">
        <v>35</v>
      </c>
      <c r="N267" s="226" t="s">
        <v>52</v>
      </c>
      <c r="O267" s="81"/>
      <c r="P267" s="227">
        <f>O267*H267</f>
        <v>0</v>
      </c>
      <c r="Q267" s="227">
        <v>0</v>
      </c>
      <c r="R267" s="227">
        <f>Q267*H267</f>
        <v>0</v>
      </c>
      <c r="S267" s="227">
        <v>0</v>
      </c>
      <c r="T267" s="228">
        <f>S267*H267</f>
        <v>0</v>
      </c>
      <c r="AR267" s="18" t="s">
        <v>323</v>
      </c>
      <c r="AT267" s="18" t="s">
        <v>213</v>
      </c>
      <c r="AU267" s="18" t="s">
        <v>87</v>
      </c>
      <c r="AY267" s="18" t="s">
        <v>210</v>
      </c>
      <c r="BE267" s="229">
        <f>IF(N267="základní",J267,0)</f>
        <v>0</v>
      </c>
      <c r="BF267" s="229">
        <f>IF(N267="snížená",J267,0)</f>
        <v>0</v>
      </c>
      <c r="BG267" s="229">
        <f>IF(N267="zákl. přenesená",J267,0)</f>
        <v>18000.540000000001</v>
      </c>
      <c r="BH267" s="229">
        <f>IF(N267="sníž. přenesená",J267,0)</f>
        <v>0</v>
      </c>
      <c r="BI267" s="229">
        <f>IF(N267="nulová",J267,0)</f>
        <v>0</v>
      </c>
      <c r="BJ267" s="18" t="s">
        <v>217</v>
      </c>
      <c r="BK267" s="229">
        <f>ROUND(I267*H267,2)</f>
        <v>18000.540000000001</v>
      </c>
      <c r="BL267" s="18" t="s">
        <v>323</v>
      </c>
      <c r="BM267" s="18" t="s">
        <v>1007</v>
      </c>
    </row>
    <row r="268" s="1" customFormat="1">
      <c r="B268" s="40"/>
      <c r="C268" s="41"/>
      <c r="D268" s="230" t="s">
        <v>219</v>
      </c>
      <c r="E268" s="41"/>
      <c r="F268" s="231" t="s">
        <v>1008</v>
      </c>
      <c r="G268" s="41"/>
      <c r="H268" s="41"/>
      <c r="I268" s="145"/>
      <c r="J268" s="41"/>
      <c r="K268" s="41"/>
      <c r="L268" s="45"/>
      <c r="M268" s="286"/>
      <c r="N268" s="287"/>
      <c r="O268" s="287"/>
      <c r="P268" s="287"/>
      <c r="Q268" s="287"/>
      <c r="R268" s="287"/>
      <c r="S268" s="287"/>
      <c r="T268" s="288"/>
      <c r="AT268" s="18" t="s">
        <v>219</v>
      </c>
      <c r="AU268" s="18" t="s">
        <v>87</v>
      </c>
    </row>
    <row r="269" s="1" customFormat="1" ht="6.96" customHeight="1">
      <c r="B269" s="59"/>
      <c r="C269" s="60"/>
      <c r="D269" s="60"/>
      <c r="E269" s="60"/>
      <c r="F269" s="60"/>
      <c r="G269" s="60"/>
      <c r="H269" s="60"/>
      <c r="I269" s="169"/>
      <c r="J269" s="60"/>
      <c r="K269" s="60"/>
      <c r="L269" s="45"/>
    </row>
  </sheetData>
  <sheetProtection sheet="1" autoFilter="0" formatColumns="0" formatRows="0" objects="1" scenarios="1" password="CC35"/>
  <autoFilter ref="C94:K268"/>
  <mergeCells count="12">
    <mergeCell ref="E7:H7"/>
    <mergeCell ref="E9:H9"/>
    <mergeCell ref="E11:H11"/>
    <mergeCell ref="E20:H20"/>
    <mergeCell ref="E29:H29"/>
    <mergeCell ref="E50:H50"/>
    <mergeCell ref="E52:H52"/>
    <mergeCell ref="E54:H54"/>
    <mergeCell ref="E83:H83"/>
    <mergeCell ref="E85:H85"/>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AT2" s="18" t="s">
        <v>104</v>
      </c>
    </row>
    <row r="3" ht="6.96" customHeight="1">
      <c r="B3" s="139"/>
      <c r="C3" s="140"/>
      <c r="D3" s="140"/>
      <c r="E3" s="140"/>
      <c r="F3" s="140"/>
      <c r="G3" s="140"/>
      <c r="H3" s="140"/>
      <c r="I3" s="141"/>
      <c r="J3" s="140"/>
      <c r="K3" s="140"/>
      <c r="L3" s="21"/>
      <c r="AT3" s="18" t="s">
        <v>87</v>
      </c>
    </row>
    <row r="4" ht="24.96" customHeight="1">
      <c r="B4" s="21"/>
      <c r="D4" s="142" t="s">
        <v>124</v>
      </c>
      <c r="L4" s="21"/>
      <c r="M4" s="25" t="s">
        <v>10</v>
      </c>
      <c r="AT4" s="18" t="s">
        <v>40</v>
      </c>
    </row>
    <row r="5" ht="6.96" customHeight="1">
      <c r="B5" s="21"/>
      <c r="L5" s="21"/>
    </row>
    <row r="6" ht="12" customHeight="1">
      <c r="B6" s="21"/>
      <c r="D6" s="143" t="s">
        <v>16</v>
      </c>
      <c r="L6" s="21"/>
    </row>
    <row r="7" ht="16.5" customHeight="1">
      <c r="B7" s="21"/>
      <c r="E7" s="144" t="str">
        <f>'Rekapitulace stavby'!K6</f>
        <v>Oprava kolejí a výhybek v žst. Litvínov</v>
      </c>
      <c r="F7" s="143"/>
      <c r="G7" s="143"/>
      <c r="H7" s="143"/>
      <c r="L7" s="21"/>
    </row>
    <row r="8" ht="12" customHeight="1">
      <c r="B8" s="21"/>
      <c r="D8" s="143" t="s">
        <v>140</v>
      </c>
      <c r="L8" s="21"/>
    </row>
    <row r="9" s="1" customFormat="1" ht="16.5" customHeight="1">
      <c r="B9" s="45"/>
      <c r="E9" s="144" t="s">
        <v>753</v>
      </c>
      <c r="F9" s="1"/>
      <c r="G9" s="1"/>
      <c r="H9" s="1"/>
      <c r="I9" s="145"/>
      <c r="L9" s="45"/>
    </row>
    <row r="10" s="1" customFormat="1" ht="12" customHeight="1">
      <c r="B10" s="45"/>
      <c r="D10" s="143" t="s">
        <v>149</v>
      </c>
      <c r="I10" s="145"/>
      <c r="L10" s="45"/>
    </row>
    <row r="11" s="1" customFormat="1" ht="36.96" customHeight="1">
      <c r="B11" s="45"/>
      <c r="E11" s="146" t="s">
        <v>1009</v>
      </c>
      <c r="F11" s="1"/>
      <c r="G11" s="1"/>
      <c r="H11" s="1"/>
      <c r="I11" s="145"/>
      <c r="L11" s="45"/>
    </row>
    <row r="12" s="1" customFormat="1">
      <c r="B12" s="45"/>
      <c r="I12" s="145"/>
      <c r="L12" s="45"/>
    </row>
    <row r="13" s="1" customFormat="1" ht="12" customHeight="1">
      <c r="B13" s="45"/>
      <c r="D13" s="143" t="s">
        <v>18</v>
      </c>
      <c r="F13" s="18" t="s">
        <v>35</v>
      </c>
      <c r="I13" s="147" t="s">
        <v>20</v>
      </c>
      <c r="J13" s="18" t="s">
        <v>35</v>
      </c>
      <c r="L13" s="45"/>
    </row>
    <row r="14" s="1" customFormat="1" ht="12" customHeight="1">
      <c r="B14" s="45"/>
      <c r="D14" s="143" t="s">
        <v>22</v>
      </c>
      <c r="F14" s="18" t="s">
        <v>23</v>
      </c>
      <c r="I14" s="147" t="s">
        <v>24</v>
      </c>
      <c r="J14" s="148" t="str">
        <f>'Rekapitulace stavby'!AN8</f>
        <v>10. 5. 2019</v>
      </c>
      <c r="L14" s="45"/>
    </row>
    <row r="15" s="1" customFormat="1" ht="10.8" customHeight="1">
      <c r="B15" s="45"/>
      <c r="I15" s="145"/>
      <c r="L15" s="45"/>
    </row>
    <row r="16" s="1" customFormat="1" ht="12" customHeight="1">
      <c r="B16" s="45"/>
      <c r="D16" s="143" t="s">
        <v>30</v>
      </c>
      <c r="I16" s="147" t="s">
        <v>31</v>
      </c>
      <c r="J16" s="18" t="s">
        <v>32</v>
      </c>
      <c r="L16" s="45"/>
    </row>
    <row r="17" s="1" customFormat="1" ht="18" customHeight="1">
      <c r="B17" s="45"/>
      <c r="E17" s="18" t="s">
        <v>33</v>
      </c>
      <c r="I17" s="147" t="s">
        <v>34</v>
      </c>
      <c r="J17" s="18" t="s">
        <v>35</v>
      </c>
      <c r="L17" s="45"/>
    </row>
    <row r="18" s="1" customFormat="1" ht="6.96" customHeight="1">
      <c r="B18" s="45"/>
      <c r="I18" s="145"/>
      <c r="L18" s="45"/>
    </row>
    <row r="19" s="1" customFormat="1" ht="12" customHeight="1">
      <c r="B19" s="45"/>
      <c r="D19" s="143" t="s">
        <v>36</v>
      </c>
      <c r="I19" s="147" t="s">
        <v>31</v>
      </c>
      <c r="J19" s="34" t="str">
        <f>'Rekapitulace stavby'!AN13</f>
        <v>Vyplň údaj</v>
      </c>
      <c r="L19" s="45"/>
    </row>
    <row r="20" s="1" customFormat="1" ht="18" customHeight="1">
      <c r="B20" s="45"/>
      <c r="E20" s="34" t="str">
        <f>'Rekapitulace stavby'!E14</f>
        <v>Vyplň údaj</v>
      </c>
      <c r="F20" s="18"/>
      <c r="G20" s="18"/>
      <c r="H20" s="18"/>
      <c r="I20" s="147" t="s">
        <v>34</v>
      </c>
      <c r="J20" s="34" t="str">
        <f>'Rekapitulace stavby'!AN14</f>
        <v>Vyplň údaj</v>
      </c>
      <c r="L20" s="45"/>
    </row>
    <row r="21" s="1" customFormat="1" ht="6.96" customHeight="1">
      <c r="B21" s="45"/>
      <c r="I21" s="145"/>
      <c r="L21" s="45"/>
    </row>
    <row r="22" s="1" customFormat="1" ht="12" customHeight="1">
      <c r="B22" s="45"/>
      <c r="D22" s="143" t="s">
        <v>38</v>
      </c>
      <c r="I22" s="147" t="s">
        <v>31</v>
      </c>
      <c r="J22" s="18" t="str">
        <f>IF('Rekapitulace stavby'!AN16="","",'Rekapitulace stavby'!AN16)</f>
        <v/>
      </c>
      <c r="L22" s="45"/>
    </row>
    <row r="23" s="1" customFormat="1" ht="18" customHeight="1">
      <c r="B23" s="45"/>
      <c r="E23" s="18" t="str">
        <f>IF('Rekapitulace stavby'!E17="","",'Rekapitulace stavby'!E17)</f>
        <v xml:space="preserve"> </v>
      </c>
      <c r="I23" s="147" t="s">
        <v>34</v>
      </c>
      <c r="J23" s="18" t="str">
        <f>IF('Rekapitulace stavby'!AN17="","",'Rekapitulace stavby'!AN17)</f>
        <v/>
      </c>
      <c r="L23" s="45"/>
    </row>
    <row r="24" s="1" customFormat="1" ht="6.96" customHeight="1">
      <c r="B24" s="45"/>
      <c r="I24" s="145"/>
      <c r="L24" s="45"/>
    </row>
    <row r="25" s="1" customFormat="1" ht="12" customHeight="1">
      <c r="B25" s="45"/>
      <c r="D25" s="143" t="s">
        <v>41</v>
      </c>
      <c r="I25" s="147" t="s">
        <v>31</v>
      </c>
      <c r="J25" s="18" t="s">
        <v>35</v>
      </c>
      <c r="L25" s="45"/>
    </row>
    <row r="26" s="1" customFormat="1" ht="18" customHeight="1">
      <c r="B26" s="45"/>
      <c r="E26" s="18" t="s">
        <v>42</v>
      </c>
      <c r="I26" s="147" t="s">
        <v>34</v>
      </c>
      <c r="J26" s="18" t="s">
        <v>35</v>
      </c>
      <c r="L26" s="45"/>
    </row>
    <row r="27" s="1" customFormat="1" ht="6.96" customHeight="1">
      <c r="B27" s="45"/>
      <c r="I27" s="145"/>
      <c r="L27" s="45"/>
    </row>
    <row r="28" s="1" customFormat="1" ht="12" customHeight="1">
      <c r="B28" s="45"/>
      <c r="D28" s="143" t="s">
        <v>43</v>
      </c>
      <c r="I28" s="145"/>
      <c r="L28" s="45"/>
    </row>
    <row r="29" s="7" customFormat="1" ht="45" customHeight="1">
      <c r="B29" s="149"/>
      <c r="E29" s="150" t="s">
        <v>44</v>
      </c>
      <c r="F29" s="150"/>
      <c r="G29" s="150"/>
      <c r="H29" s="150"/>
      <c r="I29" s="151"/>
      <c r="L29" s="149"/>
    </row>
    <row r="30" s="1" customFormat="1" ht="6.96" customHeight="1">
      <c r="B30" s="45"/>
      <c r="I30" s="145"/>
      <c r="L30" s="45"/>
    </row>
    <row r="31" s="1" customFormat="1" ht="6.96" customHeight="1">
      <c r="B31" s="45"/>
      <c r="D31" s="73"/>
      <c r="E31" s="73"/>
      <c r="F31" s="73"/>
      <c r="G31" s="73"/>
      <c r="H31" s="73"/>
      <c r="I31" s="152"/>
      <c r="J31" s="73"/>
      <c r="K31" s="73"/>
      <c r="L31" s="45"/>
    </row>
    <row r="32" s="1" customFormat="1" ht="25.44" customHeight="1">
      <c r="B32" s="45"/>
      <c r="D32" s="153" t="s">
        <v>45</v>
      </c>
      <c r="I32" s="145"/>
      <c r="J32" s="154">
        <f>ROUND(J95, 2)</f>
        <v>397428.26000000001</v>
      </c>
      <c r="L32" s="45"/>
    </row>
    <row r="33" s="1" customFormat="1" ht="6.96" customHeight="1">
      <c r="B33" s="45"/>
      <c r="D33" s="73"/>
      <c r="E33" s="73"/>
      <c r="F33" s="73"/>
      <c r="G33" s="73"/>
      <c r="H33" s="73"/>
      <c r="I33" s="152"/>
      <c r="J33" s="73"/>
      <c r="K33" s="73"/>
      <c r="L33" s="45"/>
    </row>
    <row r="34" s="1" customFormat="1" ht="14.4" customHeight="1">
      <c r="B34" s="45"/>
      <c r="F34" s="155" t="s">
        <v>47</v>
      </c>
      <c r="I34" s="156" t="s">
        <v>46</v>
      </c>
      <c r="J34" s="155" t="s">
        <v>48</v>
      </c>
      <c r="L34" s="45"/>
    </row>
    <row r="35" hidden="1" s="1" customFormat="1" ht="14.4" customHeight="1">
      <c r="B35" s="45"/>
      <c r="D35" s="143" t="s">
        <v>49</v>
      </c>
      <c r="E35" s="143" t="s">
        <v>50</v>
      </c>
      <c r="F35" s="157">
        <f>ROUND((SUM(BE95:BE248)),  2)</f>
        <v>0</v>
      </c>
      <c r="I35" s="158">
        <v>0.20999999999999999</v>
      </c>
      <c r="J35" s="157">
        <f>ROUND(((SUM(BE95:BE248))*I35),  2)</f>
        <v>0</v>
      </c>
      <c r="L35" s="45"/>
    </row>
    <row r="36" hidden="1" s="1" customFormat="1" ht="14.4" customHeight="1">
      <c r="B36" s="45"/>
      <c r="E36" s="143" t="s">
        <v>51</v>
      </c>
      <c r="F36" s="157">
        <f>ROUND((SUM(BF95:BF248)),  2)</f>
        <v>0</v>
      </c>
      <c r="I36" s="158">
        <v>0.14999999999999999</v>
      </c>
      <c r="J36" s="157">
        <f>ROUND(((SUM(BF95:BF248))*I36),  2)</f>
        <v>0</v>
      </c>
      <c r="L36" s="45"/>
    </row>
    <row r="37" s="1" customFormat="1" ht="14.4" customHeight="1">
      <c r="B37" s="45"/>
      <c r="D37" s="143" t="s">
        <v>49</v>
      </c>
      <c r="E37" s="143" t="s">
        <v>52</v>
      </c>
      <c r="F37" s="157">
        <f>ROUND((SUM(BG95:BG248)),  2)</f>
        <v>397428.26000000001</v>
      </c>
      <c r="I37" s="158">
        <v>0.20999999999999999</v>
      </c>
      <c r="J37" s="157">
        <f>0</f>
        <v>0</v>
      </c>
      <c r="L37" s="45"/>
    </row>
    <row r="38" s="1" customFormat="1" ht="14.4" customHeight="1">
      <c r="B38" s="45"/>
      <c r="E38" s="143" t="s">
        <v>53</v>
      </c>
      <c r="F38" s="157">
        <f>ROUND((SUM(BH95:BH248)),  2)</f>
        <v>0</v>
      </c>
      <c r="I38" s="158">
        <v>0.14999999999999999</v>
      </c>
      <c r="J38" s="157">
        <f>0</f>
        <v>0</v>
      </c>
      <c r="L38" s="45"/>
    </row>
    <row r="39" hidden="1" s="1" customFormat="1" ht="14.4" customHeight="1">
      <c r="B39" s="45"/>
      <c r="E39" s="143" t="s">
        <v>54</v>
      </c>
      <c r="F39" s="157">
        <f>ROUND((SUM(BI95:BI248)),  2)</f>
        <v>0</v>
      </c>
      <c r="I39" s="158">
        <v>0</v>
      </c>
      <c r="J39" s="157">
        <f>0</f>
        <v>0</v>
      </c>
      <c r="L39" s="45"/>
    </row>
    <row r="40" s="1" customFormat="1" ht="6.96" customHeight="1">
      <c r="B40" s="45"/>
      <c r="I40" s="145"/>
      <c r="L40" s="45"/>
    </row>
    <row r="41" s="1" customFormat="1" ht="25.44" customHeight="1">
      <c r="B41" s="45"/>
      <c r="C41" s="159"/>
      <c r="D41" s="160" t="s">
        <v>55</v>
      </c>
      <c r="E41" s="161"/>
      <c r="F41" s="161"/>
      <c r="G41" s="162" t="s">
        <v>56</v>
      </c>
      <c r="H41" s="163" t="s">
        <v>57</v>
      </c>
      <c r="I41" s="164"/>
      <c r="J41" s="165">
        <f>SUM(J32:J39)</f>
        <v>397428.26000000001</v>
      </c>
      <c r="K41" s="166"/>
      <c r="L41" s="45"/>
    </row>
    <row r="42" s="1" customFormat="1" ht="14.4" customHeight="1">
      <c r="B42" s="167"/>
      <c r="C42" s="168"/>
      <c r="D42" s="168"/>
      <c r="E42" s="168"/>
      <c r="F42" s="168"/>
      <c r="G42" s="168"/>
      <c r="H42" s="168"/>
      <c r="I42" s="169"/>
      <c r="J42" s="168"/>
      <c r="K42" s="168"/>
      <c r="L42" s="45"/>
    </row>
    <row r="46" s="1" customFormat="1" ht="6.96" customHeight="1">
      <c r="B46" s="170"/>
      <c r="C46" s="171"/>
      <c r="D46" s="171"/>
      <c r="E46" s="171"/>
      <c r="F46" s="171"/>
      <c r="G46" s="171"/>
      <c r="H46" s="171"/>
      <c r="I46" s="172"/>
      <c r="J46" s="171"/>
      <c r="K46" s="171"/>
      <c r="L46" s="45"/>
    </row>
    <row r="47" s="1" customFormat="1" ht="24.96" customHeight="1">
      <c r="B47" s="40"/>
      <c r="C47" s="24" t="s">
        <v>188</v>
      </c>
      <c r="D47" s="41"/>
      <c r="E47" s="41"/>
      <c r="F47" s="41"/>
      <c r="G47" s="41"/>
      <c r="H47" s="41"/>
      <c r="I47" s="145"/>
      <c r="J47" s="41"/>
      <c r="K47" s="41"/>
      <c r="L47" s="45"/>
    </row>
    <row r="48" s="1" customFormat="1" ht="6.96" customHeight="1">
      <c r="B48" s="40"/>
      <c r="C48" s="41"/>
      <c r="D48" s="41"/>
      <c r="E48" s="41"/>
      <c r="F48" s="41"/>
      <c r="G48" s="41"/>
      <c r="H48" s="41"/>
      <c r="I48" s="145"/>
      <c r="J48" s="41"/>
      <c r="K48" s="41"/>
      <c r="L48" s="45"/>
    </row>
    <row r="49" s="1" customFormat="1" ht="12" customHeight="1">
      <c r="B49" s="40"/>
      <c r="C49" s="33" t="s">
        <v>16</v>
      </c>
      <c r="D49" s="41"/>
      <c r="E49" s="41"/>
      <c r="F49" s="41"/>
      <c r="G49" s="41"/>
      <c r="H49" s="41"/>
      <c r="I49" s="145"/>
      <c r="J49" s="41"/>
      <c r="K49" s="41"/>
      <c r="L49" s="45"/>
    </row>
    <row r="50" s="1" customFormat="1" ht="16.5" customHeight="1">
      <c r="B50" s="40"/>
      <c r="C50" s="41"/>
      <c r="D50" s="41"/>
      <c r="E50" s="173" t="str">
        <f>E7</f>
        <v>Oprava kolejí a výhybek v žst. Litvínov</v>
      </c>
      <c r="F50" s="33"/>
      <c r="G50" s="33"/>
      <c r="H50" s="33"/>
      <c r="I50" s="145"/>
      <c r="J50" s="41"/>
      <c r="K50" s="41"/>
      <c r="L50" s="45"/>
    </row>
    <row r="51" ht="12" customHeight="1">
      <c r="B51" s="22"/>
      <c r="C51" s="33" t="s">
        <v>140</v>
      </c>
      <c r="D51" s="23"/>
      <c r="E51" s="23"/>
      <c r="F51" s="23"/>
      <c r="G51" s="23"/>
      <c r="H51" s="23"/>
      <c r="I51" s="137"/>
      <c r="J51" s="23"/>
      <c r="K51" s="23"/>
      <c r="L51" s="21"/>
    </row>
    <row r="52" s="1" customFormat="1" ht="16.5" customHeight="1">
      <c r="B52" s="40"/>
      <c r="C52" s="41"/>
      <c r="D52" s="41"/>
      <c r="E52" s="173" t="s">
        <v>753</v>
      </c>
      <c r="F52" s="41"/>
      <c r="G52" s="41"/>
      <c r="H52" s="41"/>
      <c r="I52" s="145"/>
      <c r="J52" s="41"/>
      <c r="K52" s="41"/>
      <c r="L52" s="45"/>
    </row>
    <row r="53" s="1" customFormat="1" ht="12" customHeight="1">
      <c r="B53" s="40"/>
      <c r="C53" s="33" t="s">
        <v>149</v>
      </c>
      <c r="D53" s="41"/>
      <c r="E53" s="41"/>
      <c r="F53" s="41"/>
      <c r="G53" s="41"/>
      <c r="H53" s="41"/>
      <c r="I53" s="145"/>
      <c r="J53" s="41"/>
      <c r="K53" s="41"/>
      <c r="L53" s="45"/>
    </row>
    <row r="54" s="1" customFormat="1" ht="16.5" customHeight="1">
      <c r="B54" s="40"/>
      <c r="C54" s="41"/>
      <c r="D54" s="41"/>
      <c r="E54" s="66" t="str">
        <f>E11</f>
        <v>Č22 - ZRN - km 55,652</v>
      </c>
      <c r="F54" s="41"/>
      <c r="G54" s="41"/>
      <c r="H54" s="41"/>
      <c r="I54" s="145"/>
      <c r="J54" s="41"/>
      <c r="K54" s="41"/>
      <c r="L54" s="45"/>
    </row>
    <row r="55" s="1" customFormat="1" ht="6.96" customHeight="1">
      <c r="B55" s="40"/>
      <c r="C55" s="41"/>
      <c r="D55" s="41"/>
      <c r="E55" s="41"/>
      <c r="F55" s="41"/>
      <c r="G55" s="41"/>
      <c r="H55" s="41"/>
      <c r="I55" s="145"/>
      <c r="J55" s="41"/>
      <c r="K55" s="41"/>
      <c r="L55" s="45"/>
    </row>
    <row r="56" s="1" customFormat="1" ht="12" customHeight="1">
      <c r="B56" s="40"/>
      <c r="C56" s="33" t="s">
        <v>22</v>
      </c>
      <c r="D56" s="41"/>
      <c r="E56" s="41"/>
      <c r="F56" s="28" t="str">
        <f>F14</f>
        <v>žst. Litvínov</v>
      </c>
      <c r="G56" s="41"/>
      <c r="H56" s="41"/>
      <c r="I56" s="147" t="s">
        <v>24</v>
      </c>
      <c r="J56" s="69" t="str">
        <f>IF(J14="","",J14)</f>
        <v>10. 5. 2019</v>
      </c>
      <c r="K56" s="41"/>
      <c r="L56" s="45"/>
    </row>
    <row r="57" s="1" customFormat="1" ht="6.96" customHeight="1">
      <c r="B57" s="40"/>
      <c r="C57" s="41"/>
      <c r="D57" s="41"/>
      <c r="E57" s="41"/>
      <c r="F57" s="41"/>
      <c r="G57" s="41"/>
      <c r="H57" s="41"/>
      <c r="I57" s="145"/>
      <c r="J57" s="41"/>
      <c r="K57" s="41"/>
      <c r="L57" s="45"/>
    </row>
    <row r="58" s="1" customFormat="1" ht="13.65" customHeight="1">
      <c r="B58" s="40"/>
      <c r="C58" s="33" t="s">
        <v>30</v>
      </c>
      <c r="D58" s="41"/>
      <c r="E58" s="41"/>
      <c r="F58" s="28" t="str">
        <f>E17</f>
        <v>SŽDC s.o., OŘ UNL, ST Most</v>
      </c>
      <c r="G58" s="41"/>
      <c r="H58" s="41"/>
      <c r="I58" s="147" t="s">
        <v>38</v>
      </c>
      <c r="J58" s="38" t="str">
        <f>E23</f>
        <v xml:space="preserve"> </v>
      </c>
      <c r="K58" s="41"/>
      <c r="L58" s="45"/>
    </row>
    <row r="59" s="1" customFormat="1" ht="38.55" customHeight="1">
      <c r="B59" s="40"/>
      <c r="C59" s="33" t="s">
        <v>36</v>
      </c>
      <c r="D59" s="41"/>
      <c r="E59" s="41"/>
      <c r="F59" s="28" t="str">
        <f>IF(E20="","",E20)</f>
        <v>Vyplň údaj</v>
      </c>
      <c r="G59" s="41"/>
      <c r="H59" s="41"/>
      <c r="I59" s="147" t="s">
        <v>41</v>
      </c>
      <c r="J59" s="38" t="str">
        <f>E26</f>
        <v>Ing. Horák Jiří, horak@szdc.cz, +420 602155923</v>
      </c>
      <c r="K59" s="41"/>
      <c r="L59" s="45"/>
    </row>
    <row r="60" s="1" customFormat="1" ht="10.32" customHeight="1">
      <c r="B60" s="40"/>
      <c r="C60" s="41"/>
      <c r="D60" s="41"/>
      <c r="E60" s="41"/>
      <c r="F60" s="41"/>
      <c r="G60" s="41"/>
      <c r="H60" s="41"/>
      <c r="I60" s="145"/>
      <c r="J60" s="41"/>
      <c r="K60" s="41"/>
      <c r="L60" s="45"/>
    </row>
    <row r="61" s="1" customFormat="1" ht="29.28" customHeight="1">
      <c r="B61" s="40"/>
      <c r="C61" s="174" t="s">
        <v>189</v>
      </c>
      <c r="D61" s="175"/>
      <c r="E61" s="175"/>
      <c r="F61" s="175"/>
      <c r="G61" s="175"/>
      <c r="H61" s="175"/>
      <c r="I61" s="176"/>
      <c r="J61" s="177" t="s">
        <v>190</v>
      </c>
      <c r="K61" s="175"/>
      <c r="L61" s="45"/>
    </row>
    <row r="62" s="1" customFormat="1" ht="10.32" customHeight="1">
      <c r="B62" s="40"/>
      <c r="C62" s="41"/>
      <c r="D62" s="41"/>
      <c r="E62" s="41"/>
      <c r="F62" s="41"/>
      <c r="G62" s="41"/>
      <c r="H62" s="41"/>
      <c r="I62" s="145"/>
      <c r="J62" s="41"/>
      <c r="K62" s="41"/>
      <c r="L62" s="45"/>
    </row>
    <row r="63" s="1" customFormat="1" ht="22.8" customHeight="1">
      <c r="B63" s="40"/>
      <c r="C63" s="178" t="s">
        <v>77</v>
      </c>
      <c r="D63" s="41"/>
      <c r="E63" s="41"/>
      <c r="F63" s="41"/>
      <c r="G63" s="41"/>
      <c r="H63" s="41"/>
      <c r="I63" s="145"/>
      <c r="J63" s="99">
        <f>J95</f>
        <v>397428.26000000001</v>
      </c>
      <c r="K63" s="41"/>
      <c r="L63" s="45"/>
      <c r="AU63" s="18" t="s">
        <v>191</v>
      </c>
    </row>
    <row r="64" s="8" customFormat="1" ht="24.96" customHeight="1">
      <c r="B64" s="179"/>
      <c r="C64" s="180"/>
      <c r="D64" s="181" t="s">
        <v>192</v>
      </c>
      <c r="E64" s="182"/>
      <c r="F64" s="182"/>
      <c r="G64" s="182"/>
      <c r="H64" s="182"/>
      <c r="I64" s="183"/>
      <c r="J64" s="184">
        <f>J96</f>
        <v>303434.09999999998</v>
      </c>
      <c r="K64" s="180"/>
      <c r="L64" s="185"/>
    </row>
    <row r="65" s="9" customFormat="1" ht="19.92" customHeight="1">
      <c r="B65" s="186"/>
      <c r="C65" s="123"/>
      <c r="D65" s="187" t="s">
        <v>755</v>
      </c>
      <c r="E65" s="188"/>
      <c r="F65" s="188"/>
      <c r="G65" s="188"/>
      <c r="H65" s="188"/>
      <c r="I65" s="189"/>
      <c r="J65" s="190">
        <f>J97</f>
        <v>82470.949999999997</v>
      </c>
      <c r="K65" s="123"/>
      <c r="L65" s="191"/>
    </row>
    <row r="66" s="9" customFormat="1" ht="19.92" customHeight="1">
      <c r="B66" s="186"/>
      <c r="C66" s="123"/>
      <c r="D66" s="187" t="s">
        <v>756</v>
      </c>
      <c r="E66" s="188"/>
      <c r="F66" s="188"/>
      <c r="G66" s="188"/>
      <c r="H66" s="188"/>
      <c r="I66" s="189"/>
      <c r="J66" s="190">
        <f>J154</f>
        <v>31118.23</v>
      </c>
      <c r="K66" s="123"/>
      <c r="L66" s="191"/>
    </row>
    <row r="67" s="9" customFormat="1" ht="19.92" customHeight="1">
      <c r="B67" s="186"/>
      <c r="C67" s="123"/>
      <c r="D67" s="187" t="s">
        <v>757</v>
      </c>
      <c r="E67" s="188"/>
      <c r="F67" s="188"/>
      <c r="G67" s="188"/>
      <c r="H67" s="188"/>
      <c r="I67" s="189"/>
      <c r="J67" s="190">
        <f>J167</f>
        <v>2673.3000000000002</v>
      </c>
      <c r="K67" s="123"/>
      <c r="L67" s="191"/>
    </row>
    <row r="68" s="9" customFormat="1" ht="19.92" customHeight="1">
      <c r="B68" s="186"/>
      <c r="C68" s="123"/>
      <c r="D68" s="187" t="s">
        <v>758</v>
      </c>
      <c r="E68" s="188"/>
      <c r="F68" s="188"/>
      <c r="G68" s="188"/>
      <c r="H68" s="188"/>
      <c r="I68" s="189"/>
      <c r="J68" s="190">
        <f>J172</f>
        <v>110888.53999999999</v>
      </c>
      <c r="K68" s="123"/>
      <c r="L68" s="191"/>
    </row>
    <row r="69" s="9" customFormat="1" ht="19.92" customHeight="1">
      <c r="B69" s="186"/>
      <c r="C69" s="123"/>
      <c r="D69" s="187" t="s">
        <v>759</v>
      </c>
      <c r="E69" s="188"/>
      <c r="F69" s="188"/>
      <c r="G69" s="188"/>
      <c r="H69" s="188"/>
      <c r="I69" s="189"/>
      <c r="J69" s="190">
        <f>J193</f>
        <v>42228.169999999998</v>
      </c>
      <c r="K69" s="123"/>
      <c r="L69" s="191"/>
    </row>
    <row r="70" s="9" customFormat="1" ht="19.92" customHeight="1">
      <c r="B70" s="186"/>
      <c r="C70" s="123"/>
      <c r="D70" s="187" t="s">
        <v>760</v>
      </c>
      <c r="E70" s="188"/>
      <c r="F70" s="188"/>
      <c r="G70" s="188"/>
      <c r="H70" s="188"/>
      <c r="I70" s="189"/>
      <c r="J70" s="190">
        <f>J220</f>
        <v>2950.5600000000004</v>
      </c>
      <c r="K70" s="123"/>
      <c r="L70" s="191"/>
    </row>
    <row r="71" s="9" customFormat="1" ht="19.92" customHeight="1">
      <c r="B71" s="186"/>
      <c r="C71" s="123"/>
      <c r="D71" s="187" t="s">
        <v>761</v>
      </c>
      <c r="E71" s="188"/>
      <c r="F71" s="188"/>
      <c r="G71" s="188"/>
      <c r="H71" s="188"/>
      <c r="I71" s="189"/>
      <c r="J71" s="190">
        <f>J232</f>
        <v>31104.349999999999</v>
      </c>
      <c r="K71" s="123"/>
      <c r="L71" s="191"/>
    </row>
    <row r="72" s="8" customFormat="1" ht="24.96" customHeight="1">
      <c r="B72" s="179"/>
      <c r="C72" s="180"/>
      <c r="D72" s="181" t="s">
        <v>762</v>
      </c>
      <c r="E72" s="182"/>
      <c r="F72" s="182"/>
      <c r="G72" s="182"/>
      <c r="H72" s="182"/>
      <c r="I72" s="183"/>
      <c r="J72" s="184">
        <f>J236</f>
        <v>93994.160000000003</v>
      </c>
      <c r="K72" s="180"/>
      <c r="L72" s="185"/>
    </row>
    <row r="73" s="9" customFormat="1" ht="19.92" customHeight="1">
      <c r="B73" s="186"/>
      <c r="C73" s="123"/>
      <c r="D73" s="187" t="s">
        <v>763</v>
      </c>
      <c r="E73" s="188"/>
      <c r="F73" s="188"/>
      <c r="G73" s="188"/>
      <c r="H73" s="188"/>
      <c r="I73" s="189"/>
      <c r="J73" s="190">
        <f>J237</f>
        <v>93994.160000000003</v>
      </c>
      <c r="K73" s="123"/>
      <c r="L73" s="191"/>
    </row>
    <row r="74" s="1" customFormat="1" ht="21.84" customHeight="1">
      <c r="B74" s="40"/>
      <c r="C74" s="41"/>
      <c r="D74" s="41"/>
      <c r="E74" s="41"/>
      <c r="F74" s="41"/>
      <c r="G74" s="41"/>
      <c r="H74" s="41"/>
      <c r="I74" s="145"/>
      <c r="J74" s="41"/>
      <c r="K74" s="41"/>
      <c r="L74" s="45"/>
    </row>
    <row r="75" s="1" customFormat="1" ht="6.96" customHeight="1">
      <c r="B75" s="59"/>
      <c r="C75" s="60"/>
      <c r="D75" s="60"/>
      <c r="E75" s="60"/>
      <c r="F75" s="60"/>
      <c r="G75" s="60"/>
      <c r="H75" s="60"/>
      <c r="I75" s="169"/>
      <c r="J75" s="60"/>
      <c r="K75" s="60"/>
      <c r="L75" s="45"/>
    </row>
    <row r="79" s="1" customFormat="1" ht="6.96" customHeight="1">
      <c r="B79" s="61"/>
      <c r="C79" s="62"/>
      <c r="D79" s="62"/>
      <c r="E79" s="62"/>
      <c r="F79" s="62"/>
      <c r="G79" s="62"/>
      <c r="H79" s="62"/>
      <c r="I79" s="172"/>
      <c r="J79" s="62"/>
      <c r="K79" s="62"/>
      <c r="L79" s="45"/>
    </row>
    <row r="80" s="1" customFormat="1" ht="24.96" customHeight="1">
      <c r="B80" s="40"/>
      <c r="C80" s="24" t="s">
        <v>195</v>
      </c>
      <c r="D80" s="41"/>
      <c r="E80" s="41"/>
      <c r="F80" s="41"/>
      <c r="G80" s="41"/>
      <c r="H80" s="41"/>
      <c r="I80" s="145"/>
      <c r="J80" s="41"/>
      <c r="K80" s="41"/>
      <c r="L80" s="45"/>
    </row>
    <row r="81" s="1" customFormat="1" ht="6.96" customHeight="1">
      <c r="B81" s="40"/>
      <c r="C81" s="41"/>
      <c r="D81" s="41"/>
      <c r="E81" s="41"/>
      <c r="F81" s="41"/>
      <c r="G81" s="41"/>
      <c r="H81" s="41"/>
      <c r="I81" s="145"/>
      <c r="J81" s="41"/>
      <c r="K81" s="41"/>
      <c r="L81" s="45"/>
    </row>
    <row r="82" s="1" customFormat="1" ht="12" customHeight="1">
      <c r="B82" s="40"/>
      <c r="C82" s="33" t="s">
        <v>16</v>
      </c>
      <c r="D82" s="41"/>
      <c r="E82" s="41"/>
      <c r="F82" s="41"/>
      <c r="G82" s="41"/>
      <c r="H82" s="41"/>
      <c r="I82" s="145"/>
      <c r="J82" s="41"/>
      <c r="K82" s="41"/>
      <c r="L82" s="45"/>
    </row>
    <row r="83" s="1" customFormat="1" ht="16.5" customHeight="1">
      <c r="B83" s="40"/>
      <c r="C83" s="41"/>
      <c r="D83" s="41"/>
      <c r="E83" s="173" t="str">
        <f>E7</f>
        <v>Oprava kolejí a výhybek v žst. Litvínov</v>
      </c>
      <c r="F83" s="33"/>
      <c r="G83" s="33"/>
      <c r="H83" s="33"/>
      <c r="I83" s="145"/>
      <c r="J83" s="41"/>
      <c r="K83" s="41"/>
      <c r="L83" s="45"/>
    </row>
    <row r="84" ht="12" customHeight="1">
      <c r="B84" s="22"/>
      <c r="C84" s="33" t="s">
        <v>140</v>
      </c>
      <c r="D84" s="23"/>
      <c r="E84" s="23"/>
      <c r="F84" s="23"/>
      <c r="G84" s="23"/>
      <c r="H84" s="23"/>
      <c r="I84" s="137"/>
      <c r="J84" s="23"/>
      <c r="K84" s="23"/>
      <c r="L84" s="21"/>
    </row>
    <row r="85" s="1" customFormat="1" ht="16.5" customHeight="1">
      <c r="B85" s="40"/>
      <c r="C85" s="41"/>
      <c r="D85" s="41"/>
      <c r="E85" s="173" t="s">
        <v>753</v>
      </c>
      <c r="F85" s="41"/>
      <c r="G85" s="41"/>
      <c r="H85" s="41"/>
      <c r="I85" s="145"/>
      <c r="J85" s="41"/>
      <c r="K85" s="41"/>
      <c r="L85" s="45"/>
    </row>
    <row r="86" s="1" customFormat="1" ht="12" customHeight="1">
      <c r="B86" s="40"/>
      <c r="C86" s="33" t="s">
        <v>149</v>
      </c>
      <c r="D86" s="41"/>
      <c r="E86" s="41"/>
      <c r="F86" s="41"/>
      <c r="G86" s="41"/>
      <c r="H86" s="41"/>
      <c r="I86" s="145"/>
      <c r="J86" s="41"/>
      <c r="K86" s="41"/>
      <c r="L86" s="45"/>
    </row>
    <row r="87" s="1" customFormat="1" ht="16.5" customHeight="1">
      <c r="B87" s="40"/>
      <c r="C87" s="41"/>
      <c r="D87" s="41"/>
      <c r="E87" s="66" t="str">
        <f>E11</f>
        <v>Č22 - ZRN - km 55,652</v>
      </c>
      <c r="F87" s="41"/>
      <c r="G87" s="41"/>
      <c r="H87" s="41"/>
      <c r="I87" s="145"/>
      <c r="J87" s="41"/>
      <c r="K87" s="41"/>
      <c r="L87" s="45"/>
    </row>
    <row r="88" s="1" customFormat="1" ht="6.96" customHeight="1">
      <c r="B88" s="40"/>
      <c r="C88" s="41"/>
      <c r="D88" s="41"/>
      <c r="E88" s="41"/>
      <c r="F88" s="41"/>
      <c r="G88" s="41"/>
      <c r="H88" s="41"/>
      <c r="I88" s="145"/>
      <c r="J88" s="41"/>
      <c r="K88" s="41"/>
      <c r="L88" s="45"/>
    </row>
    <row r="89" s="1" customFormat="1" ht="12" customHeight="1">
      <c r="B89" s="40"/>
      <c r="C89" s="33" t="s">
        <v>22</v>
      </c>
      <c r="D89" s="41"/>
      <c r="E89" s="41"/>
      <c r="F89" s="28" t="str">
        <f>F14</f>
        <v>žst. Litvínov</v>
      </c>
      <c r="G89" s="41"/>
      <c r="H89" s="41"/>
      <c r="I89" s="147" t="s">
        <v>24</v>
      </c>
      <c r="J89" s="69" t="str">
        <f>IF(J14="","",J14)</f>
        <v>10. 5. 2019</v>
      </c>
      <c r="K89" s="41"/>
      <c r="L89" s="45"/>
    </row>
    <row r="90" s="1" customFormat="1" ht="6.96" customHeight="1">
      <c r="B90" s="40"/>
      <c r="C90" s="41"/>
      <c r="D90" s="41"/>
      <c r="E90" s="41"/>
      <c r="F90" s="41"/>
      <c r="G90" s="41"/>
      <c r="H90" s="41"/>
      <c r="I90" s="145"/>
      <c r="J90" s="41"/>
      <c r="K90" s="41"/>
      <c r="L90" s="45"/>
    </row>
    <row r="91" s="1" customFormat="1" ht="13.65" customHeight="1">
      <c r="B91" s="40"/>
      <c r="C91" s="33" t="s">
        <v>30</v>
      </c>
      <c r="D91" s="41"/>
      <c r="E91" s="41"/>
      <c r="F91" s="28" t="str">
        <f>E17</f>
        <v>SŽDC s.o., OŘ UNL, ST Most</v>
      </c>
      <c r="G91" s="41"/>
      <c r="H91" s="41"/>
      <c r="I91" s="147" t="s">
        <v>38</v>
      </c>
      <c r="J91" s="38" t="str">
        <f>E23</f>
        <v xml:space="preserve"> </v>
      </c>
      <c r="K91" s="41"/>
      <c r="L91" s="45"/>
    </row>
    <row r="92" s="1" customFormat="1" ht="38.55" customHeight="1">
      <c r="B92" s="40"/>
      <c r="C92" s="33" t="s">
        <v>36</v>
      </c>
      <c r="D92" s="41"/>
      <c r="E92" s="41"/>
      <c r="F92" s="28" t="str">
        <f>IF(E20="","",E20)</f>
        <v>Vyplň údaj</v>
      </c>
      <c r="G92" s="41"/>
      <c r="H92" s="41"/>
      <c r="I92" s="147" t="s">
        <v>41</v>
      </c>
      <c r="J92" s="38" t="str">
        <f>E26</f>
        <v>Ing. Horák Jiří, horak@szdc.cz, +420 602155923</v>
      </c>
      <c r="K92" s="41"/>
      <c r="L92" s="45"/>
    </row>
    <row r="93" s="1" customFormat="1" ht="10.32" customHeight="1">
      <c r="B93" s="40"/>
      <c r="C93" s="41"/>
      <c r="D93" s="41"/>
      <c r="E93" s="41"/>
      <c r="F93" s="41"/>
      <c r="G93" s="41"/>
      <c r="H93" s="41"/>
      <c r="I93" s="145"/>
      <c r="J93" s="41"/>
      <c r="K93" s="41"/>
      <c r="L93" s="45"/>
    </row>
    <row r="94" s="10" customFormat="1" ht="29.28" customHeight="1">
      <c r="B94" s="192"/>
      <c r="C94" s="193" t="s">
        <v>196</v>
      </c>
      <c r="D94" s="194" t="s">
        <v>64</v>
      </c>
      <c r="E94" s="194" t="s">
        <v>60</v>
      </c>
      <c r="F94" s="194" t="s">
        <v>61</v>
      </c>
      <c r="G94" s="194" t="s">
        <v>197</v>
      </c>
      <c r="H94" s="194" t="s">
        <v>198</v>
      </c>
      <c r="I94" s="195" t="s">
        <v>199</v>
      </c>
      <c r="J94" s="194" t="s">
        <v>190</v>
      </c>
      <c r="K94" s="196" t="s">
        <v>200</v>
      </c>
      <c r="L94" s="197"/>
      <c r="M94" s="89" t="s">
        <v>35</v>
      </c>
      <c r="N94" s="90" t="s">
        <v>49</v>
      </c>
      <c r="O94" s="90" t="s">
        <v>201</v>
      </c>
      <c r="P94" s="90" t="s">
        <v>202</v>
      </c>
      <c r="Q94" s="90" t="s">
        <v>203</v>
      </c>
      <c r="R94" s="90" t="s">
        <v>204</v>
      </c>
      <c r="S94" s="90" t="s">
        <v>205</v>
      </c>
      <c r="T94" s="91" t="s">
        <v>206</v>
      </c>
    </row>
    <row r="95" s="1" customFormat="1" ht="22.8" customHeight="1">
      <c r="B95" s="40"/>
      <c r="C95" s="96" t="s">
        <v>207</v>
      </c>
      <c r="D95" s="41"/>
      <c r="E95" s="41"/>
      <c r="F95" s="41"/>
      <c r="G95" s="41"/>
      <c r="H95" s="41"/>
      <c r="I95" s="145"/>
      <c r="J95" s="198">
        <f>BK95</f>
        <v>397428.26000000001</v>
      </c>
      <c r="K95" s="41"/>
      <c r="L95" s="45"/>
      <c r="M95" s="92"/>
      <c r="N95" s="93"/>
      <c r="O95" s="93"/>
      <c r="P95" s="199">
        <f>P96+P236</f>
        <v>0</v>
      </c>
      <c r="Q95" s="93"/>
      <c r="R95" s="199">
        <f>R96+R236</f>
        <v>84.752845035000007</v>
      </c>
      <c r="S95" s="93"/>
      <c r="T95" s="200">
        <f>T96+T236</f>
        <v>1.6872</v>
      </c>
      <c r="AT95" s="18" t="s">
        <v>78</v>
      </c>
      <c r="AU95" s="18" t="s">
        <v>191</v>
      </c>
      <c r="BK95" s="201">
        <f>BK96+BK236</f>
        <v>397428.26000000001</v>
      </c>
    </row>
    <row r="96" s="11" customFormat="1" ht="25.92" customHeight="1">
      <c r="B96" s="202"/>
      <c r="C96" s="203"/>
      <c r="D96" s="204" t="s">
        <v>78</v>
      </c>
      <c r="E96" s="205" t="s">
        <v>208</v>
      </c>
      <c r="F96" s="205" t="s">
        <v>209</v>
      </c>
      <c r="G96" s="203"/>
      <c r="H96" s="203"/>
      <c r="I96" s="206"/>
      <c r="J96" s="207">
        <f>BK96</f>
        <v>303434.09999999998</v>
      </c>
      <c r="K96" s="203"/>
      <c r="L96" s="208"/>
      <c r="M96" s="209"/>
      <c r="N96" s="210"/>
      <c r="O96" s="210"/>
      <c r="P96" s="211">
        <f>P97+P154+P167+P172+P193+P220+P232</f>
        <v>0</v>
      </c>
      <c r="Q96" s="210"/>
      <c r="R96" s="211">
        <f>R97+R154+R167+R172+R193+R220+R232</f>
        <v>84.752845035000007</v>
      </c>
      <c r="S96" s="210"/>
      <c r="T96" s="212">
        <f>T97+T154+T167+T172+T193+T220+T232</f>
        <v>1.6872</v>
      </c>
      <c r="AR96" s="213" t="s">
        <v>85</v>
      </c>
      <c r="AT96" s="214" t="s">
        <v>78</v>
      </c>
      <c r="AU96" s="214" t="s">
        <v>79</v>
      </c>
      <c r="AY96" s="213" t="s">
        <v>210</v>
      </c>
      <c r="BK96" s="215">
        <f>BK97+BK154+BK167+BK172+BK193+BK220+BK232</f>
        <v>303434.09999999998</v>
      </c>
    </row>
    <row r="97" s="11" customFormat="1" ht="22.8" customHeight="1">
      <c r="B97" s="202"/>
      <c r="C97" s="203"/>
      <c r="D97" s="204" t="s">
        <v>78</v>
      </c>
      <c r="E97" s="216" t="s">
        <v>85</v>
      </c>
      <c r="F97" s="216" t="s">
        <v>764</v>
      </c>
      <c r="G97" s="203"/>
      <c r="H97" s="203"/>
      <c r="I97" s="206"/>
      <c r="J97" s="217">
        <f>BK97</f>
        <v>82470.949999999997</v>
      </c>
      <c r="K97" s="203"/>
      <c r="L97" s="208"/>
      <c r="M97" s="209"/>
      <c r="N97" s="210"/>
      <c r="O97" s="210"/>
      <c r="P97" s="211">
        <f>SUM(P98:P153)</f>
        <v>0</v>
      </c>
      <c r="Q97" s="210"/>
      <c r="R97" s="211">
        <f>SUM(R98:R153)</f>
        <v>37.509886000000009</v>
      </c>
      <c r="S97" s="210"/>
      <c r="T97" s="212">
        <f>SUM(T98:T153)</f>
        <v>0</v>
      </c>
      <c r="AR97" s="213" t="s">
        <v>85</v>
      </c>
      <c r="AT97" s="214" t="s">
        <v>78</v>
      </c>
      <c r="AU97" s="214" t="s">
        <v>85</v>
      </c>
      <c r="AY97" s="213" t="s">
        <v>210</v>
      </c>
      <c r="BK97" s="215">
        <f>SUM(BK98:BK153)</f>
        <v>82470.949999999997</v>
      </c>
    </row>
    <row r="98" s="1" customFormat="1" ht="22.5" customHeight="1">
      <c r="B98" s="40"/>
      <c r="C98" s="218" t="s">
        <v>85</v>
      </c>
      <c r="D98" s="218" t="s">
        <v>213</v>
      </c>
      <c r="E98" s="219" t="s">
        <v>765</v>
      </c>
      <c r="F98" s="220" t="s">
        <v>766</v>
      </c>
      <c r="G98" s="221" t="s">
        <v>131</v>
      </c>
      <c r="H98" s="222">
        <v>60</v>
      </c>
      <c r="I98" s="223">
        <v>61</v>
      </c>
      <c r="J98" s="224">
        <f>ROUND(I98*H98,2)</f>
        <v>3660</v>
      </c>
      <c r="K98" s="220" t="s">
        <v>767</v>
      </c>
      <c r="L98" s="45"/>
      <c r="M98" s="225" t="s">
        <v>35</v>
      </c>
      <c r="N98" s="226" t="s">
        <v>52</v>
      </c>
      <c r="O98" s="81"/>
      <c r="P98" s="227">
        <f>O98*H98</f>
        <v>0</v>
      </c>
      <c r="Q98" s="227">
        <v>0</v>
      </c>
      <c r="R98" s="227">
        <f>Q98*H98</f>
        <v>0</v>
      </c>
      <c r="S98" s="227">
        <v>0</v>
      </c>
      <c r="T98" s="228">
        <f>S98*H98</f>
        <v>0</v>
      </c>
      <c r="AR98" s="18" t="s">
        <v>217</v>
      </c>
      <c r="AT98" s="18" t="s">
        <v>213</v>
      </c>
      <c r="AU98" s="18" t="s">
        <v>87</v>
      </c>
      <c r="AY98" s="18" t="s">
        <v>210</v>
      </c>
      <c r="BE98" s="229">
        <f>IF(N98="základní",J98,0)</f>
        <v>0</v>
      </c>
      <c r="BF98" s="229">
        <f>IF(N98="snížená",J98,0)</f>
        <v>0</v>
      </c>
      <c r="BG98" s="229">
        <f>IF(N98="zákl. přenesená",J98,0)</f>
        <v>3660</v>
      </c>
      <c r="BH98" s="229">
        <f>IF(N98="sníž. přenesená",J98,0)</f>
        <v>0</v>
      </c>
      <c r="BI98" s="229">
        <f>IF(N98="nulová",J98,0)</f>
        <v>0</v>
      </c>
      <c r="BJ98" s="18" t="s">
        <v>217</v>
      </c>
      <c r="BK98" s="229">
        <f>ROUND(I98*H98,2)</f>
        <v>3660</v>
      </c>
      <c r="BL98" s="18" t="s">
        <v>217</v>
      </c>
      <c r="BM98" s="18" t="s">
        <v>1010</v>
      </c>
    </row>
    <row r="99" s="1" customFormat="1">
      <c r="B99" s="40"/>
      <c r="C99" s="41"/>
      <c r="D99" s="230" t="s">
        <v>219</v>
      </c>
      <c r="E99" s="41"/>
      <c r="F99" s="231" t="s">
        <v>769</v>
      </c>
      <c r="G99" s="41"/>
      <c r="H99" s="41"/>
      <c r="I99" s="145"/>
      <c r="J99" s="41"/>
      <c r="K99" s="41"/>
      <c r="L99" s="45"/>
      <c r="M99" s="232"/>
      <c r="N99" s="81"/>
      <c r="O99" s="81"/>
      <c r="P99" s="81"/>
      <c r="Q99" s="81"/>
      <c r="R99" s="81"/>
      <c r="S99" s="81"/>
      <c r="T99" s="82"/>
      <c r="AT99" s="18" t="s">
        <v>219</v>
      </c>
      <c r="AU99" s="18" t="s">
        <v>87</v>
      </c>
    </row>
    <row r="100" s="14" customFormat="1">
      <c r="B100" s="255"/>
      <c r="C100" s="256"/>
      <c r="D100" s="230" t="s">
        <v>221</v>
      </c>
      <c r="E100" s="257" t="s">
        <v>35</v>
      </c>
      <c r="F100" s="258" t="s">
        <v>770</v>
      </c>
      <c r="G100" s="256"/>
      <c r="H100" s="257" t="s">
        <v>35</v>
      </c>
      <c r="I100" s="259"/>
      <c r="J100" s="256"/>
      <c r="K100" s="256"/>
      <c r="L100" s="260"/>
      <c r="M100" s="261"/>
      <c r="N100" s="262"/>
      <c r="O100" s="262"/>
      <c r="P100" s="262"/>
      <c r="Q100" s="262"/>
      <c r="R100" s="262"/>
      <c r="S100" s="262"/>
      <c r="T100" s="263"/>
      <c r="AT100" s="264" t="s">
        <v>221</v>
      </c>
      <c r="AU100" s="264" t="s">
        <v>87</v>
      </c>
      <c r="AV100" s="14" t="s">
        <v>85</v>
      </c>
      <c r="AW100" s="14" t="s">
        <v>40</v>
      </c>
      <c r="AX100" s="14" t="s">
        <v>79</v>
      </c>
      <c r="AY100" s="264" t="s">
        <v>210</v>
      </c>
    </row>
    <row r="101" s="12" customFormat="1">
      <c r="B101" s="233"/>
      <c r="C101" s="234"/>
      <c r="D101" s="230" t="s">
        <v>221</v>
      </c>
      <c r="E101" s="235" t="s">
        <v>35</v>
      </c>
      <c r="F101" s="236" t="s">
        <v>771</v>
      </c>
      <c r="G101" s="234"/>
      <c r="H101" s="237">
        <v>60</v>
      </c>
      <c r="I101" s="238"/>
      <c r="J101" s="234"/>
      <c r="K101" s="234"/>
      <c r="L101" s="239"/>
      <c r="M101" s="240"/>
      <c r="N101" s="241"/>
      <c r="O101" s="241"/>
      <c r="P101" s="241"/>
      <c r="Q101" s="241"/>
      <c r="R101" s="241"/>
      <c r="S101" s="241"/>
      <c r="T101" s="242"/>
      <c r="AT101" s="243" t="s">
        <v>221</v>
      </c>
      <c r="AU101" s="243" t="s">
        <v>87</v>
      </c>
      <c r="AV101" s="12" t="s">
        <v>87</v>
      </c>
      <c r="AW101" s="12" t="s">
        <v>40</v>
      </c>
      <c r="AX101" s="12" t="s">
        <v>85</v>
      </c>
      <c r="AY101" s="243" t="s">
        <v>210</v>
      </c>
    </row>
    <row r="102" s="1" customFormat="1" ht="16.5" customHeight="1">
      <c r="B102" s="40"/>
      <c r="C102" s="218" t="s">
        <v>87</v>
      </c>
      <c r="D102" s="218" t="s">
        <v>213</v>
      </c>
      <c r="E102" s="219" t="s">
        <v>774</v>
      </c>
      <c r="F102" s="220" t="s">
        <v>775</v>
      </c>
      <c r="G102" s="221" t="s">
        <v>135</v>
      </c>
      <c r="H102" s="222">
        <v>1.2</v>
      </c>
      <c r="I102" s="223">
        <v>4127</v>
      </c>
      <c r="J102" s="224">
        <f>ROUND(I102*H102,2)</f>
        <v>4952.3999999999996</v>
      </c>
      <c r="K102" s="220" t="s">
        <v>767</v>
      </c>
      <c r="L102" s="45"/>
      <c r="M102" s="225" t="s">
        <v>35</v>
      </c>
      <c r="N102" s="226" t="s">
        <v>52</v>
      </c>
      <c r="O102" s="81"/>
      <c r="P102" s="227">
        <f>O102*H102</f>
        <v>0</v>
      </c>
      <c r="Q102" s="227">
        <v>0</v>
      </c>
      <c r="R102" s="227">
        <f>Q102*H102</f>
        <v>0</v>
      </c>
      <c r="S102" s="227">
        <v>0</v>
      </c>
      <c r="T102" s="228">
        <f>S102*H102</f>
        <v>0</v>
      </c>
      <c r="AR102" s="18" t="s">
        <v>217</v>
      </c>
      <c r="AT102" s="18" t="s">
        <v>213</v>
      </c>
      <c r="AU102" s="18" t="s">
        <v>87</v>
      </c>
      <c r="AY102" s="18" t="s">
        <v>210</v>
      </c>
      <c r="BE102" s="229">
        <f>IF(N102="základní",J102,0)</f>
        <v>0</v>
      </c>
      <c r="BF102" s="229">
        <f>IF(N102="snížená",J102,0)</f>
        <v>0</v>
      </c>
      <c r="BG102" s="229">
        <f>IF(N102="zákl. přenesená",J102,0)</f>
        <v>4952.3999999999996</v>
      </c>
      <c r="BH102" s="229">
        <f>IF(N102="sníž. přenesená",J102,0)</f>
        <v>0</v>
      </c>
      <c r="BI102" s="229">
        <f>IF(N102="nulová",J102,0)</f>
        <v>0</v>
      </c>
      <c r="BJ102" s="18" t="s">
        <v>217</v>
      </c>
      <c r="BK102" s="229">
        <f>ROUND(I102*H102,2)</f>
        <v>4952.3999999999996</v>
      </c>
      <c r="BL102" s="18" t="s">
        <v>217</v>
      </c>
      <c r="BM102" s="18" t="s">
        <v>1011</v>
      </c>
    </row>
    <row r="103" s="1" customFormat="1">
      <c r="B103" s="40"/>
      <c r="C103" s="41"/>
      <c r="D103" s="230" t="s">
        <v>219</v>
      </c>
      <c r="E103" s="41"/>
      <c r="F103" s="231" t="s">
        <v>777</v>
      </c>
      <c r="G103" s="41"/>
      <c r="H103" s="41"/>
      <c r="I103" s="145"/>
      <c r="J103" s="41"/>
      <c r="K103" s="41"/>
      <c r="L103" s="45"/>
      <c r="M103" s="232"/>
      <c r="N103" s="81"/>
      <c r="O103" s="81"/>
      <c r="P103" s="81"/>
      <c r="Q103" s="81"/>
      <c r="R103" s="81"/>
      <c r="S103" s="81"/>
      <c r="T103" s="82"/>
      <c r="AT103" s="18" t="s">
        <v>219</v>
      </c>
      <c r="AU103" s="18" t="s">
        <v>87</v>
      </c>
    </row>
    <row r="104" s="12" customFormat="1">
      <c r="B104" s="233"/>
      <c r="C104" s="234"/>
      <c r="D104" s="230" t="s">
        <v>221</v>
      </c>
      <c r="E104" s="235" t="s">
        <v>35</v>
      </c>
      <c r="F104" s="236" t="s">
        <v>1012</v>
      </c>
      <c r="G104" s="234"/>
      <c r="H104" s="237">
        <v>1.2</v>
      </c>
      <c r="I104" s="238"/>
      <c r="J104" s="234"/>
      <c r="K104" s="234"/>
      <c r="L104" s="239"/>
      <c r="M104" s="240"/>
      <c r="N104" s="241"/>
      <c r="O104" s="241"/>
      <c r="P104" s="241"/>
      <c r="Q104" s="241"/>
      <c r="R104" s="241"/>
      <c r="S104" s="241"/>
      <c r="T104" s="242"/>
      <c r="AT104" s="243" t="s">
        <v>221</v>
      </c>
      <c r="AU104" s="243" t="s">
        <v>87</v>
      </c>
      <c r="AV104" s="12" t="s">
        <v>87</v>
      </c>
      <c r="AW104" s="12" t="s">
        <v>40</v>
      </c>
      <c r="AX104" s="12" t="s">
        <v>85</v>
      </c>
      <c r="AY104" s="243" t="s">
        <v>210</v>
      </c>
    </row>
    <row r="105" s="1" customFormat="1" ht="33.75" customHeight="1">
      <c r="B105" s="40"/>
      <c r="C105" s="218" t="s">
        <v>230</v>
      </c>
      <c r="D105" s="218" t="s">
        <v>213</v>
      </c>
      <c r="E105" s="219" t="s">
        <v>779</v>
      </c>
      <c r="F105" s="220" t="s">
        <v>780</v>
      </c>
      <c r="G105" s="221" t="s">
        <v>127</v>
      </c>
      <c r="H105" s="222">
        <v>20</v>
      </c>
      <c r="I105" s="223">
        <v>205</v>
      </c>
      <c r="J105" s="224">
        <f>ROUND(I105*H105,2)</f>
        <v>4100</v>
      </c>
      <c r="K105" s="220" t="s">
        <v>767</v>
      </c>
      <c r="L105" s="45"/>
      <c r="M105" s="225" t="s">
        <v>35</v>
      </c>
      <c r="N105" s="226" t="s">
        <v>52</v>
      </c>
      <c r="O105" s="81"/>
      <c r="P105" s="227">
        <f>O105*H105</f>
        <v>0</v>
      </c>
      <c r="Q105" s="227">
        <v>0.036904300000000001</v>
      </c>
      <c r="R105" s="227">
        <f>Q105*H105</f>
        <v>0.73808600000000002</v>
      </c>
      <c r="S105" s="227">
        <v>0</v>
      </c>
      <c r="T105" s="228">
        <f>S105*H105</f>
        <v>0</v>
      </c>
      <c r="AR105" s="18" t="s">
        <v>217</v>
      </c>
      <c r="AT105" s="18" t="s">
        <v>213</v>
      </c>
      <c r="AU105" s="18" t="s">
        <v>87</v>
      </c>
      <c r="AY105" s="18" t="s">
        <v>210</v>
      </c>
      <c r="BE105" s="229">
        <f>IF(N105="základní",J105,0)</f>
        <v>0</v>
      </c>
      <c r="BF105" s="229">
        <f>IF(N105="snížená",J105,0)</f>
        <v>0</v>
      </c>
      <c r="BG105" s="229">
        <f>IF(N105="zákl. přenesená",J105,0)</f>
        <v>4100</v>
      </c>
      <c r="BH105" s="229">
        <f>IF(N105="sníž. přenesená",J105,0)</f>
        <v>0</v>
      </c>
      <c r="BI105" s="229">
        <f>IF(N105="nulová",J105,0)</f>
        <v>0</v>
      </c>
      <c r="BJ105" s="18" t="s">
        <v>217</v>
      </c>
      <c r="BK105" s="229">
        <f>ROUND(I105*H105,2)</f>
        <v>4100</v>
      </c>
      <c r="BL105" s="18" t="s">
        <v>217</v>
      </c>
      <c r="BM105" s="18" t="s">
        <v>1013</v>
      </c>
    </row>
    <row r="106" s="1" customFormat="1">
      <c r="B106" s="40"/>
      <c r="C106" s="41"/>
      <c r="D106" s="230" t="s">
        <v>219</v>
      </c>
      <c r="E106" s="41"/>
      <c r="F106" s="231" t="s">
        <v>782</v>
      </c>
      <c r="G106" s="41"/>
      <c r="H106" s="41"/>
      <c r="I106" s="145"/>
      <c r="J106" s="41"/>
      <c r="K106" s="41"/>
      <c r="L106" s="45"/>
      <c r="M106" s="232"/>
      <c r="N106" s="81"/>
      <c r="O106" s="81"/>
      <c r="P106" s="81"/>
      <c r="Q106" s="81"/>
      <c r="R106" s="81"/>
      <c r="S106" s="81"/>
      <c r="T106" s="82"/>
      <c r="AT106" s="18" t="s">
        <v>219</v>
      </c>
      <c r="AU106" s="18" t="s">
        <v>87</v>
      </c>
    </row>
    <row r="107" s="1" customFormat="1" ht="22.5" customHeight="1">
      <c r="B107" s="40"/>
      <c r="C107" s="218" t="s">
        <v>217</v>
      </c>
      <c r="D107" s="218" t="s">
        <v>213</v>
      </c>
      <c r="E107" s="219" t="s">
        <v>783</v>
      </c>
      <c r="F107" s="220" t="s">
        <v>784</v>
      </c>
      <c r="G107" s="221" t="s">
        <v>135</v>
      </c>
      <c r="H107" s="222">
        <v>6</v>
      </c>
      <c r="I107" s="223">
        <v>35</v>
      </c>
      <c r="J107" s="224">
        <f>ROUND(I107*H107,2)</f>
        <v>210</v>
      </c>
      <c r="K107" s="220" t="s">
        <v>767</v>
      </c>
      <c r="L107" s="45"/>
      <c r="M107" s="225" t="s">
        <v>35</v>
      </c>
      <c r="N107" s="226" t="s">
        <v>52</v>
      </c>
      <c r="O107" s="81"/>
      <c r="P107" s="227">
        <f>O107*H107</f>
        <v>0</v>
      </c>
      <c r="Q107" s="227">
        <v>0</v>
      </c>
      <c r="R107" s="227">
        <f>Q107*H107</f>
        <v>0</v>
      </c>
      <c r="S107" s="227">
        <v>0</v>
      </c>
      <c r="T107" s="228">
        <f>S107*H107</f>
        <v>0</v>
      </c>
      <c r="AR107" s="18" t="s">
        <v>217</v>
      </c>
      <c r="AT107" s="18" t="s">
        <v>213</v>
      </c>
      <c r="AU107" s="18" t="s">
        <v>87</v>
      </c>
      <c r="AY107" s="18" t="s">
        <v>210</v>
      </c>
      <c r="BE107" s="229">
        <f>IF(N107="základní",J107,0)</f>
        <v>0</v>
      </c>
      <c r="BF107" s="229">
        <f>IF(N107="snížená",J107,0)</f>
        <v>0</v>
      </c>
      <c r="BG107" s="229">
        <f>IF(N107="zákl. přenesená",J107,0)</f>
        <v>210</v>
      </c>
      <c r="BH107" s="229">
        <f>IF(N107="sníž. přenesená",J107,0)</f>
        <v>0</v>
      </c>
      <c r="BI107" s="229">
        <f>IF(N107="nulová",J107,0)</f>
        <v>0</v>
      </c>
      <c r="BJ107" s="18" t="s">
        <v>217</v>
      </c>
      <c r="BK107" s="229">
        <f>ROUND(I107*H107,2)</f>
        <v>210</v>
      </c>
      <c r="BL107" s="18" t="s">
        <v>217</v>
      </c>
      <c r="BM107" s="18" t="s">
        <v>1014</v>
      </c>
    </row>
    <row r="108" s="1" customFormat="1">
      <c r="B108" s="40"/>
      <c r="C108" s="41"/>
      <c r="D108" s="230" t="s">
        <v>219</v>
      </c>
      <c r="E108" s="41"/>
      <c r="F108" s="231" t="s">
        <v>786</v>
      </c>
      <c r="G108" s="41"/>
      <c r="H108" s="41"/>
      <c r="I108" s="145"/>
      <c r="J108" s="41"/>
      <c r="K108" s="41"/>
      <c r="L108" s="45"/>
      <c r="M108" s="232"/>
      <c r="N108" s="81"/>
      <c r="O108" s="81"/>
      <c r="P108" s="81"/>
      <c r="Q108" s="81"/>
      <c r="R108" s="81"/>
      <c r="S108" s="81"/>
      <c r="T108" s="82"/>
      <c r="AT108" s="18" t="s">
        <v>219</v>
      </c>
      <c r="AU108" s="18" t="s">
        <v>87</v>
      </c>
    </row>
    <row r="109" s="1" customFormat="1">
      <c r="B109" s="40"/>
      <c r="C109" s="41"/>
      <c r="D109" s="230" t="s">
        <v>349</v>
      </c>
      <c r="E109" s="41"/>
      <c r="F109" s="231" t="s">
        <v>787</v>
      </c>
      <c r="G109" s="41"/>
      <c r="H109" s="41"/>
      <c r="I109" s="145"/>
      <c r="J109" s="41"/>
      <c r="K109" s="41"/>
      <c r="L109" s="45"/>
      <c r="M109" s="232"/>
      <c r="N109" s="81"/>
      <c r="O109" s="81"/>
      <c r="P109" s="81"/>
      <c r="Q109" s="81"/>
      <c r="R109" s="81"/>
      <c r="S109" s="81"/>
      <c r="T109" s="82"/>
      <c r="AT109" s="18" t="s">
        <v>349</v>
      </c>
      <c r="AU109" s="18" t="s">
        <v>87</v>
      </c>
    </row>
    <row r="110" s="14" customFormat="1">
      <c r="B110" s="255"/>
      <c r="C110" s="256"/>
      <c r="D110" s="230" t="s">
        <v>221</v>
      </c>
      <c r="E110" s="257" t="s">
        <v>35</v>
      </c>
      <c r="F110" s="258" t="s">
        <v>788</v>
      </c>
      <c r="G110" s="256"/>
      <c r="H110" s="257" t="s">
        <v>35</v>
      </c>
      <c r="I110" s="259"/>
      <c r="J110" s="256"/>
      <c r="K110" s="256"/>
      <c r="L110" s="260"/>
      <c r="M110" s="261"/>
      <c r="N110" s="262"/>
      <c r="O110" s="262"/>
      <c r="P110" s="262"/>
      <c r="Q110" s="262"/>
      <c r="R110" s="262"/>
      <c r="S110" s="262"/>
      <c r="T110" s="263"/>
      <c r="AT110" s="264" t="s">
        <v>221</v>
      </c>
      <c r="AU110" s="264" t="s">
        <v>87</v>
      </c>
      <c r="AV110" s="14" t="s">
        <v>85</v>
      </c>
      <c r="AW110" s="14" t="s">
        <v>40</v>
      </c>
      <c r="AX110" s="14" t="s">
        <v>79</v>
      </c>
      <c r="AY110" s="264" t="s">
        <v>210</v>
      </c>
    </row>
    <row r="111" s="12" customFormat="1">
      <c r="B111" s="233"/>
      <c r="C111" s="234"/>
      <c r="D111" s="230" t="s">
        <v>221</v>
      </c>
      <c r="E111" s="235" t="s">
        <v>35</v>
      </c>
      <c r="F111" s="236" t="s">
        <v>789</v>
      </c>
      <c r="G111" s="234"/>
      <c r="H111" s="237">
        <v>6</v>
      </c>
      <c r="I111" s="238"/>
      <c r="J111" s="234"/>
      <c r="K111" s="234"/>
      <c r="L111" s="239"/>
      <c r="M111" s="240"/>
      <c r="N111" s="241"/>
      <c r="O111" s="241"/>
      <c r="P111" s="241"/>
      <c r="Q111" s="241"/>
      <c r="R111" s="241"/>
      <c r="S111" s="241"/>
      <c r="T111" s="242"/>
      <c r="AT111" s="243" t="s">
        <v>221</v>
      </c>
      <c r="AU111" s="243" t="s">
        <v>87</v>
      </c>
      <c r="AV111" s="12" t="s">
        <v>87</v>
      </c>
      <c r="AW111" s="12" t="s">
        <v>40</v>
      </c>
      <c r="AX111" s="12" t="s">
        <v>85</v>
      </c>
      <c r="AY111" s="243" t="s">
        <v>210</v>
      </c>
    </row>
    <row r="112" s="1" customFormat="1" ht="22.5" customHeight="1">
      <c r="B112" s="40"/>
      <c r="C112" s="218" t="s">
        <v>211</v>
      </c>
      <c r="D112" s="218" t="s">
        <v>213</v>
      </c>
      <c r="E112" s="219" t="s">
        <v>790</v>
      </c>
      <c r="F112" s="220" t="s">
        <v>791</v>
      </c>
      <c r="G112" s="221" t="s">
        <v>135</v>
      </c>
      <c r="H112" s="222">
        <v>37.908000000000001</v>
      </c>
      <c r="I112" s="223">
        <v>345</v>
      </c>
      <c r="J112" s="224">
        <f>ROUND(I112*H112,2)</f>
        <v>13078.26</v>
      </c>
      <c r="K112" s="220" t="s">
        <v>767</v>
      </c>
      <c r="L112" s="45"/>
      <c r="M112" s="225" t="s">
        <v>35</v>
      </c>
      <c r="N112" s="226" t="s">
        <v>52</v>
      </c>
      <c r="O112" s="81"/>
      <c r="P112" s="227">
        <f>O112*H112</f>
        <v>0</v>
      </c>
      <c r="Q112" s="227">
        <v>0</v>
      </c>
      <c r="R112" s="227">
        <f>Q112*H112</f>
        <v>0</v>
      </c>
      <c r="S112" s="227">
        <v>0</v>
      </c>
      <c r="T112" s="228">
        <f>S112*H112</f>
        <v>0</v>
      </c>
      <c r="AR112" s="18" t="s">
        <v>217</v>
      </c>
      <c r="AT112" s="18" t="s">
        <v>213</v>
      </c>
      <c r="AU112" s="18" t="s">
        <v>87</v>
      </c>
      <c r="AY112" s="18" t="s">
        <v>210</v>
      </c>
      <c r="BE112" s="229">
        <f>IF(N112="základní",J112,0)</f>
        <v>0</v>
      </c>
      <c r="BF112" s="229">
        <f>IF(N112="snížená",J112,0)</f>
        <v>0</v>
      </c>
      <c r="BG112" s="229">
        <f>IF(N112="zákl. přenesená",J112,0)</f>
        <v>13078.26</v>
      </c>
      <c r="BH112" s="229">
        <f>IF(N112="sníž. přenesená",J112,0)</f>
        <v>0</v>
      </c>
      <c r="BI112" s="229">
        <f>IF(N112="nulová",J112,0)</f>
        <v>0</v>
      </c>
      <c r="BJ112" s="18" t="s">
        <v>217</v>
      </c>
      <c r="BK112" s="229">
        <f>ROUND(I112*H112,2)</f>
        <v>13078.26</v>
      </c>
      <c r="BL112" s="18" t="s">
        <v>217</v>
      </c>
      <c r="BM112" s="18" t="s">
        <v>1015</v>
      </c>
    </row>
    <row r="113" s="1" customFormat="1">
      <c r="B113" s="40"/>
      <c r="C113" s="41"/>
      <c r="D113" s="230" t="s">
        <v>219</v>
      </c>
      <c r="E113" s="41"/>
      <c r="F113" s="231" t="s">
        <v>793</v>
      </c>
      <c r="G113" s="41"/>
      <c r="H113" s="41"/>
      <c r="I113" s="145"/>
      <c r="J113" s="41"/>
      <c r="K113" s="41"/>
      <c r="L113" s="45"/>
      <c r="M113" s="232"/>
      <c r="N113" s="81"/>
      <c r="O113" s="81"/>
      <c r="P113" s="81"/>
      <c r="Q113" s="81"/>
      <c r="R113" s="81"/>
      <c r="S113" s="81"/>
      <c r="T113" s="82"/>
      <c r="AT113" s="18" t="s">
        <v>219</v>
      </c>
      <c r="AU113" s="18" t="s">
        <v>87</v>
      </c>
    </row>
    <row r="114" s="14" customFormat="1">
      <c r="B114" s="255"/>
      <c r="C114" s="256"/>
      <c r="D114" s="230" t="s">
        <v>221</v>
      </c>
      <c r="E114" s="257" t="s">
        <v>35</v>
      </c>
      <c r="F114" s="258" t="s">
        <v>794</v>
      </c>
      <c r="G114" s="256"/>
      <c r="H114" s="257" t="s">
        <v>35</v>
      </c>
      <c r="I114" s="259"/>
      <c r="J114" s="256"/>
      <c r="K114" s="256"/>
      <c r="L114" s="260"/>
      <c r="M114" s="261"/>
      <c r="N114" s="262"/>
      <c r="O114" s="262"/>
      <c r="P114" s="262"/>
      <c r="Q114" s="262"/>
      <c r="R114" s="262"/>
      <c r="S114" s="262"/>
      <c r="T114" s="263"/>
      <c r="AT114" s="264" t="s">
        <v>221</v>
      </c>
      <c r="AU114" s="264" t="s">
        <v>87</v>
      </c>
      <c r="AV114" s="14" t="s">
        <v>85</v>
      </c>
      <c r="AW114" s="14" t="s">
        <v>40</v>
      </c>
      <c r="AX114" s="14" t="s">
        <v>79</v>
      </c>
      <c r="AY114" s="264" t="s">
        <v>210</v>
      </c>
    </row>
    <row r="115" s="12" customFormat="1">
      <c r="B115" s="233"/>
      <c r="C115" s="234"/>
      <c r="D115" s="230" t="s">
        <v>221</v>
      </c>
      <c r="E115" s="235" t="s">
        <v>35</v>
      </c>
      <c r="F115" s="236" t="s">
        <v>1016</v>
      </c>
      <c r="G115" s="234"/>
      <c r="H115" s="237">
        <v>24.408000000000001</v>
      </c>
      <c r="I115" s="238"/>
      <c r="J115" s="234"/>
      <c r="K115" s="234"/>
      <c r="L115" s="239"/>
      <c r="M115" s="240"/>
      <c r="N115" s="241"/>
      <c r="O115" s="241"/>
      <c r="P115" s="241"/>
      <c r="Q115" s="241"/>
      <c r="R115" s="241"/>
      <c r="S115" s="241"/>
      <c r="T115" s="242"/>
      <c r="AT115" s="243" t="s">
        <v>221</v>
      </c>
      <c r="AU115" s="243" t="s">
        <v>87</v>
      </c>
      <c r="AV115" s="12" t="s">
        <v>87</v>
      </c>
      <c r="AW115" s="12" t="s">
        <v>40</v>
      </c>
      <c r="AX115" s="12" t="s">
        <v>79</v>
      </c>
      <c r="AY115" s="243" t="s">
        <v>210</v>
      </c>
    </row>
    <row r="116" s="14" customFormat="1">
      <c r="B116" s="255"/>
      <c r="C116" s="256"/>
      <c r="D116" s="230" t="s">
        <v>221</v>
      </c>
      <c r="E116" s="257" t="s">
        <v>35</v>
      </c>
      <c r="F116" s="258" t="s">
        <v>796</v>
      </c>
      <c r="G116" s="256"/>
      <c r="H116" s="257" t="s">
        <v>35</v>
      </c>
      <c r="I116" s="259"/>
      <c r="J116" s="256"/>
      <c r="K116" s="256"/>
      <c r="L116" s="260"/>
      <c r="M116" s="261"/>
      <c r="N116" s="262"/>
      <c r="O116" s="262"/>
      <c r="P116" s="262"/>
      <c r="Q116" s="262"/>
      <c r="R116" s="262"/>
      <c r="S116" s="262"/>
      <c r="T116" s="263"/>
      <c r="AT116" s="264" t="s">
        <v>221</v>
      </c>
      <c r="AU116" s="264" t="s">
        <v>87</v>
      </c>
      <c r="AV116" s="14" t="s">
        <v>85</v>
      </c>
      <c r="AW116" s="14" t="s">
        <v>40</v>
      </c>
      <c r="AX116" s="14" t="s">
        <v>79</v>
      </c>
      <c r="AY116" s="264" t="s">
        <v>210</v>
      </c>
    </row>
    <row r="117" s="12" customFormat="1">
      <c r="B117" s="233"/>
      <c r="C117" s="234"/>
      <c r="D117" s="230" t="s">
        <v>221</v>
      </c>
      <c r="E117" s="235" t="s">
        <v>35</v>
      </c>
      <c r="F117" s="236" t="s">
        <v>1017</v>
      </c>
      <c r="G117" s="234"/>
      <c r="H117" s="237">
        <v>13.5</v>
      </c>
      <c r="I117" s="238"/>
      <c r="J117" s="234"/>
      <c r="K117" s="234"/>
      <c r="L117" s="239"/>
      <c r="M117" s="240"/>
      <c r="N117" s="241"/>
      <c r="O117" s="241"/>
      <c r="P117" s="241"/>
      <c r="Q117" s="241"/>
      <c r="R117" s="241"/>
      <c r="S117" s="241"/>
      <c r="T117" s="242"/>
      <c r="AT117" s="243" t="s">
        <v>221</v>
      </c>
      <c r="AU117" s="243" t="s">
        <v>87</v>
      </c>
      <c r="AV117" s="12" t="s">
        <v>87</v>
      </c>
      <c r="AW117" s="12" t="s">
        <v>40</v>
      </c>
      <c r="AX117" s="12" t="s">
        <v>79</v>
      </c>
      <c r="AY117" s="243" t="s">
        <v>210</v>
      </c>
    </row>
    <row r="118" s="13" customFormat="1">
      <c r="B118" s="244"/>
      <c r="C118" s="245"/>
      <c r="D118" s="230" t="s">
        <v>221</v>
      </c>
      <c r="E118" s="246" t="s">
        <v>35</v>
      </c>
      <c r="F118" s="247" t="s">
        <v>225</v>
      </c>
      <c r="G118" s="245"/>
      <c r="H118" s="248">
        <v>37.908000000000001</v>
      </c>
      <c r="I118" s="249"/>
      <c r="J118" s="245"/>
      <c r="K118" s="245"/>
      <c r="L118" s="250"/>
      <c r="M118" s="251"/>
      <c r="N118" s="252"/>
      <c r="O118" s="252"/>
      <c r="P118" s="252"/>
      <c r="Q118" s="252"/>
      <c r="R118" s="252"/>
      <c r="S118" s="252"/>
      <c r="T118" s="253"/>
      <c r="AT118" s="254" t="s">
        <v>221</v>
      </c>
      <c r="AU118" s="254" t="s">
        <v>87</v>
      </c>
      <c r="AV118" s="13" t="s">
        <v>217</v>
      </c>
      <c r="AW118" s="13" t="s">
        <v>40</v>
      </c>
      <c r="AX118" s="13" t="s">
        <v>85</v>
      </c>
      <c r="AY118" s="254" t="s">
        <v>210</v>
      </c>
    </row>
    <row r="119" s="1" customFormat="1" ht="22.5" customHeight="1">
      <c r="B119" s="40"/>
      <c r="C119" s="218" t="s">
        <v>244</v>
      </c>
      <c r="D119" s="218" t="s">
        <v>213</v>
      </c>
      <c r="E119" s="219" t="s">
        <v>798</v>
      </c>
      <c r="F119" s="220" t="s">
        <v>799</v>
      </c>
      <c r="G119" s="221" t="s">
        <v>135</v>
      </c>
      <c r="H119" s="222">
        <v>18.954000000000001</v>
      </c>
      <c r="I119" s="223">
        <v>29</v>
      </c>
      <c r="J119" s="224">
        <f>ROUND(I119*H119,2)</f>
        <v>549.66999999999996</v>
      </c>
      <c r="K119" s="220" t="s">
        <v>767</v>
      </c>
      <c r="L119" s="45"/>
      <c r="M119" s="225" t="s">
        <v>35</v>
      </c>
      <c r="N119" s="226" t="s">
        <v>52</v>
      </c>
      <c r="O119" s="81"/>
      <c r="P119" s="227">
        <f>O119*H119</f>
        <v>0</v>
      </c>
      <c r="Q119" s="227">
        <v>0</v>
      </c>
      <c r="R119" s="227">
        <f>Q119*H119</f>
        <v>0</v>
      </c>
      <c r="S119" s="227">
        <v>0</v>
      </c>
      <c r="T119" s="228">
        <f>S119*H119</f>
        <v>0</v>
      </c>
      <c r="AR119" s="18" t="s">
        <v>217</v>
      </c>
      <c r="AT119" s="18" t="s">
        <v>213</v>
      </c>
      <c r="AU119" s="18" t="s">
        <v>87</v>
      </c>
      <c r="AY119" s="18" t="s">
        <v>210</v>
      </c>
      <c r="BE119" s="229">
        <f>IF(N119="základní",J119,0)</f>
        <v>0</v>
      </c>
      <c r="BF119" s="229">
        <f>IF(N119="snížená",J119,0)</f>
        <v>0</v>
      </c>
      <c r="BG119" s="229">
        <f>IF(N119="zákl. přenesená",J119,0)</f>
        <v>549.66999999999996</v>
      </c>
      <c r="BH119" s="229">
        <f>IF(N119="sníž. přenesená",J119,0)</f>
        <v>0</v>
      </c>
      <c r="BI119" s="229">
        <f>IF(N119="nulová",J119,0)</f>
        <v>0</v>
      </c>
      <c r="BJ119" s="18" t="s">
        <v>217</v>
      </c>
      <c r="BK119" s="229">
        <f>ROUND(I119*H119,2)</f>
        <v>549.66999999999996</v>
      </c>
      <c r="BL119" s="18" t="s">
        <v>217</v>
      </c>
      <c r="BM119" s="18" t="s">
        <v>1018</v>
      </c>
    </row>
    <row r="120" s="1" customFormat="1">
      <c r="B120" s="40"/>
      <c r="C120" s="41"/>
      <c r="D120" s="230" t="s">
        <v>219</v>
      </c>
      <c r="E120" s="41"/>
      <c r="F120" s="231" t="s">
        <v>793</v>
      </c>
      <c r="G120" s="41"/>
      <c r="H120" s="41"/>
      <c r="I120" s="145"/>
      <c r="J120" s="41"/>
      <c r="K120" s="41"/>
      <c r="L120" s="45"/>
      <c r="M120" s="232"/>
      <c r="N120" s="81"/>
      <c r="O120" s="81"/>
      <c r="P120" s="81"/>
      <c r="Q120" s="81"/>
      <c r="R120" s="81"/>
      <c r="S120" s="81"/>
      <c r="T120" s="82"/>
      <c r="AT120" s="18" t="s">
        <v>219</v>
      </c>
      <c r="AU120" s="18" t="s">
        <v>87</v>
      </c>
    </row>
    <row r="121" s="12" customFormat="1">
      <c r="B121" s="233"/>
      <c r="C121" s="234"/>
      <c r="D121" s="230" t="s">
        <v>221</v>
      </c>
      <c r="E121" s="235" t="s">
        <v>35</v>
      </c>
      <c r="F121" s="236" t="s">
        <v>1019</v>
      </c>
      <c r="G121" s="234"/>
      <c r="H121" s="237">
        <v>18.954000000000001</v>
      </c>
      <c r="I121" s="238"/>
      <c r="J121" s="234"/>
      <c r="K121" s="234"/>
      <c r="L121" s="239"/>
      <c r="M121" s="240"/>
      <c r="N121" s="241"/>
      <c r="O121" s="241"/>
      <c r="P121" s="241"/>
      <c r="Q121" s="241"/>
      <c r="R121" s="241"/>
      <c r="S121" s="241"/>
      <c r="T121" s="242"/>
      <c r="AT121" s="243" t="s">
        <v>221</v>
      </c>
      <c r="AU121" s="243" t="s">
        <v>87</v>
      </c>
      <c r="AV121" s="12" t="s">
        <v>87</v>
      </c>
      <c r="AW121" s="12" t="s">
        <v>40</v>
      </c>
      <c r="AX121" s="12" t="s">
        <v>85</v>
      </c>
      <c r="AY121" s="243" t="s">
        <v>210</v>
      </c>
    </row>
    <row r="122" s="1" customFormat="1" ht="22.5" customHeight="1">
      <c r="B122" s="40"/>
      <c r="C122" s="218" t="s">
        <v>248</v>
      </c>
      <c r="D122" s="218" t="s">
        <v>213</v>
      </c>
      <c r="E122" s="219" t="s">
        <v>802</v>
      </c>
      <c r="F122" s="220" t="s">
        <v>803</v>
      </c>
      <c r="G122" s="221" t="s">
        <v>135</v>
      </c>
      <c r="H122" s="222">
        <v>13.300000000000001</v>
      </c>
      <c r="I122" s="223">
        <v>464</v>
      </c>
      <c r="J122" s="224">
        <f>ROUND(I122*H122,2)</f>
        <v>6171.1999999999998</v>
      </c>
      <c r="K122" s="220" t="s">
        <v>767</v>
      </c>
      <c r="L122" s="45"/>
      <c r="M122" s="225" t="s">
        <v>35</v>
      </c>
      <c r="N122" s="226" t="s">
        <v>52</v>
      </c>
      <c r="O122" s="81"/>
      <c r="P122" s="227">
        <f>O122*H122</f>
        <v>0</v>
      </c>
      <c r="Q122" s="227">
        <v>0</v>
      </c>
      <c r="R122" s="227">
        <f>Q122*H122</f>
        <v>0</v>
      </c>
      <c r="S122" s="227">
        <v>0</v>
      </c>
      <c r="T122" s="228">
        <f>S122*H122</f>
        <v>0</v>
      </c>
      <c r="AR122" s="18" t="s">
        <v>217</v>
      </c>
      <c r="AT122" s="18" t="s">
        <v>213</v>
      </c>
      <c r="AU122" s="18" t="s">
        <v>87</v>
      </c>
      <c r="AY122" s="18" t="s">
        <v>210</v>
      </c>
      <c r="BE122" s="229">
        <f>IF(N122="základní",J122,0)</f>
        <v>0</v>
      </c>
      <c r="BF122" s="229">
        <f>IF(N122="snížená",J122,0)</f>
        <v>0</v>
      </c>
      <c r="BG122" s="229">
        <f>IF(N122="zákl. přenesená",J122,0)</f>
        <v>6171.1999999999998</v>
      </c>
      <c r="BH122" s="229">
        <f>IF(N122="sníž. přenesená",J122,0)</f>
        <v>0</v>
      </c>
      <c r="BI122" s="229">
        <f>IF(N122="nulová",J122,0)</f>
        <v>0</v>
      </c>
      <c r="BJ122" s="18" t="s">
        <v>217</v>
      </c>
      <c r="BK122" s="229">
        <f>ROUND(I122*H122,2)</f>
        <v>6171.1999999999998</v>
      </c>
      <c r="BL122" s="18" t="s">
        <v>217</v>
      </c>
      <c r="BM122" s="18" t="s">
        <v>1020</v>
      </c>
    </row>
    <row r="123" s="1" customFormat="1">
      <c r="B123" s="40"/>
      <c r="C123" s="41"/>
      <c r="D123" s="230" t="s">
        <v>219</v>
      </c>
      <c r="E123" s="41"/>
      <c r="F123" s="231" t="s">
        <v>805</v>
      </c>
      <c r="G123" s="41"/>
      <c r="H123" s="41"/>
      <c r="I123" s="145"/>
      <c r="J123" s="41"/>
      <c r="K123" s="41"/>
      <c r="L123" s="45"/>
      <c r="M123" s="232"/>
      <c r="N123" s="81"/>
      <c r="O123" s="81"/>
      <c r="P123" s="81"/>
      <c r="Q123" s="81"/>
      <c r="R123" s="81"/>
      <c r="S123" s="81"/>
      <c r="T123" s="82"/>
      <c r="AT123" s="18" t="s">
        <v>219</v>
      </c>
      <c r="AU123" s="18" t="s">
        <v>87</v>
      </c>
    </row>
    <row r="124" s="12" customFormat="1">
      <c r="B124" s="233"/>
      <c r="C124" s="234"/>
      <c r="D124" s="230" t="s">
        <v>221</v>
      </c>
      <c r="E124" s="235" t="s">
        <v>35</v>
      </c>
      <c r="F124" s="236" t="s">
        <v>1021</v>
      </c>
      <c r="G124" s="234"/>
      <c r="H124" s="237">
        <v>13.300000000000001</v>
      </c>
      <c r="I124" s="238"/>
      <c r="J124" s="234"/>
      <c r="K124" s="234"/>
      <c r="L124" s="239"/>
      <c r="M124" s="240"/>
      <c r="N124" s="241"/>
      <c r="O124" s="241"/>
      <c r="P124" s="241"/>
      <c r="Q124" s="241"/>
      <c r="R124" s="241"/>
      <c r="S124" s="241"/>
      <c r="T124" s="242"/>
      <c r="AT124" s="243" t="s">
        <v>221</v>
      </c>
      <c r="AU124" s="243" t="s">
        <v>87</v>
      </c>
      <c r="AV124" s="12" t="s">
        <v>87</v>
      </c>
      <c r="AW124" s="12" t="s">
        <v>40</v>
      </c>
      <c r="AX124" s="12" t="s">
        <v>85</v>
      </c>
      <c r="AY124" s="243" t="s">
        <v>210</v>
      </c>
    </row>
    <row r="125" s="1" customFormat="1" ht="22.5" customHeight="1">
      <c r="B125" s="40"/>
      <c r="C125" s="218" t="s">
        <v>254</v>
      </c>
      <c r="D125" s="218" t="s">
        <v>213</v>
      </c>
      <c r="E125" s="219" t="s">
        <v>807</v>
      </c>
      <c r="F125" s="220" t="s">
        <v>808</v>
      </c>
      <c r="G125" s="221" t="s">
        <v>135</v>
      </c>
      <c r="H125" s="222">
        <v>37.908000000000001</v>
      </c>
      <c r="I125" s="223">
        <v>261</v>
      </c>
      <c r="J125" s="224">
        <f>ROUND(I125*H125,2)</f>
        <v>9893.9899999999998</v>
      </c>
      <c r="K125" s="220" t="s">
        <v>767</v>
      </c>
      <c r="L125" s="45"/>
      <c r="M125" s="225" t="s">
        <v>35</v>
      </c>
      <c r="N125" s="226" t="s">
        <v>52</v>
      </c>
      <c r="O125" s="81"/>
      <c r="P125" s="227">
        <f>O125*H125</f>
        <v>0</v>
      </c>
      <c r="Q125" s="227">
        <v>0</v>
      </c>
      <c r="R125" s="227">
        <f>Q125*H125</f>
        <v>0</v>
      </c>
      <c r="S125" s="227">
        <v>0</v>
      </c>
      <c r="T125" s="228">
        <f>S125*H125</f>
        <v>0</v>
      </c>
      <c r="AR125" s="18" t="s">
        <v>217</v>
      </c>
      <c r="AT125" s="18" t="s">
        <v>213</v>
      </c>
      <c r="AU125" s="18" t="s">
        <v>87</v>
      </c>
      <c r="AY125" s="18" t="s">
        <v>210</v>
      </c>
      <c r="BE125" s="229">
        <f>IF(N125="základní",J125,0)</f>
        <v>0</v>
      </c>
      <c r="BF125" s="229">
        <f>IF(N125="snížená",J125,0)</f>
        <v>0</v>
      </c>
      <c r="BG125" s="229">
        <f>IF(N125="zákl. přenesená",J125,0)</f>
        <v>9893.9899999999998</v>
      </c>
      <c r="BH125" s="229">
        <f>IF(N125="sníž. přenesená",J125,0)</f>
        <v>0</v>
      </c>
      <c r="BI125" s="229">
        <f>IF(N125="nulová",J125,0)</f>
        <v>0</v>
      </c>
      <c r="BJ125" s="18" t="s">
        <v>217</v>
      </c>
      <c r="BK125" s="229">
        <f>ROUND(I125*H125,2)</f>
        <v>9893.9899999999998</v>
      </c>
      <c r="BL125" s="18" t="s">
        <v>217</v>
      </c>
      <c r="BM125" s="18" t="s">
        <v>1022</v>
      </c>
    </row>
    <row r="126" s="1" customFormat="1">
      <c r="B126" s="40"/>
      <c r="C126" s="41"/>
      <c r="D126" s="230" t="s">
        <v>219</v>
      </c>
      <c r="E126" s="41"/>
      <c r="F126" s="231" t="s">
        <v>810</v>
      </c>
      <c r="G126" s="41"/>
      <c r="H126" s="41"/>
      <c r="I126" s="145"/>
      <c r="J126" s="41"/>
      <c r="K126" s="41"/>
      <c r="L126" s="45"/>
      <c r="M126" s="232"/>
      <c r="N126" s="81"/>
      <c r="O126" s="81"/>
      <c r="P126" s="81"/>
      <c r="Q126" s="81"/>
      <c r="R126" s="81"/>
      <c r="S126" s="81"/>
      <c r="T126" s="82"/>
      <c r="AT126" s="18" t="s">
        <v>219</v>
      </c>
      <c r="AU126" s="18" t="s">
        <v>87</v>
      </c>
    </row>
    <row r="127" s="1" customFormat="1">
      <c r="B127" s="40"/>
      <c r="C127" s="41"/>
      <c r="D127" s="230" t="s">
        <v>349</v>
      </c>
      <c r="E127" s="41"/>
      <c r="F127" s="231" t="s">
        <v>811</v>
      </c>
      <c r="G127" s="41"/>
      <c r="H127" s="41"/>
      <c r="I127" s="145"/>
      <c r="J127" s="41"/>
      <c r="K127" s="41"/>
      <c r="L127" s="45"/>
      <c r="M127" s="232"/>
      <c r="N127" s="81"/>
      <c r="O127" s="81"/>
      <c r="P127" s="81"/>
      <c r="Q127" s="81"/>
      <c r="R127" s="81"/>
      <c r="S127" s="81"/>
      <c r="T127" s="82"/>
      <c r="AT127" s="18" t="s">
        <v>349</v>
      </c>
      <c r="AU127" s="18" t="s">
        <v>87</v>
      </c>
    </row>
    <row r="128" s="1" customFormat="1" ht="16.5" customHeight="1">
      <c r="B128" s="40"/>
      <c r="C128" s="218" t="s">
        <v>261</v>
      </c>
      <c r="D128" s="218" t="s">
        <v>213</v>
      </c>
      <c r="E128" s="219" t="s">
        <v>812</v>
      </c>
      <c r="F128" s="220" t="s">
        <v>813</v>
      </c>
      <c r="G128" s="221" t="s">
        <v>135</v>
      </c>
      <c r="H128" s="222">
        <v>6</v>
      </c>
      <c r="I128" s="223">
        <v>195</v>
      </c>
      <c r="J128" s="224">
        <f>ROUND(I128*H128,2)</f>
        <v>1170</v>
      </c>
      <c r="K128" s="220" t="s">
        <v>767</v>
      </c>
      <c r="L128" s="45"/>
      <c r="M128" s="225" t="s">
        <v>35</v>
      </c>
      <c r="N128" s="226" t="s">
        <v>52</v>
      </c>
      <c r="O128" s="81"/>
      <c r="P128" s="227">
        <f>O128*H128</f>
        <v>0</v>
      </c>
      <c r="Q128" s="227">
        <v>0</v>
      </c>
      <c r="R128" s="227">
        <f>Q128*H128</f>
        <v>0</v>
      </c>
      <c r="S128" s="227">
        <v>0</v>
      </c>
      <c r="T128" s="228">
        <f>S128*H128</f>
        <v>0</v>
      </c>
      <c r="AR128" s="18" t="s">
        <v>217</v>
      </c>
      <c r="AT128" s="18" t="s">
        <v>213</v>
      </c>
      <c r="AU128" s="18" t="s">
        <v>87</v>
      </c>
      <c r="AY128" s="18" t="s">
        <v>210</v>
      </c>
      <c r="BE128" s="229">
        <f>IF(N128="základní",J128,0)</f>
        <v>0</v>
      </c>
      <c r="BF128" s="229">
        <f>IF(N128="snížená",J128,0)</f>
        <v>0</v>
      </c>
      <c r="BG128" s="229">
        <f>IF(N128="zákl. přenesená",J128,0)</f>
        <v>1170</v>
      </c>
      <c r="BH128" s="229">
        <f>IF(N128="sníž. přenesená",J128,0)</f>
        <v>0</v>
      </c>
      <c r="BI128" s="229">
        <f>IF(N128="nulová",J128,0)</f>
        <v>0</v>
      </c>
      <c r="BJ128" s="18" t="s">
        <v>217</v>
      </c>
      <c r="BK128" s="229">
        <f>ROUND(I128*H128,2)</f>
        <v>1170</v>
      </c>
      <c r="BL128" s="18" t="s">
        <v>217</v>
      </c>
      <c r="BM128" s="18" t="s">
        <v>1023</v>
      </c>
    </row>
    <row r="129" s="1" customFormat="1">
      <c r="B129" s="40"/>
      <c r="C129" s="41"/>
      <c r="D129" s="230" t="s">
        <v>219</v>
      </c>
      <c r="E129" s="41"/>
      <c r="F129" s="231" t="s">
        <v>815</v>
      </c>
      <c r="G129" s="41"/>
      <c r="H129" s="41"/>
      <c r="I129" s="145"/>
      <c r="J129" s="41"/>
      <c r="K129" s="41"/>
      <c r="L129" s="45"/>
      <c r="M129" s="232"/>
      <c r="N129" s="81"/>
      <c r="O129" s="81"/>
      <c r="P129" s="81"/>
      <c r="Q129" s="81"/>
      <c r="R129" s="81"/>
      <c r="S129" s="81"/>
      <c r="T129" s="82"/>
      <c r="AT129" s="18" t="s">
        <v>219</v>
      </c>
      <c r="AU129" s="18" t="s">
        <v>87</v>
      </c>
    </row>
    <row r="130" s="1" customFormat="1">
      <c r="B130" s="40"/>
      <c r="C130" s="41"/>
      <c r="D130" s="230" t="s">
        <v>349</v>
      </c>
      <c r="E130" s="41"/>
      <c r="F130" s="231" t="s">
        <v>816</v>
      </c>
      <c r="G130" s="41"/>
      <c r="H130" s="41"/>
      <c r="I130" s="145"/>
      <c r="J130" s="41"/>
      <c r="K130" s="41"/>
      <c r="L130" s="45"/>
      <c r="M130" s="232"/>
      <c r="N130" s="81"/>
      <c r="O130" s="81"/>
      <c r="P130" s="81"/>
      <c r="Q130" s="81"/>
      <c r="R130" s="81"/>
      <c r="S130" s="81"/>
      <c r="T130" s="82"/>
      <c r="AT130" s="18" t="s">
        <v>349</v>
      </c>
      <c r="AU130" s="18" t="s">
        <v>87</v>
      </c>
    </row>
    <row r="131" s="14" customFormat="1">
      <c r="B131" s="255"/>
      <c r="C131" s="256"/>
      <c r="D131" s="230" t="s">
        <v>221</v>
      </c>
      <c r="E131" s="257" t="s">
        <v>35</v>
      </c>
      <c r="F131" s="258" t="s">
        <v>817</v>
      </c>
      <c r="G131" s="256"/>
      <c r="H131" s="257" t="s">
        <v>35</v>
      </c>
      <c r="I131" s="259"/>
      <c r="J131" s="256"/>
      <c r="K131" s="256"/>
      <c r="L131" s="260"/>
      <c r="M131" s="261"/>
      <c r="N131" s="262"/>
      <c r="O131" s="262"/>
      <c r="P131" s="262"/>
      <c r="Q131" s="262"/>
      <c r="R131" s="262"/>
      <c r="S131" s="262"/>
      <c r="T131" s="263"/>
      <c r="AT131" s="264" t="s">
        <v>221</v>
      </c>
      <c r="AU131" s="264" t="s">
        <v>87</v>
      </c>
      <c r="AV131" s="14" t="s">
        <v>85</v>
      </c>
      <c r="AW131" s="14" t="s">
        <v>40</v>
      </c>
      <c r="AX131" s="14" t="s">
        <v>79</v>
      </c>
      <c r="AY131" s="264" t="s">
        <v>210</v>
      </c>
    </row>
    <row r="132" s="12" customFormat="1">
      <c r="B132" s="233"/>
      <c r="C132" s="234"/>
      <c r="D132" s="230" t="s">
        <v>221</v>
      </c>
      <c r="E132" s="235" t="s">
        <v>35</v>
      </c>
      <c r="F132" s="236" t="s">
        <v>818</v>
      </c>
      <c r="G132" s="234"/>
      <c r="H132" s="237">
        <v>6</v>
      </c>
      <c r="I132" s="238"/>
      <c r="J132" s="234"/>
      <c r="K132" s="234"/>
      <c r="L132" s="239"/>
      <c r="M132" s="240"/>
      <c r="N132" s="241"/>
      <c r="O132" s="241"/>
      <c r="P132" s="241"/>
      <c r="Q132" s="241"/>
      <c r="R132" s="241"/>
      <c r="S132" s="241"/>
      <c r="T132" s="242"/>
      <c r="AT132" s="243" t="s">
        <v>221</v>
      </c>
      <c r="AU132" s="243" t="s">
        <v>87</v>
      </c>
      <c r="AV132" s="12" t="s">
        <v>87</v>
      </c>
      <c r="AW132" s="12" t="s">
        <v>40</v>
      </c>
      <c r="AX132" s="12" t="s">
        <v>85</v>
      </c>
      <c r="AY132" s="243" t="s">
        <v>210</v>
      </c>
    </row>
    <row r="133" s="1" customFormat="1" ht="16.5" customHeight="1">
      <c r="B133" s="40"/>
      <c r="C133" s="218" t="s">
        <v>269</v>
      </c>
      <c r="D133" s="218" t="s">
        <v>213</v>
      </c>
      <c r="E133" s="219" t="s">
        <v>819</v>
      </c>
      <c r="F133" s="220" t="s">
        <v>820</v>
      </c>
      <c r="G133" s="221" t="s">
        <v>131</v>
      </c>
      <c r="H133" s="222">
        <v>67.799999999999997</v>
      </c>
      <c r="I133" s="223">
        <v>36</v>
      </c>
      <c r="J133" s="224">
        <f>ROUND(I133*H133,2)</f>
        <v>2440.8000000000002</v>
      </c>
      <c r="K133" s="220" t="s">
        <v>767</v>
      </c>
      <c r="L133" s="45"/>
      <c r="M133" s="225" t="s">
        <v>35</v>
      </c>
      <c r="N133" s="226" t="s">
        <v>52</v>
      </c>
      <c r="O133" s="81"/>
      <c r="P133" s="227">
        <f>O133*H133</f>
        <v>0</v>
      </c>
      <c r="Q133" s="227">
        <v>0</v>
      </c>
      <c r="R133" s="227">
        <f>Q133*H133</f>
        <v>0</v>
      </c>
      <c r="S133" s="227">
        <v>0</v>
      </c>
      <c r="T133" s="228">
        <f>S133*H133</f>
        <v>0</v>
      </c>
      <c r="AR133" s="18" t="s">
        <v>217</v>
      </c>
      <c r="AT133" s="18" t="s">
        <v>213</v>
      </c>
      <c r="AU133" s="18" t="s">
        <v>87</v>
      </c>
      <c r="AY133" s="18" t="s">
        <v>210</v>
      </c>
      <c r="BE133" s="229">
        <f>IF(N133="základní",J133,0)</f>
        <v>0</v>
      </c>
      <c r="BF133" s="229">
        <f>IF(N133="snížená",J133,0)</f>
        <v>0</v>
      </c>
      <c r="BG133" s="229">
        <f>IF(N133="zákl. přenesená",J133,0)</f>
        <v>2440.8000000000002</v>
      </c>
      <c r="BH133" s="229">
        <f>IF(N133="sníž. přenesená",J133,0)</f>
        <v>0</v>
      </c>
      <c r="BI133" s="229">
        <f>IF(N133="nulová",J133,0)</f>
        <v>0</v>
      </c>
      <c r="BJ133" s="18" t="s">
        <v>217</v>
      </c>
      <c r="BK133" s="229">
        <f>ROUND(I133*H133,2)</f>
        <v>2440.8000000000002</v>
      </c>
      <c r="BL133" s="18" t="s">
        <v>217</v>
      </c>
      <c r="BM133" s="18" t="s">
        <v>1024</v>
      </c>
    </row>
    <row r="134" s="14" customFormat="1">
      <c r="B134" s="255"/>
      <c r="C134" s="256"/>
      <c r="D134" s="230" t="s">
        <v>221</v>
      </c>
      <c r="E134" s="257" t="s">
        <v>35</v>
      </c>
      <c r="F134" s="258" t="s">
        <v>822</v>
      </c>
      <c r="G134" s="256"/>
      <c r="H134" s="257" t="s">
        <v>35</v>
      </c>
      <c r="I134" s="259"/>
      <c r="J134" s="256"/>
      <c r="K134" s="256"/>
      <c r="L134" s="260"/>
      <c r="M134" s="261"/>
      <c r="N134" s="262"/>
      <c r="O134" s="262"/>
      <c r="P134" s="262"/>
      <c r="Q134" s="262"/>
      <c r="R134" s="262"/>
      <c r="S134" s="262"/>
      <c r="T134" s="263"/>
      <c r="AT134" s="264" t="s">
        <v>221</v>
      </c>
      <c r="AU134" s="264" t="s">
        <v>87</v>
      </c>
      <c r="AV134" s="14" t="s">
        <v>85</v>
      </c>
      <c r="AW134" s="14" t="s">
        <v>40</v>
      </c>
      <c r="AX134" s="14" t="s">
        <v>79</v>
      </c>
      <c r="AY134" s="264" t="s">
        <v>210</v>
      </c>
    </row>
    <row r="135" s="12" customFormat="1">
      <c r="B135" s="233"/>
      <c r="C135" s="234"/>
      <c r="D135" s="230" t="s">
        <v>221</v>
      </c>
      <c r="E135" s="235" t="s">
        <v>35</v>
      </c>
      <c r="F135" s="236" t="s">
        <v>1025</v>
      </c>
      <c r="G135" s="234"/>
      <c r="H135" s="237">
        <v>67.799999999999997</v>
      </c>
      <c r="I135" s="238"/>
      <c r="J135" s="234"/>
      <c r="K135" s="234"/>
      <c r="L135" s="239"/>
      <c r="M135" s="240"/>
      <c r="N135" s="241"/>
      <c r="O135" s="241"/>
      <c r="P135" s="241"/>
      <c r="Q135" s="241"/>
      <c r="R135" s="241"/>
      <c r="S135" s="241"/>
      <c r="T135" s="242"/>
      <c r="AT135" s="243" t="s">
        <v>221</v>
      </c>
      <c r="AU135" s="243" t="s">
        <v>87</v>
      </c>
      <c r="AV135" s="12" t="s">
        <v>87</v>
      </c>
      <c r="AW135" s="12" t="s">
        <v>40</v>
      </c>
      <c r="AX135" s="12" t="s">
        <v>85</v>
      </c>
      <c r="AY135" s="243" t="s">
        <v>210</v>
      </c>
    </row>
    <row r="136" s="1" customFormat="1" ht="22.5" customHeight="1">
      <c r="B136" s="40"/>
      <c r="C136" s="218" t="s">
        <v>276</v>
      </c>
      <c r="D136" s="218" t="s">
        <v>213</v>
      </c>
      <c r="E136" s="219" t="s">
        <v>824</v>
      </c>
      <c r="F136" s="220" t="s">
        <v>825</v>
      </c>
      <c r="G136" s="221" t="s">
        <v>180</v>
      </c>
      <c r="H136" s="222">
        <v>75.816000000000002</v>
      </c>
      <c r="I136" s="223">
        <v>157</v>
      </c>
      <c r="J136" s="224">
        <f>ROUND(I136*H136,2)</f>
        <v>11903.110000000001</v>
      </c>
      <c r="K136" s="220" t="s">
        <v>767</v>
      </c>
      <c r="L136" s="45"/>
      <c r="M136" s="225" t="s">
        <v>35</v>
      </c>
      <c r="N136" s="226" t="s">
        <v>52</v>
      </c>
      <c r="O136" s="81"/>
      <c r="P136" s="227">
        <f>O136*H136</f>
        <v>0</v>
      </c>
      <c r="Q136" s="227">
        <v>0</v>
      </c>
      <c r="R136" s="227">
        <f>Q136*H136</f>
        <v>0</v>
      </c>
      <c r="S136" s="227">
        <v>0</v>
      </c>
      <c r="T136" s="228">
        <f>S136*H136</f>
        <v>0</v>
      </c>
      <c r="AR136" s="18" t="s">
        <v>217</v>
      </c>
      <c r="AT136" s="18" t="s">
        <v>213</v>
      </c>
      <c r="AU136" s="18" t="s">
        <v>87</v>
      </c>
      <c r="AY136" s="18" t="s">
        <v>210</v>
      </c>
      <c r="BE136" s="229">
        <f>IF(N136="základní",J136,0)</f>
        <v>0</v>
      </c>
      <c r="BF136" s="229">
        <f>IF(N136="snížená",J136,0)</f>
        <v>0</v>
      </c>
      <c r="BG136" s="229">
        <f>IF(N136="zákl. přenesená",J136,0)</f>
        <v>11903.110000000001</v>
      </c>
      <c r="BH136" s="229">
        <f>IF(N136="sníž. přenesená",J136,0)</f>
        <v>0</v>
      </c>
      <c r="BI136" s="229">
        <f>IF(N136="nulová",J136,0)</f>
        <v>0</v>
      </c>
      <c r="BJ136" s="18" t="s">
        <v>217</v>
      </c>
      <c r="BK136" s="229">
        <f>ROUND(I136*H136,2)</f>
        <v>11903.110000000001</v>
      </c>
      <c r="BL136" s="18" t="s">
        <v>217</v>
      </c>
      <c r="BM136" s="18" t="s">
        <v>1026</v>
      </c>
    </row>
    <row r="137" s="1" customFormat="1">
      <c r="B137" s="40"/>
      <c r="C137" s="41"/>
      <c r="D137" s="230" t="s">
        <v>219</v>
      </c>
      <c r="E137" s="41"/>
      <c r="F137" s="231" t="s">
        <v>827</v>
      </c>
      <c r="G137" s="41"/>
      <c r="H137" s="41"/>
      <c r="I137" s="145"/>
      <c r="J137" s="41"/>
      <c r="K137" s="41"/>
      <c r="L137" s="45"/>
      <c r="M137" s="232"/>
      <c r="N137" s="81"/>
      <c r="O137" s="81"/>
      <c r="P137" s="81"/>
      <c r="Q137" s="81"/>
      <c r="R137" s="81"/>
      <c r="S137" s="81"/>
      <c r="T137" s="82"/>
      <c r="AT137" s="18" t="s">
        <v>219</v>
      </c>
      <c r="AU137" s="18" t="s">
        <v>87</v>
      </c>
    </row>
    <row r="138" s="14" customFormat="1">
      <c r="B138" s="255"/>
      <c r="C138" s="256"/>
      <c r="D138" s="230" t="s">
        <v>221</v>
      </c>
      <c r="E138" s="257" t="s">
        <v>35</v>
      </c>
      <c r="F138" s="258" t="s">
        <v>828</v>
      </c>
      <c r="G138" s="256"/>
      <c r="H138" s="257" t="s">
        <v>35</v>
      </c>
      <c r="I138" s="259"/>
      <c r="J138" s="256"/>
      <c r="K138" s="256"/>
      <c r="L138" s="260"/>
      <c r="M138" s="261"/>
      <c r="N138" s="262"/>
      <c r="O138" s="262"/>
      <c r="P138" s="262"/>
      <c r="Q138" s="262"/>
      <c r="R138" s="262"/>
      <c r="S138" s="262"/>
      <c r="T138" s="263"/>
      <c r="AT138" s="264" t="s">
        <v>221</v>
      </c>
      <c r="AU138" s="264" t="s">
        <v>87</v>
      </c>
      <c r="AV138" s="14" t="s">
        <v>85</v>
      </c>
      <c r="AW138" s="14" t="s">
        <v>40</v>
      </c>
      <c r="AX138" s="14" t="s">
        <v>79</v>
      </c>
      <c r="AY138" s="264" t="s">
        <v>210</v>
      </c>
    </row>
    <row r="139" s="12" customFormat="1">
      <c r="B139" s="233"/>
      <c r="C139" s="234"/>
      <c r="D139" s="230" t="s">
        <v>221</v>
      </c>
      <c r="E139" s="235" t="s">
        <v>35</v>
      </c>
      <c r="F139" s="236" t="s">
        <v>1027</v>
      </c>
      <c r="G139" s="234"/>
      <c r="H139" s="237">
        <v>75.816000000000002</v>
      </c>
      <c r="I139" s="238"/>
      <c r="J139" s="234"/>
      <c r="K139" s="234"/>
      <c r="L139" s="239"/>
      <c r="M139" s="240"/>
      <c r="N139" s="241"/>
      <c r="O139" s="241"/>
      <c r="P139" s="241"/>
      <c r="Q139" s="241"/>
      <c r="R139" s="241"/>
      <c r="S139" s="241"/>
      <c r="T139" s="242"/>
      <c r="AT139" s="243" t="s">
        <v>221</v>
      </c>
      <c r="AU139" s="243" t="s">
        <v>87</v>
      </c>
      <c r="AV139" s="12" t="s">
        <v>87</v>
      </c>
      <c r="AW139" s="12" t="s">
        <v>40</v>
      </c>
      <c r="AX139" s="12" t="s">
        <v>85</v>
      </c>
      <c r="AY139" s="243" t="s">
        <v>210</v>
      </c>
    </row>
    <row r="140" s="1" customFormat="1" ht="16.5" customHeight="1">
      <c r="B140" s="40"/>
      <c r="C140" s="218" t="s">
        <v>282</v>
      </c>
      <c r="D140" s="218" t="s">
        <v>213</v>
      </c>
      <c r="E140" s="219" t="s">
        <v>830</v>
      </c>
      <c r="F140" s="220" t="s">
        <v>831</v>
      </c>
      <c r="G140" s="221" t="s">
        <v>135</v>
      </c>
      <c r="H140" s="222">
        <v>20.428000000000001</v>
      </c>
      <c r="I140" s="223">
        <v>188</v>
      </c>
      <c r="J140" s="224">
        <f>ROUND(I140*H140,2)</f>
        <v>3840.46</v>
      </c>
      <c r="K140" s="220" t="s">
        <v>767</v>
      </c>
      <c r="L140" s="45"/>
      <c r="M140" s="225" t="s">
        <v>35</v>
      </c>
      <c r="N140" s="226" t="s">
        <v>52</v>
      </c>
      <c r="O140" s="81"/>
      <c r="P140" s="227">
        <f>O140*H140</f>
        <v>0</v>
      </c>
      <c r="Q140" s="227">
        <v>0</v>
      </c>
      <c r="R140" s="227">
        <f>Q140*H140</f>
        <v>0</v>
      </c>
      <c r="S140" s="227">
        <v>0</v>
      </c>
      <c r="T140" s="228">
        <f>S140*H140</f>
        <v>0</v>
      </c>
      <c r="AR140" s="18" t="s">
        <v>217</v>
      </c>
      <c r="AT140" s="18" t="s">
        <v>213</v>
      </c>
      <c r="AU140" s="18" t="s">
        <v>87</v>
      </c>
      <c r="AY140" s="18" t="s">
        <v>210</v>
      </c>
      <c r="BE140" s="229">
        <f>IF(N140="základní",J140,0)</f>
        <v>0</v>
      </c>
      <c r="BF140" s="229">
        <f>IF(N140="snížená",J140,0)</f>
        <v>0</v>
      </c>
      <c r="BG140" s="229">
        <f>IF(N140="zákl. přenesená",J140,0)</f>
        <v>3840.46</v>
      </c>
      <c r="BH140" s="229">
        <f>IF(N140="sníž. přenesená",J140,0)</f>
        <v>0</v>
      </c>
      <c r="BI140" s="229">
        <f>IF(N140="nulová",J140,0)</f>
        <v>0</v>
      </c>
      <c r="BJ140" s="18" t="s">
        <v>217</v>
      </c>
      <c r="BK140" s="229">
        <f>ROUND(I140*H140,2)</f>
        <v>3840.46</v>
      </c>
      <c r="BL140" s="18" t="s">
        <v>217</v>
      </c>
      <c r="BM140" s="18" t="s">
        <v>1028</v>
      </c>
    </row>
    <row r="141" s="1" customFormat="1">
      <c r="B141" s="40"/>
      <c r="C141" s="41"/>
      <c r="D141" s="230" t="s">
        <v>219</v>
      </c>
      <c r="E141" s="41"/>
      <c r="F141" s="231" t="s">
        <v>833</v>
      </c>
      <c r="G141" s="41"/>
      <c r="H141" s="41"/>
      <c r="I141" s="145"/>
      <c r="J141" s="41"/>
      <c r="K141" s="41"/>
      <c r="L141" s="45"/>
      <c r="M141" s="232"/>
      <c r="N141" s="81"/>
      <c r="O141" s="81"/>
      <c r="P141" s="81"/>
      <c r="Q141" s="81"/>
      <c r="R141" s="81"/>
      <c r="S141" s="81"/>
      <c r="T141" s="82"/>
      <c r="AT141" s="18" t="s">
        <v>219</v>
      </c>
      <c r="AU141" s="18" t="s">
        <v>87</v>
      </c>
    </row>
    <row r="142" s="1" customFormat="1">
      <c r="B142" s="40"/>
      <c r="C142" s="41"/>
      <c r="D142" s="230" t="s">
        <v>349</v>
      </c>
      <c r="E142" s="41"/>
      <c r="F142" s="231" t="s">
        <v>834</v>
      </c>
      <c r="G142" s="41"/>
      <c r="H142" s="41"/>
      <c r="I142" s="145"/>
      <c r="J142" s="41"/>
      <c r="K142" s="41"/>
      <c r="L142" s="45"/>
      <c r="M142" s="232"/>
      <c r="N142" s="81"/>
      <c r="O142" s="81"/>
      <c r="P142" s="81"/>
      <c r="Q142" s="81"/>
      <c r="R142" s="81"/>
      <c r="S142" s="81"/>
      <c r="T142" s="82"/>
      <c r="AT142" s="18" t="s">
        <v>349</v>
      </c>
      <c r="AU142" s="18" t="s">
        <v>87</v>
      </c>
    </row>
    <row r="143" s="14" customFormat="1">
      <c r="B143" s="255"/>
      <c r="C143" s="256"/>
      <c r="D143" s="230" t="s">
        <v>221</v>
      </c>
      <c r="E143" s="257" t="s">
        <v>35</v>
      </c>
      <c r="F143" s="258" t="s">
        <v>835</v>
      </c>
      <c r="G143" s="256"/>
      <c r="H143" s="257" t="s">
        <v>35</v>
      </c>
      <c r="I143" s="259"/>
      <c r="J143" s="256"/>
      <c r="K143" s="256"/>
      <c r="L143" s="260"/>
      <c r="M143" s="261"/>
      <c r="N143" s="262"/>
      <c r="O143" s="262"/>
      <c r="P143" s="262"/>
      <c r="Q143" s="262"/>
      <c r="R143" s="262"/>
      <c r="S143" s="262"/>
      <c r="T143" s="263"/>
      <c r="AT143" s="264" t="s">
        <v>221</v>
      </c>
      <c r="AU143" s="264" t="s">
        <v>87</v>
      </c>
      <c r="AV143" s="14" t="s">
        <v>85</v>
      </c>
      <c r="AW143" s="14" t="s">
        <v>40</v>
      </c>
      <c r="AX143" s="14" t="s">
        <v>79</v>
      </c>
      <c r="AY143" s="264" t="s">
        <v>210</v>
      </c>
    </row>
    <row r="144" s="12" customFormat="1">
      <c r="B144" s="233"/>
      <c r="C144" s="234"/>
      <c r="D144" s="230" t="s">
        <v>221</v>
      </c>
      <c r="E144" s="235" t="s">
        <v>35</v>
      </c>
      <c r="F144" s="236" t="s">
        <v>1029</v>
      </c>
      <c r="G144" s="234"/>
      <c r="H144" s="237">
        <v>20.428000000000001</v>
      </c>
      <c r="I144" s="238"/>
      <c r="J144" s="234"/>
      <c r="K144" s="234"/>
      <c r="L144" s="239"/>
      <c r="M144" s="240"/>
      <c r="N144" s="241"/>
      <c r="O144" s="241"/>
      <c r="P144" s="241"/>
      <c r="Q144" s="241"/>
      <c r="R144" s="241"/>
      <c r="S144" s="241"/>
      <c r="T144" s="242"/>
      <c r="AT144" s="243" t="s">
        <v>221</v>
      </c>
      <c r="AU144" s="243" t="s">
        <v>87</v>
      </c>
      <c r="AV144" s="12" t="s">
        <v>87</v>
      </c>
      <c r="AW144" s="12" t="s">
        <v>40</v>
      </c>
      <c r="AX144" s="12" t="s">
        <v>85</v>
      </c>
      <c r="AY144" s="243" t="s">
        <v>210</v>
      </c>
    </row>
    <row r="145" s="1" customFormat="1" ht="16.5" customHeight="1">
      <c r="B145" s="40"/>
      <c r="C145" s="265" t="s">
        <v>292</v>
      </c>
      <c r="D145" s="265" t="s">
        <v>424</v>
      </c>
      <c r="E145" s="266" t="s">
        <v>837</v>
      </c>
      <c r="F145" s="267" t="s">
        <v>838</v>
      </c>
      <c r="G145" s="268" t="s">
        <v>180</v>
      </c>
      <c r="H145" s="269">
        <v>36.770000000000003</v>
      </c>
      <c r="I145" s="270">
        <v>478</v>
      </c>
      <c r="J145" s="271">
        <f>ROUND(I145*H145,2)</f>
        <v>17576.060000000001</v>
      </c>
      <c r="K145" s="267" t="s">
        <v>767</v>
      </c>
      <c r="L145" s="272"/>
      <c r="M145" s="273" t="s">
        <v>35</v>
      </c>
      <c r="N145" s="274" t="s">
        <v>52</v>
      </c>
      <c r="O145" s="81"/>
      <c r="P145" s="227">
        <f>O145*H145</f>
        <v>0</v>
      </c>
      <c r="Q145" s="227">
        <v>1</v>
      </c>
      <c r="R145" s="227">
        <f>Q145*H145</f>
        <v>36.770000000000003</v>
      </c>
      <c r="S145" s="227">
        <v>0</v>
      </c>
      <c r="T145" s="228">
        <f>S145*H145</f>
        <v>0</v>
      </c>
      <c r="AR145" s="18" t="s">
        <v>254</v>
      </c>
      <c r="AT145" s="18" t="s">
        <v>424</v>
      </c>
      <c r="AU145" s="18" t="s">
        <v>87</v>
      </c>
      <c r="AY145" s="18" t="s">
        <v>210</v>
      </c>
      <c r="BE145" s="229">
        <f>IF(N145="základní",J145,0)</f>
        <v>0</v>
      </c>
      <c r="BF145" s="229">
        <f>IF(N145="snížená",J145,0)</f>
        <v>0</v>
      </c>
      <c r="BG145" s="229">
        <f>IF(N145="zákl. přenesená",J145,0)</f>
        <v>17576.060000000001</v>
      </c>
      <c r="BH145" s="229">
        <f>IF(N145="sníž. přenesená",J145,0)</f>
        <v>0</v>
      </c>
      <c r="BI145" s="229">
        <f>IF(N145="nulová",J145,0)</f>
        <v>0</v>
      </c>
      <c r="BJ145" s="18" t="s">
        <v>217</v>
      </c>
      <c r="BK145" s="229">
        <f>ROUND(I145*H145,2)</f>
        <v>17576.060000000001</v>
      </c>
      <c r="BL145" s="18" t="s">
        <v>217</v>
      </c>
      <c r="BM145" s="18" t="s">
        <v>1030</v>
      </c>
    </row>
    <row r="146" s="12" customFormat="1">
      <c r="B146" s="233"/>
      <c r="C146" s="234"/>
      <c r="D146" s="230" t="s">
        <v>221</v>
      </c>
      <c r="E146" s="235" t="s">
        <v>35</v>
      </c>
      <c r="F146" s="236" t="s">
        <v>1031</v>
      </c>
      <c r="G146" s="234"/>
      <c r="H146" s="237">
        <v>36.770000000000003</v>
      </c>
      <c r="I146" s="238"/>
      <c r="J146" s="234"/>
      <c r="K146" s="234"/>
      <c r="L146" s="239"/>
      <c r="M146" s="240"/>
      <c r="N146" s="241"/>
      <c r="O146" s="241"/>
      <c r="P146" s="241"/>
      <c r="Q146" s="241"/>
      <c r="R146" s="241"/>
      <c r="S146" s="241"/>
      <c r="T146" s="242"/>
      <c r="AT146" s="243" t="s">
        <v>221</v>
      </c>
      <c r="AU146" s="243" t="s">
        <v>87</v>
      </c>
      <c r="AV146" s="12" t="s">
        <v>87</v>
      </c>
      <c r="AW146" s="12" t="s">
        <v>40</v>
      </c>
      <c r="AX146" s="12" t="s">
        <v>85</v>
      </c>
      <c r="AY146" s="243" t="s">
        <v>210</v>
      </c>
    </row>
    <row r="147" s="1" customFormat="1" ht="16.5" customHeight="1">
      <c r="B147" s="40"/>
      <c r="C147" s="218" t="s">
        <v>301</v>
      </c>
      <c r="D147" s="218" t="s">
        <v>213</v>
      </c>
      <c r="E147" s="219" t="s">
        <v>841</v>
      </c>
      <c r="F147" s="220" t="s">
        <v>842</v>
      </c>
      <c r="G147" s="221" t="s">
        <v>131</v>
      </c>
      <c r="H147" s="222">
        <v>60</v>
      </c>
      <c r="I147" s="223">
        <v>35</v>
      </c>
      <c r="J147" s="224">
        <f>ROUND(I147*H147,2)</f>
        <v>2100</v>
      </c>
      <c r="K147" s="220" t="s">
        <v>767</v>
      </c>
      <c r="L147" s="45"/>
      <c r="M147" s="225" t="s">
        <v>35</v>
      </c>
      <c r="N147" s="226" t="s">
        <v>52</v>
      </c>
      <c r="O147" s="81"/>
      <c r="P147" s="227">
        <f>O147*H147</f>
        <v>0</v>
      </c>
      <c r="Q147" s="227">
        <v>0</v>
      </c>
      <c r="R147" s="227">
        <f>Q147*H147</f>
        <v>0</v>
      </c>
      <c r="S147" s="227">
        <v>0</v>
      </c>
      <c r="T147" s="228">
        <f>S147*H147</f>
        <v>0</v>
      </c>
      <c r="AR147" s="18" t="s">
        <v>217</v>
      </c>
      <c r="AT147" s="18" t="s">
        <v>213</v>
      </c>
      <c r="AU147" s="18" t="s">
        <v>87</v>
      </c>
      <c r="AY147" s="18" t="s">
        <v>210</v>
      </c>
      <c r="BE147" s="229">
        <f>IF(N147="základní",J147,0)</f>
        <v>0</v>
      </c>
      <c r="BF147" s="229">
        <f>IF(N147="snížená",J147,0)</f>
        <v>0</v>
      </c>
      <c r="BG147" s="229">
        <f>IF(N147="zákl. přenesená",J147,0)</f>
        <v>2100</v>
      </c>
      <c r="BH147" s="229">
        <f>IF(N147="sníž. přenesená",J147,0)</f>
        <v>0</v>
      </c>
      <c r="BI147" s="229">
        <f>IF(N147="nulová",J147,0)</f>
        <v>0</v>
      </c>
      <c r="BJ147" s="18" t="s">
        <v>217</v>
      </c>
      <c r="BK147" s="229">
        <f>ROUND(I147*H147,2)</f>
        <v>2100</v>
      </c>
      <c r="BL147" s="18" t="s">
        <v>217</v>
      </c>
      <c r="BM147" s="18" t="s">
        <v>1032</v>
      </c>
    </row>
    <row r="148" s="1" customFormat="1">
      <c r="B148" s="40"/>
      <c r="C148" s="41"/>
      <c r="D148" s="230" t="s">
        <v>219</v>
      </c>
      <c r="E148" s="41"/>
      <c r="F148" s="231" t="s">
        <v>844</v>
      </c>
      <c r="G148" s="41"/>
      <c r="H148" s="41"/>
      <c r="I148" s="145"/>
      <c r="J148" s="41"/>
      <c r="K148" s="41"/>
      <c r="L148" s="45"/>
      <c r="M148" s="232"/>
      <c r="N148" s="81"/>
      <c r="O148" s="81"/>
      <c r="P148" s="81"/>
      <c r="Q148" s="81"/>
      <c r="R148" s="81"/>
      <c r="S148" s="81"/>
      <c r="T148" s="82"/>
      <c r="AT148" s="18" t="s">
        <v>219</v>
      </c>
      <c r="AU148" s="18" t="s">
        <v>87</v>
      </c>
    </row>
    <row r="149" s="12" customFormat="1">
      <c r="B149" s="233"/>
      <c r="C149" s="234"/>
      <c r="D149" s="230" t="s">
        <v>221</v>
      </c>
      <c r="E149" s="235" t="s">
        <v>35</v>
      </c>
      <c r="F149" s="236" t="s">
        <v>845</v>
      </c>
      <c r="G149" s="234"/>
      <c r="H149" s="237">
        <v>60</v>
      </c>
      <c r="I149" s="238"/>
      <c r="J149" s="234"/>
      <c r="K149" s="234"/>
      <c r="L149" s="239"/>
      <c r="M149" s="240"/>
      <c r="N149" s="241"/>
      <c r="O149" s="241"/>
      <c r="P149" s="241"/>
      <c r="Q149" s="241"/>
      <c r="R149" s="241"/>
      <c r="S149" s="241"/>
      <c r="T149" s="242"/>
      <c r="AT149" s="243" t="s">
        <v>221</v>
      </c>
      <c r="AU149" s="243" t="s">
        <v>87</v>
      </c>
      <c r="AV149" s="12" t="s">
        <v>87</v>
      </c>
      <c r="AW149" s="12" t="s">
        <v>40</v>
      </c>
      <c r="AX149" s="12" t="s">
        <v>85</v>
      </c>
      <c r="AY149" s="243" t="s">
        <v>210</v>
      </c>
    </row>
    <row r="150" s="1" customFormat="1" ht="16.5" customHeight="1">
      <c r="B150" s="40"/>
      <c r="C150" s="218" t="s">
        <v>8</v>
      </c>
      <c r="D150" s="218" t="s">
        <v>213</v>
      </c>
      <c r="E150" s="219" t="s">
        <v>846</v>
      </c>
      <c r="F150" s="220" t="s">
        <v>847</v>
      </c>
      <c r="G150" s="221" t="s">
        <v>131</v>
      </c>
      <c r="H150" s="222">
        <v>60</v>
      </c>
      <c r="I150" s="223">
        <v>10</v>
      </c>
      <c r="J150" s="224">
        <f>ROUND(I150*H150,2)</f>
        <v>600</v>
      </c>
      <c r="K150" s="220" t="s">
        <v>767</v>
      </c>
      <c r="L150" s="45"/>
      <c r="M150" s="225" t="s">
        <v>35</v>
      </c>
      <c r="N150" s="226" t="s">
        <v>52</v>
      </c>
      <c r="O150" s="81"/>
      <c r="P150" s="227">
        <f>O150*H150</f>
        <v>0</v>
      </c>
      <c r="Q150" s="227">
        <v>0</v>
      </c>
      <c r="R150" s="227">
        <f>Q150*H150</f>
        <v>0</v>
      </c>
      <c r="S150" s="227">
        <v>0</v>
      </c>
      <c r="T150" s="228">
        <f>S150*H150</f>
        <v>0</v>
      </c>
      <c r="AR150" s="18" t="s">
        <v>217</v>
      </c>
      <c r="AT150" s="18" t="s">
        <v>213</v>
      </c>
      <c r="AU150" s="18" t="s">
        <v>87</v>
      </c>
      <c r="AY150" s="18" t="s">
        <v>210</v>
      </c>
      <c r="BE150" s="229">
        <f>IF(N150="základní",J150,0)</f>
        <v>0</v>
      </c>
      <c r="BF150" s="229">
        <f>IF(N150="snížená",J150,0)</f>
        <v>0</v>
      </c>
      <c r="BG150" s="229">
        <f>IF(N150="zákl. přenesená",J150,0)</f>
        <v>600</v>
      </c>
      <c r="BH150" s="229">
        <f>IF(N150="sníž. přenesená",J150,0)</f>
        <v>0</v>
      </c>
      <c r="BI150" s="229">
        <f>IF(N150="nulová",J150,0)</f>
        <v>0</v>
      </c>
      <c r="BJ150" s="18" t="s">
        <v>217</v>
      </c>
      <c r="BK150" s="229">
        <f>ROUND(I150*H150,2)</f>
        <v>600</v>
      </c>
      <c r="BL150" s="18" t="s">
        <v>217</v>
      </c>
      <c r="BM150" s="18" t="s">
        <v>1033</v>
      </c>
    </row>
    <row r="151" s="1" customFormat="1">
      <c r="B151" s="40"/>
      <c r="C151" s="41"/>
      <c r="D151" s="230" t="s">
        <v>219</v>
      </c>
      <c r="E151" s="41"/>
      <c r="F151" s="231" t="s">
        <v>849</v>
      </c>
      <c r="G151" s="41"/>
      <c r="H151" s="41"/>
      <c r="I151" s="145"/>
      <c r="J151" s="41"/>
      <c r="K151" s="41"/>
      <c r="L151" s="45"/>
      <c r="M151" s="232"/>
      <c r="N151" s="81"/>
      <c r="O151" s="81"/>
      <c r="P151" s="81"/>
      <c r="Q151" s="81"/>
      <c r="R151" s="81"/>
      <c r="S151" s="81"/>
      <c r="T151" s="82"/>
      <c r="AT151" s="18" t="s">
        <v>219</v>
      </c>
      <c r="AU151" s="18" t="s">
        <v>87</v>
      </c>
    </row>
    <row r="152" s="1" customFormat="1" ht="16.5" customHeight="1">
      <c r="B152" s="40"/>
      <c r="C152" s="265" t="s">
        <v>323</v>
      </c>
      <c r="D152" s="265" t="s">
        <v>424</v>
      </c>
      <c r="E152" s="266" t="s">
        <v>850</v>
      </c>
      <c r="F152" s="267" t="s">
        <v>851</v>
      </c>
      <c r="G152" s="268" t="s">
        <v>852</v>
      </c>
      <c r="H152" s="269">
        <v>1.8</v>
      </c>
      <c r="I152" s="270">
        <v>125</v>
      </c>
      <c r="J152" s="271">
        <f>ROUND(I152*H152,2)</f>
        <v>225</v>
      </c>
      <c r="K152" s="267" t="s">
        <v>767</v>
      </c>
      <c r="L152" s="272"/>
      <c r="M152" s="273" t="s">
        <v>35</v>
      </c>
      <c r="N152" s="274" t="s">
        <v>52</v>
      </c>
      <c r="O152" s="81"/>
      <c r="P152" s="227">
        <f>O152*H152</f>
        <v>0</v>
      </c>
      <c r="Q152" s="227">
        <v>0.001</v>
      </c>
      <c r="R152" s="227">
        <f>Q152*H152</f>
        <v>0.0018000000000000002</v>
      </c>
      <c r="S152" s="227">
        <v>0</v>
      </c>
      <c r="T152" s="228">
        <f>S152*H152</f>
        <v>0</v>
      </c>
      <c r="AR152" s="18" t="s">
        <v>254</v>
      </c>
      <c r="AT152" s="18" t="s">
        <v>424</v>
      </c>
      <c r="AU152" s="18" t="s">
        <v>87</v>
      </c>
      <c r="AY152" s="18" t="s">
        <v>210</v>
      </c>
      <c r="BE152" s="229">
        <f>IF(N152="základní",J152,0)</f>
        <v>0</v>
      </c>
      <c r="BF152" s="229">
        <f>IF(N152="snížená",J152,0)</f>
        <v>0</v>
      </c>
      <c r="BG152" s="229">
        <f>IF(N152="zákl. přenesená",J152,0)</f>
        <v>225</v>
      </c>
      <c r="BH152" s="229">
        <f>IF(N152="sníž. přenesená",J152,0)</f>
        <v>0</v>
      </c>
      <c r="BI152" s="229">
        <f>IF(N152="nulová",J152,0)</f>
        <v>0</v>
      </c>
      <c r="BJ152" s="18" t="s">
        <v>217</v>
      </c>
      <c r="BK152" s="229">
        <f>ROUND(I152*H152,2)</f>
        <v>225</v>
      </c>
      <c r="BL152" s="18" t="s">
        <v>217</v>
      </c>
      <c r="BM152" s="18" t="s">
        <v>1034</v>
      </c>
    </row>
    <row r="153" s="12" customFormat="1">
      <c r="B153" s="233"/>
      <c r="C153" s="234"/>
      <c r="D153" s="230" t="s">
        <v>221</v>
      </c>
      <c r="E153" s="235" t="s">
        <v>35</v>
      </c>
      <c r="F153" s="236" t="s">
        <v>854</v>
      </c>
      <c r="G153" s="234"/>
      <c r="H153" s="237">
        <v>1.8</v>
      </c>
      <c r="I153" s="238"/>
      <c r="J153" s="234"/>
      <c r="K153" s="234"/>
      <c r="L153" s="239"/>
      <c r="M153" s="240"/>
      <c r="N153" s="241"/>
      <c r="O153" s="241"/>
      <c r="P153" s="241"/>
      <c r="Q153" s="241"/>
      <c r="R153" s="241"/>
      <c r="S153" s="241"/>
      <c r="T153" s="242"/>
      <c r="AT153" s="243" t="s">
        <v>221</v>
      </c>
      <c r="AU153" s="243" t="s">
        <v>87</v>
      </c>
      <c r="AV153" s="12" t="s">
        <v>87</v>
      </c>
      <c r="AW153" s="12" t="s">
        <v>40</v>
      </c>
      <c r="AX153" s="12" t="s">
        <v>85</v>
      </c>
      <c r="AY153" s="243" t="s">
        <v>210</v>
      </c>
    </row>
    <row r="154" s="11" customFormat="1" ht="22.8" customHeight="1">
      <c r="B154" s="202"/>
      <c r="C154" s="203"/>
      <c r="D154" s="204" t="s">
        <v>78</v>
      </c>
      <c r="E154" s="216" t="s">
        <v>87</v>
      </c>
      <c r="F154" s="216" t="s">
        <v>855</v>
      </c>
      <c r="G154" s="203"/>
      <c r="H154" s="203"/>
      <c r="I154" s="206"/>
      <c r="J154" s="217">
        <f>BK154</f>
        <v>31118.23</v>
      </c>
      <c r="K154" s="203"/>
      <c r="L154" s="208"/>
      <c r="M154" s="209"/>
      <c r="N154" s="210"/>
      <c r="O154" s="210"/>
      <c r="P154" s="211">
        <f>SUM(P155:P166)</f>
        <v>0</v>
      </c>
      <c r="Q154" s="210"/>
      <c r="R154" s="211">
        <f>SUM(R155:R166)</f>
        <v>24.403894123000004</v>
      </c>
      <c r="S154" s="210"/>
      <c r="T154" s="212">
        <f>SUM(T155:T166)</f>
        <v>0</v>
      </c>
      <c r="AR154" s="213" t="s">
        <v>85</v>
      </c>
      <c r="AT154" s="214" t="s">
        <v>78</v>
      </c>
      <c r="AU154" s="214" t="s">
        <v>85</v>
      </c>
      <c r="AY154" s="213" t="s">
        <v>210</v>
      </c>
      <c r="BK154" s="215">
        <f>SUM(BK155:BK166)</f>
        <v>31118.23</v>
      </c>
    </row>
    <row r="155" s="1" customFormat="1" ht="16.5" customHeight="1">
      <c r="B155" s="40"/>
      <c r="C155" s="218" t="s">
        <v>327</v>
      </c>
      <c r="D155" s="218" t="s">
        <v>213</v>
      </c>
      <c r="E155" s="219" t="s">
        <v>856</v>
      </c>
      <c r="F155" s="220" t="s">
        <v>857</v>
      </c>
      <c r="G155" s="221" t="s">
        <v>127</v>
      </c>
      <c r="H155" s="222">
        <v>16</v>
      </c>
      <c r="I155" s="223">
        <v>1615</v>
      </c>
      <c r="J155" s="224">
        <f>ROUND(I155*H155,2)</f>
        <v>25840</v>
      </c>
      <c r="K155" s="220" t="s">
        <v>767</v>
      </c>
      <c r="L155" s="45"/>
      <c r="M155" s="225" t="s">
        <v>35</v>
      </c>
      <c r="N155" s="226" t="s">
        <v>52</v>
      </c>
      <c r="O155" s="81"/>
      <c r="P155" s="227">
        <f>O155*H155</f>
        <v>0</v>
      </c>
      <c r="Q155" s="227">
        <v>1.5247660000000001</v>
      </c>
      <c r="R155" s="227">
        <f>Q155*H155</f>
        <v>24.396256000000001</v>
      </c>
      <c r="S155" s="227">
        <v>0</v>
      </c>
      <c r="T155" s="228">
        <f>S155*H155</f>
        <v>0</v>
      </c>
      <c r="AR155" s="18" t="s">
        <v>217</v>
      </c>
      <c r="AT155" s="18" t="s">
        <v>213</v>
      </c>
      <c r="AU155" s="18" t="s">
        <v>87</v>
      </c>
      <c r="AY155" s="18" t="s">
        <v>210</v>
      </c>
      <c r="BE155" s="229">
        <f>IF(N155="základní",J155,0)</f>
        <v>0</v>
      </c>
      <c r="BF155" s="229">
        <f>IF(N155="snížená",J155,0)</f>
        <v>0</v>
      </c>
      <c r="BG155" s="229">
        <f>IF(N155="zákl. přenesená",J155,0)</f>
        <v>25840</v>
      </c>
      <c r="BH155" s="229">
        <f>IF(N155="sníž. přenesená",J155,0)</f>
        <v>0</v>
      </c>
      <c r="BI155" s="229">
        <f>IF(N155="nulová",J155,0)</f>
        <v>0</v>
      </c>
      <c r="BJ155" s="18" t="s">
        <v>217</v>
      </c>
      <c r="BK155" s="229">
        <f>ROUND(I155*H155,2)</f>
        <v>25840</v>
      </c>
      <c r="BL155" s="18" t="s">
        <v>217</v>
      </c>
      <c r="BM155" s="18" t="s">
        <v>1035</v>
      </c>
    </row>
    <row r="156" s="1" customFormat="1">
      <c r="B156" s="40"/>
      <c r="C156" s="41"/>
      <c r="D156" s="230" t="s">
        <v>219</v>
      </c>
      <c r="E156" s="41"/>
      <c r="F156" s="231" t="s">
        <v>859</v>
      </c>
      <c r="G156" s="41"/>
      <c r="H156" s="41"/>
      <c r="I156" s="145"/>
      <c r="J156" s="41"/>
      <c r="K156" s="41"/>
      <c r="L156" s="45"/>
      <c r="M156" s="232"/>
      <c r="N156" s="81"/>
      <c r="O156" s="81"/>
      <c r="P156" s="81"/>
      <c r="Q156" s="81"/>
      <c r="R156" s="81"/>
      <c r="S156" s="81"/>
      <c r="T156" s="82"/>
      <c r="AT156" s="18" t="s">
        <v>219</v>
      </c>
      <c r="AU156" s="18" t="s">
        <v>87</v>
      </c>
    </row>
    <row r="157" s="12" customFormat="1">
      <c r="B157" s="233"/>
      <c r="C157" s="234"/>
      <c r="D157" s="230" t="s">
        <v>221</v>
      </c>
      <c r="E157" s="235" t="s">
        <v>35</v>
      </c>
      <c r="F157" s="236" t="s">
        <v>1036</v>
      </c>
      <c r="G157" s="234"/>
      <c r="H157" s="237">
        <v>16</v>
      </c>
      <c r="I157" s="238"/>
      <c r="J157" s="234"/>
      <c r="K157" s="234"/>
      <c r="L157" s="239"/>
      <c r="M157" s="240"/>
      <c r="N157" s="241"/>
      <c r="O157" s="241"/>
      <c r="P157" s="241"/>
      <c r="Q157" s="241"/>
      <c r="R157" s="241"/>
      <c r="S157" s="241"/>
      <c r="T157" s="242"/>
      <c r="AT157" s="243" t="s">
        <v>221</v>
      </c>
      <c r="AU157" s="243" t="s">
        <v>87</v>
      </c>
      <c r="AV157" s="12" t="s">
        <v>87</v>
      </c>
      <c r="AW157" s="12" t="s">
        <v>40</v>
      </c>
      <c r="AX157" s="12" t="s">
        <v>85</v>
      </c>
      <c r="AY157" s="243" t="s">
        <v>210</v>
      </c>
    </row>
    <row r="158" s="1" customFormat="1" ht="16.5" customHeight="1">
      <c r="B158" s="40"/>
      <c r="C158" s="218" t="s">
        <v>335</v>
      </c>
      <c r="D158" s="218" t="s">
        <v>213</v>
      </c>
      <c r="E158" s="219" t="s">
        <v>863</v>
      </c>
      <c r="F158" s="220" t="s">
        <v>864</v>
      </c>
      <c r="G158" s="221" t="s">
        <v>131</v>
      </c>
      <c r="H158" s="222">
        <v>5.1900000000000004</v>
      </c>
      <c r="I158" s="223">
        <v>963</v>
      </c>
      <c r="J158" s="224">
        <f>ROUND(I158*H158,2)</f>
        <v>4997.9700000000003</v>
      </c>
      <c r="K158" s="220" t="s">
        <v>767</v>
      </c>
      <c r="L158" s="45"/>
      <c r="M158" s="225" t="s">
        <v>35</v>
      </c>
      <c r="N158" s="226" t="s">
        <v>52</v>
      </c>
      <c r="O158" s="81"/>
      <c r="P158" s="227">
        <f>O158*H158</f>
        <v>0</v>
      </c>
      <c r="Q158" s="227">
        <v>0.0014357</v>
      </c>
      <c r="R158" s="227">
        <f>Q158*H158</f>
        <v>0.0074512830000000004</v>
      </c>
      <c r="S158" s="227">
        <v>0</v>
      </c>
      <c r="T158" s="228">
        <f>S158*H158</f>
        <v>0</v>
      </c>
      <c r="AR158" s="18" t="s">
        <v>217</v>
      </c>
      <c r="AT158" s="18" t="s">
        <v>213</v>
      </c>
      <c r="AU158" s="18" t="s">
        <v>87</v>
      </c>
      <c r="AY158" s="18" t="s">
        <v>210</v>
      </c>
      <c r="BE158" s="229">
        <f>IF(N158="základní",J158,0)</f>
        <v>0</v>
      </c>
      <c r="BF158" s="229">
        <f>IF(N158="snížená",J158,0)</f>
        <v>0</v>
      </c>
      <c r="BG158" s="229">
        <f>IF(N158="zákl. přenesená",J158,0)</f>
        <v>4997.9700000000003</v>
      </c>
      <c r="BH158" s="229">
        <f>IF(N158="sníž. přenesená",J158,0)</f>
        <v>0</v>
      </c>
      <c r="BI158" s="229">
        <f>IF(N158="nulová",J158,0)</f>
        <v>0</v>
      </c>
      <c r="BJ158" s="18" t="s">
        <v>217</v>
      </c>
      <c r="BK158" s="229">
        <f>ROUND(I158*H158,2)</f>
        <v>4997.9700000000003</v>
      </c>
      <c r="BL158" s="18" t="s">
        <v>217</v>
      </c>
      <c r="BM158" s="18" t="s">
        <v>1037</v>
      </c>
    </row>
    <row r="159" s="1" customFormat="1">
      <c r="B159" s="40"/>
      <c r="C159" s="41"/>
      <c r="D159" s="230" t="s">
        <v>219</v>
      </c>
      <c r="E159" s="41"/>
      <c r="F159" s="231" t="s">
        <v>866</v>
      </c>
      <c r="G159" s="41"/>
      <c r="H159" s="41"/>
      <c r="I159" s="145"/>
      <c r="J159" s="41"/>
      <c r="K159" s="41"/>
      <c r="L159" s="45"/>
      <c r="M159" s="232"/>
      <c r="N159" s="81"/>
      <c r="O159" s="81"/>
      <c r="P159" s="81"/>
      <c r="Q159" s="81"/>
      <c r="R159" s="81"/>
      <c r="S159" s="81"/>
      <c r="T159" s="82"/>
      <c r="AT159" s="18" t="s">
        <v>219</v>
      </c>
      <c r="AU159" s="18" t="s">
        <v>87</v>
      </c>
    </row>
    <row r="160" s="14" customFormat="1">
      <c r="B160" s="255"/>
      <c r="C160" s="256"/>
      <c r="D160" s="230" t="s">
        <v>221</v>
      </c>
      <c r="E160" s="257" t="s">
        <v>35</v>
      </c>
      <c r="F160" s="258" t="s">
        <v>867</v>
      </c>
      <c r="G160" s="256"/>
      <c r="H160" s="257" t="s">
        <v>35</v>
      </c>
      <c r="I160" s="259"/>
      <c r="J160" s="256"/>
      <c r="K160" s="256"/>
      <c r="L160" s="260"/>
      <c r="M160" s="261"/>
      <c r="N160" s="262"/>
      <c r="O160" s="262"/>
      <c r="P160" s="262"/>
      <c r="Q160" s="262"/>
      <c r="R160" s="262"/>
      <c r="S160" s="262"/>
      <c r="T160" s="263"/>
      <c r="AT160" s="264" t="s">
        <v>221</v>
      </c>
      <c r="AU160" s="264" t="s">
        <v>87</v>
      </c>
      <c r="AV160" s="14" t="s">
        <v>85</v>
      </c>
      <c r="AW160" s="14" t="s">
        <v>40</v>
      </c>
      <c r="AX160" s="14" t="s">
        <v>79</v>
      </c>
      <c r="AY160" s="264" t="s">
        <v>210</v>
      </c>
    </row>
    <row r="161" s="12" customFormat="1">
      <c r="B161" s="233"/>
      <c r="C161" s="234"/>
      <c r="D161" s="230" t="s">
        <v>221</v>
      </c>
      <c r="E161" s="235" t="s">
        <v>35</v>
      </c>
      <c r="F161" s="236" t="s">
        <v>868</v>
      </c>
      <c r="G161" s="234"/>
      <c r="H161" s="237">
        <v>1.2</v>
      </c>
      <c r="I161" s="238"/>
      <c r="J161" s="234"/>
      <c r="K161" s="234"/>
      <c r="L161" s="239"/>
      <c r="M161" s="240"/>
      <c r="N161" s="241"/>
      <c r="O161" s="241"/>
      <c r="P161" s="241"/>
      <c r="Q161" s="241"/>
      <c r="R161" s="241"/>
      <c r="S161" s="241"/>
      <c r="T161" s="242"/>
      <c r="AT161" s="243" t="s">
        <v>221</v>
      </c>
      <c r="AU161" s="243" t="s">
        <v>87</v>
      </c>
      <c r="AV161" s="12" t="s">
        <v>87</v>
      </c>
      <c r="AW161" s="12" t="s">
        <v>40</v>
      </c>
      <c r="AX161" s="12" t="s">
        <v>79</v>
      </c>
      <c r="AY161" s="243" t="s">
        <v>210</v>
      </c>
    </row>
    <row r="162" s="12" customFormat="1">
      <c r="B162" s="233"/>
      <c r="C162" s="234"/>
      <c r="D162" s="230" t="s">
        <v>221</v>
      </c>
      <c r="E162" s="235" t="s">
        <v>35</v>
      </c>
      <c r="F162" s="236" t="s">
        <v>1038</v>
      </c>
      <c r="G162" s="234"/>
      <c r="H162" s="237">
        <v>2.1899999999999999</v>
      </c>
      <c r="I162" s="238"/>
      <c r="J162" s="234"/>
      <c r="K162" s="234"/>
      <c r="L162" s="239"/>
      <c r="M162" s="240"/>
      <c r="N162" s="241"/>
      <c r="O162" s="241"/>
      <c r="P162" s="241"/>
      <c r="Q162" s="241"/>
      <c r="R162" s="241"/>
      <c r="S162" s="241"/>
      <c r="T162" s="242"/>
      <c r="AT162" s="243" t="s">
        <v>221</v>
      </c>
      <c r="AU162" s="243" t="s">
        <v>87</v>
      </c>
      <c r="AV162" s="12" t="s">
        <v>87</v>
      </c>
      <c r="AW162" s="12" t="s">
        <v>40</v>
      </c>
      <c r="AX162" s="12" t="s">
        <v>79</v>
      </c>
      <c r="AY162" s="243" t="s">
        <v>210</v>
      </c>
    </row>
    <row r="163" s="12" customFormat="1">
      <c r="B163" s="233"/>
      <c r="C163" s="234"/>
      <c r="D163" s="230" t="s">
        <v>221</v>
      </c>
      <c r="E163" s="235" t="s">
        <v>35</v>
      </c>
      <c r="F163" s="236" t="s">
        <v>1039</v>
      </c>
      <c r="G163" s="234"/>
      <c r="H163" s="237">
        <v>1.8</v>
      </c>
      <c r="I163" s="238"/>
      <c r="J163" s="234"/>
      <c r="K163" s="234"/>
      <c r="L163" s="239"/>
      <c r="M163" s="240"/>
      <c r="N163" s="241"/>
      <c r="O163" s="241"/>
      <c r="P163" s="241"/>
      <c r="Q163" s="241"/>
      <c r="R163" s="241"/>
      <c r="S163" s="241"/>
      <c r="T163" s="242"/>
      <c r="AT163" s="243" t="s">
        <v>221</v>
      </c>
      <c r="AU163" s="243" t="s">
        <v>87</v>
      </c>
      <c r="AV163" s="12" t="s">
        <v>87</v>
      </c>
      <c r="AW163" s="12" t="s">
        <v>40</v>
      </c>
      <c r="AX163" s="12" t="s">
        <v>79</v>
      </c>
      <c r="AY163" s="243" t="s">
        <v>210</v>
      </c>
    </row>
    <row r="164" s="13" customFormat="1">
      <c r="B164" s="244"/>
      <c r="C164" s="245"/>
      <c r="D164" s="230" t="s">
        <v>221</v>
      </c>
      <c r="E164" s="246" t="s">
        <v>35</v>
      </c>
      <c r="F164" s="247" t="s">
        <v>225</v>
      </c>
      <c r="G164" s="245"/>
      <c r="H164" s="248">
        <v>5.1900000000000004</v>
      </c>
      <c r="I164" s="249"/>
      <c r="J164" s="245"/>
      <c r="K164" s="245"/>
      <c r="L164" s="250"/>
      <c r="M164" s="251"/>
      <c r="N164" s="252"/>
      <c r="O164" s="252"/>
      <c r="P164" s="252"/>
      <c r="Q164" s="252"/>
      <c r="R164" s="252"/>
      <c r="S164" s="252"/>
      <c r="T164" s="253"/>
      <c r="AT164" s="254" t="s">
        <v>221</v>
      </c>
      <c r="AU164" s="254" t="s">
        <v>87</v>
      </c>
      <c r="AV164" s="13" t="s">
        <v>217</v>
      </c>
      <c r="AW164" s="13" t="s">
        <v>40</v>
      </c>
      <c r="AX164" s="13" t="s">
        <v>85</v>
      </c>
      <c r="AY164" s="254" t="s">
        <v>210</v>
      </c>
    </row>
    <row r="165" s="1" customFormat="1" ht="16.5" customHeight="1">
      <c r="B165" s="40"/>
      <c r="C165" s="218" t="s">
        <v>340</v>
      </c>
      <c r="D165" s="218" t="s">
        <v>213</v>
      </c>
      <c r="E165" s="219" t="s">
        <v>871</v>
      </c>
      <c r="F165" s="220" t="s">
        <v>872</v>
      </c>
      <c r="G165" s="221" t="s">
        <v>131</v>
      </c>
      <c r="H165" s="222">
        <v>5.1900000000000004</v>
      </c>
      <c r="I165" s="223">
        <v>54</v>
      </c>
      <c r="J165" s="224">
        <f>ROUND(I165*H165,2)</f>
        <v>280.25999999999999</v>
      </c>
      <c r="K165" s="220" t="s">
        <v>767</v>
      </c>
      <c r="L165" s="45"/>
      <c r="M165" s="225" t="s">
        <v>35</v>
      </c>
      <c r="N165" s="226" t="s">
        <v>52</v>
      </c>
      <c r="O165" s="81"/>
      <c r="P165" s="227">
        <f>O165*H165</f>
        <v>0</v>
      </c>
      <c r="Q165" s="227">
        <v>3.6000000000000001E-05</v>
      </c>
      <c r="R165" s="227">
        <f>Q165*H165</f>
        <v>0.00018684000000000002</v>
      </c>
      <c r="S165" s="227">
        <v>0</v>
      </c>
      <c r="T165" s="228">
        <f>S165*H165</f>
        <v>0</v>
      </c>
      <c r="AR165" s="18" t="s">
        <v>217</v>
      </c>
      <c r="AT165" s="18" t="s">
        <v>213</v>
      </c>
      <c r="AU165" s="18" t="s">
        <v>87</v>
      </c>
      <c r="AY165" s="18" t="s">
        <v>210</v>
      </c>
      <c r="BE165" s="229">
        <f>IF(N165="základní",J165,0)</f>
        <v>0</v>
      </c>
      <c r="BF165" s="229">
        <f>IF(N165="snížená",J165,0)</f>
        <v>0</v>
      </c>
      <c r="BG165" s="229">
        <f>IF(N165="zákl. přenesená",J165,0)</f>
        <v>280.25999999999999</v>
      </c>
      <c r="BH165" s="229">
        <f>IF(N165="sníž. přenesená",J165,0)</f>
        <v>0</v>
      </c>
      <c r="BI165" s="229">
        <f>IF(N165="nulová",J165,0)</f>
        <v>0</v>
      </c>
      <c r="BJ165" s="18" t="s">
        <v>217</v>
      </c>
      <c r="BK165" s="229">
        <f>ROUND(I165*H165,2)</f>
        <v>280.25999999999999</v>
      </c>
      <c r="BL165" s="18" t="s">
        <v>217</v>
      </c>
      <c r="BM165" s="18" t="s">
        <v>1040</v>
      </c>
    </row>
    <row r="166" s="1" customFormat="1">
      <c r="B166" s="40"/>
      <c r="C166" s="41"/>
      <c r="D166" s="230" t="s">
        <v>219</v>
      </c>
      <c r="E166" s="41"/>
      <c r="F166" s="231" t="s">
        <v>866</v>
      </c>
      <c r="G166" s="41"/>
      <c r="H166" s="41"/>
      <c r="I166" s="145"/>
      <c r="J166" s="41"/>
      <c r="K166" s="41"/>
      <c r="L166" s="45"/>
      <c r="M166" s="232"/>
      <c r="N166" s="81"/>
      <c r="O166" s="81"/>
      <c r="P166" s="81"/>
      <c r="Q166" s="81"/>
      <c r="R166" s="81"/>
      <c r="S166" s="81"/>
      <c r="T166" s="82"/>
      <c r="AT166" s="18" t="s">
        <v>219</v>
      </c>
      <c r="AU166" s="18" t="s">
        <v>87</v>
      </c>
    </row>
    <row r="167" s="11" customFormat="1" ht="22.8" customHeight="1">
      <c r="B167" s="202"/>
      <c r="C167" s="203"/>
      <c r="D167" s="204" t="s">
        <v>78</v>
      </c>
      <c r="E167" s="216" t="s">
        <v>230</v>
      </c>
      <c r="F167" s="216" t="s">
        <v>874</v>
      </c>
      <c r="G167" s="203"/>
      <c r="H167" s="203"/>
      <c r="I167" s="206"/>
      <c r="J167" s="217">
        <f>BK167</f>
        <v>2673.3000000000002</v>
      </c>
      <c r="K167" s="203"/>
      <c r="L167" s="208"/>
      <c r="M167" s="209"/>
      <c r="N167" s="210"/>
      <c r="O167" s="210"/>
      <c r="P167" s="211">
        <f>SUM(P168:P171)</f>
        <v>0</v>
      </c>
      <c r="Q167" s="210"/>
      <c r="R167" s="211">
        <f>SUM(R168:R171)</f>
        <v>0.088045999999999999</v>
      </c>
      <c r="S167" s="210"/>
      <c r="T167" s="212">
        <f>SUM(T168:T171)</f>
        <v>0</v>
      </c>
      <c r="AR167" s="213" t="s">
        <v>85</v>
      </c>
      <c r="AT167" s="214" t="s">
        <v>78</v>
      </c>
      <c r="AU167" s="214" t="s">
        <v>85</v>
      </c>
      <c r="AY167" s="213" t="s">
        <v>210</v>
      </c>
      <c r="BK167" s="215">
        <f>SUM(BK168:BK171)</f>
        <v>2673.3000000000002</v>
      </c>
    </row>
    <row r="168" s="1" customFormat="1" ht="16.5" customHeight="1">
      <c r="B168" s="40"/>
      <c r="C168" s="218" t="s">
        <v>344</v>
      </c>
      <c r="D168" s="218" t="s">
        <v>213</v>
      </c>
      <c r="E168" s="219" t="s">
        <v>875</v>
      </c>
      <c r="F168" s="220" t="s">
        <v>876</v>
      </c>
      <c r="G168" s="221" t="s">
        <v>127</v>
      </c>
      <c r="H168" s="222">
        <v>13.300000000000001</v>
      </c>
      <c r="I168" s="223">
        <v>201</v>
      </c>
      <c r="J168" s="224">
        <f>ROUND(I168*H168,2)</f>
        <v>2673.3000000000002</v>
      </c>
      <c r="K168" s="220" t="s">
        <v>767</v>
      </c>
      <c r="L168" s="45"/>
      <c r="M168" s="225" t="s">
        <v>35</v>
      </c>
      <c r="N168" s="226" t="s">
        <v>52</v>
      </c>
      <c r="O168" s="81"/>
      <c r="P168" s="227">
        <f>O168*H168</f>
        <v>0</v>
      </c>
      <c r="Q168" s="227">
        <v>0.00662</v>
      </c>
      <c r="R168" s="227">
        <f>Q168*H168</f>
        <v>0.088045999999999999</v>
      </c>
      <c r="S168" s="227">
        <v>0</v>
      </c>
      <c r="T168" s="228">
        <f>S168*H168</f>
        <v>0</v>
      </c>
      <c r="AR168" s="18" t="s">
        <v>217</v>
      </c>
      <c r="AT168" s="18" t="s">
        <v>213</v>
      </c>
      <c r="AU168" s="18" t="s">
        <v>87</v>
      </c>
      <c r="AY168" s="18" t="s">
        <v>210</v>
      </c>
      <c r="BE168" s="229">
        <f>IF(N168="základní",J168,0)</f>
        <v>0</v>
      </c>
      <c r="BF168" s="229">
        <f>IF(N168="snížená",J168,0)</f>
        <v>0</v>
      </c>
      <c r="BG168" s="229">
        <f>IF(N168="zákl. přenesená",J168,0)</f>
        <v>2673.3000000000002</v>
      </c>
      <c r="BH168" s="229">
        <f>IF(N168="sníž. přenesená",J168,0)</f>
        <v>0</v>
      </c>
      <c r="BI168" s="229">
        <f>IF(N168="nulová",J168,0)</f>
        <v>0</v>
      </c>
      <c r="BJ168" s="18" t="s">
        <v>217</v>
      </c>
      <c r="BK168" s="229">
        <f>ROUND(I168*H168,2)</f>
        <v>2673.3000000000002</v>
      </c>
      <c r="BL168" s="18" t="s">
        <v>217</v>
      </c>
      <c r="BM168" s="18" t="s">
        <v>1041</v>
      </c>
    </row>
    <row r="169" s="1" customFormat="1">
      <c r="B169" s="40"/>
      <c r="C169" s="41"/>
      <c r="D169" s="230" t="s">
        <v>219</v>
      </c>
      <c r="E169" s="41"/>
      <c r="F169" s="231" t="s">
        <v>878</v>
      </c>
      <c r="G169" s="41"/>
      <c r="H169" s="41"/>
      <c r="I169" s="145"/>
      <c r="J169" s="41"/>
      <c r="K169" s="41"/>
      <c r="L169" s="45"/>
      <c r="M169" s="232"/>
      <c r="N169" s="81"/>
      <c r="O169" s="81"/>
      <c r="P169" s="81"/>
      <c r="Q169" s="81"/>
      <c r="R169" s="81"/>
      <c r="S169" s="81"/>
      <c r="T169" s="82"/>
      <c r="AT169" s="18" t="s">
        <v>219</v>
      </c>
      <c r="AU169" s="18" t="s">
        <v>87</v>
      </c>
    </row>
    <row r="170" s="14" customFormat="1">
      <c r="B170" s="255"/>
      <c r="C170" s="256"/>
      <c r="D170" s="230" t="s">
        <v>221</v>
      </c>
      <c r="E170" s="257" t="s">
        <v>35</v>
      </c>
      <c r="F170" s="258" t="s">
        <v>879</v>
      </c>
      <c r="G170" s="256"/>
      <c r="H170" s="257" t="s">
        <v>35</v>
      </c>
      <c r="I170" s="259"/>
      <c r="J170" s="256"/>
      <c r="K170" s="256"/>
      <c r="L170" s="260"/>
      <c r="M170" s="261"/>
      <c r="N170" s="262"/>
      <c r="O170" s="262"/>
      <c r="P170" s="262"/>
      <c r="Q170" s="262"/>
      <c r="R170" s="262"/>
      <c r="S170" s="262"/>
      <c r="T170" s="263"/>
      <c r="AT170" s="264" t="s">
        <v>221</v>
      </c>
      <c r="AU170" s="264" t="s">
        <v>87</v>
      </c>
      <c r="AV170" s="14" t="s">
        <v>85</v>
      </c>
      <c r="AW170" s="14" t="s">
        <v>40</v>
      </c>
      <c r="AX170" s="14" t="s">
        <v>79</v>
      </c>
      <c r="AY170" s="264" t="s">
        <v>210</v>
      </c>
    </row>
    <row r="171" s="12" customFormat="1">
      <c r="B171" s="233"/>
      <c r="C171" s="234"/>
      <c r="D171" s="230" t="s">
        <v>221</v>
      </c>
      <c r="E171" s="235" t="s">
        <v>35</v>
      </c>
      <c r="F171" s="236" t="s">
        <v>1021</v>
      </c>
      <c r="G171" s="234"/>
      <c r="H171" s="237">
        <v>13.300000000000001</v>
      </c>
      <c r="I171" s="238"/>
      <c r="J171" s="234"/>
      <c r="K171" s="234"/>
      <c r="L171" s="239"/>
      <c r="M171" s="240"/>
      <c r="N171" s="241"/>
      <c r="O171" s="241"/>
      <c r="P171" s="241"/>
      <c r="Q171" s="241"/>
      <c r="R171" s="241"/>
      <c r="S171" s="241"/>
      <c r="T171" s="242"/>
      <c r="AT171" s="243" t="s">
        <v>221</v>
      </c>
      <c r="AU171" s="243" t="s">
        <v>87</v>
      </c>
      <c r="AV171" s="12" t="s">
        <v>87</v>
      </c>
      <c r="AW171" s="12" t="s">
        <v>40</v>
      </c>
      <c r="AX171" s="12" t="s">
        <v>85</v>
      </c>
      <c r="AY171" s="243" t="s">
        <v>210</v>
      </c>
    </row>
    <row r="172" s="11" customFormat="1" ht="22.8" customHeight="1">
      <c r="B172" s="202"/>
      <c r="C172" s="203"/>
      <c r="D172" s="204" t="s">
        <v>78</v>
      </c>
      <c r="E172" s="216" t="s">
        <v>217</v>
      </c>
      <c r="F172" s="216" t="s">
        <v>880</v>
      </c>
      <c r="G172" s="203"/>
      <c r="H172" s="203"/>
      <c r="I172" s="206"/>
      <c r="J172" s="217">
        <f>BK172</f>
        <v>110888.53999999999</v>
      </c>
      <c r="K172" s="203"/>
      <c r="L172" s="208"/>
      <c r="M172" s="209"/>
      <c r="N172" s="210"/>
      <c r="O172" s="210"/>
      <c r="P172" s="211">
        <f>SUM(P173:P192)</f>
        <v>0</v>
      </c>
      <c r="Q172" s="210"/>
      <c r="R172" s="211">
        <f>SUM(R173:R192)</f>
        <v>20.510088611999997</v>
      </c>
      <c r="S172" s="210"/>
      <c r="T172" s="212">
        <f>SUM(T173:T192)</f>
        <v>0</v>
      </c>
      <c r="AR172" s="213" t="s">
        <v>85</v>
      </c>
      <c r="AT172" s="214" t="s">
        <v>78</v>
      </c>
      <c r="AU172" s="214" t="s">
        <v>85</v>
      </c>
      <c r="AY172" s="213" t="s">
        <v>210</v>
      </c>
      <c r="BK172" s="215">
        <f>SUM(BK173:BK192)</f>
        <v>110888.53999999999</v>
      </c>
    </row>
    <row r="173" s="1" customFormat="1" ht="16.5" customHeight="1">
      <c r="B173" s="40"/>
      <c r="C173" s="218" t="s">
        <v>7</v>
      </c>
      <c r="D173" s="218" t="s">
        <v>213</v>
      </c>
      <c r="E173" s="219" t="s">
        <v>881</v>
      </c>
      <c r="F173" s="220" t="s">
        <v>882</v>
      </c>
      <c r="G173" s="221" t="s">
        <v>180</v>
      </c>
      <c r="H173" s="222">
        <v>0.032000000000000001</v>
      </c>
      <c r="I173" s="223">
        <v>34992</v>
      </c>
      <c r="J173" s="224">
        <f>ROUND(I173*H173,2)</f>
        <v>1119.74</v>
      </c>
      <c r="K173" s="220" t="s">
        <v>767</v>
      </c>
      <c r="L173" s="45"/>
      <c r="M173" s="225" t="s">
        <v>35</v>
      </c>
      <c r="N173" s="226" t="s">
        <v>52</v>
      </c>
      <c r="O173" s="81"/>
      <c r="P173" s="227">
        <f>O173*H173</f>
        <v>0</v>
      </c>
      <c r="Q173" s="227">
        <v>1.0606640000000001</v>
      </c>
      <c r="R173" s="227">
        <f>Q173*H173</f>
        <v>0.033941248</v>
      </c>
      <c r="S173" s="227">
        <v>0</v>
      </c>
      <c r="T173" s="228">
        <f>S173*H173</f>
        <v>0</v>
      </c>
      <c r="AR173" s="18" t="s">
        <v>217</v>
      </c>
      <c r="AT173" s="18" t="s">
        <v>213</v>
      </c>
      <c r="AU173" s="18" t="s">
        <v>87</v>
      </c>
      <c r="AY173" s="18" t="s">
        <v>210</v>
      </c>
      <c r="BE173" s="229">
        <f>IF(N173="základní",J173,0)</f>
        <v>0</v>
      </c>
      <c r="BF173" s="229">
        <f>IF(N173="snížená",J173,0)</f>
        <v>0</v>
      </c>
      <c r="BG173" s="229">
        <f>IF(N173="zákl. přenesená",J173,0)</f>
        <v>1119.74</v>
      </c>
      <c r="BH173" s="229">
        <f>IF(N173="sníž. přenesená",J173,0)</f>
        <v>0</v>
      </c>
      <c r="BI173" s="229">
        <f>IF(N173="nulová",J173,0)</f>
        <v>0</v>
      </c>
      <c r="BJ173" s="18" t="s">
        <v>217</v>
      </c>
      <c r="BK173" s="229">
        <f>ROUND(I173*H173,2)</f>
        <v>1119.74</v>
      </c>
      <c r="BL173" s="18" t="s">
        <v>217</v>
      </c>
      <c r="BM173" s="18" t="s">
        <v>1042</v>
      </c>
    </row>
    <row r="174" s="1" customFormat="1">
      <c r="B174" s="40"/>
      <c r="C174" s="41"/>
      <c r="D174" s="230" t="s">
        <v>219</v>
      </c>
      <c r="E174" s="41"/>
      <c r="F174" s="231" t="s">
        <v>884</v>
      </c>
      <c r="G174" s="41"/>
      <c r="H174" s="41"/>
      <c r="I174" s="145"/>
      <c r="J174" s="41"/>
      <c r="K174" s="41"/>
      <c r="L174" s="45"/>
      <c r="M174" s="232"/>
      <c r="N174" s="81"/>
      <c r="O174" s="81"/>
      <c r="P174" s="81"/>
      <c r="Q174" s="81"/>
      <c r="R174" s="81"/>
      <c r="S174" s="81"/>
      <c r="T174" s="82"/>
      <c r="AT174" s="18" t="s">
        <v>219</v>
      </c>
      <c r="AU174" s="18" t="s">
        <v>87</v>
      </c>
    </row>
    <row r="175" s="14" customFormat="1">
      <c r="B175" s="255"/>
      <c r="C175" s="256"/>
      <c r="D175" s="230" t="s">
        <v>221</v>
      </c>
      <c r="E175" s="257" t="s">
        <v>35</v>
      </c>
      <c r="F175" s="258" t="s">
        <v>885</v>
      </c>
      <c r="G175" s="256"/>
      <c r="H175" s="257" t="s">
        <v>35</v>
      </c>
      <c r="I175" s="259"/>
      <c r="J175" s="256"/>
      <c r="K175" s="256"/>
      <c r="L175" s="260"/>
      <c r="M175" s="261"/>
      <c r="N175" s="262"/>
      <c r="O175" s="262"/>
      <c r="P175" s="262"/>
      <c r="Q175" s="262"/>
      <c r="R175" s="262"/>
      <c r="S175" s="262"/>
      <c r="T175" s="263"/>
      <c r="AT175" s="264" t="s">
        <v>221</v>
      </c>
      <c r="AU175" s="264" t="s">
        <v>87</v>
      </c>
      <c r="AV175" s="14" t="s">
        <v>85</v>
      </c>
      <c r="AW175" s="14" t="s">
        <v>40</v>
      </c>
      <c r="AX175" s="14" t="s">
        <v>79</v>
      </c>
      <c r="AY175" s="264" t="s">
        <v>210</v>
      </c>
    </row>
    <row r="176" s="12" customFormat="1">
      <c r="B176" s="233"/>
      <c r="C176" s="234"/>
      <c r="D176" s="230" t="s">
        <v>221</v>
      </c>
      <c r="E176" s="235" t="s">
        <v>35</v>
      </c>
      <c r="F176" s="236" t="s">
        <v>886</v>
      </c>
      <c r="G176" s="234"/>
      <c r="H176" s="237">
        <v>0.032000000000000001</v>
      </c>
      <c r="I176" s="238"/>
      <c r="J176" s="234"/>
      <c r="K176" s="234"/>
      <c r="L176" s="239"/>
      <c r="M176" s="240"/>
      <c r="N176" s="241"/>
      <c r="O176" s="241"/>
      <c r="P176" s="241"/>
      <c r="Q176" s="241"/>
      <c r="R176" s="241"/>
      <c r="S176" s="241"/>
      <c r="T176" s="242"/>
      <c r="AT176" s="243" t="s">
        <v>221</v>
      </c>
      <c r="AU176" s="243" t="s">
        <v>87</v>
      </c>
      <c r="AV176" s="12" t="s">
        <v>87</v>
      </c>
      <c r="AW176" s="12" t="s">
        <v>40</v>
      </c>
      <c r="AX176" s="12" t="s">
        <v>85</v>
      </c>
      <c r="AY176" s="243" t="s">
        <v>210</v>
      </c>
    </row>
    <row r="177" s="1" customFormat="1" ht="16.5" customHeight="1">
      <c r="B177" s="40"/>
      <c r="C177" s="218" t="s">
        <v>357</v>
      </c>
      <c r="D177" s="218" t="s">
        <v>213</v>
      </c>
      <c r="E177" s="219" t="s">
        <v>887</v>
      </c>
      <c r="F177" s="220" t="s">
        <v>888</v>
      </c>
      <c r="G177" s="221" t="s">
        <v>180</v>
      </c>
      <c r="H177" s="222">
        <v>1.1779999999999999</v>
      </c>
      <c r="I177" s="223">
        <v>33758</v>
      </c>
      <c r="J177" s="224">
        <f>ROUND(I177*H177,2)</f>
        <v>39766.919999999998</v>
      </c>
      <c r="K177" s="220" t="s">
        <v>767</v>
      </c>
      <c r="L177" s="45"/>
      <c r="M177" s="225" t="s">
        <v>35</v>
      </c>
      <c r="N177" s="226" t="s">
        <v>52</v>
      </c>
      <c r="O177" s="81"/>
      <c r="P177" s="227">
        <f>O177*H177</f>
        <v>0</v>
      </c>
      <c r="Q177" s="227">
        <v>1.0597380000000001</v>
      </c>
      <c r="R177" s="227">
        <f>Q177*H177</f>
        <v>1.248371364</v>
      </c>
      <c r="S177" s="227">
        <v>0</v>
      </c>
      <c r="T177" s="228">
        <f>S177*H177</f>
        <v>0</v>
      </c>
      <c r="AR177" s="18" t="s">
        <v>217</v>
      </c>
      <c r="AT177" s="18" t="s">
        <v>213</v>
      </c>
      <c r="AU177" s="18" t="s">
        <v>87</v>
      </c>
      <c r="AY177" s="18" t="s">
        <v>210</v>
      </c>
      <c r="BE177" s="229">
        <f>IF(N177="základní",J177,0)</f>
        <v>0</v>
      </c>
      <c r="BF177" s="229">
        <f>IF(N177="snížená",J177,0)</f>
        <v>0</v>
      </c>
      <c r="BG177" s="229">
        <f>IF(N177="zákl. přenesená",J177,0)</f>
        <v>39766.919999999998</v>
      </c>
      <c r="BH177" s="229">
        <f>IF(N177="sníž. přenesená",J177,0)</f>
        <v>0</v>
      </c>
      <c r="BI177" s="229">
        <f>IF(N177="nulová",J177,0)</f>
        <v>0</v>
      </c>
      <c r="BJ177" s="18" t="s">
        <v>217</v>
      </c>
      <c r="BK177" s="229">
        <f>ROUND(I177*H177,2)</f>
        <v>39766.919999999998</v>
      </c>
      <c r="BL177" s="18" t="s">
        <v>217</v>
      </c>
      <c r="BM177" s="18" t="s">
        <v>1043</v>
      </c>
    </row>
    <row r="178" s="1" customFormat="1">
      <c r="B178" s="40"/>
      <c r="C178" s="41"/>
      <c r="D178" s="230" t="s">
        <v>219</v>
      </c>
      <c r="E178" s="41"/>
      <c r="F178" s="231" t="s">
        <v>884</v>
      </c>
      <c r="G178" s="41"/>
      <c r="H178" s="41"/>
      <c r="I178" s="145"/>
      <c r="J178" s="41"/>
      <c r="K178" s="41"/>
      <c r="L178" s="45"/>
      <c r="M178" s="232"/>
      <c r="N178" s="81"/>
      <c r="O178" s="81"/>
      <c r="P178" s="81"/>
      <c r="Q178" s="81"/>
      <c r="R178" s="81"/>
      <c r="S178" s="81"/>
      <c r="T178" s="82"/>
      <c r="AT178" s="18" t="s">
        <v>219</v>
      </c>
      <c r="AU178" s="18" t="s">
        <v>87</v>
      </c>
    </row>
    <row r="179" s="14" customFormat="1">
      <c r="B179" s="255"/>
      <c r="C179" s="256"/>
      <c r="D179" s="230" t="s">
        <v>221</v>
      </c>
      <c r="E179" s="257" t="s">
        <v>35</v>
      </c>
      <c r="F179" s="258" t="s">
        <v>890</v>
      </c>
      <c r="G179" s="256"/>
      <c r="H179" s="257" t="s">
        <v>35</v>
      </c>
      <c r="I179" s="259"/>
      <c r="J179" s="256"/>
      <c r="K179" s="256"/>
      <c r="L179" s="260"/>
      <c r="M179" s="261"/>
      <c r="N179" s="262"/>
      <c r="O179" s="262"/>
      <c r="P179" s="262"/>
      <c r="Q179" s="262"/>
      <c r="R179" s="262"/>
      <c r="S179" s="262"/>
      <c r="T179" s="263"/>
      <c r="AT179" s="264" t="s">
        <v>221</v>
      </c>
      <c r="AU179" s="264" t="s">
        <v>87</v>
      </c>
      <c r="AV179" s="14" t="s">
        <v>85</v>
      </c>
      <c r="AW179" s="14" t="s">
        <v>40</v>
      </c>
      <c r="AX179" s="14" t="s">
        <v>79</v>
      </c>
      <c r="AY179" s="264" t="s">
        <v>210</v>
      </c>
    </row>
    <row r="180" s="12" customFormat="1">
      <c r="B180" s="233"/>
      <c r="C180" s="234"/>
      <c r="D180" s="230" t="s">
        <v>221</v>
      </c>
      <c r="E180" s="235" t="s">
        <v>35</v>
      </c>
      <c r="F180" s="236" t="s">
        <v>1044</v>
      </c>
      <c r="G180" s="234"/>
      <c r="H180" s="237">
        <v>1.1779999999999999</v>
      </c>
      <c r="I180" s="238"/>
      <c r="J180" s="234"/>
      <c r="K180" s="234"/>
      <c r="L180" s="239"/>
      <c r="M180" s="240"/>
      <c r="N180" s="241"/>
      <c r="O180" s="241"/>
      <c r="P180" s="241"/>
      <c r="Q180" s="241"/>
      <c r="R180" s="241"/>
      <c r="S180" s="241"/>
      <c r="T180" s="242"/>
      <c r="AT180" s="243" t="s">
        <v>221</v>
      </c>
      <c r="AU180" s="243" t="s">
        <v>87</v>
      </c>
      <c r="AV180" s="12" t="s">
        <v>87</v>
      </c>
      <c r="AW180" s="12" t="s">
        <v>40</v>
      </c>
      <c r="AX180" s="12" t="s">
        <v>85</v>
      </c>
      <c r="AY180" s="243" t="s">
        <v>210</v>
      </c>
    </row>
    <row r="181" s="1" customFormat="1" ht="22.5" customHeight="1">
      <c r="B181" s="40"/>
      <c r="C181" s="218" t="s">
        <v>361</v>
      </c>
      <c r="D181" s="218" t="s">
        <v>213</v>
      </c>
      <c r="E181" s="219" t="s">
        <v>892</v>
      </c>
      <c r="F181" s="220" t="s">
        <v>893</v>
      </c>
      <c r="G181" s="221" t="s">
        <v>131</v>
      </c>
      <c r="H181" s="222">
        <v>67.799999999999997</v>
      </c>
      <c r="I181" s="223">
        <v>85</v>
      </c>
      <c r="J181" s="224">
        <f>ROUND(I181*H181,2)</f>
        <v>5763</v>
      </c>
      <c r="K181" s="220" t="s">
        <v>767</v>
      </c>
      <c r="L181" s="45"/>
      <c r="M181" s="225" t="s">
        <v>35</v>
      </c>
      <c r="N181" s="226" t="s">
        <v>52</v>
      </c>
      <c r="O181" s="81"/>
      <c r="P181" s="227">
        <f>O181*H181</f>
        <v>0</v>
      </c>
      <c r="Q181" s="227">
        <v>0.16192000000000001</v>
      </c>
      <c r="R181" s="227">
        <f>Q181*H181</f>
        <v>10.978176</v>
      </c>
      <c r="S181" s="227">
        <v>0</v>
      </c>
      <c r="T181" s="228">
        <f>S181*H181</f>
        <v>0</v>
      </c>
      <c r="AR181" s="18" t="s">
        <v>217</v>
      </c>
      <c r="AT181" s="18" t="s">
        <v>213</v>
      </c>
      <c r="AU181" s="18" t="s">
        <v>87</v>
      </c>
      <c r="AY181" s="18" t="s">
        <v>210</v>
      </c>
      <c r="BE181" s="229">
        <f>IF(N181="základní",J181,0)</f>
        <v>0</v>
      </c>
      <c r="BF181" s="229">
        <f>IF(N181="snížená",J181,0)</f>
        <v>0</v>
      </c>
      <c r="BG181" s="229">
        <f>IF(N181="zákl. přenesená",J181,0)</f>
        <v>5763</v>
      </c>
      <c r="BH181" s="229">
        <f>IF(N181="sníž. přenesená",J181,0)</f>
        <v>0</v>
      </c>
      <c r="BI181" s="229">
        <f>IF(N181="nulová",J181,0)</f>
        <v>0</v>
      </c>
      <c r="BJ181" s="18" t="s">
        <v>217</v>
      </c>
      <c r="BK181" s="229">
        <f>ROUND(I181*H181,2)</f>
        <v>5763</v>
      </c>
      <c r="BL181" s="18" t="s">
        <v>217</v>
      </c>
      <c r="BM181" s="18" t="s">
        <v>1045</v>
      </c>
    </row>
    <row r="182" s="1" customFormat="1">
      <c r="B182" s="40"/>
      <c r="C182" s="41"/>
      <c r="D182" s="230" t="s">
        <v>219</v>
      </c>
      <c r="E182" s="41"/>
      <c r="F182" s="231" t="s">
        <v>895</v>
      </c>
      <c r="G182" s="41"/>
      <c r="H182" s="41"/>
      <c r="I182" s="145"/>
      <c r="J182" s="41"/>
      <c r="K182" s="41"/>
      <c r="L182" s="45"/>
      <c r="M182" s="232"/>
      <c r="N182" s="81"/>
      <c r="O182" s="81"/>
      <c r="P182" s="81"/>
      <c r="Q182" s="81"/>
      <c r="R182" s="81"/>
      <c r="S182" s="81"/>
      <c r="T182" s="82"/>
      <c r="AT182" s="18" t="s">
        <v>219</v>
      </c>
      <c r="AU182" s="18" t="s">
        <v>87</v>
      </c>
    </row>
    <row r="183" s="14" customFormat="1">
      <c r="B183" s="255"/>
      <c r="C183" s="256"/>
      <c r="D183" s="230" t="s">
        <v>221</v>
      </c>
      <c r="E183" s="257" t="s">
        <v>35</v>
      </c>
      <c r="F183" s="258" t="s">
        <v>896</v>
      </c>
      <c r="G183" s="256"/>
      <c r="H183" s="257" t="s">
        <v>35</v>
      </c>
      <c r="I183" s="259"/>
      <c r="J183" s="256"/>
      <c r="K183" s="256"/>
      <c r="L183" s="260"/>
      <c r="M183" s="261"/>
      <c r="N183" s="262"/>
      <c r="O183" s="262"/>
      <c r="P183" s="262"/>
      <c r="Q183" s="262"/>
      <c r="R183" s="262"/>
      <c r="S183" s="262"/>
      <c r="T183" s="263"/>
      <c r="AT183" s="264" t="s">
        <v>221</v>
      </c>
      <c r="AU183" s="264" t="s">
        <v>87</v>
      </c>
      <c r="AV183" s="14" t="s">
        <v>85</v>
      </c>
      <c r="AW183" s="14" t="s">
        <v>40</v>
      </c>
      <c r="AX183" s="14" t="s">
        <v>79</v>
      </c>
      <c r="AY183" s="264" t="s">
        <v>210</v>
      </c>
    </row>
    <row r="184" s="12" customFormat="1">
      <c r="B184" s="233"/>
      <c r="C184" s="234"/>
      <c r="D184" s="230" t="s">
        <v>221</v>
      </c>
      <c r="E184" s="235" t="s">
        <v>35</v>
      </c>
      <c r="F184" s="236" t="s">
        <v>1025</v>
      </c>
      <c r="G184" s="234"/>
      <c r="H184" s="237">
        <v>67.799999999999997</v>
      </c>
      <c r="I184" s="238"/>
      <c r="J184" s="234"/>
      <c r="K184" s="234"/>
      <c r="L184" s="239"/>
      <c r="M184" s="240"/>
      <c r="N184" s="241"/>
      <c r="O184" s="241"/>
      <c r="P184" s="241"/>
      <c r="Q184" s="241"/>
      <c r="R184" s="241"/>
      <c r="S184" s="241"/>
      <c r="T184" s="242"/>
      <c r="AT184" s="243" t="s">
        <v>221</v>
      </c>
      <c r="AU184" s="243" t="s">
        <v>87</v>
      </c>
      <c r="AV184" s="12" t="s">
        <v>87</v>
      </c>
      <c r="AW184" s="12" t="s">
        <v>40</v>
      </c>
      <c r="AX184" s="12" t="s">
        <v>85</v>
      </c>
      <c r="AY184" s="243" t="s">
        <v>210</v>
      </c>
    </row>
    <row r="185" s="1" customFormat="1" ht="16.5" customHeight="1">
      <c r="B185" s="40"/>
      <c r="C185" s="218" t="s">
        <v>367</v>
      </c>
      <c r="D185" s="218" t="s">
        <v>213</v>
      </c>
      <c r="E185" s="219" t="s">
        <v>897</v>
      </c>
      <c r="F185" s="220" t="s">
        <v>898</v>
      </c>
      <c r="G185" s="221" t="s">
        <v>135</v>
      </c>
      <c r="H185" s="222">
        <v>10.17</v>
      </c>
      <c r="I185" s="223">
        <v>4464</v>
      </c>
      <c r="J185" s="224">
        <f>ROUND(I185*H185,2)</f>
        <v>45398.879999999997</v>
      </c>
      <c r="K185" s="220" t="s">
        <v>767</v>
      </c>
      <c r="L185" s="45"/>
      <c r="M185" s="225" t="s">
        <v>35</v>
      </c>
      <c r="N185" s="226" t="s">
        <v>52</v>
      </c>
      <c r="O185" s="81"/>
      <c r="P185" s="227">
        <f>O185*H185</f>
        <v>0</v>
      </c>
      <c r="Q185" s="227">
        <v>0</v>
      </c>
      <c r="R185" s="227">
        <f>Q185*H185</f>
        <v>0</v>
      </c>
      <c r="S185" s="227">
        <v>0</v>
      </c>
      <c r="T185" s="228">
        <f>S185*H185</f>
        <v>0</v>
      </c>
      <c r="AR185" s="18" t="s">
        <v>217</v>
      </c>
      <c r="AT185" s="18" t="s">
        <v>213</v>
      </c>
      <c r="AU185" s="18" t="s">
        <v>87</v>
      </c>
      <c r="AY185" s="18" t="s">
        <v>210</v>
      </c>
      <c r="BE185" s="229">
        <f>IF(N185="základní",J185,0)</f>
        <v>0</v>
      </c>
      <c r="BF185" s="229">
        <f>IF(N185="snížená",J185,0)</f>
        <v>0</v>
      </c>
      <c r="BG185" s="229">
        <f>IF(N185="zákl. přenesená",J185,0)</f>
        <v>45398.879999999997</v>
      </c>
      <c r="BH185" s="229">
        <f>IF(N185="sníž. přenesená",J185,0)</f>
        <v>0</v>
      </c>
      <c r="BI185" s="229">
        <f>IF(N185="nulová",J185,0)</f>
        <v>0</v>
      </c>
      <c r="BJ185" s="18" t="s">
        <v>217</v>
      </c>
      <c r="BK185" s="229">
        <f>ROUND(I185*H185,2)</f>
        <v>45398.879999999997</v>
      </c>
      <c r="BL185" s="18" t="s">
        <v>217</v>
      </c>
      <c r="BM185" s="18" t="s">
        <v>1046</v>
      </c>
    </row>
    <row r="186" s="1" customFormat="1">
      <c r="B186" s="40"/>
      <c r="C186" s="41"/>
      <c r="D186" s="230" t="s">
        <v>219</v>
      </c>
      <c r="E186" s="41"/>
      <c r="F186" s="231" t="s">
        <v>900</v>
      </c>
      <c r="G186" s="41"/>
      <c r="H186" s="41"/>
      <c r="I186" s="145"/>
      <c r="J186" s="41"/>
      <c r="K186" s="41"/>
      <c r="L186" s="45"/>
      <c r="M186" s="232"/>
      <c r="N186" s="81"/>
      <c r="O186" s="81"/>
      <c r="P186" s="81"/>
      <c r="Q186" s="81"/>
      <c r="R186" s="81"/>
      <c r="S186" s="81"/>
      <c r="T186" s="82"/>
      <c r="AT186" s="18" t="s">
        <v>219</v>
      </c>
      <c r="AU186" s="18" t="s">
        <v>87</v>
      </c>
    </row>
    <row r="187" s="14" customFormat="1">
      <c r="B187" s="255"/>
      <c r="C187" s="256"/>
      <c r="D187" s="230" t="s">
        <v>221</v>
      </c>
      <c r="E187" s="257" t="s">
        <v>35</v>
      </c>
      <c r="F187" s="258" t="s">
        <v>901</v>
      </c>
      <c r="G187" s="256"/>
      <c r="H187" s="257" t="s">
        <v>35</v>
      </c>
      <c r="I187" s="259"/>
      <c r="J187" s="256"/>
      <c r="K187" s="256"/>
      <c r="L187" s="260"/>
      <c r="M187" s="261"/>
      <c r="N187" s="262"/>
      <c r="O187" s="262"/>
      <c r="P187" s="262"/>
      <c r="Q187" s="262"/>
      <c r="R187" s="262"/>
      <c r="S187" s="262"/>
      <c r="T187" s="263"/>
      <c r="AT187" s="264" t="s">
        <v>221</v>
      </c>
      <c r="AU187" s="264" t="s">
        <v>87</v>
      </c>
      <c r="AV187" s="14" t="s">
        <v>85</v>
      </c>
      <c r="AW187" s="14" t="s">
        <v>40</v>
      </c>
      <c r="AX187" s="14" t="s">
        <v>79</v>
      </c>
      <c r="AY187" s="264" t="s">
        <v>210</v>
      </c>
    </row>
    <row r="188" s="12" customFormat="1">
      <c r="B188" s="233"/>
      <c r="C188" s="234"/>
      <c r="D188" s="230" t="s">
        <v>221</v>
      </c>
      <c r="E188" s="235" t="s">
        <v>35</v>
      </c>
      <c r="F188" s="236" t="s">
        <v>1047</v>
      </c>
      <c r="G188" s="234"/>
      <c r="H188" s="237">
        <v>10.17</v>
      </c>
      <c r="I188" s="238"/>
      <c r="J188" s="234"/>
      <c r="K188" s="234"/>
      <c r="L188" s="239"/>
      <c r="M188" s="240"/>
      <c r="N188" s="241"/>
      <c r="O188" s="241"/>
      <c r="P188" s="241"/>
      <c r="Q188" s="241"/>
      <c r="R188" s="241"/>
      <c r="S188" s="241"/>
      <c r="T188" s="242"/>
      <c r="AT188" s="243" t="s">
        <v>221</v>
      </c>
      <c r="AU188" s="243" t="s">
        <v>87</v>
      </c>
      <c r="AV188" s="12" t="s">
        <v>87</v>
      </c>
      <c r="AW188" s="12" t="s">
        <v>40</v>
      </c>
      <c r="AX188" s="12" t="s">
        <v>85</v>
      </c>
      <c r="AY188" s="243" t="s">
        <v>210</v>
      </c>
    </row>
    <row r="189" s="1" customFormat="1" ht="22.5" customHeight="1">
      <c r="B189" s="40"/>
      <c r="C189" s="218" t="s">
        <v>373</v>
      </c>
      <c r="D189" s="218" t="s">
        <v>213</v>
      </c>
      <c r="E189" s="219" t="s">
        <v>903</v>
      </c>
      <c r="F189" s="220" t="s">
        <v>904</v>
      </c>
      <c r="G189" s="221" t="s">
        <v>131</v>
      </c>
      <c r="H189" s="222">
        <v>8</v>
      </c>
      <c r="I189" s="223">
        <v>2355</v>
      </c>
      <c r="J189" s="224">
        <f>ROUND(I189*H189,2)</f>
        <v>18840</v>
      </c>
      <c r="K189" s="220" t="s">
        <v>767</v>
      </c>
      <c r="L189" s="45"/>
      <c r="M189" s="225" t="s">
        <v>35</v>
      </c>
      <c r="N189" s="226" t="s">
        <v>52</v>
      </c>
      <c r="O189" s="81"/>
      <c r="P189" s="227">
        <f>O189*H189</f>
        <v>0</v>
      </c>
      <c r="Q189" s="227">
        <v>1.0311999999999999</v>
      </c>
      <c r="R189" s="227">
        <f>Q189*H189</f>
        <v>8.2495999999999992</v>
      </c>
      <c r="S189" s="227">
        <v>0</v>
      </c>
      <c r="T189" s="228">
        <f>S189*H189</f>
        <v>0</v>
      </c>
      <c r="AR189" s="18" t="s">
        <v>217</v>
      </c>
      <c r="AT189" s="18" t="s">
        <v>213</v>
      </c>
      <c r="AU189" s="18" t="s">
        <v>87</v>
      </c>
      <c r="AY189" s="18" t="s">
        <v>210</v>
      </c>
      <c r="BE189" s="229">
        <f>IF(N189="základní",J189,0)</f>
        <v>0</v>
      </c>
      <c r="BF189" s="229">
        <f>IF(N189="snížená",J189,0)</f>
        <v>0</v>
      </c>
      <c r="BG189" s="229">
        <f>IF(N189="zákl. přenesená",J189,0)</f>
        <v>18840</v>
      </c>
      <c r="BH189" s="229">
        <f>IF(N189="sníž. přenesená",J189,0)</f>
        <v>0</v>
      </c>
      <c r="BI189" s="229">
        <f>IF(N189="nulová",J189,0)</f>
        <v>0</v>
      </c>
      <c r="BJ189" s="18" t="s">
        <v>217</v>
      </c>
      <c r="BK189" s="229">
        <f>ROUND(I189*H189,2)</f>
        <v>18840</v>
      </c>
      <c r="BL189" s="18" t="s">
        <v>217</v>
      </c>
      <c r="BM189" s="18" t="s">
        <v>1048</v>
      </c>
    </row>
    <row r="190" s="1" customFormat="1">
      <c r="B190" s="40"/>
      <c r="C190" s="41"/>
      <c r="D190" s="230" t="s">
        <v>219</v>
      </c>
      <c r="E190" s="41"/>
      <c r="F190" s="231" t="s">
        <v>906</v>
      </c>
      <c r="G190" s="41"/>
      <c r="H190" s="41"/>
      <c r="I190" s="145"/>
      <c r="J190" s="41"/>
      <c r="K190" s="41"/>
      <c r="L190" s="45"/>
      <c r="M190" s="232"/>
      <c r="N190" s="81"/>
      <c r="O190" s="81"/>
      <c r="P190" s="81"/>
      <c r="Q190" s="81"/>
      <c r="R190" s="81"/>
      <c r="S190" s="81"/>
      <c r="T190" s="82"/>
      <c r="AT190" s="18" t="s">
        <v>219</v>
      </c>
      <c r="AU190" s="18" t="s">
        <v>87</v>
      </c>
    </row>
    <row r="191" s="14" customFormat="1">
      <c r="B191" s="255"/>
      <c r="C191" s="256"/>
      <c r="D191" s="230" t="s">
        <v>221</v>
      </c>
      <c r="E191" s="257" t="s">
        <v>35</v>
      </c>
      <c r="F191" s="258" t="s">
        <v>907</v>
      </c>
      <c r="G191" s="256"/>
      <c r="H191" s="257" t="s">
        <v>35</v>
      </c>
      <c r="I191" s="259"/>
      <c r="J191" s="256"/>
      <c r="K191" s="256"/>
      <c r="L191" s="260"/>
      <c r="M191" s="261"/>
      <c r="N191" s="262"/>
      <c r="O191" s="262"/>
      <c r="P191" s="262"/>
      <c r="Q191" s="262"/>
      <c r="R191" s="262"/>
      <c r="S191" s="262"/>
      <c r="T191" s="263"/>
      <c r="AT191" s="264" t="s">
        <v>221</v>
      </c>
      <c r="AU191" s="264" t="s">
        <v>87</v>
      </c>
      <c r="AV191" s="14" t="s">
        <v>85</v>
      </c>
      <c r="AW191" s="14" t="s">
        <v>40</v>
      </c>
      <c r="AX191" s="14" t="s">
        <v>79</v>
      </c>
      <c r="AY191" s="264" t="s">
        <v>210</v>
      </c>
    </row>
    <row r="192" s="12" customFormat="1">
      <c r="B192" s="233"/>
      <c r="C192" s="234"/>
      <c r="D192" s="230" t="s">
        <v>221</v>
      </c>
      <c r="E192" s="235" t="s">
        <v>35</v>
      </c>
      <c r="F192" s="236" t="s">
        <v>908</v>
      </c>
      <c r="G192" s="234"/>
      <c r="H192" s="237">
        <v>8</v>
      </c>
      <c r="I192" s="238"/>
      <c r="J192" s="234"/>
      <c r="K192" s="234"/>
      <c r="L192" s="239"/>
      <c r="M192" s="240"/>
      <c r="N192" s="241"/>
      <c r="O192" s="241"/>
      <c r="P192" s="241"/>
      <c r="Q192" s="241"/>
      <c r="R192" s="241"/>
      <c r="S192" s="241"/>
      <c r="T192" s="242"/>
      <c r="AT192" s="243" t="s">
        <v>221</v>
      </c>
      <c r="AU192" s="243" t="s">
        <v>87</v>
      </c>
      <c r="AV192" s="12" t="s">
        <v>87</v>
      </c>
      <c r="AW192" s="12" t="s">
        <v>40</v>
      </c>
      <c r="AX192" s="12" t="s">
        <v>85</v>
      </c>
      <c r="AY192" s="243" t="s">
        <v>210</v>
      </c>
    </row>
    <row r="193" s="11" customFormat="1" ht="22.8" customHeight="1">
      <c r="B193" s="202"/>
      <c r="C193" s="203"/>
      <c r="D193" s="204" t="s">
        <v>78</v>
      </c>
      <c r="E193" s="216" t="s">
        <v>261</v>
      </c>
      <c r="F193" s="216" t="s">
        <v>909</v>
      </c>
      <c r="G193" s="203"/>
      <c r="H193" s="203"/>
      <c r="I193" s="206"/>
      <c r="J193" s="217">
        <f>BK193</f>
        <v>42228.169999999998</v>
      </c>
      <c r="K193" s="203"/>
      <c r="L193" s="208"/>
      <c r="M193" s="209"/>
      <c r="N193" s="210"/>
      <c r="O193" s="210"/>
      <c r="P193" s="211">
        <f>SUM(P194:P219)</f>
        <v>0</v>
      </c>
      <c r="Q193" s="210"/>
      <c r="R193" s="211">
        <f>SUM(R194:R219)</f>
        <v>2.2409303</v>
      </c>
      <c r="S193" s="210"/>
      <c r="T193" s="212">
        <f>SUM(T194:T219)</f>
        <v>1.6872</v>
      </c>
      <c r="AR193" s="213" t="s">
        <v>85</v>
      </c>
      <c r="AT193" s="214" t="s">
        <v>78</v>
      </c>
      <c r="AU193" s="214" t="s">
        <v>85</v>
      </c>
      <c r="AY193" s="213" t="s">
        <v>210</v>
      </c>
      <c r="BK193" s="215">
        <f>SUM(BK194:BK219)</f>
        <v>42228.169999999998</v>
      </c>
    </row>
    <row r="194" s="1" customFormat="1" ht="16.5" customHeight="1">
      <c r="B194" s="40"/>
      <c r="C194" s="218" t="s">
        <v>379</v>
      </c>
      <c r="D194" s="218" t="s">
        <v>213</v>
      </c>
      <c r="E194" s="219" t="s">
        <v>910</v>
      </c>
      <c r="F194" s="220" t="s">
        <v>911</v>
      </c>
      <c r="G194" s="221" t="s">
        <v>131</v>
      </c>
      <c r="H194" s="222">
        <v>40</v>
      </c>
      <c r="I194" s="223">
        <v>20</v>
      </c>
      <c r="J194" s="224">
        <f>ROUND(I194*H194,2)</f>
        <v>800</v>
      </c>
      <c r="K194" s="220" t="s">
        <v>767</v>
      </c>
      <c r="L194" s="45"/>
      <c r="M194" s="225" t="s">
        <v>35</v>
      </c>
      <c r="N194" s="226" t="s">
        <v>52</v>
      </c>
      <c r="O194" s="81"/>
      <c r="P194" s="227">
        <f>O194*H194</f>
        <v>0</v>
      </c>
      <c r="Q194" s="227">
        <v>0</v>
      </c>
      <c r="R194" s="227">
        <f>Q194*H194</f>
        <v>0</v>
      </c>
      <c r="S194" s="227">
        <v>0</v>
      </c>
      <c r="T194" s="228">
        <f>S194*H194</f>
        <v>0</v>
      </c>
      <c r="AR194" s="18" t="s">
        <v>217</v>
      </c>
      <c r="AT194" s="18" t="s">
        <v>213</v>
      </c>
      <c r="AU194" s="18" t="s">
        <v>87</v>
      </c>
      <c r="AY194" s="18" t="s">
        <v>210</v>
      </c>
      <c r="BE194" s="229">
        <f>IF(N194="základní",J194,0)</f>
        <v>0</v>
      </c>
      <c r="BF194" s="229">
        <f>IF(N194="snížená",J194,0)</f>
        <v>0</v>
      </c>
      <c r="BG194" s="229">
        <f>IF(N194="zákl. přenesená",J194,0)</f>
        <v>800</v>
      </c>
      <c r="BH194" s="229">
        <f>IF(N194="sníž. přenesená",J194,0)</f>
        <v>0</v>
      </c>
      <c r="BI194" s="229">
        <f>IF(N194="nulová",J194,0)</f>
        <v>0</v>
      </c>
      <c r="BJ194" s="18" t="s">
        <v>217</v>
      </c>
      <c r="BK194" s="229">
        <f>ROUND(I194*H194,2)</f>
        <v>800</v>
      </c>
      <c r="BL194" s="18" t="s">
        <v>217</v>
      </c>
      <c r="BM194" s="18" t="s">
        <v>1049</v>
      </c>
    </row>
    <row r="195" s="1" customFormat="1">
      <c r="B195" s="40"/>
      <c r="C195" s="41"/>
      <c r="D195" s="230" t="s">
        <v>219</v>
      </c>
      <c r="E195" s="41"/>
      <c r="F195" s="231" t="s">
        <v>913</v>
      </c>
      <c r="G195" s="41"/>
      <c r="H195" s="41"/>
      <c r="I195" s="145"/>
      <c r="J195" s="41"/>
      <c r="K195" s="41"/>
      <c r="L195" s="45"/>
      <c r="M195" s="232"/>
      <c r="N195" s="81"/>
      <c r="O195" s="81"/>
      <c r="P195" s="81"/>
      <c r="Q195" s="81"/>
      <c r="R195" s="81"/>
      <c r="S195" s="81"/>
      <c r="T195" s="82"/>
      <c r="AT195" s="18" t="s">
        <v>219</v>
      </c>
      <c r="AU195" s="18" t="s">
        <v>87</v>
      </c>
    </row>
    <row r="196" s="1" customFormat="1">
      <c r="B196" s="40"/>
      <c r="C196" s="41"/>
      <c r="D196" s="230" t="s">
        <v>349</v>
      </c>
      <c r="E196" s="41"/>
      <c r="F196" s="231" t="s">
        <v>914</v>
      </c>
      <c r="G196" s="41"/>
      <c r="H196" s="41"/>
      <c r="I196" s="145"/>
      <c r="J196" s="41"/>
      <c r="K196" s="41"/>
      <c r="L196" s="45"/>
      <c r="M196" s="232"/>
      <c r="N196" s="81"/>
      <c r="O196" s="81"/>
      <c r="P196" s="81"/>
      <c r="Q196" s="81"/>
      <c r="R196" s="81"/>
      <c r="S196" s="81"/>
      <c r="T196" s="82"/>
      <c r="AT196" s="18" t="s">
        <v>349</v>
      </c>
      <c r="AU196" s="18" t="s">
        <v>87</v>
      </c>
    </row>
    <row r="197" s="14" customFormat="1">
      <c r="B197" s="255"/>
      <c r="C197" s="256"/>
      <c r="D197" s="230" t="s">
        <v>221</v>
      </c>
      <c r="E197" s="257" t="s">
        <v>35</v>
      </c>
      <c r="F197" s="258" t="s">
        <v>915</v>
      </c>
      <c r="G197" s="256"/>
      <c r="H197" s="257" t="s">
        <v>35</v>
      </c>
      <c r="I197" s="259"/>
      <c r="J197" s="256"/>
      <c r="K197" s="256"/>
      <c r="L197" s="260"/>
      <c r="M197" s="261"/>
      <c r="N197" s="262"/>
      <c r="O197" s="262"/>
      <c r="P197" s="262"/>
      <c r="Q197" s="262"/>
      <c r="R197" s="262"/>
      <c r="S197" s="262"/>
      <c r="T197" s="263"/>
      <c r="AT197" s="264" t="s">
        <v>221</v>
      </c>
      <c r="AU197" s="264" t="s">
        <v>87</v>
      </c>
      <c r="AV197" s="14" t="s">
        <v>85</v>
      </c>
      <c r="AW197" s="14" t="s">
        <v>40</v>
      </c>
      <c r="AX197" s="14" t="s">
        <v>79</v>
      </c>
      <c r="AY197" s="264" t="s">
        <v>210</v>
      </c>
    </row>
    <row r="198" s="12" customFormat="1">
      <c r="B198" s="233"/>
      <c r="C198" s="234"/>
      <c r="D198" s="230" t="s">
        <v>221</v>
      </c>
      <c r="E198" s="235" t="s">
        <v>35</v>
      </c>
      <c r="F198" s="236" t="s">
        <v>1050</v>
      </c>
      <c r="G198" s="234"/>
      <c r="H198" s="237">
        <v>40</v>
      </c>
      <c r="I198" s="238"/>
      <c r="J198" s="234"/>
      <c r="K198" s="234"/>
      <c r="L198" s="239"/>
      <c r="M198" s="240"/>
      <c r="N198" s="241"/>
      <c r="O198" s="241"/>
      <c r="P198" s="241"/>
      <c r="Q198" s="241"/>
      <c r="R198" s="241"/>
      <c r="S198" s="241"/>
      <c r="T198" s="242"/>
      <c r="AT198" s="243" t="s">
        <v>221</v>
      </c>
      <c r="AU198" s="243" t="s">
        <v>87</v>
      </c>
      <c r="AV198" s="12" t="s">
        <v>87</v>
      </c>
      <c r="AW198" s="12" t="s">
        <v>40</v>
      </c>
      <c r="AX198" s="12" t="s">
        <v>85</v>
      </c>
      <c r="AY198" s="243" t="s">
        <v>210</v>
      </c>
    </row>
    <row r="199" s="1" customFormat="1" ht="16.5" customHeight="1">
      <c r="B199" s="40"/>
      <c r="C199" s="218" t="s">
        <v>384</v>
      </c>
      <c r="D199" s="218" t="s">
        <v>213</v>
      </c>
      <c r="E199" s="219" t="s">
        <v>917</v>
      </c>
      <c r="F199" s="220" t="s">
        <v>918</v>
      </c>
      <c r="G199" s="221" t="s">
        <v>131</v>
      </c>
      <c r="H199" s="222">
        <v>80</v>
      </c>
      <c r="I199" s="223">
        <v>1</v>
      </c>
      <c r="J199" s="224">
        <f>ROUND(I199*H199,2)</f>
        <v>80</v>
      </c>
      <c r="K199" s="220" t="s">
        <v>767</v>
      </c>
      <c r="L199" s="45"/>
      <c r="M199" s="225" t="s">
        <v>35</v>
      </c>
      <c r="N199" s="226" t="s">
        <v>52</v>
      </c>
      <c r="O199" s="81"/>
      <c r="P199" s="227">
        <f>O199*H199</f>
        <v>0</v>
      </c>
      <c r="Q199" s="227">
        <v>0</v>
      </c>
      <c r="R199" s="227">
        <f>Q199*H199</f>
        <v>0</v>
      </c>
      <c r="S199" s="227">
        <v>0</v>
      </c>
      <c r="T199" s="228">
        <f>S199*H199</f>
        <v>0</v>
      </c>
      <c r="AR199" s="18" t="s">
        <v>217</v>
      </c>
      <c r="AT199" s="18" t="s">
        <v>213</v>
      </c>
      <c r="AU199" s="18" t="s">
        <v>87</v>
      </c>
      <c r="AY199" s="18" t="s">
        <v>210</v>
      </c>
      <c r="BE199" s="229">
        <f>IF(N199="základní",J199,0)</f>
        <v>0</v>
      </c>
      <c r="BF199" s="229">
        <f>IF(N199="snížená",J199,0)</f>
        <v>0</v>
      </c>
      <c r="BG199" s="229">
        <f>IF(N199="zákl. přenesená",J199,0)</f>
        <v>80</v>
      </c>
      <c r="BH199" s="229">
        <f>IF(N199="sníž. přenesená",J199,0)</f>
        <v>0</v>
      </c>
      <c r="BI199" s="229">
        <f>IF(N199="nulová",J199,0)</f>
        <v>0</v>
      </c>
      <c r="BJ199" s="18" t="s">
        <v>217</v>
      </c>
      <c r="BK199" s="229">
        <f>ROUND(I199*H199,2)</f>
        <v>80</v>
      </c>
      <c r="BL199" s="18" t="s">
        <v>217</v>
      </c>
      <c r="BM199" s="18" t="s">
        <v>1051</v>
      </c>
    </row>
    <row r="200" s="1" customFormat="1">
      <c r="B200" s="40"/>
      <c r="C200" s="41"/>
      <c r="D200" s="230" t="s">
        <v>219</v>
      </c>
      <c r="E200" s="41"/>
      <c r="F200" s="231" t="s">
        <v>913</v>
      </c>
      <c r="G200" s="41"/>
      <c r="H200" s="41"/>
      <c r="I200" s="145"/>
      <c r="J200" s="41"/>
      <c r="K200" s="41"/>
      <c r="L200" s="45"/>
      <c r="M200" s="232"/>
      <c r="N200" s="81"/>
      <c r="O200" s="81"/>
      <c r="P200" s="81"/>
      <c r="Q200" s="81"/>
      <c r="R200" s="81"/>
      <c r="S200" s="81"/>
      <c r="T200" s="82"/>
      <c r="AT200" s="18" t="s">
        <v>219</v>
      </c>
      <c r="AU200" s="18" t="s">
        <v>87</v>
      </c>
    </row>
    <row r="201" s="1" customFormat="1">
      <c r="B201" s="40"/>
      <c r="C201" s="41"/>
      <c r="D201" s="230" t="s">
        <v>349</v>
      </c>
      <c r="E201" s="41"/>
      <c r="F201" s="231" t="s">
        <v>920</v>
      </c>
      <c r="G201" s="41"/>
      <c r="H201" s="41"/>
      <c r="I201" s="145"/>
      <c r="J201" s="41"/>
      <c r="K201" s="41"/>
      <c r="L201" s="45"/>
      <c r="M201" s="232"/>
      <c r="N201" s="81"/>
      <c r="O201" s="81"/>
      <c r="P201" s="81"/>
      <c r="Q201" s="81"/>
      <c r="R201" s="81"/>
      <c r="S201" s="81"/>
      <c r="T201" s="82"/>
      <c r="AT201" s="18" t="s">
        <v>349</v>
      </c>
      <c r="AU201" s="18" t="s">
        <v>87</v>
      </c>
    </row>
    <row r="202" s="12" customFormat="1">
      <c r="B202" s="233"/>
      <c r="C202" s="234"/>
      <c r="D202" s="230" t="s">
        <v>221</v>
      </c>
      <c r="E202" s="235" t="s">
        <v>35</v>
      </c>
      <c r="F202" s="236" t="s">
        <v>1052</v>
      </c>
      <c r="G202" s="234"/>
      <c r="H202" s="237">
        <v>80</v>
      </c>
      <c r="I202" s="238"/>
      <c r="J202" s="234"/>
      <c r="K202" s="234"/>
      <c r="L202" s="239"/>
      <c r="M202" s="240"/>
      <c r="N202" s="241"/>
      <c r="O202" s="241"/>
      <c r="P202" s="241"/>
      <c r="Q202" s="241"/>
      <c r="R202" s="241"/>
      <c r="S202" s="241"/>
      <c r="T202" s="242"/>
      <c r="AT202" s="243" t="s">
        <v>221</v>
      </c>
      <c r="AU202" s="243" t="s">
        <v>87</v>
      </c>
      <c r="AV202" s="12" t="s">
        <v>87</v>
      </c>
      <c r="AW202" s="12" t="s">
        <v>40</v>
      </c>
      <c r="AX202" s="12" t="s">
        <v>85</v>
      </c>
      <c r="AY202" s="243" t="s">
        <v>210</v>
      </c>
    </row>
    <row r="203" s="1" customFormat="1" ht="16.5" customHeight="1">
      <c r="B203" s="40"/>
      <c r="C203" s="218" t="s">
        <v>389</v>
      </c>
      <c r="D203" s="218" t="s">
        <v>213</v>
      </c>
      <c r="E203" s="219" t="s">
        <v>922</v>
      </c>
      <c r="F203" s="220" t="s">
        <v>923</v>
      </c>
      <c r="G203" s="221" t="s">
        <v>131</v>
      </c>
      <c r="H203" s="222">
        <v>40</v>
      </c>
      <c r="I203" s="223">
        <v>13</v>
      </c>
      <c r="J203" s="224">
        <f>ROUND(I203*H203,2)</f>
        <v>520</v>
      </c>
      <c r="K203" s="220" t="s">
        <v>767</v>
      </c>
      <c r="L203" s="45"/>
      <c r="M203" s="225" t="s">
        <v>35</v>
      </c>
      <c r="N203" s="226" t="s">
        <v>52</v>
      </c>
      <c r="O203" s="81"/>
      <c r="P203" s="227">
        <f>O203*H203</f>
        <v>0</v>
      </c>
      <c r="Q203" s="227">
        <v>0</v>
      </c>
      <c r="R203" s="227">
        <f>Q203*H203</f>
        <v>0</v>
      </c>
      <c r="S203" s="227">
        <v>0</v>
      </c>
      <c r="T203" s="228">
        <f>S203*H203</f>
        <v>0</v>
      </c>
      <c r="AR203" s="18" t="s">
        <v>217</v>
      </c>
      <c r="AT203" s="18" t="s">
        <v>213</v>
      </c>
      <c r="AU203" s="18" t="s">
        <v>87</v>
      </c>
      <c r="AY203" s="18" t="s">
        <v>210</v>
      </c>
      <c r="BE203" s="229">
        <f>IF(N203="základní",J203,0)</f>
        <v>0</v>
      </c>
      <c r="BF203" s="229">
        <f>IF(N203="snížená",J203,0)</f>
        <v>0</v>
      </c>
      <c r="BG203" s="229">
        <f>IF(N203="zákl. přenesená",J203,0)</f>
        <v>520</v>
      </c>
      <c r="BH203" s="229">
        <f>IF(N203="sníž. přenesená",J203,0)</f>
        <v>0</v>
      </c>
      <c r="BI203" s="229">
        <f>IF(N203="nulová",J203,0)</f>
        <v>0</v>
      </c>
      <c r="BJ203" s="18" t="s">
        <v>217</v>
      </c>
      <c r="BK203" s="229">
        <f>ROUND(I203*H203,2)</f>
        <v>520</v>
      </c>
      <c r="BL203" s="18" t="s">
        <v>217</v>
      </c>
      <c r="BM203" s="18" t="s">
        <v>1053</v>
      </c>
    </row>
    <row r="204" s="1" customFormat="1" ht="16.5" customHeight="1">
      <c r="B204" s="40"/>
      <c r="C204" s="218" t="s">
        <v>397</v>
      </c>
      <c r="D204" s="218" t="s">
        <v>213</v>
      </c>
      <c r="E204" s="219" t="s">
        <v>937</v>
      </c>
      <c r="F204" s="220" t="s">
        <v>938</v>
      </c>
      <c r="G204" s="221" t="s">
        <v>131</v>
      </c>
      <c r="H204" s="222">
        <v>35.149999999999999</v>
      </c>
      <c r="I204" s="223">
        <v>231</v>
      </c>
      <c r="J204" s="224">
        <f>ROUND(I204*H204,2)</f>
        <v>8119.6499999999996</v>
      </c>
      <c r="K204" s="220" t="s">
        <v>767</v>
      </c>
      <c r="L204" s="45"/>
      <c r="M204" s="225" t="s">
        <v>35</v>
      </c>
      <c r="N204" s="226" t="s">
        <v>52</v>
      </c>
      <c r="O204" s="81"/>
      <c r="P204" s="227">
        <f>O204*H204</f>
        <v>0</v>
      </c>
      <c r="Q204" s="227">
        <v>0.048000000000000001</v>
      </c>
      <c r="R204" s="227">
        <f>Q204*H204</f>
        <v>1.6872</v>
      </c>
      <c r="S204" s="227">
        <v>0.048000000000000001</v>
      </c>
      <c r="T204" s="228">
        <f>S204*H204</f>
        <v>1.6872</v>
      </c>
      <c r="AR204" s="18" t="s">
        <v>217</v>
      </c>
      <c r="AT204" s="18" t="s">
        <v>213</v>
      </c>
      <c r="AU204" s="18" t="s">
        <v>87</v>
      </c>
      <c r="AY204" s="18" t="s">
        <v>210</v>
      </c>
      <c r="BE204" s="229">
        <f>IF(N204="základní",J204,0)</f>
        <v>0</v>
      </c>
      <c r="BF204" s="229">
        <f>IF(N204="snížená",J204,0)</f>
        <v>0</v>
      </c>
      <c r="BG204" s="229">
        <f>IF(N204="zákl. přenesená",J204,0)</f>
        <v>8119.6499999999996</v>
      </c>
      <c r="BH204" s="229">
        <f>IF(N204="sníž. přenesená",J204,0)</f>
        <v>0</v>
      </c>
      <c r="BI204" s="229">
        <f>IF(N204="nulová",J204,0)</f>
        <v>0</v>
      </c>
      <c r="BJ204" s="18" t="s">
        <v>217</v>
      </c>
      <c r="BK204" s="229">
        <f>ROUND(I204*H204,2)</f>
        <v>8119.6499999999996</v>
      </c>
      <c r="BL204" s="18" t="s">
        <v>217</v>
      </c>
      <c r="BM204" s="18" t="s">
        <v>1054</v>
      </c>
    </row>
    <row r="205" s="1" customFormat="1">
      <c r="B205" s="40"/>
      <c r="C205" s="41"/>
      <c r="D205" s="230" t="s">
        <v>219</v>
      </c>
      <c r="E205" s="41"/>
      <c r="F205" s="231" t="s">
        <v>940</v>
      </c>
      <c r="G205" s="41"/>
      <c r="H205" s="41"/>
      <c r="I205" s="145"/>
      <c r="J205" s="41"/>
      <c r="K205" s="41"/>
      <c r="L205" s="45"/>
      <c r="M205" s="232"/>
      <c r="N205" s="81"/>
      <c r="O205" s="81"/>
      <c r="P205" s="81"/>
      <c r="Q205" s="81"/>
      <c r="R205" s="81"/>
      <c r="S205" s="81"/>
      <c r="T205" s="82"/>
      <c r="AT205" s="18" t="s">
        <v>219</v>
      </c>
      <c r="AU205" s="18" t="s">
        <v>87</v>
      </c>
    </row>
    <row r="206" s="1" customFormat="1">
      <c r="B206" s="40"/>
      <c r="C206" s="41"/>
      <c r="D206" s="230" t="s">
        <v>349</v>
      </c>
      <c r="E206" s="41"/>
      <c r="F206" s="231" t="s">
        <v>941</v>
      </c>
      <c r="G206" s="41"/>
      <c r="H206" s="41"/>
      <c r="I206" s="145"/>
      <c r="J206" s="41"/>
      <c r="K206" s="41"/>
      <c r="L206" s="45"/>
      <c r="M206" s="232"/>
      <c r="N206" s="81"/>
      <c r="O206" s="81"/>
      <c r="P206" s="81"/>
      <c r="Q206" s="81"/>
      <c r="R206" s="81"/>
      <c r="S206" s="81"/>
      <c r="T206" s="82"/>
      <c r="AT206" s="18" t="s">
        <v>349</v>
      </c>
      <c r="AU206" s="18" t="s">
        <v>87</v>
      </c>
    </row>
    <row r="207" s="14" customFormat="1">
      <c r="B207" s="255"/>
      <c r="C207" s="256"/>
      <c r="D207" s="230" t="s">
        <v>221</v>
      </c>
      <c r="E207" s="257" t="s">
        <v>35</v>
      </c>
      <c r="F207" s="258" t="s">
        <v>942</v>
      </c>
      <c r="G207" s="256"/>
      <c r="H207" s="257" t="s">
        <v>35</v>
      </c>
      <c r="I207" s="259"/>
      <c r="J207" s="256"/>
      <c r="K207" s="256"/>
      <c r="L207" s="260"/>
      <c r="M207" s="261"/>
      <c r="N207" s="262"/>
      <c r="O207" s="262"/>
      <c r="P207" s="262"/>
      <c r="Q207" s="262"/>
      <c r="R207" s="262"/>
      <c r="S207" s="262"/>
      <c r="T207" s="263"/>
      <c r="AT207" s="264" t="s">
        <v>221</v>
      </c>
      <c r="AU207" s="264" t="s">
        <v>87</v>
      </c>
      <c r="AV207" s="14" t="s">
        <v>85</v>
      </c>
      <c r="AW207" s="14" t="s">
        <v>40</v>
      </c>
      <c r="AX207" s="14" t="s">
        <v>79</v>
      </c>
      <c r="AY207" s="264" t="s">
        <v>210</v>
      </c>
    </row>
    <row r="208" s="12" customFormat="1">
      <c r="B208" s="233"/>
      <c r="C208" s="234"/>
      <c r="D208" s="230" t="s">
        <v>221</v>
      </c>
      <c r="E208" s="235" t="s">
        <v>35</v>
      </c>
      <c r="F208" s="236" t="s">
        <v>1055</v>
      </c>
      <c r="G208" s="234"/>
      <c r="H208" s="237">
        <v>35.149999999999999</v>
      </c>
      <c r="I208" s="238"/>
      <c r="J208" s="234"/>
      <c r="K208" s="234"/>
      <c r="L208" s="239"/>
      <c r="M208" s="240"/>
      <c r="N208" s="241"/>
      <c r="O208" s="241"/>
      <c r="P208" s="241"/>
      <c r="Q208" s="241"/>
      <c r="R208" s="241"/>
      <c r="S208" s="241"/>
      <c r="T208" s="242"/>
      <c r="AT208" s="243" t="s">
        <v>221</v>
      </c>
      <c r="AU208" s="243" t="s">
        <v>87</v>
      </c>
      <c r="AV208" s="12" t="s">
        <v>87</v>
      </c>
      <c r="AW208" s="12" t="s">
        <v>40</v>
      </c>
      <c r="AX208" s="12" t="s">
        <v>85</v>
      </c>
      <c r="AY208" s="243" t="s">
        <v>210</v>
      </c>
    </row>
    <row r="209" s="1" customFormat="1" ht="16.5" customHeight="1">
      <c r="B209" s="40"/>
      <c r="C209" s="218" t="s">
        <v>406</v>
      </c>
      <c r="D209" s="218" t="s">
        <v>213</v>
      </c>
      <c r="E209" s="219" t="s">
        <v>944</v>
      </c>
      <c r="F209" s="220" t="s">
        <v>945</v>
      </c>
      <c r="G209" s="221" t="s">
        <v>131</v>
      </c>
      <c r="H209" s="222">
        <v>8.7880000000000003</v>
      </c>
      <c r="I209" s="223">
        <v>1070</v>
      </c>
      <c r="J209" s="224">
        <f>ROUND(I209*H209,2)</f>
        <v>9403.1599999999999</v>
      </c>
      <c r="K209" s="220" t="s">
        <v>767</v>
      </c>
      <c r="L209" s="45"/>
      <c r="M209" s="225" t="s">
        <v>35</v>
      </c>
      <c r="N209" s="226" t="s">
        <v>52</v>
      </c>
      <c r="O209" s="81"/>
      <c r="P209" s="227">
        <f>O209*H209</f>
        <v>0</v>
      </c>
      <c r="Q209" s="227">
        <v>0.019949999999999999</v>
      </c>
      <c r="R209" s="227">
        <f>Q209*H209</f>
        <v>0.17532059999999999</v>
      </c>
      <c r="S209" s="227">
        <v>0</v>
      </c>
      <c r="T209" s="228">
        <f>S209*H209</f>
        <v>0</v>
      </c>
      <c r="AR209" s="18" t="s">
        <v>217</v>
      </c>
      <c r="AT209" s="18" t="s">
        <v>213</v>
      </c>
      <c r="AU209" s="18" t="s">
        <v>87</v>
      </c>
      <c r="AY209" s="18" t="s">
        <v>210</v>
      </c>
      <c r="BE209" s="229">
        <f>IF(N209="základní",J209,0)</f>
        <v>0</v>
      </c>
      <c r="BF209" s="229">
        <f>IF(N209="snížená",J209,0)</f>
        <v>0</v>
      </c>
      <c r="BG209" s="229">
        <f>IF(N209="zákl. přenesená",J209,0)</f>
        <v>9403.1599999999999</v>
      </c>
      <c r="BH209" s="229">
        <f>IF(N209="sníž. přenesená",J209,0)</f>
        <v>0</v>
      </c>
      <c r="BI209" s="229">
        <f>IF(N209="nulová",J209,0)</f>
        <v>0</v>
      </c>
      <c r="BJ209" s="18" t="s">
        <v>217</v>
      </c>
      <c r="BK209" s="229">
        <f>ROUND(I209*H209,2)</f>
        <v>9403.1599999999999</v>
      </c>
      <c r="BL209" s="18" t="s">
        <v>217</v>
      </c>
      <c r="BM209" s="18" t="s">
        <v>1056</v>
      </c>
    </row>
    <row r="210" s="1" customFormat="1">
      <c r="B210" s="40"/>
      <c r="C210" s="41"/>
      <c r="D210" s="230" t="s">
        <v>219</v>
      </c>
      <c r="E210" s="41"/>
      <c r="F210" s="231" t="s">
        <v>947</v>
      </c>
      <c r="G210" s="41"/>
      <c r="H210" s="41"/>
      <c r="I210" s="145"/>
      <c r="J210" s="41"/>
      <c r="K210" s="41"/>
      <c r="L210" s="45"/>
      <c r="M210" s="232"/>
      <c r="N210" s="81"/>
      <c r="O210" s="81"/>
      <c r="P210" s="81"/>
      <c r="Q210" s="81"/>
      <c r="R210" s="81"/>
      <c r="S210" s="81"/>
      <c r="T210" s="82"/>
      <c r="AT210" s="18" t="s">
        <v>219</v>
      </c>
      <c r="AU210" s="18" t="s">
        <v>87</v>
      </c>
    </row>
    <row r="211" s="14" customFormat="1">
      <c r="B211" s="255"/>
      <c r="C211" s="256"/>
      <c r="D211" s="230" t="s">
        <v>221</v>
      </c>
      <c r="E211" s="257" t="s">
        <v>35</v>
      </c>
      <c r="F211" s="258" t="s">
        <v>948</v>
      </c>
      <c r="G211" s="256"/>
      <c r="H211" s="257" t="s">
        <v>35</v>
      </c>
      <c r="I211" s="259"/>
      <c r="J211" s="256"/>
      <c r="K211" s="256"/>
      <c r="L211" s="260"/>
      <c r="M211" s="261"/>
      <c r="N211" s="262"/>
      <c r="O211" s="262"/>
      <c r="P211" s="262"/>
      <c r="Q211" s="262"/>
      <c r="R211" s="262"/>
      <c r="S211" s="262"/>
      <c r="T211" s="263"/>
      <c r="AT211" s="264" t="s">
        <v>221</v>
      </c>
      <c r="AU211" s="264" t="s">
        <v>87</v>
      </c>
      <c r="AV211" s="14" t="s">
        <v>85</v>
      </c>
      <c r="AW211" s="14" t="s">
        <v>40</v>
      </c>
      <c r="AX211" s="14" t="s">
        <v>79</v>
      </c>
      <c r="AY211" s="264" t="s">
        <v>210</v>
      </c>
    </row>
    <row r="212" s="12" customFormat="1">
      <c r="B212" s="233"/>
      <c r="C212" s="234"/>
      <c r="D212" s="230" t="s">
        <v>221</v>
      </c>
      <c r="E212" s="235" t="s">
        <v>35</v>
      </c>
      <c r="F212" s="236" t="s">
        <v>1057</v>
      </c>
      <c r="G212" s="234"/>
      <c r="H212" s="237">
        <v>8.7880000000000003</v>
      </c>
      <c r="I212" s="238"/>
      <c r="J212" s="234"/>
      <c r="K212" s="234"/>
      <c r="L212" s="239"/>
      <c r="M212" s="240"/>
      <c r="N212" s="241"/>
      <c r="O212" s="241"/>
      <c r="P212" s="241"/>
      <c r="Q212" s="241"/>
      <c r="R212" s="241"/>
      <c r="S212" s="241"/>
      <c r="T212" s="242"/>
      <c r="AT212" s="243" t="s">
        <v>221</v>
      </c>
      <c r="AU212" s="243" t="s">
        <v>87</v>
      </c>
      <c r="AV212" s="12" t="s">
        <v>87</v>
      </c>
      <c r="AW212" s="12" t="s">
        <v>40</v>
      </c>
      <c r="AX212" s="12" t="s">
        <v>85</v>
      </c>
      <c r="AY212" s="243" t="s">
        <v>210</v>
      </c>
    </row>
    <row r="213" s="1" customFormat="1" ht="16.5" customHeight="1">
      <c r="B213" s="40"/>
      <c r="C213" s="218" t="s">
        <v>411</v>
      </c>
      <c r="D213" s="218" t="s">
        <v>213</v>
      </c>
      <c r="E213" s="219" t="s">
        <v>950</v>
      </c>
      <c r="F213" s="220" t="s">
        <v>951</v>
      </c>
      <c r="G213" s="221" t="s">
        <v>131</v>
      </c>
      <c r="H213" s="222">
        <v>8.7880000000000003</v>
      </c>
      <c r="I213" s="223">
        <v>1806</v>
      </c>
      <c r="J213" s="224">
        <f>ROUND(I213*H213,2)</f>
        <v>15871.129999999999</v>
      </c>
      <c r="K213" s="220" t="s">
        <v>767</v>
      </c>
      <c r="L213" s="45"/>
      <c r="M213" s="225" t="s">
        <v>35</v>
      </c>
      <c r="N213" s="226" t="s">
        <v>52</v>
      </c>
      <c r="O213" s="81"/>
      <c r="P213" s="227">
        <f>O213*H213</f>
        <v>0</v>
      </c>
      <c r="Q213" s="227">
        <v>0.039899999999999998</v>
      </c>
      <c r="R213" s="227">
        <f>Q213*H213</f>
        <v>0.35064119999999999</v>
      </c>
      <c r="S213" s="227">
        <v>0</v>
      </c>
      <c r="T213" s="228">
        <f>S213*H213</f>
        <v>0</v>
      </c>
      <c r="AR213" s="18" t="s">
        <v>217</v>
      </c>
      <c r="AT213" s="18" t="s">
        <v>213</v>
      </c>
      <c r="AU213" s="18" t="s">
        <v>87</v>
      </c>
      <c r="AY213" s="18" t="s">
        <v>210</v>
      </c>
      <c r="BE213" s="229">
        <f>IF(N213="základní",J213,0)</f>
        <v>0</v>
      </c>
      <c r="BF213" s="229">
        <f>IF(N213="snížená",J213,0)</f>
        <v>0</v>
      </c>
      <c r="BG213" s="229">
        <f>IF(N213="zákl. přenesená",J213,0)</f>
        <v>15871.129999999999</v>
      </c>
      <c r="BH213" s="229">
        <f>IF(N213="sníž. přenesená",J213,0)</f>
        <v>0</v>
      </c>
      <c r="BI213" s="229">
        <f>IF(N213="nulová",J213,0)</f>
        <v>0</v>
      </c>
      <c r="BJ213" s="18" t="s">
        <v>217</v>
      </c>
      <c r="BK213" s="229">
        <f>ROUND(I213*H213,2)</f>
        <v>15871.129999999999</v>
      </c>
      <c r="BL213" s="18" t="s">
        <v>217</v>
      </c>
      <c r="BM213" s="18" t="s">
        <v>1058</v>
      </c>
    </row>
    <row r="214" s="1" customFormat="1">
      <c r="B214" s="40"/>
      <c r="C214" s="41"/>
      <c r="D214" s="230" t="s">
        <v>219</v>
      </c>
      <c r="E214" s="41"/>
      <c r="F214" s="231" t="s">
        <v>947</v>
      </c>
      <c r="G214" s="41"/>
      <c r="H214" s="41"/>
      <c r="I214" s="145"/>
      <c r="J214" s="41"/>
      <c r="K214" s="41"/>
      <c r="L214" s="45"/>
      <c r="M214" s="232"/>
      <c r="N214" s="81"/>
      <c r="O214" s="81"/>
      <c r="P214" s="81"/>
      <c r="Q214" s="81"/>
      <c r="R214" s="81"/>
      <c r="S214" s="81"/>
      <c r="T214" s="82"/>
      <c r="AT214" s="18" t="s">
        <v>219</v>
      </c>
      <c r="AU214" s="18" t="s">
        <v>87</v>
      </c>
    </row>
    <row r="215" s="14" customFormat="1">
      <c r="B215" s="255"/>
      <c r="C215" s="256"/>
      <c r="D215" s="230" t="s">
        <v>221</v>
      </c>
      <c r="E215" s="257" t="s">
        <v>35</v>
      </c>
      <c r="F215" s="258" t="s">
        <v>948</v>
      </c>
      <c r="G215" s="256"/>
      <c r="H215" s="257" t="s">
        <v>35</v>
      </c>
      <c r="I215" s="259"/>
      <c r="J215" s="256"/>
      <c r="K215" s="256"/>
      <c r="L215" s="260"/>
      <c r="M215" s="261"/>
      <c r="N215" s="262"/>
      <c r="O215" s="262"/>
      <c r="P215" s="262"/>
      <c r="Q215" s="262"/>
      <c r="R215" s="262"/>
      <c r="S215" s="262"/>
      <c r="T215" s="263"/>
      <c r="AT215" s="264" t="s">
        <v>221</v>
      </c>
      <c r="AU215" s="264" t="s">
        <v>87</v>
      </c>
      <c r="AV215" s="14" t="s">
        <v>85</v>
      </c>
      <c r="AW215" s="14" t="s">
        <v>40</v>
      </c>
      <c r="AX215" s="14" t="s">
        <v>79</v>
      </c>
      <c r="AY215" s="264" t="s">
        <v>210</v>
      </c>
    </row>
    <row r="216" s="12" customFormat="1">
      <c r="B216" s="233"/>
      <c r="C216" s="234"/>
      <c r="D216" s="230" t="s">
        <v>221</v>
      </c>
      <c r="E216" s="235" t="s">
        <v>35</v>
      </c>
      <c r="F216" s="236" t="s">
        <v>1057</v>
      </c>
      <c r="G216" s="234"/>
      <c r="H216" s="237">
        <v>8.7880000000000003</v>
      </c>
      <c r="I216" s="238"/>
      <c r="J216" s="234"/>
      <c r="K216" s="234"/>
      <c r="L216" s="239"/>
      <c r="M216" s="240"/>
      <c r="N216" s="241"/>
      <c r="O216" s="241"/>
      <c r="P216" s="241"/>
      <c r="Q216" s="241"/>
      <c r="R216" s="241"/>
      <c r="S216" s="241"/>
      <c r="T216" s="242"/>
      <c r="AT216" s="243" t="s">
        <v>221</v>
      </c>
      <c r="AU216" s="243" t="s">
        <v>87</v>
      </c>
      <c r="AV216" s="12" t="s">
        <v>87</v>
      </c>
      <c r="AW216" s="12" t="s">
        <v>40</v>
      </c>
      <c r="AX216" s="12" t="s">
        <v>85</v>
      </c>
      <c r="AY216" s="243" t="s">
        <v>210</v>
      </c>
    </row>
    <row r="217" s="1" customFormat="1" ht="16.5" customHeight="1">
      <c r="B217" s="40"/>
      <c r="C217" s="218" t="s">
        <v>418</v>
      </c>
      <c r="D217" s="218" t="s">
        <v>213</v>
      </c>
      <c r="E217" s="219" t="s">
        <v>953</v>
      </c>
      <c r="F217" s="220" t="s">
        <v>954</v>
      </c>
      <c r="G217" s="221" t="s">
        <v>131</v>
      </c>
      <c r="H217" s="222">
        <v>17.574999999999999</v>
      </c>
      <c r="I217" s="223">
        <v>423</v>
      </c>
      <c r="J217" s="224">
        <f>ROUND(I217*H217,2)</f>
        <v>7434.2299999999996</v>
      </c>
      <c r="K217" s="220" t="s">
        <v>767</v>
      </c>
      <c r="L217" s="45"/>
      <c r="M217" s="225" t="s">
        <v>35</v>
      </c>
      <c r="N217" s="226" t="s">
        <v>52</v>
      </c>
      <c r="O217" s="81"/>
      <c r="P217" s="227">
        <f>O217*H217</f>
        <v>0</v>
      </c>
      <c r="Q217" s="227">
        <v>0.00158</v>
      </c>
      <c r="R217" s="227">
        <f>Q217*H217</f>
        <v>0.027768499999999998</v>
      </c>
      <c r="S217" s="227">
        <v>0</v>
      </c>
      <c r="T217" s="228">
        <f>S217*H217</f>
        <v>0</v>
      </c>
      <c r="AR217" s="18" t="s">
        <v>217</v>
      </c>
      <c r="AT217" s="18" t="s">
        <v>213</v>
      </c>
      <c r="AU217" s="18" t="s">
        <v>87</v>
      </c>
      <c r="AY217" s="18" t="s">
        <v>210</v>
      </c>
      <c r="BE217" s="229">
        <f>IF(N217="základní",J217,0)</f>
        <v>0</v>
      </c>
      <c r="BF217" s="229">
        <f>IF(N217="snížená",J217,0)</f>
        <v>0</v>
      </c>
      <c r="BG217" s="229">
        <f>IF(N217="zákl. přenesená",J217,0)</f>
        <v>7434.2299999999996</v>
      </c>
      <c r="BH217" s="229">
        <f>IF(N217="sníž. přenesená",J217,0)</f>
        <v>0</v>
      </c>
      <c r="BI217" s="229">
        <f>IF(N217="nulová",J217,0)</f>
        <v>0</v>
      </c>
      <c r="BJ217" s="18" t="s">
        <v>217</v>
      </c>
      <c r="BK217" s="229">
        <f>ROUND(I217*H217,2)</f>
        <v>7434.2299999999996</v>
      </c>
      <c r="BL217" s="18" t="s">
        <v>217</v>
      </c>
      <c r="BM217" s="18" t="s">
        <v>1059</v>
      </c>
    </row>
    <row r="218" s="14" customFormat="1">
      <c r="B218" s="255"/>
      <c r="C218" s="256"/>
      <c r="D218" s="230" t="s">
        <v>221</v>
      </c>
      <c r="E218" s="257" t="s">
        <v>35</v>
      </c>
      <c r="F218" s="258" t="s">
        <v>956</v>
      </c>
      <c r="G218" s="256"/>
      <c r="H218" s="257" t="s">
        <v>35</v>
      </c>
      <c r="I218" s="259"/>
      <c r="J218" s="256"/>
      <c r="K218" s="256"/>
      <c r="L218" s="260"/>
      <c r="M218" s="261"/>
      <c r="N218" s="262"/>
      <c r="O218" s="262"/>
      <c r="P218" s="262"/>
      <c r="Q218" s="262"/>
      <c r="R218" s="262"/>
      <c r="S218" s="262"/>
      <c r="T218" s="263"/>
      <c r="AT218" s="264" t="s">
        <v>221</v>
      </c>
      <c r="AU218" s="264" t="s">
        <v>87</v>
      </c>
      <c r="AV218" s="14" t="s">
        <v>85</v>
      </c>
      <c r="AW218" s="14" t="s">
        <v>40</v>
      </c>
      <c r="AX218" s="14" t="s">
        <v>79</v>
      </c>
      <c r="AY218" s="264" t="s">
        <v>210</v>
      </c>
    </row>
    <row r="219" s="12" customFormat="1">
      <c r="B219" s="233"/>
      <c r="C219" s="234"/>
      <c r="D219" s="230" t="s">
        <v>221</v>
      </c>
      <c r="E219" s="235" t="s">
        <v>35</v>
      </c>
      <c r="F219" s="236" t="s">
        <v>1060</v>
      </c>
      <c r="G219" s="234"/>
      <c r="H219" s="237">
        <v>17.574999999999999</v>
      </c>
      <c r="I219" s="238"/>
      <c r="J219" s="234"/>
      <c r="K219" s="234"/>
      <c r="L219" s="239"/>
      <c r="M219" s="240"/>
      <c r="N219" s="241"/>
      <c r="O219" s="241"/>
      <c r="P219" s="241"/>
      <c r="Q219" s="241"/>
      <c r="R219" s="241"/>
      <c r="S219" s="241"/>
      <c r="T219" s="242"/>
      <c r="AT219" s="243" t="s">
        <v>221</v>
      </c>
      <c r="AU219" s="243" t="s">
        <v>87</v>
      </c>
      <c r="AV219" s="12" t="s">
        <v>87</v>
      </c>
      <c r="AW219" s="12" t="s">
        <v>40</v>
      </c>
      <c r="AX219" s="12" t="s">
        <v>85</v>
      </c>
      <c r="AY219" s="243" t="s">
        <v>210</v>
      </c>
    </row>
    <row r="220" s="11" customFormat="1" ht="22.8" customHeight="1">
      <c r="B220" s="202"/>
      <c r="C220" s="203"/>
      <c r="D220" s="204" t="s">
        <v>78</v>
      </c>
      <c r="E220" s="216" t="s">
        <v>958</v>
      </c>
      <c r="F220" s="216" t="s">
        <v>959</v>
      </c>
      <c r="G220" s="203"/>
      <c r="H220" s="203"/>
      <c r="I220" s="206"/>
      <c r="J220" s="217">
        <f>BK220</f>
        <v>2950.5600000000004</v>
      </c>
      <c r="K220" s="203"/>
      <c r="L220" s="208"/>
      <c r="M220" s="209"/>
      <c r="N220" s="210"/>
      <c r="O220" s="210"/>
      <c r="P220" s="211">
        <f>SUM(P221:P231)</f>
        <v>0</v>
      </c>
      <c r="Q220" s="210"/>
      <c r="R220" s="211">
        <f>SUM(R221:R231)</f>
        <v>0</v>
      </c>
      <c r="S220" s="210"/>
      <c r="T220" s="212">
        <f>SUM(T221:T231)</f>
        <v>0</v>
      </c>
      <c r="AR220" s="213" t="s">
        <v>85</v>
      </c>
      <c r="AT220" s="214" t="s">
        <v>78</v>
      </c>
      <c r="AU220" s="214" t="s">
        <v>85</v>
      </c>
      <c r="AY220" s="213" t="s">
        <v>210</v>
      </c>
      <c r="BK220" s="215">
        <f>SUM(BK221:BK231)</f>
        <v>2950.5600000000004</v>
      </c>
    </row>
    <row r="221" s="1" customFormat="1" ht="22.5" customHeight="1">
      <c r="B221" s="40"/>
      <c r="C221" s="218" t="s">
        <v>423</v>
      </c>
      <c r="D221" s="218" t="s">
        <v>213</v>
      </c>
      <c r="E221" s="219" t="s">
        <v>966</v>
      </c>
      <c r="F221" s="220" t="s">
        <v>967</v>
      </c>
      <c r="G221" s="221" t="s">
        <v>180</v>
      </c>
      <c r="H221" s="222">
        <v>1.6870000000000001</v>
      </c>
      <c r="I221" s="223">
        <v>1279</v>
      </c>
      <c r="J221" s="224">
        <f>ROUND(I221*H221,2)</f>
        <v>2157.6700000000001</v>
      </c>
      <c r="K221" s="220" t="s">
        <v>767</v>
      </c>
      <c r="L221" s="45"/>
      <c r="M221" s="225" t="s">
        <v>35</v>
      </c>
      <c r="N221" s="226" t="s">
        <v>52</v>
      </c>
      <c r="O221" s="81"/>
      <c r="P221" s="227">
        <f>O221*H221</f>
        <v>0</v>
      </c>
      <c r="Q221" s="227">
        <v>0</v>
      </c>
      <c r="R221" s="227">
        <f>Q221*H221</f>
        <v>0</v>
      </c>
      <c r="S221" s="227">
        <v>0</v>
      </c>
      <c r="T221" s="228">
        <f>S221*H221</f>
        <v>0</v>
      </c>
      <c r="AR221" s="18" t="s">
        <v>217</v>
      </c>
      <c r="AT221" s="18" t="s">
        <v>213</v>
      </c>
      <c r="AU221" s="18" t="s">
        <v>87</v>
      </c>
      <c r="AY221" s="18" t="s">
        <v>210</v>
      </c>
      <c r="BE221" s="229">
        <f>IF(N221="základní",J221,0)</f>
        <v>0</v>
      </c>
      <c r="BF221" s="229">
        <f>IF(N221="snížená",J221,0)</f>
        <v>0</v>
      </c>
      <c r="BG221" s="229">
        <f>IF(N221="zákl. přenesená",J221,0)</f>
        <v>2157.6700000000001</v>
      </c>
      <c r="BH221" s="229">
        <f>IF(N221="sníž. přenesená",J221,0)</f>
        <v>0</v>
      </c>
      <c r="BI221" s="229">
        <f>IF(N221="nulová",J221,0)</f>
        <v>0</v>
      </c>
      <c r="BJ221" s="18" t="s">
        <v>217</v>
      </c>
      <c r="BK221" s="229">
        <f>ROUND(I221*H221,2)</f>
        <v>2157.6700000000001</v>
      </c>
      <c r="BL221" s="18" t="s">
        <v>217</v>
      </c>
      <c r="BM221" s="18" t="s">
        <v>1061</v>
      </c>
    </row>
    <row r="222" s="1" customFormat="1">
      <c r="B222" s="40"/>
      <c r="C222" s="41"/>
      <c r="D222" s="230" t="s">
        <v>219</v>
      </c>
      <c r="E222" s="41"/>
      <c r="F222" s="231" t="s">
        <v>963</v>
      </c>
      <c r="G222" s="41"/>
      <c r="H222" s="41"/>
      <c r="I222" s="145"/>
      <c r="J222" s="41"/>
      <c r="K222" s="41"/>
      <c r="L222" s="45"/>
      <c r="M222" s="232"/>
      <c r="N222" s="81"/>
      <c r="O222" s="81"/>
      <c r="P222" s="81"/>
      <c r="Q222" s="81"/>
      <c r="R222" s="81"/>
      <c r="S222" s="81"/>
      <c r="T222" s="82"/>
      <c r="AT222" s="18" t="s">
        <v>219</v>
      </c>
      <c r="AU222" s="18" t="s">
        <v>87</v>
      </c>
    </row>
    <row r="223" s="14" customFormat="1">
      <c r="B223" s="255"/>
      <c r="C223" s="256"/>
      <c r="D223" s="230" t="s">
        <v>221</v>
      </c>
      <c r="E223" s="257" t="s">
        <v>35</v>
      </c>
      <c r="F223" s="258" t="s">
        <v>969</v>
      </c>
      <c r="G223" s="256"/>
      <c r="H223" s="257" t="s">
        <v>35</v>
      </c>
      <c r="I223" s="259"/>
      <c r="J223" s="256"/>
      <c r="K223" s="256"/>
      <c r="L223" s="260"/>
      <c r="M223" s="261"/>
      <c r="N223" s="262"/>
      <c r="O223" s="262"/>
      <c r="P223" s="262"/>
      <c r="Q223" s="262"/>
      <c r="R223" s="262"/>
      <c r="S223" s="262"/>
      <c r="T223" s="263"/>
      <c r="AT223" s="264" t="s">
        <v>221</v>
      </c>
      <c r="AU223" s="264" t="s">
        <v>87</v>
      </c>
      <c r="AV223" s="14" t="s">
        <v>85</v>
      </c>
      <c r="AW223" s="14" t="s">
        <v>40</v>
      </c>
      <c r="AX223" s="14" t="s">
        <v>79</v>
      </c>
      <c r="AY223" s="264" t="s">
        <v>210</v>
      </c>
    </row>
    <row r="224" s="12" customFormat="1">
      <c r="B224" s="233"/>
      <c r="C224" s="234"/>
      <c r="D224" s="230" t="s">
        <v>221</v>
      </c>
      <c r="E224" s="235" t="s">
        <v>35</v>
      </c>
      <c r="F224" s="236" t="s">
        <v>1062</v>
      </c>
      <c r="G224" s="234"/>
      <c r="H224" s="237">
        <v>1.6870000000000001</v>
      </c>
      <c r="I224" s="238"/>
      <c r="J224" s="234"/>
      <c r="K224" s="234"/>
      <c r="L224" s="239"/>
      <c r="M224" s="240"/>
      <c r="N224" s="241"/>
      <c r="O224" s="241"/>
      <c r="P224" s="241"/>
      <c r="Q224" s="241"/>
      <c r="R224" s="241"/>
      <c r="S224" s="241"/>
      <c r="T224" s="242"/>
      <c r="AT224" s="243" t="s">
        <v>221</v>
      </c>
      <c r="AU224" s="243" t="s">
        <v>87</v>
      </c>
      <c r="AV224" s="12" t="s">
        <v>87</v>
      </c>
      <c r="AW224" s="12" t="s">
        <v>40</v>
      </c>
      <c r="AX224" s="12" t="s">
        <v>85</v>
      </c>
      <c r="AY224" s="243" t="s">
        <v>210</v>
      </c>
    </row>
    <row r="225" s="1" customFormat="1" ht="16.5" customHeight="1">
      <c r="B225" s="40"/>
      <c r="C225" s="218" t="s">
        <v>434</v>
      </c>
      <c r="D225" s="218" t="s">
        <v>213</v>
      </c>
      <c r="E225" s="219" t="s">
        <v>971</v>
      </c>
      <c r="F225" s="220" t="s">
        <v>972</v>
      </c>
      <c r="G225" s="221" t="s">
        <v>180</v>
      </c>
      <c r="H225" s="222">
        <v>1.6870000000000001</v>
      </c>
      <c r="I225" s="223">
        <v>232</v>
      </c>
      <c r="J225" s="224">
        <f>ROUND(I225*H225,2)</f>
        <v>391.38</v>
      </c>
      <c r="K225" s="220" t="s">
        <v>767</v>
      </c>
      <c r="L225" s="45"/>
      <c r="M225" s="225" t="s">
        <v>35</v>
      </c>
      <c r="N225" s="226" t="s">
        <v>52</v>
      </c>
      <c r="O225" s="81"/>
      <c r="P225" s="227">
        <f>O225*H225</f>
        <v>0</v>
      </c>
      <c r="Q225" s="227">
        <v>0</v>
      </c>
      <c r="R225" s="227">
        <f>Q225*H225</f>
        <v>0</v>
      </c>
      <c r="S225" s="227">
        <v>0</v>
      </c>
      <c r="T225" s="228">
        <f>S225*H225</f>
        <v>0</v>
      </c>
      <c r="AR225" s="18" t="s">
        <v>217</v>
      </c>
      <c r="AT225" s="18" t="s">
        <v>213</v>
      </c>
      <c r="AU225" s="18" t="s">
        <v>87</v>
      </c>
      <c r="AY225" s="18" t="s">
        <v>210</v>
      </c>
      <c r="BE225" s="229">
        <f>IF(N225="základní",J225,0)</f>
        <v>0</v>
      </c>
      <c r="BF225" s="229">
        <f>IF(N225="snížená",J225,0)</f>
        <v>0</v>
      </c>
      <c r="BG225" s="229">
        <f>IF(N225="zákl. přenesená",J225,0)</f>
        <v>391.38</v>
      </c>
      <c r="BH225" s="229">
        <f>IF(N225="sníž. přenesená",J225,0)</f>
        <v>0</v>
      </c>
      <c r="BI225" s="229">
        <f>IF(N225="nulová",J225,0)</f>
        <v>0</v>
      </c>
      <c r="BJ225" s="18" t="s">
        <v>217</v>
      </c>
      <c r="BK225" s="229">
        <f>ROUND(I225*H225,2)</f>
        <v>391.38</v>
      </c>
      <c r="BL225" s="18" t="s">
        <v>217</v>
      </c>
      <c r="BM225" s="18" t="s">
        <v>1063</v>
      </c>
    </row>
    <row r="226" s="1" customFormat="1">
      <c r="B226" s="40"/>
      <c r="C226" s="41"/>
      <c r="D226" s="230" t="s">
        <v>219</v>
      </c>
      <c r="E226" s="41"/>
      <c r="F226" s="231" t="s">
        <v>974</v>
      </c>
      <c r="G226" s="41"/>
      <c r="H226" s="41"/>
      <c r="I226" s="145"/>
      <c r="J226" s="41"/>
      <c r="K226" s="41"/>
      <c r="L226" s="45"/>
      <c r="M226" s="232"/>
      <c r="N226" s="81"/>
      <c r="O226" s="81"/>
      <c r="P226" s="81"/>
      <c r="Q226" s="81"/>
      <c r="R226" s="81"/>
      <c r="S226" s="81"/>
      <c r="T226" s="82"/>
      <c r="AT226" s="18" t="s">
        <v>219</v>
      </c>
      <c r="AU226" s="18" t="s">
        <v>87</v>
      </c>
    </row>
    <row r="227" s="1" customFormat="1" ht="22.5" customHeight="1">
      <c r="B227" s="40"/>
      <c r="C227" s="218" t="s">
        <v>439</v>
      </c>
      <c r="D227" s="218" t="s">
        <v>213</v>
      </c>
      <c r="E227" s="219" t="s">
        <v>976</v>
      </c>
      <c r="F227" s="220" t="s">
        <v>977</v>
      </c>
      <c r="G227" s="221" t="s">
        <v>180</v>
      </c>
      <c r="H227" s="222">
        <v>15.183</v>
      </c>
      <c r="I227" s="223">
        <v>13</v>
      </c>
      <c r="J227" s="224">
        <f>ROUND(I227*H227,2)</f>
        <v>197.38</v>
      </c>
      <c r="K227" s="220" t="s">
        <v>767</v>
      </c>
      <c r="L227" s="45"/>
      <c r="M227" s="225" t="s">
        <v>35</v>
      </c>
      <c r="N227" s="226" t="s">
        <v>52</v>
      </c>
      <c r="O227" s="81"/>
      <c r="P227" s="227">
        <f>O227*H227</f>
        <v>0</v>
      </c>
      <c r="Q227" s="227">
        <v>0</v>
      </c>
      <c r="R227" s="227">
        <f>Q227*H227</f>
        <v>0</v>
      </c>
      <c r="S227" s="227">
        <v>0</v>
      </c>
      <c r="T227" s="228">
        <f>S227*H227</f>
        <v>0</v>
      </c>
      <c r="AR227" s="18" t="s">
        <v>217</v>
      </c>
      <c r="AT227" s="18" t="s">
        <v>213</v>
      </c>
      <c r="AU227" s="18" t="s">
        <v>87</v>
      </c>
      <c r="AY227" s="18" t="s">
        <v>210</v>
      </c>
      <c r="BE227" s="229">
        <f>IF(N227="základní",J227,0)</f>
        <v>0</v>
      </c>
      <c r="BF227" s="229">
        <f>IF(N227="snížená",J227,0)</f>
        <v>0</v>
      </c>
      <c r="BG227" s="229">
        <f>IF(N227="zákl. přenesená",J227,0)</f>
        <v>197.38</v>
      </c>
      <c r="BH227" s="229">
        <f>IF(N227="sníž. přenesená",J227,0)</f>
        <v>0</v>
      </c>
      <c r="BI227" s="229">
        <f>IF(N227="nulová",J227,0)</f>
        <v>0</v>
      </c>
      <c r="BJ227" s="18" t="s">
        <v>217</v>
      </c>
      <c r="BK227" s="229">
        <f>ROUND(I227*H227,2)</f>
        <v>197.38</v>
      </c>
      <c r="BL227" s="18" t="s">
        <v>217</v>
      </c>
      <c r="BM227" s="18" t="s">
        <v>1064</v>
      </c>
    </row>
    <row r="228" s="1" customFormat="1">
      <c r="B228" s="40"/>
      <c r="C228" s="41"/>
      <c r="D228" s="230" t="s">
        <v>219</v>
      </c>
      <c r="E228" s="41"/>
      <c r="F228" s="231" t="s">
        <v>974</v>
      </c>
      <c r="G228" s="41"/>
      <c r="H228" s="41"/>
      <c r="I228" s="145"/>
      <c r="J228" s="41"/>
      <c r="K228" s="41"/>
      <c r="L228" s="45"/>
      <c r="M228" s="232"/>
      <c r="N228" s="81"/>
      <c r="O228" s="81"/>
      <c r="P228" s="81"/>
      <c r="Q228" s="81"/>
      <c r="R228" s="81"/>
      <c r="S228" s="81"/>
      <c r="T228" s="82"/>
      <c r="AT228" s="18" t="s">
        <v>219</v>
      </c>
      <c r="AU228" s="18" t="s">
        <v>87</v>
      </c>
    </row>
    <row r="229" s="1" customFormat="1">
      <c r="B229" s="40"/>
      <c r="C229" s="41"/>
      <c r="D229" s="230" t="s">
        <v>349</v>
      </c>
      <c r="E229" s="41"/>
      <c r="F229" s="231" t="s">
        <v>811</v>
      </c>
      <c r="G229" s="41"/>
      <c r="H229" s="41"/>
      <c r="I229" s="145"/>
      <c r="J229" s="41"/>
      <c r="K229" s="41"/>
      <c r="L229" s="45"/>
      <c r="M229" s="232"/>
      <c r="N229" s="81"/>
      <c r="O229" s="81"/>
      <c r="P229" s="81"/>
      <c r="Q229" s="81"/>
      <c r="R229" s="81"/>
      <c r="S229" s="81"/>
      <c r="T229" s="82"/>
      <c r="AT229" s="18" t="s">
        <v>349</v>
      </c>
      <c r="AU229" s="18" t="s">
        <v>87</v>
      </c>
    </row>
    <row r="230" s="12" customFormat="1">
      <c r="B230" s="233"/>
      <c r="C230" s="234"/>
      <c r="D230" s="230" t="s">
        <v>221</v>
      </c>
      <c r="E230" s="235" t="s">
        <v>35</v>
      </c>
      <c r="F230" s="236" t="s">
        <v>1065</v>
      </c>
      <c r="G230" s="234"/>
      <c r="H230" s="237">
        <v>15.183</v>
      </c>
      <c r="I230" s="238"/>
      <c r="J230" s="234"/>
      <c r="K230" s="234"/>
      <c r="L230" s="239"/>
      <c r="M230" s="240"/>
      <c r="N230" s="241"/>
      <c r="O230" s="241"/>
      <c r="P230" s="241"/>
      <c r="Q230" s="241"/>
      <c r="R230" s="241"/>
      <c r="S230" s="241"/>
      <c r="T230" s="242"/>
      <c r="AT230" s="243" t="s">
        <v>221</v>
      </c>
      <c r="AU230" s="243" t="s">
        <v>87</v>
      </c>
      <c r="AV230" s="12" t="s">
        <v>87</v>
      </c>
      <c r="AW230" s="12" t="s">
        <v>40</v>
      </c>
      <c r="AX230" s="12" t="s">
        <v>85</v>
      </c>
      <c r="AY230" s="243" t="s">
        <v>210</v>
      </c>
    </row>
    <row r="231" s="1" customFormat="1" ht="16.5" customHeight="1">
      <c r="B231" s="40"/>
      <c r="C231" s="218" t="s">
        <v>447</v>
      </c>
      <c r="D231" s="218" t="s">
        <v>213</v>
      </c>
      <c r="E231" s="219" t="s">
        <v>980</v>
      </c>
      <c r="F231" s="220" t="s">
        <v>981</v>
      </c>
      <c r="G231" s="221" t="s">
        <v>180</v>
      </c>
      <c r="H231" s="222">
        <v>1.6870000000000001</v>
      </c>
      <c r="I231" s="223">
        <v>121</v>
      </c>
      <c r="J231" s="224">
        <f>ROUND(I231*H231,2)</f>
        <v>204.13</v>
      </c>
      <c r="K231" s="220" t="s">
        <v>767</v>
      </c>
      <c r="L231" s="45"/>
      <c r="M231" s="225" t="s">
        <v>35</v>
      </c>
      <c r="N231" s="226" t="s">
        <v>52</v>
      </c>
      <c r="O231" s="81"/>
      <c r="P231" s="227">
        <f>O231*H231</f>
        <v>0</v>
      </c>
      <c r="Q231" s="227">
        <v>0</v>
      </c>
      <c r="R231" s="227">
        <f>Q231*H231</f>
        <v>0</v>
      </c>
      <c r="S231" s="227">
        <v>0</v>
      </c>
      <c r="T231" s="228">
        <f>S231*H231</f>
        <v>0</v>
      </c>
      <c r="AR231" s="18" t="s">
        <v>217</v>
      </c>
      <c r="AT231" s="18" t="s">
        <v>213</v>
      </c>
      <c r="AU231" s="18" t="s">
        <v>87</v>
      </c>
      <c r="AY231" s="18" t="s">
        <v>210</v>
      </c>
      <c r="BE231" s="229">
        <f>IF(N231="základní",J231,0)</f>
        <v>0</v>
      </c>
      <c r="BF231" s="229">
        <f>IF(N231="snížená",J231,0)</f>
        <v>0</v>
      </c>
      <c r="BG231" s="229">
        <f>IF(N231="zákl. přenesená",J231,0)</f>
        <v>204.13</v>
      </c>
      <c r="BH231" s="229">
        <f>IF(N231="sníž. přenesená",J231,0)</f>
        <v>0</v>
      </c>
      <c r="BI231" s="229">
        <f>IF(N231="nulová",J231,0)</f>
        <v>0</v>
      </c>
      <c r="BJ231" s="18" t="s">
        <v>217</v>
      </c>
      <c r="BK231" s="229">
        <f>ROUND(I231*H231,2)</f>
        <v>204.13</v>
      </c>
      <c r="BL231" s="18" t="s">
        <v>217</v>
      </c>
      <c r="BM231" s="18" t="s">
        <v>1066</v>
      </c>
    </row>
    <row r="232" s="11" customFormat="1" ht="22.8" customHeight="1">
      <c r="B232" s="202"/>
      <c r="C232" s="203"/>
      <c r="D232" s="204" t="s">
        <v>78</v>
      </c>
      <c r="E232" s="216" t="s">
        <v>983</v>
      </c>
      <c r="F232" s="216" t="s">
        <v>984</v>
      </c>
      <c r="G232" s="203"/>
      <c r="H232" s="203"/>
      <c r="I232" s="206"/>
      <c r="J232" s="217">
        <f>BK232</f>
        <v>31104.349999999999</v>
      </c>
      <c r="K232" s="203"/>
      <c r="L232" s="208"/>
      <c r="M232" s="209"/>
      <c r="N232" s="210"/>
      <c r="O232" s="210"/>
      <c r="P232" s="211">
        <f>SUM(P233:P235)</f>
        <v>0</v>
      </c>
      <c r="Q232" s="210"/>
      <c r="R232" s="211">
        <f>SUM(R233:R235)</f>
        <v>0</v>
      </c>
      <c r="S232" s="210"/>
      <c r="T232" s="212">
        <f>SUM(T233:T235)</f>
        <v>0</v>
      </c>
      <c r="AR232" s="213" t="s">
        <v>85</v>
      </c>
      <c r="AT232" s="214" t="s">
        <v>78</v>
      </c>
      <c r="AU232" s="214" t="s">
        <v>85</v>
      </c>
      <c r="AY232" s="213" t="s">
        <v>210</v>
      </c>
      <c r="BK232" s="215">
        <f>SUM(BK233:BK235)</f>
        <v>31104.349999999999</v>
      </c>
    </row>
    <row r="233" s="1" customFormat="1" ht="22.5" customHeight="1">
      <c r="B233" s="40"/>
      <c r="C233" s="218" t="s">
        <v>454</v>
      </c>
      <c r="D233" s="218" t="s">
        <v>213</v>
      </c>
      <c r="E233" s="219" t="s">
        <v>985</v>
      </c>
      <c r="F233" s="220" t="s">
        <v>986</v>
      </c>
      <c r="G233" s="221" t="s">
        <v>180</v>
      </c>
      <c r="H233" s="222">
        <v>84.753</v>
      </c>
      <c r="I233" s="223">
        <v>367</v>
      </c>
      <c r="J233" s="224">
        <f>ROUND(I233*H233,2)</f>
        <v>31104.349999999999</v>
      </c>
      <c r="K233" s="220" t="s">
        <v>767</v>
      </c>
      <c r="L233" s="45"/>
      <c r="M233" s="225" t="s">
        <v>35</v>
      </c>
      <c r="N233" s="226" t="s">
        <v>52</v>
      </c>
      <c r="O233" s="81"/>
      <c r="P233" s="227">
        <f>O233*H233</f>
        <v>0</v>
      </c>
      <c r="Q233" s="227">
        <v>0</v>
      </c>
      <c r="R233" s="227">
        <f>Q233*H233</f>
        <v>0</v>
      </c>
      <c r="S233" s="227">
        <v>0</v>
      </c>
      <c r="T233" s="228">
        <f>S233*H233</f>
        <v>0</v>
      </c>
      <c r="AR233" s="18" t="s">
        <v>217</v>
      </c>
      <c r="AT233" s="18" t="s">
        <v>213</v>
      </c>
      <c r="AU233" s="18" t="s">
        <v>87</v>
      </c>
      <c r="AY233" s="18" t="s">
        <v>210</v>
      </c>
      <c r="BE233" s="229">
        <f>IF(N233="základní",J233,0)</f>
        <v>0</v>
      </c>
      <c r="BF233" s="229">
        <f>IF(N233="snížená",J233,0)</f>
        <v>0</v>
      </c>
      <c r="BG233" s="229">
        <f>IF(N233="zákl. přenesená",J233,0)</f>
        <v>31104.349999999999</v>
      </c>
      <c r="BH233" s="229">
        <f>IF(N233="sníž. přenesená",J233,0)</f>
        <v>0</v>
      </c>
      <c r="BI233" s="229">
        <f>IF(N233="nulová",J233,0)</f>
        <v>0</v>
      </c>
      <c r="BJ233" s="18" t="s">
        <v>217</v>
      </c>
      <c r="BK233" s="229">
        <f>ROUND(I233*H233,2)</f>
        <v>31104.349999999999</v>
      </c>
      <c r="BL233" s="18" t="s">
        <v>217</v>
      </c>
      <c r="BM233" s="18" t="s">
        <v>1067</v>
      </c>
    </row>
    <row r="234" s="1" customFormat="1">
      <c r="B234" s="40"/>
      <c r="C234" s="41"/>
      <c r="D234" s="230" t="s">
        <v>219</v>
      </c>
      <c r="E234" s="41"/>
      <c r="F234" s="231" t="s">
        <v>988</v>
      </c>
      <c r="G234" s="41"/>
      <c r="H234" s="41"/>
      <c r="I234" s="145"/>
      <c r="J234" s="41"/>
      <c r="K234" s="41"/>
      <c r="L234" s="45"/>
      <c r="M234" s="232"/>
      <c r="N234" s="81"/>
      <c r="O234" s="81"/>
      <c r="P234" s="81"/>
      <c r="Q234" s="81"/>
      <c r="R234" s="81"/>
      <c r="S234" s="81"/>
      <c r="T234" s="82"/>
      <c r="AT234" s="18" t="s">
        <v>219</v>
      </c>
      <c r="AU234" s="18" t="s">
        <v>87</v>
      </c>
    </row>
    <row r="235" s="1" customFormat="1">
      <c r="B235" s="40"/>
      <c r="C235" s="41"/>
      <c r="D235" s="230" t="s">
        <v>349</v>
      </c>
      <c r="E235" s="41"/>
      <c r="F235" s="231" t="s">
        <v>989</v>
      </c>
      <c r="G235" s="41"/>
      <c r="H235" s="41"/>
      <c r="I235" s="145"/>
      <c r="J235" s="41"/>
      <c r="K235" s="41"/>
      <c r="L235" s="45"/>
      <c r="M235" s="232"/>
      <c r="N235" s="81"/>
      <c r="O235" s="81"/>
      <c r="P235" s="81"/>
      <c r="Q235" s="81"/>
      <c r="R235" s="81"/>
      <c r="S235" s="81"/>
      <c r="T235" s="82"/>
      <c r="AT235" s="18" t="s">
        <v>349</v>
      </c>
      <c r="AU235" s="18" t="s">
        <v>87</v>
      </c>
    </row>
    <row r="236" s="11" customFormat="1" ht="25.92" customHeight="1">
      <c r="B236" s="202"/>
      <c r="C236" s="203"/>
      <c r="D236" s="204" t="s">
        <v>78</v>
      </c>
      <c r="E236" s="205" t="s">
        <v>990</v>
      </c>
      <c r="F236" s="205" t="s">
        <v>991</v>
      </c>
      <c r="G236" s="203"/>
      <c r="H236" s="203"/>
      <c r="I236" s="206"/>
      <c r="J236" s="207">
        <f>BK236</f>
        <v>93994.160000000003</v>
      </c>
      <c r="K236" s="203"/>
      <c r="L236" s="208"/>
      <c r="M236" s="209"/>
      <c r="N236" s="210"/>
      <c r="O236" s="210"/>
      <c r="P236" s="211">
        <f>P237</f>
        <v>0</v>
      </c>
      <c r="Q236" s="210"/>
      <c r="R236" s="211">
        <f>R237</f>
        <v>0</v>
      </c>
      <c r="S236" s="210"/>
      <c r="T236" s="212">
        <f>T237</f>
        <v>0</v>
      </c>
      <c r="AR236" s="213" t="s">
        <v>87</v>
      </c>
      <c r="AT236" s="214" t="s">
        <v>78</v>
      </c>
      <c r="AU236" s="214" t="s">
        <v>79</v>
      </c>
      <c r="AY236" s="213" t="s">
        <v>210</v>
      </c>
      <c r="BK236" s="215">
        <f>BK237</f>
        <v>93994.160000000003</v>
      </c>
    </row>
    <row r="237" s="11" customFormat="1" ht="22.8" customHeight="1">
      <c r="B237" s="202"/>
      <c r="C237" s="203"/>
      <c r="D237" s="204" t="s">
        <v>78</v>
      </c>
      <c r="E237" s="216" t="s">
        <v>992</v>
      </c>
      <c r="F237" s="216" t="s">
        <v>993</v>
      </c>
      <c r="G237" s="203"/>
      <c r="H237" s="203"/>
      <c r="I237" s="206"/>
      <c r="J237" s="217">
        <f>BK237</f>
        <v>93994.160000000003</v>
      </c>
      <c r="K237" s="203"/>
      <c r="L237" s="208"/>
      <c r="M237" s="209"/>
      <c r="N237" s="210"/>
      <c r="O237" s="210"/>
      <c r="P237" s="211">
        <f>SUM(P238:P248)</f>
        <v>0</v>
      </c>
      <c r="Q237" s="210"/>
      <c r="R237" s="211">
        <f>SUM(R238:R248)</f>
        <v>0</v>
      </c>
      <c r="S237" s="210"/>
      <c r="T237" s="212">
        <f>SUM(T238:T248)</f>
        <v>0</v>
      </c>
      <c r="AR237" s="213" t="s">
        <v>87</v>
      </c>
      <c r="AT237" s="214" t="s">
        <v>78</v>
      </c>
      <c r="AU237" s="214" t="s">
        <v>85</v>
      </c>
      <c r="AY237" s="213" t="s">
        <v>210</v>
      </c>
      <c r="BK237" s="215">
        <f>SUM(BK238:BK248)</f>
        <v>93994.160000000003</v>
      </c>
    </row>
    <row r="238" s="1" customFormat="1" ht="16.5" customHeight="1">
      <c r="B238" s="40"/>
      <c r="C238" s="218" t="s">
        <v>463</v>
      </c>
      <c r="D238" s="218" t="s">
        <v>213</v>
      </c>
      <c r="E238" s="219" t="s">
        <v>994</v>
      </c>
      <c r="F238" s="220" t="s">
        <v>995</v>
      </c>
      <c r="G238" s="221" t="s">
        <v>131</v>
      </c>
      <c r="H238" s="222">
        <v>109.73</v>
      </c>
      <c r="I238" s="223">
        <v>785</v>
      </c>
      <c r="J238" s="224">
        <f>ROUND(I238*H238,2)</f>
        <v>86138.050000000003</v>
      </c>
      <c r="K238" s="220" t="s">
        <v>35</v>
      </c>
      <c r="L238" s="45"/>
      <c r="M238" s="225" t="s">
        <v>35</v>
      </c>
      <c r="N238" s="226" t="s">
        <v>52</v>
      </c>
      <c r="O238" s="81"/>
      <c r="P238" s="227">
        <f>O238*H238</f>
        <v>0</v>
      </c>
      <c r="Q238" s="227">
        <v>0</v>
      </c>
      <c r="R238" s="227">
        <f>Q238*H238</f>
        <v>0</v>
      </c>
      <c r="S238" s="227">
        <v>0</v>
      </c>
      <c r="T238" s="228">
        <f>S238*H238</f>
        <v>0</v>
      </c>
      <c r="AR238" s="18" t="s">
        <v>217</v>
      </c>
      <c r="AT238" s="18" t="s">
        <v>213</v>
      </c>
      <c r="AU238" s="18" t="s">
        <v>87</v>
      </c>
      <c r="AY238" s="18" t="s">
        <v>210</v>
      </c>
      <c r="BE238" s="229">
        <f>IF(N238="základní",J238,0)</f>
        <v>0</v>
      </c>
      <c r="BF238" s="229">
        <f>IF(N238="snížená",J238,0)</f>
        <v>0</v>
      </c>
      <c r="BG238" s="229">
        <f>IF(N238="zákl. přenesená",J238,0)</f>
        <v>86138.050000000003</v>
      </c>
      <c r="BH238" s="229">
        <f>IF(N238="sníž. přenesená",J238,0)</f>
        <v>0</v>
      </c>
      <c r="BI238" s="229">
        <f>IF(N238="nulová",J238,0)</f>
        <v>0</v>
      </c>
      <c r="BJ238" s="18" t="s">
        <v>217</v>
      </c>
      <c r="BK238" s="229">
        <f>ROUND(I238*H238,2)</f>
        <v>86138.050000000003</v>
      </c>
      <c r="BL238" s="18" t="s">
        <v>217</v>
      </c>
      <c r="BM238" s="18" t="s">
        <v>1068</v>
      </c>
    </row>
    <row r="239" s="14" customFormat="1">
      <c r="B239" s="255"/>
      <c r="C239" s="256"/>
      <c r="D239" s="230" t="s">
        <v>221</v>
      </c>
      <c r="E239" s="257" t="s">
        <v>35</v>
      </c>
      <c r="F239" s="258" t="s">
        <v>997</v>
      </c>
      <c r="G239" s="256"/>
      <c r="H239" s="257" t="s">
        <v>35</v>
      </c>
      <c r="I239" s="259"/>
      <c r="J239" s="256"/>
      <c r="K239" s="256"/>
      <c r="L239" s="260"/>
      <c r="M239" s="261"/>
      <c r="N239" s="262"/>
      <c r="O239" s="262"/>
      <c r="P239" s="262"/>
      <c r="Q239" s="262"/>
      <c r="R239" s="262"/>
      <c r="S239" s="262"/>
      <c r="T239" s="263"/>
      <c r="AT239" s="264" t="s">
        <v>221</v>
      </c>
      <c r="AU239" s="264" t="s">
        <v>87</v>
      </c>
      <c r="AV239" s="14" t="s">
        <v>85</v>
      </c>
      <c r="AW239" s="14" t="s">
        <v>40</v>
      </c>
      <c r="AX239" s="14" t="s">
        <v>79</v>
      </c>
      <c r="AY239" s="264" t="s">
        <v>210</v>
      </c>
    </row>
    <row r="240" s="12" customFormat="1">
      <c r="B240" s="233"/>
      <c r="C240" s="234"/>
      <c r="D240" s="230" t="s">
        <v>221</v>
      </c>
      <c r="E240" s="235" t="s">
        <v>35</v>
      </c>
      <c r="F240" s="236" t="s">
        <v>1055</v>
      </c>
      <c r="G240" s="234"/>
      <c r="H240" s="237">
        <v>35.149999999999999</v>
      </c>
      <c r="I240" s="238"/>
      <c r="J240" s="234"/>
      <c r="K240" s="234"/>
      <c r="L240" s="239"/>
      <c r="M240" s="240"/>
      <c r="N240" s="241"/>
      <c r="O240" s="241"/>
      <c r="P240" s="241"/>
      <c r="Q240" s="241"/>
      <c r="R240" s="241"/>
      <c r="S240" s="241"/>
      <c r="T240" s="242"/>
      <c r="AT240" s="243" t="s">
        <v>221</v>
      </c>
      <c r="AU240" s="243" t="s">
        <v>87</v>
      </c>
      <c r="AV240" s="12" t="s">
        <v>87</v>
      </c>
      <c r="AW240" s="12" t="s">
        <v>40</v>
      </c>
      <c r="AX240" s="12" t="s">
        <v>79</v>
      </c>
      <c r="AY240" s="243" t="s">
        <v>210</v>
      </c>
    </row>
    <row r="241" s="14" customFormat="1">
      <c r="B241" s="255"/>
      <c r="C241" s="256"/>
      <c r="D241" s="230" t="s">
        <v>221</v>
      </c>
      <c r="E241" s="257" t="s">
        <v>35</v>
      </c>
      <c r="F241" s="258" t="s">
        <v>998</v>
      </c>
      <c r="G241" s="256"/>
      <c r="H241" s="257" t="s">
        <v>35</v>
      </c>
      <c r="I241" s="259"/>
      <c r="J241" s="256"/>
      <c r="K241" s="256"/>
      <c r="L241" s="260"/>
      <c r="M241" s="261"/>
      <c r="N241" s="262"/>
      <c r="O241" s="262"/>
      <c r="P241" s="262"/>
      <c r="Q241" s="262"/>
      <c r="R241" s="262"/>
      <c r="S241" s="262"/>
      <c r="T241" s="263"/>
      <c r="AT241" s="264" t="s">
        <v>221</v>
      </c>
      <c r="AU241" s="264" t="s">
        <v>87</v>
      </c>
      <c r="AV241" s="14" t="s">
        <v>85</v>
      </c>
      <c r="AW241" s="14" t="s">
        <v>40</v>
      </c>
      <c r="AX241" s="14" t="s">
        <v>79</v>
      </c>
      <c r="AY241" s="264" t="s">
        <v>210</v>
      </c>
    </row>
    <row r="242" s="12" customFormat="1">
      <c r="B242" s="233"/>
      <c r="C242" s="234"/>
      <c r="D242" s="230" t="s">
        <v>221</v>
      </c>
      <c r="E242" s="235" t="s">
        <v>35</v>
      </c>
      <c r="F242" s="236" t="s">
        <v>1069</v>
      </c>
      <c r="G242" s="234"/>
      <c r="H242" s="237">
        <v>74.579999999999998</v>
      </c>
      <c r="I242" s="238"/>
      <c r="J242" s="234"/>
      <c r="K242" s="234"/>
      <c r="L242" s="239"/>
      <c r="M242" s="240"/>
      <c r="N242" s="241"/>
      <c r="O242" s="241"/>
      <c r="P242" s="241"/>
      <c r="Q242" s="241"/>
      <c r="R242" s="241"/>
      <c r="S242" s="241"/>
      <c r="T242" s="242"/>
      <c r="AT242" s="243" t="s">
        <v>221</v>
      </c>
      <c r="AU242" s="243" t="s">
        <v>87</v>
      </c>
      <c r="AV242" s="12" t="s">
        <v>87</v>
      </c>
      <c r="AW242" s="12" t="s">
        <v>40</v>
      </c>
      <c r="AX242" s="12" t="s">
        <v>79</v>
      </c>
      <c r="AY242" s="243" t="s">
        <v>210</v>
      </c>
    </row>
    <row r="243" s="13" customFormat="1">
      <c r="B243" s="244"/>
      <c r="C243" s="245"/>
      <c r="D243" s="230" t="s">
        <v>221</v>
      </c>
      <c r="E243" s="246" t="s">
        <v>35</v>
      </c>
      <c r="F243" s="247" t="s">
        <v>225</v>
      </c>
      <c r="G243" s="245"/>
      <c r="H243" s="248">
        <v>109.73</v>
      </c>
      <c r="I243" s="249"/>
      <c r="J243" s="245"/>
      <c r="K243" s="245"/>
      <c r="L243" s="250"/>
      <c r="M243" s="251"/>
      <c r="N243" s="252"/>
      <c r="O243" s="252"/>
      <c r="P243" s="252"/>
      <c r="Q243" s="252"/>
      <c r="R243" s="252"/>
      <c r="S243" s="252"/>
      <c r="T243" s="253"/>
      <c r="AT243" s="254" t="s">
        <v>221</v>
      </c>
      <c r="AU243" s="254" t="s">
        <v>87</v>
      </c>
      <c r="AV243" s="13" t="s">
        <v>217</v>
      </c>
      <c r="AW243" s="13" t="s">
        <v>40</v>
      </c>
      <c r="AX243" s="13" t="s">
        <v>85</v>
      </c>
      <c r="AY243" s="254" t="s">
        <v>210</v>
      </c>
    </row>
    <row r="244" s="1" customFormat="1" ht="16.5" customHeight="1">
      <c r="B244" s="40"/>
      <c r="C244" s="218" t="s">
        <v>468</v>
      </c>
      <c r="D244" s="218" t="s">
        <v>213</v>
      </c>
      <c r="E244" s="219" t="s">
        <v>1000</v>
      </c>
      <c r="F244" s="220" t="s">
        <v>1001</v>
      </c>
      <c r="G244" s="221" t="s">
        <v>127</v>
      </c>
      <c r="H244" s="222">
        <v>19</v>
      </c>
      <c r="I244" s="223">
        <v>224</v>
      </c>
      <c r="J244" s="224">
        <f>ROUND(I244*H244,2)</f>
        <v>4256</v>
      </c>
      <c r="K244" s="220" t="s">
        <v>35</v>
      </c>
      <c r="L244" s="45"/>
      <c r="M244" s="225" t="s">
        <v>35</v>
      </c>
      <c r="N244" s="226" t="s">
        <v>52</v>
      </c>
      <c r="O244" s="81"/>
      <c r="P244" s="227">
        <f>O244*H244</f>
        <v>0</v>
      </c>
      <c r="Q244" s="227">
        <v>0</v>
      </c>
      <c r="R244" s="227">
        <f>Q244*H244</f>
        <v>0</v>
      </c>
      <c r="S244" s="227">
        <v>0</v>
      </c>
      <c r="T244" s="228">
        <f>S244*H244</f>
        <v>0</v>
      </c>
      <c r="AR244" s="18" t="s">
        <v>217</v>
      </c>
      <c r="AT244" s="18" t="s">
        <v>213</v>
      </c>
      <c r="AU244" s="18" t="s">
        <v>87</v>
      </c>
      <c r="AY244" s="18" t="s">
        <v>210</v>
      </c>
      <c r="BE244" s="229">
        <f>IF(N244="základní",J244,0)</f>
        <v>0</v>
      </c>
      <c r="BF244" s="229">
        <f>IF(N244="snížená",J244,0)</f>
        <v>0</v>
      </c>
      <c r="BG244" s="229">
        <f>IF(N244="zákl. přenesená",J244,0)</f>
        <v>4256</v>
      </c>
      <c r="BH244" s="229">
        <f>IF(N244="sníž. přenesená",J244,0)</f>
        <v>0</v>
      </c>
      <c r="BI244" s="229">
        <f>IF(N244="nulová",J244,0)</f>
        <v>0</v>
      </c>
      <c r="BJ244" s="18" t="s">
        <v>217</v>
      </c>
      <c r="BK244" s="229">
        <f>ROUND(I244*H244,2)</f>
        <v>4256</v>
      </c>
      <c r="BL244" s="18" t="s">
        <v>217</v>
      </c>
      <c r="BM244" s="18" t="s">
        <v>1070</v>
      </c>
    </row>
    <row r="245" s="14" customFormat="1">
      <c r="B245" s="255"/>
      <c r="C245" s="256"/>
      <c r="D245" s="230" t="s">
        <v>221</v>
      </c>
      <c r="E245" s="257" t="s">
        <v>35</v>
      </c>
      <c r="F245" s="258" t="s">
        <v>1003</v>
      </c>
      <c r="G245" s="256"/>
      <c r="H245" s="257" t="s">
        <v>35</v>
      </c>
      <c r="I245" s="259"/>
      <c r="J245" s="256"/>
      <c r="K245" s="256"/>
      <c r="L245" s="260"/>
      <c r="M245" s="261"/>
      <c r="N245" s="262"/>
      <c r="O245" s="262"/>
      <c r="P245" s="262"/>
      <c r="Q245" s="262"/>
      <c r="R245" s="262"/>
      <c r="S245" s="262"/>
      <c r="T245" s="263"/>
      <c r="AT245" s="264" t="s">
        <v>221</v>
      </c>
      <c r="AU245" s="264" t="s">
        <v>87</v>
      </c>
      <c r="AV245" s="14" t="s">
        <v>85</v>
      </c>
      <c r="AW245" s="14" t="s">
        <v>40</v>
      </c>
      <c r="AX245" s="14" t="s">
        <v>79</v>
      </c>
      <c r="AY245" s="264" t="s">
        <v>210</v>
      </c>
    </row>
    <row r="246" s="12" customFormat="1">
      <c r="B246" s="233"/>
      <c r="C246" s="234"/>
      <c r="D246" s="230" t="s">
        <v>221</v>
      </c>
      <c r="E246" s="235" t="s">
        <v>35</v>
      </c>
      <c r="F246" s="236" t="s">
        <v>1071</v>
      </c>
      <c r="G246" s="234"/>
      <c r="H246" s="237">
        <v>19</v>
      </c>
      <c r="I246" s="238"/>
      <c r="J246" s="234"/>
      <c r="K246" s="234"/>
      <c r="L246" s="239"/>
      <c r="M246" s="240"/>
      <c r="N246" s="241"/>
      <c r="O246" s="241"/>
      <c r="P246" s="241"/>
      <c r="Q246" s="241"/>
      <c r="R246" s="241"/>
      <c r="S246" s="241"/>
      <c r="T246" s="242"/>
      <c r="AT246" s="243" t="s">
        <v>221</v>
      </c>
      <c r="AU246" s="243" t="s">
        <v>87</v>
      </c>
      <c r="AV246" s="12" t="s">
        <v>87</v>
      </c>
      <c r="AW246" s="12" t="s">
        <v>40</v>
      </c>
      <c r="AX246" s="12" t="s">
        <v>85</v>
      </c>
      <c r="AY246" s="243" t="s">
        <v>210</v>
      </c>
    </row>
    <row r="247" s="1" customFormat="1" ht="22.5" customHeight="1">
      <c r="B247" s="40"/>
      <c r="C247" s="218" t="s">
        <v>475</v>
      </c>
      <c r="D247" s="218" t="s">
        <v>213</v>
      </c>
      <c r="E247" s="219" t="s">
        <v>1005</v>
      </c>
      <c r="F247" s="220" t="s">
        <v>1006</v>
      </c>
      <c r="G247" s="221" t="s">
        <v>745</v>
      </c>
      <c r="H247" s="289">
        <v>1000</v>
      </c>
      <c r="I247" s="223">
        <v>3.60010713</v>
      </c>
      <c r="J247" s="224">
        <f>ROUND(I247*H247,2)</f>
        <v>3600.1100000000001</v>
      </c>
      <c r="K247" s="220" t="s">
        <v>767</v>
      </c>
      <c r="L247" s="45"/>
      <c r="M247" s="225" t="s">
        <v>35</v>
      </c>
      <c r="N247" s="226" t="s">
        <v>52</v>
      </c>
      <c r="O247" s="81"/>
      <c r="P247" s="227">
        <f>O247*H247</f>
        <v>0</v>
      </c>
      <c r="Q247" s="227">
        <v>0</v>
      </c>
      <c r="R247" s="227">
        <f>Q247*H247</f>
        <v>0</v>
      </c>
      <c r="S247" s="227">
        <v>0</v>
      </c>
      <c r="T247" s="228">
        <f>S247*H247</f>
        <v>0</v>
      </c>
      <c r="AR247" s="18" t="s">
        <v>323</v>
      </c>
      <c r="AT247" s="18" t="s">
        <v>213</v>
      </c>
      <c r="AU247" s="18" t="s">
        <v>87</v>
      </c>
      <c r="AY247" s="18" t="s">
        <v>210</v>
      </c>
      <c r="BE247" s="229">
        <f>IF(N247="základní",J247,0)</f>
        <v>0</v>
      </c>
      <c r="BF247" s="229">
        <f>IF(N247="snížená",J247,0)</f>
        <v>0</v>
      </c>
      <c r="BG247" s="229">
        <f>IF(N247="zákl. přenesená",J247,0)</f>
        <v>3600.1100000000001</v>
      </c>
      <c r="BH247" s="229">
        <f>IF(N247="sníž. přenesená",J247,0)</f>
        <v>0</v>
      </c>
      <c r="BI247" s="229">
        <f>IF(N247="nulová",J247,0)</f>
        <v>0</v>
      </c>
      <c r="BJ247" s="18" t="s">
        <v>217</v>
      </c>
      <c r="BK247" s="229">
        <f>ROUND(I247*H247,2)</f>
        <v>3600.1100000000001</v>
      </c>
      <c r="BL247" s="18" t="s">
        <v>323</v>
      </c>
      <c r="BM247" s="18" t="s">
        <v>1072</v>
      </c>
    </row>
    <row r="248" s="1" customFormat="1">
      <c r="B248" s="40"/>
      <c r="C248" s="41"/>
      <c r="D248" s="230" t="s">
        <v>219</v>
      </c>
      <c r="E248" s="41"/>
      <c r="F248" s="231" t="s">
        <v>1008</v>
      </c>
      <c r="G248" s="41"/>
      <c r="H248" s="41"/>
      <c r="I248" s="145"/>
      <c r="J248" s="41"/>
      <c r="K248" s="41"/>
      <c r="L248" s="45"/>
      <c r="M248" s="286"/>
      <c r="N248" s="287"/>
      <c r="O248" s="287"/>
      <c r="P248" s="287"/>
      <c r="Q248" s="287"/>
      <c r="R248" s="287"/>
      <c r="S248" s="287"/>
      <c r="T248" s="288"/>
      <c r="AT248" s="18" t="s">
        <v>219</v>
      </c>
      <c r="AU248" s="18" t="s">
        <v>87</v>
      </c>
    </row>
    <row r="249" s="1" customFormat="1" ht="6.96" customHeight="1">
      <c r="B249" s="59"/>
      <c r="C249" s="60"/>
      <c r="D249" s="60"/>
      <c r="E249" s="60"/>
      <c r="F249" s="60"/>
      <c r="G249" s="60"/>
      <c r="H249" s="60"/>
      <c r="I249" s="169"/>
      <c r="J249" s="60"/>
      <c r="K249" s="60"/>
      <c r="L249" s="45"/>
    </row>
  </sheetData>
  <sheetProtection sheet="1" autoFilter="0" formatColumns="0" formatRows="0" objects="1" scenarios="1" password="CC35"/>
  <autoFilter ref="C94:K248"/>
  <mergeCells count="12">
    <mergeCell ref="E7:H7"/>
    <mergeCell ref="E9:H9"/>
    <mergeCell ref="E11:H11"/>
    <mergeCell ref="E20:H20"/>
    <mergeCell ref="E29:H29"/>
    <mergeCell ref="E50:H50"/>
    <mergeCell ref="E52:H52"/>
    <mergeCell ref="E54:H54"/>
    <mergeCell ref="E83:H83"/>
    <mergeCell ref="E85:H85"/>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AT2" s="18" t="s">
        <v>110</v>
      </c>
      <c r="AZ2" s="138" t="s">
        <v>1073</v>
      </c>
      <c r="BA2" s="138" t="s">
        <v>1074</v>
      </c>
      <c r="BB2" s="138" t="s">
        <v>119</v>
      </c>
      <c r="BC2" s="138" t="s">
        <v>1075</v>
      </c>
      <c r="BD2" s="138" t="s">
        <v>87</v>
      </c>
    </row>
    <row r="3" ht="6.96" customHeight="1">
      <c r="B3" s="139"/>
      <c r="C3" s="140"/>
      <c r="D3" s="140"/>
      <c r="E3" s="140"/>
      <c r="F3" s="140"/>
      <c r="G3" s="140"/>
      <c r="H3" s="140"/>
      <c r="I3" s="141"/>
      <c r="J3" s="140"/>
      <c r="K3" s="140"/>
      <c r="L3" s="21"/>
      <c r="AT3" s="18" t="s">
        <v>87</v>
      </c>
    </row>
    <row r="4" ht="24.96" customHeight="1">
      <c r="B4" s="21"/>
      <c r="D4" s="142" t="s">
        <v>124</v>
      </c>
      <c r="L4" s="21"/>
      <c r="M4" s="25" t="s">
        <v>10</v>
      </c>
      <c r="AT4" s="18" t="s">
        <v>40</v>
      </c>
    </row>
    <row r="5" ht="6.96" customHeight="1">
      <c r="B5" s="21"/>
      <c r="L5" s="21"/>
    </row>
    <row r="6" ht="12" customHeight="1">
      <c r="B6" s="21"/>
      <c r="D6" s="143" t="s">
        <v>16</v>
      </c>
      <c r="L6" s="21"/>
    </row>
    <row r="7" ht="16.5" customHeight="1">
      <c r="B7" s="21"/>
      <c r="E7" s="144" t="str">
        <f>'Rekapitulace stavby'!K6</f>
        <v>Oprava kolejí a výhybek v žst. Litvínov</v>
      </c>
      <c r="F7" s="143"/>
      <c r="G7" s="143"/>
      <c r="H7" s="143"/>
      <c r="L7" s="21"/>
    </row>
    <row r="8" ht="12" customHeight="1">
      <c r="B8" s="21"/>
      <c r="D8" s="143" t="s">
        <v>140</v>
      </c>
      <c r="L8" s="21"/>
    </row>
    <row r="9" s="1" customFormat="1" ht="16.5" customHeight="1">
      <c r="B9" s="45"/>
      <c r="E9" s="144" t="s">
        <v>1076</v>
      </c>
      <c r="F9" s="1"/>
      <c r="G9" s="1"/>
      <c r="H9" s="1"/>
      <c r="I9" s="145"/>
      <c r="L9" s="45"/>
    </row>
    <row r="10" s="1" customFormat="1" ht="12" customHeight="1">
      <c r="B10" s="45"/>
      <c r="D10" s="143" t="s">
        <v>149</v>
      </c>
      <c r="I10" s="145"/>
      <c r="L10" s="45"/>
    </row>
    <row r="11" s="1" customFormat="1" ht="36.96" customHeight="1">
      <c r="B11" s="45"/>
      <c r="E11" s="146" t="s">
        <v>1077</v>
      </c>
      <c r="F11" s="1"/>
      <c r="G11" s="1"/>
      <c r="H11" s="1"/>
      <c r="I11" s="145"/>
      <c r="L11" s="45"/>
    </row>
    <row r="12" s="1" customFormat="1">
      <c r="B12" s="45"/>
      <c r="I12" s="145"/>
      <c r="L12" s="45"/>
    </row>
    <row r="13" s="1" customFormat="1" ht="12" customHeight="1">
      <c r="B13" s="45"/>
      <c r="D13" s="143" t="s">
        <v>18</v>
      </c>
      <c r="F13" s="18" t="s">
        <v>35</v>
      </c>
      <c r="I13" s="147" t="s">
        <v>20</v>
      </c>
      <c r="J13" s="18" t="s">
        <v>35</v>
      </c>
      <c r="L13" s="45"/>
    </row>
    <row r="14" s="1" customFormat="1" ht="12" customHeight="1">
      <c r="B14" s="45"/>
      <c r="D14" s="143" t="s">
        <v>22</v>
      </c>
      <c r="F14" s="18" t="s">
        <v>23</v>
      </c>
      <c r="I14" s="147" t="s">
        <v>24</v>
      </c>
      <c r="J14" s="148" t="str">
        <f>'Rekapitulace stavby'!AN8</f>
        <v>10. 5. 2019</v>
      </c>
      <c r="L14" s="45"/>
    </row>
    <row r="15" s="1" customFormat="1" ht="10.8" customHeight="1">
      <c r="B15" s="45"/>
      <c r="I15" s="145"/>
      <c r="L15" s="45"/>
    </row>
    <row r="16" s="1" customFormat="1" ht="12" customHeight="1">
      <c r="B16" s="45"/>
      <c r="D16" s="143" t="s">
        <v>30</v>
      </c>
      <c r="I16" s="147" t="s">
        <v>31</v>
      </c>
      <c r="J16" s="18" t="s">
        <v>32</v>
      </c>
      <c r="L16" s="45"/>
    </row>
    <row r="17" s="1" customFormat="1" ht="18" customHeight="1">
      <c r="B17" s="45"/>
      <c r="E17" s="18" t="s">
        <v>33</v>
      </c>
      <c r="I17" s="147" t="s">
        <v>34</v>
      </c>
      <c r="J17" s="18" t="s">
        <v>35</v>
      </c>
      <c r="L17" s="45"/>
    </row>
    <row r="18" s="1" customFormat="1" ht="6.96" customHeight="1">
      <c r="B18" s="45"/>
      <c r="I18" s="145"/>
      <c r="L18" s="45"/>
    </row>
    <row r="19" s="1" customFormat="1" ht="12" customHeight="1">
      <c r="B19" s="45"/>
      <c r="D19" s="143" t="s">
        <v>36</v>
      </c>
      <c r="I19" s="147" t="s">
        <v>31</v>
      </c>
      <c r="J19" s="34" t="str">
        <f>'Rekapitulace stavby'!AN13</f>
        <v>Vyplň údaj</v>
      </c>
      <c r="L19" s="45"/>
    </row>
    <row r="20" s="1" customFormat="1" ht="18" customHeight="1">
      <c r="B20" s="45"/>
      <c r="E20" s="34" t="str">
        <f>'Rekapitulace stavby'!E14</f>
        <v>Vyplň údaj</v>
      </c>
      <c r="F20" s="18"/>
      <c r="G20" s="18"/>
      <c r="H20" s="18"/>
      <c r="I20" s="147" t="s">
        <v>34</v>
      </c>
      <c r="J20" s="34" t="str">
        <f>'Rekapitulace stavby'!AN14</f>
        <v>Vyplň údaj</v>
      </c>
      <c r="L20" s="45"/>
    </row>
    <row r="21" s="1" customFormat="1" ht="6.96" customHeight="1">
      <c r="B21" s="45"/>
      <c r="I21" s="145"/>
      <c r="L21" s="45"/>
    </row>
    <row r="22" s="1" customFormat="1" ht="12" customHeight="1">
      <c r="B22" s="45"/>
      <c r="D22" s="143" t="s">
        <v>38</v>
      </c>
      <c r="I22" s="147" t="s">
        <v>31</v>
      </c>
      <c r="J22" s="18" t="str">
        <f>IF('Rekapitulace stavby'!AN16="","",'Rekapitulace stavby'!AN16)</f>
        <v/>
      </c>
      <c r="L22" s="45"/>
    </row>
    <row r="23" s="1" customFormat="1" ht="18" customHeight="1">
      <c r="B23" s="45"/>
      <c r="E23" s="18" t="str">
        <f>IF('Rekapitulace stavby'!E17="","",'Rekapitulace stavby'!E17)</f>
        <v xml:space="preserve"> </v>
      </c>
      <c r="I23" s="147" t="s">
        <v>34</v>
      </c>
      <c r="J23" s="18" t="str">
        <f>IF('Rekapitulace stavby'!AN17="","",'Rekapitulace stavby'!AN17)</f>
        <v/>
      </c>
      <c r="L23" s="45"/>
    </row>
    <row r="24" s="1" customFormat="1" ht="6.96" customHeight="1">
      <c r="B24" s="45"/>
      <c r="I24" s="145"/>
      <c r="L24" s="45"/>
    </row>
    <row r="25" s="1" customFormat="1" ht="12" customHeight="1">
      <c r="B25" s="45"/>
      <c r="D25" s="143" t="s">
        <v>41</v>
      </c>
      <c r="I25" s="147" t="s">
        <v>31</v>
      </c>
      <c r="J25" s="18" t="s">
        <v>35</v>
      </c>
      <c r="L25" s="45"/>
    </row>
    <row r="26" s="1" customFormat="1" ht="18" customHeight="1">
      <c r="B26" s="45"/>
      <c r="E26" s="18" t="s">
        <v>42</v>
      </c>
      <c r="I26" s="147" t="s">
        <v>34</v>
      </c>
      <c r="J26" s="18" t="s">
        <v>35</v>
      </c>
      <c r="L26" s="45"/>
    </row>
    <row r="27" s="1" customFormat="1" ht="6.96" customHeight="1">
      <c r="B27" s="45"/>
      <c r="I27" s="145"/>
      <c r="L27" s="45"/>
    </row>
    <row r="28" s="1" customFormat="1" ht="12" customHeight="1">
      <c r="B28" s="45"/>
      <c r="D28" s="143" t="s">
        <v>43</v>
      </c>
      <c r="I28" s="145"/>
      <c r="L28" s="45"/>
    </row>
    <row r="29" s="7" customFormat="1" ht="45" customHeight="1">
      <c r="B29" s="149"/>
      <c r="E29" s="150" t="s">
        <v>44</v>
      </c>
      <c r="F29" s="150"/>
      <c r="G29" s="150"/>
      <c r="H29" s="150"/>
      <c r="I29" s="151"/>
      <c r="L29" s="149"/>
    </row>
    <row r="30" s="1" customFormat="1" ht="6.96" customHeight="1">
      <c r="B30" s="45"/>
      <c r="I30" s="145"/>
      <c r="L30" s="45"/>
    </row>
    <row r="31" s="1" customFormat="1" ht="6.96" customHeight="1">
      <c r="B31" s="45"/>
      <c r="D31" s="73"/>
      <c r="E31" s="73"/>
      <c r="F31" s="73"/>
      <c r="G31" s="73"/>
      <c r="H31" s="73"/>
      <c r="I31" s="152"/>
      <c r="J31" s="73"/>
      <c r="K31" s="73"/>
      <c r="L31" s="45"/>
    </row>
    <row r="32" s="1" customFormat="1" ht="25.44" customHeight="1">
      <c r="B32" s="45"/>
      <c r="D32" s="153" t="s">
        <v>45</v>
      </c>
      <c r="I32" s="145"/>
      <c r="J32" s="154">
        <f>ROUND(J86, 2)</f>
        <v>543159</v>
      </c>
      <c r="L32" s="45"/>
    </row>
    <row r="33" s="1" customFormat="1" ht="6.96" customHeight="1">
      <c r="B33" s="45"/>
      <c r="D33" s="73"/>
      <c r="E33" s="73"/>
      <c r="F33" s="73"/>
      <c r="G33" s="73"/>
      <c r="H33" s="73"/>
      <c r="I33" s="152"/>
      <c r="J33" s="73"/>
      <c r="K33" s="73"/>
      <c r="L33" s="45"/>
    </row>
    <row r="34" s="1" customFormat="1" ht="14.4" customHeight="1">
      <c r="B34" s="45"/>
      <c r="F34" s="155" t="s">
        <v>47</v>
      </c>
      <c r="I34" s="156" t="s">
        <v>46</v>
      </c>
      <c r="J34" s="155" t="s">
        <v>48</v>
      </c>
      <c r="L34" s="45"/>
    </row>
    <row r="35" hidden="1" s="1" customFormat="1" ht="14.4" customHeight="1">
      <c r="B35" s="45"/>
      <c r="D35" s="143" t="s">
        <v>49</v>
      </c>
      <c r="E35" s="143" t="s">
        <v>50</v>
      </c>
      <c r="F35" s="157">
        <f>ROUND((SUM(BE86:BE107)),  2)</f>
        <v>0</v>
      </c>
      <c r="I35" s="158">
        <v>0.20999999999999999</v>
      </c>
      <c r="J35" s="157">
        <f>ROUND(((SUM(BE86:BE107))*I35),  2)</f>
        <v>0</v>
      </c>
      <c r="L35" s="45"/>
    </row>
    <row r="36" hidden="1" s="1" customFormat="1" ht="14.4" customHeight="1">
      <c r="B36" s="45"/>
      <c r="E36" s="143" t="s">
        <v>51</v>
      </c>
      <c r="F36" s="157">
        <f>ROUND((SUM(BF86:BF107)),  2)</f>
        <v>0</v>
      </c>
      <c r="I36" s="158">
        <v>0.14999999999999999</v>
      </c>
      <c r="J36" s="157">
        <f>ROUND(((SUM(BF86:BF107))*I36),  2)</f>
        <v>0</v>
      </c>
      <c r="L36" s="45"/>
    </row>
    <row r="37" s="1" customFormat="1" ht="14.4" customHeight="1">
      <c r="B37" s="45"/>
      <c r="D37" s="143" t="s">
        <v>49</v>
      </c>
      <c r="E37" s="143" t="s">
        <v>52</v>
      </c>
      <c r="F37" s="157">
        <f>ROUND((SUM(BG86:BG107)),  2)</f>
        <v>543159</v>
      </c>
      <c r="I37" s="158">
        <v>0.20999999999999999</v>
      </c>
      <c r="J37" s="157">
        <f>0</f>
        <v>0</v>
      </c>
      <c r="L37" s="45"/>
    </row>
    <row r="38" s="1" customFormat="1" ht="14.4" customHeight="1">
      <c r="B38" s="45"/>
      <c r="E38" s="143" t="s">
        <v>53</v>
      </c>
      <c r="F38" s="157">
        <f>ROUND((SUM(BH86:BH107)),  2)</f>
        <v>0</v>
      </c>
      <c r="I38" s="158">
        <v>0.14999999999999999</v>
      </c>
      <c r="J38" s="157">
        <f>0</f>
        <v>0</v>
      </c>
      <c r="L38" s="45"/>
    </row>
    <row r="39" hidden="1" s="1" customFormat="1" ht="14.4" customHeight="1">
      <c r="B39" s="45"/>
      <c r="E39" s="143" t="s">
        <v>54</v>
      </c>
      <c r="F39" s="157">
        <f>ROUND((SUM(BI86:BI107)),  2)</f>
        <v>0</v>
      </c>
      <c r="I39" s="158">
        <v>0</v>
      </c>
      <c r="J39" s="157">
        <f>0</f>
        <v>0</v>
      </c>
      <c r="L39" s="45"/>
    </row>
    <row r="40" s="1" customFormat="1" ht="6.96" customHeight="1">
      <c r="B40" s="45"/>
      <c r="I40" s="145"/>
      <c r="L40" s="45"/>
    </row>
    <row r="41" s="1" customFormat="1" ht="25.44" customHeight="1">
      <c r="B41" s="45"/>
      <c r="C41" s="159"/>
      <c r="D41" s="160" t="s">
        <v>55</v>
      </c>
      <c r="E41" s="161"/>
      <c r="F41" s="161"/>
      <c r="G41" s="162" t="s">
        <v>56</v>
      </c>
      <c r="H41" s="163" t="s">
        <v>57</v>
      </c>
      <c r="I41" s="164"/>
      <c r="J41" s="165">
        <f>SUM(J32:J39)</f>
        <v>543159</v>
      </c>
      <c r="K41" s="166"/>
      <c r="L41" s="45"/>
    </row>
    <row r="42" s="1" customFormat="1" ht="14.4" customHeight="1">
      <c r="B42" s="167"/>
      <c r="C42" s="168"/>
      <c r="D42" s="168"/>
      <c r="E42" s="168"/>
      <c r="F42" s="168"/>
      <c r="G42" s="168"/>
      <c r="H42" s="168"/>
      <c r="I42" s="169"/>
      <c r="J42" s="168"/>
      <c r="K42" s="168"/>
      <c r="L42" s="45"/>
    </row>
    <row r="46" s="1" customFormat="1" ht="6.96" customHeight="1">
      <c r="B46" s="170"/>
      <c r="C46" s="171"/>
      <c r="D46" s="171"/>
      <c r="E46" s="171"/>
      <c r="F46" s="171"/>
      <c r="G46" s="171"/>
      <c r="H46" s="171"/>
      <c r="I46" s="172"/>
      <c r="J46" s="171"/>
      <c r="K46" s="171"/>
      <c r="L46" s="45"/>
    </row>
    <row r="47" s="1" customFormat="1" ht="24.96" customHeight="1">
      <c r="B47" s="40"/>
      <c r="C47" s="24" t="s">
        <v>188</v>
      </c>
      <c r="D47" s="41"/>
      <c r="E47" s="41"/>
      <c r="F47" s="41"/>
      <c r="G47" s="41"/>
      <c r="H47" s="41"/>
      <c r="I47" s="145"/>
      <c r="J47" s="41"/>
      <c r="K47" s="41"/>
      <c r="L47" s="45"/>
    </row>
    <row r="48" s="1" customFormat="1" ht="6.96" customHeight="1">
      <c r="B48" s="40"/>
      <c r="C48" s="41"/>
      <c r="D48" s="41"/>
      <c r="E48" s="41"/>
      <c r="F48" s="41"/>
      <c r="G48" s="41"/>
      <c r="H48" s="41"/>
      <c r="I48" s="145"/>
      <c r="J48" s="41"/>
      <c r="K48" s="41"/>
      <c r="L48" s="45"/>
    </row>
    <row r="49" s="1" customFormat="1" ht="12" customHeight="1">
      <c r="B49" s="40"/>
      <c r="C49" s="33" t="s">
        <v>16</v>
      </c>
      <c r="D49" s="41"/>
      <c r="E49" s="41"/>
      <c r="F49" s="41"/>
      <c r="G49" s="41"/>
      <c r="H49" s="41"/>
      <c r="I49" s="145"/>
      <c r="J49" s="41"/>
      <c r="K49" s="41"/>
      <c r="L49" s="45"/>
    </row>
    <row r="50" s="1" customFormat="1" ht="16.5" customHeight="1">
      <c r="B50" s="40"/>
      <c r="C50" s="41"/>
      <c r="D50" s="41"/>
      <c r="E50" s="173" t="str">
        <f>E7</f>
        <v>Oprava kolejí a výhybek v žst. Litvínov</v>
      </c>
      <c r="F50" s="33"/>
      <c r="G50" s="33"/>
      <c r="H50" s="33"/>
      <c r="I50" s="145"/>
      <c r="J50" s="41"/>
      <c r="K50" s="41"/>
      <c r="L50" s="45"/>
    </row>
    <row r="51" ht="12" customHeight="1">
      <c r="B51" s="22"/>
      <c r="C51" s="33" t="s">
        <v>140</v>
      </c>
      <c r="D51" s="23"/>
      <c r="E51" s="23"/>
      <c r="F51" s="23"/>
      <c r="G51" s="23"/>
      <c r="H51" s="23"/>
      <c r="I51" s="137"/>
      <c r="J51" s="23"/>
      <c r="K51" s="23"/>
      <c r="L51" s="21"/>
    </row>
    <row r="52" s="1" customFormat="1" ht="16.5" customHeight="1">
      <c r="B52" s="40"/>
      <c r="C52" s="41"/>
      <c r="D52" s="41"/>
      <c r="E52" s="173" t="s">
        <v>1076</v>
      </c>
      <c r="F52" s="41"/>
      <c r="G52" s="41"/>
      <c r="H52" s="41"/>
      <c r="I52" s="145"/>
      <c r="J52" s="41"/>
      <c r="K52" s="41"/>
      <c r="L52" s="45"/>
    </row>
    <row r="53" s="1" customFormat="1" ht="12" customHeight="1">
      <c r="B53" s="40"/>
      <c r="C53" s="33" t="s">
        <v>149</v>
      </c>
      <c r="D53" s="41"/>
      <c r="E53" s="41"/>
      <c r="F53" s="41"/>
      <c r="G53" s="41"/>
      <c r="H53" s="41"/>
      <c r="I53" s="145"/>
      <c r="J53" s="41"/>
      <c r="K53" s="41"/>
      <c r="L53" s="45"/>
    </row>
    <row r="54" s="1" customFormat="1" ht="16.5" customHeight="1">
      <c r="B54" s="40"/>
      <c r="C54" s="41"/>
      <c r="D54" s="41"/>
      <c r="E54" s="66" t="str">
        <f>E11</f>
        <v>Č31 - VRN - žst.Litvínov</v>
      </c>
      <c r="F54" s="41"/>
      <c r="G54" s="41"/>
      <c r="H54" s="41"/>
      <c r="I54" s="145"/>
      <c r="J54" s="41"/>
      <c r="K54" s="41"/>
      <c r="L54" s="45"/>
    </row>
    <row r="55" s="1" customFormat="1" ht="6.96" customHeight="1">
      <c r="B55" s="40"/>
      <c r="C55" s="41"/>
      <c r="D55" s="41"/>
      <c r="E55" s="41"/>
      <c r="F55" s="41"/>
      <c r="G55" s="41"/>
      <c r="H55" s="41"/>
      <c r="I55" s="145"/>
      <c r="J55" s="41"/>
      <c r="K55" s="41"/>
      <c r="L55" s="45"/>
    </row>
    <row r="56" s="1" customFormat="1" ht="12" customHeight="1">
      <c r="B56" s="40"/>
      <c r="C56" s="33" t="s">
        <v>22</v>
      </c>
      <c r="D56" s="41"/>
      <c r="E56" s="41"/>
      <c r="F56" s="28" t="str">
        <f>F14</f>
        <v>žst. Litvínov</v>
      </c>
      <c r="G56" s="41"/>
      <c r="H56" s="41"/>
      <c r="I56" s="147" t="s">
        <v>24</v>
      </c>
      <c r="J56" s="69" t="str">
        <f>IF(J14="","",J14)</f>
        <v>10. 5. 2019</v>
      </c>
      <c r="K56" s="41"/>
      <c r="L56" s="45"/>
    </row>
    <row r="57" s="1" customFormat="1" ht="6.96" customHeight="1">
      <c r="B57" s="40"/>
      <c r="C57" s="41"/>
      <c r="D57" s="41"/>
      <c r="E57" s="41"/>
      <c r="F57" s="41"/>
      <c r="G57" s="41"/>
      <c r="H57" s="41"/>
      <c r="I57" s="145"/>
      <c r="J57" s="41"/>
      <c r="K57" s="41"/>
      <c r="L57" s="45"/>
    </row>
    <row r="58" s="1" customFormat="1" ht="13.65" customHeight="1">
      <c r="B58" s="40"/>
      <c r="C58" s="33" t="s">
        <v>30</v>
      </c>
      <c r="D58" s="41"/>
      <c r="E58" s="41"/>
      <c r="F58" s="28" t="str">
        <f>E17</f>
        <v>SŽDC s.o., OŘ UNL, ST Most</v>
      </c>
      <c r="G58" s="41"/>
      <c r="H58" s="41"/>
      <c r="I58" s="147" t="s">
        <v>38</v>
      </c>
      <c r="J58" s="38" t="str">
        <f>E23</f>
        <v xml:space="preserve"> </v>
      </c>
      <c r="K58" s="41"/>
      <c r="L58" s="45"/>
    </row>
    <row r="59" s="1" customFormat="1" ht="38.55" customHeight="1">
      <c r="B59" s="40"/>
      <c r="C59" s="33" t="s">
        <v>36</v>
      </c>
      <c r="D59" s="41"/>
      <c r="E59" s="41"/>
      <c r="F59" s="28" t="str">
        <f>IF(E20="","",E20)</f>
        <v>Vyplň údaj</v>
      </c>
      <c r="G59" s="41"/>
      <c r="H59" s="41"/>
      <c r="I59" s="147" t="s">
        <v>41</v>
      </c>
      <c r="J59" s="38" t="str">
        <f>E26</f>
        <v>Ing. Horák Jiří, horak@szdc.cz, +420 602155923</v>
      </c>
      <c r="K59" s="41"/>
      <c r="L59" s="45"/>
    </row>
    <row r="60" s="1" customFormat="1" ht="10.32" customHeight="1">
      <c r="B60" s="40"/>
      <c r="C60" s="41"/>
      <c r="D60" s="41"/>
      <c r="E60" s="41"/>
      <c r="F60" s="41"/>
      <c r="G60" s="41"/>
      <c r="H60" s="41"/>
      <c r="I60" s="145"/>
      <c r="J60" s="41"/>
      <c r="K60" s="41"/>
      <c r="L60" s="45"/>
    </row>
    <row r="61" s="1" customFormat="1" ht="29.28" customHeight="1">
      <c r="B61" s="40"/>
      <c r="C61" s="174" t="s">
        <v>189</v>
      </c>
      <c r="D61" s="175"/>
      <c r="E61" s="175"/>
      <c r="F61" s="175"/>
      <c r="G61" s="175"/>
      <c r="H61" s="175"/>
      <c r="I61" s="176"/>
      <c r="J61" s="177" t="s">
        <v>190</v>
      </c>
      <c r="K61" s="175"/>
      <c r="L61" s="45"/>
    </row>
    <row r="62" s="1" customFormat="1" ht="10.32" customHeight="1">
      <c r="B62" s="40"/>
      <c r="C62" s="41"/>
      <c r="D62" s="41"/>
      <c r="E62" s="41"/>
      <c r="F62" s="41"/>
      <c r="G62" s="41"/>
      <c r="H62" s="41"/>
      <c r="I62" s="145"/>
      <c r="J62" s="41"/>
      <c r="K62" s="41"/>
      <c r="L62" s="45"/>
    </row>
    <row r="63" s="1" customFormat="1" ht="22.8" customHeight="1">
      <c r="B63" s="40"/>
      <c r="C63" s="178" t="s">
        <v>77</v>
      </c>
      <c r="D63" s="41"/>
      <c r="E63" s="41"/>
      <c r="F63" s="41"/>
      <c r="G63" s="41"/>
      <c r="H63" s="41"/>
      <c r="I63" s="145"/>
      <c r="J63" s="99">
        <f>J86</f>
        <v>543159</v>
      </c>
      <c r="K63" s="41"/>
      <c r="L63" s="45"/>
      <c r="AU63" s="18" t="s">
        <v>191</v>
      </c>
    </row>
    <row r="64" s="8" customFormat="1" ht="24.96" customHeight="1">
      <c r="B64" s="179"/>
      <c r="C64" s="180"/>
      <c r="D64" s="181" t="s">
        <v>701</v>
      </c>
      <c r="E64" s="182"/>
      <c r="F64" s="182"/>
      <c r="G64" s="182"/>
      <c r="H64" s="182"/>
      <c r="I64" s="183"/>
      <c r="J64" s="184">
        <f>J87</f>
        <v>543159</v>
      </c>
      <c r="K64" s="180"/>
      <c r="L64" s="185"/>
    </row>
    <row r="65" s="1" customFormat="1" ht="21.84" customHeight="1">
      <c r="B65" s="40"/>
      <c r="C65" s="41"/>
      <c r="D65" s="41"/>
      <c r="E65" s="41"/>
      <c r="F65" s="41"/>
      <c r="G65" s="41"/>
      <c r="H65" s="41"/>
      <c r="I65" s="145"/>
      <c r="J65" s="41"/>
      <c r="K65" s="41"/>
      <c r="L65" s="45"/>
    </row>
    <row r="66" s="1" customFormat="1" ht="6.96" customHeight="1">
      <c r="B66" s="59"/>
      <c r="C66" s="60"/>
      <c r="D66" s="60"/>
      <c r="E66" s="60"/>
      <c r="F66" s="60"/>
      <c r="G66" s="60"/>
      <c r="H66" s="60"/>
      <c r="I66" s="169"/>
      <c r="J66" s="60"/>
      <c r="K66" s="60"/>
      <c r="L66" s="45"/>
    </row>
    <row r="70" s="1" customFormat="1" ht="6.96" customHeight="1">
      <c r="B70" s="61"/>
      <c r="C70" s="62"/>
      <c r="D70" s="62"/>
      <c r="E70" s="62"/>
      <c r="F70" s="62"/>
      <c r="G70" s="62"/>
      <c r="H70" s="62"/>
      <c r="I70" s="172"/>
      <c r="J70" s="62"/>
      <c r="K70" s="62"/>
      <c r="L70" s="45"/>
    </row>
    <row r="71" s="1" customFormat="1" ht="24.96" customHeight="1">
      <c r="B71" s="40"/>
      <c r="C71" s="24" t="s">
        <v>195</v>
      </c>
      <c r="D71" s="41"/>
      <c r="E71" s="41"/>
      <c r="F71" s="41"/>
      <c r="G71" s="41"/>
      <c r="H71" s="41"/>
      <c r="I71" s="145"/>
      <c r="J71" s="41"/>
      <c r="K71" s="41"/>
      <c r="L71" s="45"/>
    </row>
    <row r="72" s="1" customFormat="1" ht="6.96" customHeight="1">
      <c r="B72" s="40"/>
      <c r="C72" s="41"/>
      <c r="D72" s="41"/>
      <c r="E72" s="41"/>
      <c r="F72" s="41"/>
      <c r="G72" s="41"/>
      <c r="H72" s="41"/>
      <c r="I72" s="145"/>
      <c r="J72" s="41"/>
      <c r="K72" s="41"/>
      <c r="L72" s="45"/>
    </row>
    <row r="73" s="1" customFormat="1" ht="12" customHeight="1">
      <c r="B73" s="40"/>
      <c r="C73" s="33" t="s">
        <v>16</v>
      </c>
      <c r="D73" s="41"/>
      <c r="E73" s="41"/>
      <c r="F73" s="41"/>
      <c r="G73" s="41"/>
      <c r="H73" s="41"/>
      <c r="I73" s="145"/>
      <c r="J73" s="41"/>
      <c r="K73" s="41"/>
      <c r="L73" s="45"/>
    </row>
    <row r="74" s="1" customFormat="1" ht="16.5" customHeight="1">
      <c r="B74" s="40"/>
      <c r="C74" s="41"/>
      <c r="D74" s="41"/>
      <c r="E74" s="173" t="str">
        <f>E7</f>
        <v>Oprava kolejí a výhybek v žst. Litvínov</v>
      </c>
      <c r="F74" s="33"/>
      <c r="G74" s="33"/>
      <c r="H74" s="33"/>
      <c r="I74" s="145"/>
      <c r="J74" s="41"/>
      <c r="K74" s="41"/>
      <c r="L74" s="45"/>
    </row>
    <row r="75" ht="12" customHeight="1">
      <c r="B75" s="22"/>
      <c r="C75" s="33" t="s">
        <v>140</v>
      </c>
      <c r="D75" s="23"/>
      <c r="E75" s="23"/>
      <c r="F75" s="23"/>
      <c r="G75" s="23"/>
      <c r="H75" s="23"/>
      <c r="I75" s="137"/>
      <c r="J75" s="23"/>
      <c r="K75" s="23"/>
      <c r="L75" s="21"/>
    </row>
    <row r="76" s="1" customFormat="1" ht="16.5" customHeight="1">
      <c r="B76" s="40"/>
      <c r="C76" s="41"/>
      <c r="D76" s="41"/>
      <c r="E76" s="173" t="s">
        <v>1076</v>
      </c>
      <c r="F76" s="41"/>
      <c r="G76" s="41"/>
      <c r="H76" s="41"/>
      <c r="I76" s="145"/>
      <c r="J76" s="41"/>
      <c r="K76" s="41"/>
      <c r="L76" s="45"/>
    </row>
    <row r="77" s="1" customFormat="1" ht="12" customHeight="1">
      <c r="B77" s="40"/>
      <c r="C77" s="33" t="s">
        <v>149</v>
      </c>
      <c r="D77" s="41"/>
      <c r="E77" s="41"/>
      <c r="F77" s="41"/>
      <c r="G77" s="41"/>
      <c r="H77" s="41"/>
      <c r="I77" s="145"/>
      <c r="J77" s="41"/>
      <c r="K77" s="41"/>
      <c r="L77" s="45"/>
    </row>
    <row r="78" s="1" customFormat="1" ht="16.5" customHeight="1">
      <c r="B78" s="40"/>
      <c r="C78" s="41"/>
      <c r="D78" s="41"/>
      <c r="E78" s="66" t="str">
        <f>E11</f>
        <v>Č31 - VRN - žst.Litvínov</v>
      </c>
      <c r="F78" s="41"/>
      <c r="G78" s="41"/>
      <c r="H78" s="41"/>
      <c r="I78" s="145"/>
      <c r="J78" s="41"/>
      <c r="K78" s="41"/>
      <c r="L78" s="45"/>
    </row>
    <row r="79" s="1" customFormat="1" ht="6.96" customHeight="1">
      <c r="B79" s="40"/>
      <c r="C79" s="41"/>
      <c r="D79" s="41"/>
      <c r="E79" s="41"/>
      <c r="F79" s="41"/>
      <c r="G79" s="41"/>
      <c r="H79" s="41"/>
      <c r="I79" s="145"/>
      <c r="J79" s="41"/>
      <c r="K79" s="41"/>
      <c r="L79" s="45"/>
    </row>
    <row r="80" s="1" customFormat="1" ht="12" customHeight="1">
      <c r="B80" s="40"/>
      <c r="C80" s="33" t="s">
        <v>22</v>
      </c>
      <c r="D80" s="41"/>
      <c r="E80" s="41"/>
      <c r="F80" s="28" t="str">
        <f>F14</f>
        <v>žst. Litvínov</v>
      </c>
      <c r="G80" s="41"/>
      <c r="H80" s="41"/>
      <c r="I80" s="147" t="s">
        <v>24</v>
      </c>
      <c r="J80" s="69" t="str">
        <f>IF(J14="","",J14)</f>
        <v>10. 5. 2019</v>
      </c>
      <c r="K80" s="41"/>
      <c r="L80" s="45"/>
    </row>
    <row r="81" s="1" customFormat="1" ht="6.96" customHeight="1">
      <c r="B81" s="40"/>
      <c r="C81" s="41"/>
      <c r="D81" s="41"/>
      <c r="E81" s="41"/>
      <c r="F81" s="41"/>
      <c r="G81" s="41"/>
      <c r="H81" s="41"/>
      <c r="I81" s="145"/>
      <c r="J81" s="41"/>
      <c r="K81" s="41"/>
      <c r="L81" s="45"/>
    </row>
    <row r="82" s="1" customFormat="1" ht="13.65" customHeight="1">
      <c r="B82" s="40"/>
      <c r="C82" s="33" t="s">
        <v>30</v>
      </c>
      <c r="D82" s="41"/>
      <c r="E82" s="41"/>
      <c r="F82" s="28" t="str">
        <f>E17</f>
        <v>SŽDC s.o., OŘ UNL, ST Most</v>
      </c>
      <c r="G82" s="41"/>
      <c r="H82" s="41"/>
      <c r="I82" s="147" t="s">
        <v>38</v>
      </c>
      <c r="J82" s="38" t="str">
        <f>E23</f>
        <v xml:space="preserve"> </v>
      </c>
      <c r="K82" s="41"/>
      <c r="L82" s="45"/>
    </row>
    <row r="83" s="1" customFormat="1" ht="38.55" customHeight="1">
      <c r="B83" s="40"/>
      <c r="C83" s="33" t="s">
        <v>36</v>
      </c>
      <c r="D83" s="41"/>
      <c r="E83" s="41"/>
      <c r="F83" s="28" t="str">
        <f>IF(E20="","",E20)</f>
        <v>Vyplň údaj</v>
      </c>
      <c r="G83" s="41"/>
      <c r="H83" s="41"/>
      <c r="I83" s="147" t="s">
        <v>41</v>
      </c>
      <c r="J83" s="38" t="str">
        <f>E26</f>
        <v>Ing. Horák Jiří, horak@szdc.cz, +420 602155923</v>
      </c>
      <c r="K83" s="41"/>
      <c r="L83" s="45"/>
    </row>
    <row r="84" s="1" customFormat="1" ht="10.32" customHeight="1">
      <c r="B84" s="40"/>
      <c r="C84" s="41"/>
      <c r="D84" s="41"/>
      <c r="E84" s="41"/>
      <c r="F84" s="41"/>
      <c r="G84" s="41"/>
      <c r="H84" s="41"/>
      <c r="I84" s="145"/>
      <c r="J84" s="41"/>
      <c r="K84" s="41"/>
      <c r="L84" s="45"/>
    </row>
    <row r="85" s="10" customFormat="1" ht="29.28" customHeight="1">
      <c r="B85" s="192"/>
      <c r="C85" s="193" t="s">
        <v>196</v>
      </c>
      <c r="D85" s="194" t="s">
        <v>64</v>
      </c>
      <c r="E85" s="194" t="s">
        <v>60</v>
      </c>
      <c r="F85" s="194" t="s">
        <v>61</v>
      </c>
      <c r="G85" s="194" t="s">
        <v>197</v>
      </c>
      <c r="H85" s="194" t="s">
        <v>198</v>
      </c>
      <c r="I85" s="195" t="s">
        <v>199</v>
      </c>
      <c r="J85" s="194" t="s">
        <v>190</v>
      </c>
      <c r="K85" s="196" t="s">
        <v>200</v>
      </c>
      <c r="L85" s="197"/>
      <c r="M85" s="89" t="s">
        <v>35</v>
      </c>
      <c r="N85" s="90" t="s">
        <v>49</v>
      </c>
      <c r="O85" s="90" t="s">
        <v>201</v>
      </c>
      <c r="P85" s="90" t="s">
        <v>202</v>
      </c>
      <c r="Q85" s="90" t="s">
        <v>203</v>
      </c>
      <c r="R85" s="90" t="s">
        <v>204</v>
      </c>
      <c r="S85" s="90" t="s">
        <v>205</v>
      </c>
      <c r="T85" s="91" t="s">
        <v>206</v>
      </c>
    </row>
    <row r="86" s="1" customFormat="1" ht="22.8" customHeight="1">
      <c r="B86" s="40"/>
      <c r="C86" s="96" t="s">
        <v>207</v>
      </c>
      <c r="D86" s="41"/>
      <c r="E86" s="41"/>
      <c r="F86" s="41"/>
      <c r="G86" s="41"/>
      <c r="H86" s="41"/>
      <c r="I86" s="145"/>
      <c r="J86" s="198">
        <f>BK86</f>
        <v>543159</v>
      </c>
      <c r="K86" s="41"/>
      <c r="L86" s="45"/>
      <c r="M86" s="92"/>
      <c r="N86" s="93"/>
      <c r="O86" s="93"/>
      <c r="P86" s="199">
        <f>P87</f>
        <v>0</v>
      </c>
      <c r="Q86" s="93"/>
      <c r="R86" s="199">
        <f>R87</f>
        <v>0</v>
      </c>
      <c r="S86" s="93"/>
      <c r="T86" s="200">
        <f>T87</f>
        <v>0</v>
      </c>
      <c r="AT86" s="18" t="s">
        <v>78</v>
      </c>
      <c r="AU86" s="18" t="s">
        <v>191</v>
      </c>
      <c r="BK86" s="201">
        <f>BK87</f>
        <v>543159</v>
      </c>
    </row>
    <row r="87" s="11" customFormat="1" ht="25.92" customHeight="1">
      <c r="B87" s="202"/>
      <c r="C87" s="203"/>
      <c r="D87" s="204" t="s">
        <v>78</v>
      </c>
      <c r="E87" s="205" t="s">
        <v>742</v>
      </c>
      <c r="F87" s="205" t="s">
        <v>106</v>
      </c>
      <c r="G87" s="203"/>
      <c r="H87" s="203"/>
      <c r="I87" s="206"/>
      <c r="J87" s="207">
        <f>BK87</f>
        <v>543159</v>
      </c>
      <c r="K87" s="203"/>
      <c r="L87" s="208"/>
      <c r="M87" s="209"/>
      <c r="N87" s="210"/>
      <c r="O87" s="210"/>
      <c r="P87" s="211">
        <f>SUM(P88:P107)</f>
        <v>0</v>
      </c>
      <c r="Q87" s="210"/>
      <c r="R87" s="211">
        <f>SUM(R88:R107)</f>
        <v>0</v>
      </c>
      <c r="S87" s="210"/>
      <c r="T87" s="212">
        <f>SUM(T88:T107)</f>
        <v>0</v>
      </c>
      <c r="AR87" s="213" t="s">
        <v>211</v>
      </c>
      <c r="AT87" s="214" t="s">
        <v>78</v>
      </c>
      <c r="AU87" s="214" t="s">
        <v>79</v>
      </c>
      <c r="AY87" s="213" t="s">
        <v>210</v>
      </c>
      <c r="BK87" s="215">
        <f>SUM(BK88:BK107)</f>
        <v>543159</v>
      </c>
    </row>
    <row r="88" s="1" customFormat="1" ht="33.75" customHeight="1">
      <c r="B88" s="40"/>
      <c r="C88" s="218" t="s">
        <v>85</v>
      </c>
      <c r="D88" s="218" t="s">
        <v>213</v>
      </c>
      <c r="E88" s="219" t="s">
        <v>1078</v>
      </c>
      <c r="F88" s="220" t="s">
        <v>1079</v>
      </c>
      <c r="G88" s="221" t="s">
        <v>745</v>
      </c>
      <c r="H88" s="289">
        <v>100000</v>
      </c>
      <c r="I88" s="223">
        <v>1.3</v>
      </c>
      <c r="J88" s="224">
        <f>ROUND(I88*H88,2)</f>
        <v>130000</v>
      </c>
      <c r="K88" s="220" t="s">
        <v>216</v>
      </c>
      <c r="L88" s="45"/>
      <c r="M88" s="225" t="s">
        <v>35</v>
      </c>
      <c r="N88" s="226" t="s">
        <v>52</v>
      </c>
      <c r="O88" s="81"/>
      <c r="P88" s="227">
        <f>O88*H88</f>
        <v>0</v>
      </c>
      <c r="Q88" s="227">
        <v>0</v>
      </c>
      <c r="R88" s="227">
        <f>Q88*H88</f>
        <v>0</v>
      </c>
      <c r="S88" s="227">
        <v>0</v>
      </c>
      <c r="T88" s="228">
        <f>S88*H88</f>
        <v>0</v>
      </c>
      <c r="AR88" s="18" t="s">
        <v>217</v>
      </c>
      <c r="AT88" s="18" t="s">
        <v>213</v>
      </c>
      <c r="AU88" s="18" t="s">
        <v>85</v>
      </c>
      <c r="AY88" s="18" t="s">
        <v>210</v>
      </c>
      <c r="BE88" s="229">
        <f>IF(N88="základní",J88,0)</f>
        <v>0</v>
      </c>
      <c r="BF88" s="229">
        <f>IF(N88="snížená",J88,0)</f>
        <v>0</v>
      </c>
      <c r="BG88" s="229">
        <f>IF(N88="zákl. přenesená",J88,0)</f>
        <v>130000</v>
      </c>
      <c r="BH88" s="229">
        <f>IF(N88="sníž. přenesená",J88,0)</f>
        <v>0</v>
      </c>
      <c r="BI88" s="229">
        <f>IF(N88="nulová",J88,0)</f>
        <v>0</v>
      </c>
      <c r="BJ88" s="18" t="s">
        <v>217</v>
      </c>
      <c r="BK88" s="229">
        <f>ROUND(I88*H88,2)</f>
        <v>130000</v>
      </c>
      <c r="BL88" s="18" t="s">
        <v>217</v>
      </c>
      <c r="BM88" s="18" t="s">
        <v>1080</v>
      </c>
    </row>
    <row r="89" s="1" customFormat="1" ht="22.5" customHeight="1">
      <c r="B89" s="40"/>
      <c r="C89" s="218" t="s">
        <v>87</v>
      </c>
      <c r="D89" s="218" t="s">
        <v>213</v>
      </c>
      <c r="E89" s="219" t="s">
        <v>1081</v>
      </c>
      <c r="F89" s="220" t="s">
        <v>1082</v>
      </c>
      <c r="G89" s="221" t="s">
        <v>745</v>
      </c>
      <c r="H89" s="289">
        <v>100000</v>
      </c>
      <c r="I89" s="223">
        <v>2.2000000000000002</v>
      </c>
      <c r="J89" s="224">
        <f>ROUND(I89*H89,2)</f>
        <v>220000</v>
      </c>
      <c r="K89" s="220" t="s">
        <v>216</v>
      </c>
      <c r="L89" s="45"/>
      <c r="M89" s="225" t="s">
        <v>35</v>
      </c>
      <c r="N89" s="226" t="s">
        <v>52</v>
      </c>
      <c r="O89" s="81"/>
      <c r="P89" s="227">
        <f>O89*H89</f>
        <v>0</v>
      </c>
      <c r="Q89" s="227">
        <v>0</v>
      </c>
      <c r="R89" s="227">
        <f>Q89*H89</f>
        <v>0</v>
      </c>
      <c r="S89" s="227">
        <v>0</v>
      </c>
      <c r="T89" s="228">
        <f>S89*H89</f>
        <v>0</v>
      </c>
      <c r="AR89" s="18" t="s">
        <v>217</v>
      </c>
      <c r="AT89" s="18" t="s">
        <v>213</v>
      </c>
      <c r="AU89" s="18" t="s">
        <v>85</v>
      </c>
      <c r="AY89" s="18" t="s">
        <v>210</v>
      </c>
      <c r="BE89" s="229">
        <f>IF(N89="základní",J89,0)</f>
        <v>0</v>
      </c>
      <c r="BF89" s="229">
        <f>IF(N89="snížená",J89,0)</f>
        <v>0</v>
      </c>
      <c r="BG89" s="229">
        <f>IF(N89="zákl. přenesená",J89,0)</f>
        <v>220000</v>
      </c>
      <c r="BH89" s="229">
        <f>IF(N89="sníž. přenesená",J89,0)</f>
        <v>0</v>
      </c>
      <c r="BI89" s="229">
        <f>IF(N89="nulová",J89,0)</f>
        <v>0</v>
      </c>
      <c r="BJ89" s="18" t="s">
        <v>217</v>
      </c>
      <c r="BK89" s="229">
        <f>ROUND(I89*H89,2)</f>
        <v>220000</v>
      </c>
      <c r="BL89" s="18" t="s">
        <v>217</v>
      </c>
      <c r="BM89" s="18" t="s">
        <v>1083</v>
      </c>
    </row>
    <row r="90" s="1" customFormat="1" ht="33.75" customHeight="1">
      <c r="B90" s="40"/>
      <c r="C90" s="218" t="s">
        <v>230</v>
      </c>
      <c r="D90" s="218" t="s">
        <v>213</v>
      </c>
      <c r="E90" s="219" t="s">
        <v>1084</v>
      </c>
      <c r="F90" s="220" t="s">
        <v>1085</v>
      </c>
      <c r="G90" s="221" t="s">
        <v>119</v>
      </c>
      <c r="H90" s="222">
        <v>0.59099999999999997</v>
      </c>
      <c r="I90" s="223">
        <v>15000</v>
      </c>
      <c r="J90" s="224">
        <f>ROUND(I90*H90,2)</f>
        <v>8865</v>
      </c>
      <c r="K90" s="220" t="s">
        <v>216</v>
      </c>
      <c r="L90" s="45"/>
      <c r="M90" s="225" t="s">
        <v>35</v>
      </c>
      <c r="N90" s="226" t="s">
        <v>52</v>
      </c>
      <c r="O90" s="81"/>
      <c r="P90" s="227">
        <f>O90*H90</f>
        <v>0</v>
      </c>
      <c r="Q90" s="227">
        <v>0</v>
      </c>
      <c r="R90" s="227">
        <f>Q90*H90</f>
        <v>0</v>
      </c>
      <c r="S90" s="227">
        <v>0</v>
      </c>
      <c r="T90" s="228">
        <f>S90*H90</f>
        <v>0</v>
      </c>
      <c r="AR90" s="18" t="s">
        <v>217</v>
      </c>
      <c r="AT90" s="18" t="s">
        <v>213</v>
      </c>
      <c r="AU90" s="18" t="s">
        <v>85</v>
      </c>
      <c r="AY90" s="18" t="s">
        <v>210</v>
      </c>
      <c r="BE90" s="229">
        <f>IF(N90="základní",J90,0)</f>
        <v>0</v>
      </c>
      <c r="BF90" s="229">
        <f>IF(N90="snížená",J90,0)</f>
        <v>0</v>
      </c>
      <c r="BG90" s="229">
        <f>IF(N90="zákl. přenesená",J90,0)</f>
        <v>8865</v>
      </c>
      <c r="BH90" s="229">
        <f>IF(N90="sníž. přenesená",J90,0)</f>
        <v>0</v>
      </c>
      <c r="BI90" s="229">
        <f>IF(N90="nulová",J90,0)</f>
        <v>0</v>
      </c>
      <c r="BJ90" s="18" t="s">
        <v>217</v>
      </c>
      <c r="BK90" s="229">
        <f>ROUND(I90*H90,2)</f>
        <v>8865</v>
      </c>
      <c r="BL90" s="18" t="s">
        <v>217</v>
      </c>
      <c r="BM90" s="18" t="s">
        <v>1086</v>
      </c>
    </row>
    <row r="91" s="1" customFormat="1">
      <c r="B91" s="40"/>
      <c r="C91" s="41"/>
      <c r="D91" s="230" t="s">
        <v>219</v>
      </c>
      <c r="E91" s="41"/>
      <c r="F91" s="231" t="s">
        <v>1087</v>
      </c>
      <c r="G91" s="41"/>
      <c r="H91" s="41"/>
      <c r="I91" s="145"/>
      <c r="J91" s="41"/>
      <c r="K91" s="41"/>
      <c r="L91" s="45"/>
      <c r="M91" s="232"/>
      <c r="N91" s="81"/>
      <c r="O91" s="81"/>
      <c r="P91" s="81"/>
      <c r="Q91" s="81"/>
      <c r="R91" s="81"/>
      <c r="S91" s="81"/>
      <c r="T91" s="82"/>
      <c r="AT91" s="18" t="s">
        <v>219</v>
      </c>
      <c r="AU91" s="18" t="s">
        <v>85</v>
      </c>
    </row>
    <row r="92" s="12" customFormat="1">
      <c r="B92" s="233"/>
      <c r="C92" s="234"/>
      <c r="D92" s="230" t="s">
        <v>221</v>
      </c>
      <c r="E92" s="235" t="s">
        <v>35</v>
      </c>
      <c r="F92" s="236" t="s">
        <v>1088</v>
      </c>
      <c r="G92" s="234"/>
      <c r="H92" s="237">
        <v>0.59099999999999997</v>
      </c>
      <c r="I92" s="238"/>
      <c r="J92" s="234"/>
      <c r="K92" s="234"/>
      <c r="L92" s="239"/>
      <c r="M92" s="240"/>
      <c r="N92" s="241"/>
      <c r="O92" s="241"/>
      <c r="P92" s="241"/>
      <c r="Q92" s="241"/>
      <c r="R92" s="241"/>
      <c r="S92" s="241"/>
      <c r="T92" s="242"/>
      <c r="AT92" s="243" t="s">
        <v>221</v>
      </c>
      <c r="AU92" s="243" t="s">
        <v>85</v>
      </c>
      <c r="AV92" s="12" t="s">
        <v>87</v>
      </c>
      <c r="AW92" s="12" t="s">
        <v>40</v>
      </c>
      <c r="AX92" s="12" t="s">
        <v>79</v>
      </c>
      <c r="AY92" s="243" t="s">
        <v>210</v>
      </c>
    </row>
    <row r="93" s="13" customFormat="1">
      <c r="B93" s="244"/>
      <c r="C93" s="245"/>
      <c r="D93" s="230" t="s">
        <v>221</v>
      </c>
      <c r="E93" s="246" t="s">
        <v>1073</v>
      </c>
      <c r="F93" s="247" t="s">
        <v>225</v>
      </c>
      <c r="G93" s="245"/>
      <c r="H93" s="248">
        <v>0.59099999999999997</v>
      </c>
      <c r="I93" s="249"/>
      <c r="J93" s="245"/>
      <c r="K93" s="245"/>
      <c r="L93" s="250"/>
      <c r="M93" s="251"/>
      <c r="N93" s="252"/>
      <c r="O93" s="252"/>
      <c r="P93" s="252"/>
      <c r="Q93" s="252"/>
      <c r="R93" s="252"/>
      <c r="S93" s="252"/>
      <c r="T93" s="253"/>
      <c r="AT93" s="254" t="s">
        <v>221</v>
      </c>
      <c r="AU93" s="254" t="s">
        <v>85</v>
      </c>
      <c r="AV93" s="13" t="s">
        <v>217</v>
      </c>
      <c r="AW93" s="13" t="s">
        <v>40</v>
      </c>
      <c r="AX93" s="13" t="s">
        <v>85</v>
      </c>
      <c r="AY93" s="254" t="s">
        <v>210</v>
      </c>
    </row>
    <row r="94" s="1" customFormat="1" ht="33.75" customHeight="1">
      <c r="B94" s="40"/>
      <c r="C94" s="218" t="s">
        <v>217</v>
      </c>
      <c r="D94" s="218" t="s">
        <v>213</v>
      </c>
      <c r="E94" s="219" t="s">
        <v>1089</v>
      </c>
      <c r="F94" s="220" t="s">
        <v>1090</v>
      </c>
      <c r="G94" s="221" t="s">
        <v>119</v>
      </c>
      <c r="H94" s="222">
        <v>0.59099999999999997</v>
      </c>
      <c r="I94" s="223">
        <v>15000</v>
      </c>
      <c r="J94" s="224">
        <f>ROUND(I94*H94,2)</f>
        <v>8865</v>
      </c>
      <c r="K94" s="220" t="s">
        <v>216</v>
      </c>
      <c r="L94" s="45"/>
      <c r="M94" s="225" t="s">
        <v>35</v>
      </c>
      <c r="N94" s="226" t="s">
        <v>52</v>
      </c>
      <c r="O94" s="81"/>
      <c r="P94" s="227">
        <f>O94*H94</f>
        <v>0</v>
      </c>
      <c r="Q94" s="227">
        <v>0</v>
      </c>
      <c r="R94" s="227">
        <f>Q94*H94</f>
        <v>0</v>
      </c>
      <c r="S94" s="227">
        <v>0</v>
      </c>
      <c r="T94" s="228">
        <f>S94*H94</f>
        <v>0</v>
      </c>
      <c r="AR94" s="18" t="s">
        <v>217</v>
      </c>
      <c r="AT94" s="18" t="s">
        <v>213</v>
      </c>
      <c r="AU94" s="18" t="s">
        <v>85</v>
      </c>
      <c r="AY94" s="18" t="s">
        <v>210</v>
      </c>
      <c r="BE94" s="229">
        <f>IF(N94="základní",J94,0)</f>
        <v>0</v>
      </c>
      <c r="BF94" s="229">
        <f>IF(N94="snížená",J94,0)</f>
        <v>0</v>
      </c>
      <c r="BG94" s="229">
        <f>IF(N94="zákl. přenesená",J94,0)</f>
        <v>8865</v>
      </c>
      <c r="BH94" s="229">
        <f>IF(N94="sníž. přenesená",J94,0)</f>
        <v>0</v>
      </c>
      <c r="BI94" s="229">
        <f>IF(N94="nulová",J94,0)</f>
        <v>0</v>
      </c>
      <c r="BJ94" s="18" t="s">
        <v>217</v>
      </c>
      <c r="BK94" s="229">
        <f>ROUND(I94*H94,2)</f>
        <v>8865</v>
      </c>
      <c r="BL94" s="18" t="s">
        <v>217</v>
      </c>
      <c r="BM94" s="18" t="s">
        <v>1091</v>
      </c>
    </row>
    <row r="95" s="1" customFormat="1">
      <c r="B95" s="40"/>
      <c r="C95" s="41"/>
      <c r="D95" s="230" t="s">
        <v>219</v>
      </c>
      <c r="E95" s="41"/>
      <c r="F95" s="231" t="s">
        <v>1092</v>
      </c>
      <c r="G95" s="41"/>
      <c r="H95" s="41"/>
      <c r="I95" s="145"/>
      <c r="J95" s="41"/>
      <c r="K95" s="41"/>
      <c r="L95" s="45"/>
      <c r="M95" s="232"/>
      <c r="N95" s="81"/>
      <c r="O95" s="81"/>
      <c r="P95" s="81"/>
      <c r="Q95" s="81"/>
      <c r="R95" s="81"/>
      <c r="S95" s="81"/>
      <c r="T95" s="82"/>
      <c r="AT95" s="18" t="s">
        <v>219</v>
      </c>
      <c r="AU95" s="18" t="s">
        <v>85</v>
      </c>
    </row>
    <row r="96" s="12" customFormat="1">
      <c r="B96" s="233"/>
      <c r="C96" s="234"/>
      <c r="D96" s="230" t="s">
        <v>221</v>
      </c>
      <c r="E96" s="235" t="s">
        <v>35</v>
      </c>
      <c r="F96" s="236" t="s">
        <v>1073</v>
      </c>
      <c r="G96" s="234"/>
      <c r="H96" s="237">
        <v>0.59099999999999997</v>
      </c>
      <c r="I96" s="238"/>
      <c r="J96" s="234"/>
      <c r="K96" s="234"/>
      <c r="L96" s="239"/>
      <c r="M96" s="240"/>
      <c r="N96" s="241"/>
      <c r="O96" s="241"/>
      <c r="P96" s="241"/>
      <c r="Q96" s="241"/>
      <c r="R96" s="241"/>
      <c r="S96" s="241"/>
      <c r="T96" s="242"/>
      <c r="AT96" s="243" t="s">
        <v>221</v>
      </c>
      <c r="AU96" s="243" t="s">
        <v>85</v>
      </c>
      <c r="AV96" s="12" t="s">
        <v>87</v>
      </c>
      <c r="AW96" s="12" t="s">
        <v>40</v>
      </c>
      <c r="AX96" s="12" t="s">
        <v>79</v>
      </c>
      <c r="AY96" s="243" t="s">
        <v>210</v>
      </c>
    </row>
    <row r="97" s="13" customFormat="1">
      <c r="B97" s="244"/>
      <c r="C97" s="245"/>
      <c r="D97" s="230" t="s">
        <v>221</v>
      </c>
      <c r="E97" s="246" t="s">
        <v>35</v>
      </c>
      <c r="F97" s="247" t="s">
        <v>225</v>
      </c>
      <c r="G97" s="245"/>
      <c r="H97" s="248">
        <v>0.59099999999999997</v>
      </c>
      <c r="I97" s="249"/>
      <c r="J97" s="245"/>
      <c r="K97" s="245"/>
      <c r="L97" s="250"/>
      <c r="M97" s="251"/>
      <c r="N97" s="252"/>
      <c r="O97" s="252"/>
      <c r="P97" s="252"/>
      <c r="Q97" s="252"/>
      <c r="R97" s="252"/>
      <c r="S97" s="252"/>
      <c r="T97" s="253"/>
      <c r="AT97" s="254" t="s">
        <v>221</v>
      </c>
      <c r="AU97" s="254" t="s">
        <v>85</v>
      </c>
      <c r="AV97" s="13" t="s">
        <v>217</v>
      </c>
      <c r="AW97" s="13" t="s">
        <v>40</v>
      </c>
      <c r="AX97" s="13" t="s">
        <v>85</v>
      </c>
      <c r="AY97" s="254" t="s">
        <v>210</v>
      </c>
    </row>
    <row r="98" s="1" customFormat="1" ht="33.75" customHeight="1">
      <c r="B98" s="40"/>
      <c r="C98" s="218" t="s">
        <v>211</v>
      </c>
      <c r="D98" s="218" t="s">
        <v>213</v>
      </c>
      <c r="E98" s="219" t="s">
        <v>1093</v>
      </c>
      <c r="F98" s="220" t="s">
        <v>1094</v>
      </c>
      <c r="G98" s="221" t="s">
        <v>745</v>
      </c>
      <c r="H98" s="289">
        <v>10000</v>
      </c>
      <c r="I98" s="223">
        <v>1</v>
      </c>
      <c r="J98" s="224">
        <f>ROUND(I98*H98,2)</f>
        <v>10000</v>
      </c>
      <c r="K98" s="220" t="s">
        <v>216</v>
      </c>
      <c r="L98" s="45"/>
      <c r="M98" s="225" t="s">
        <v>35</v>
      </c>
      <c r="N98" s="226" t="s">
        <v>52</v>
      </c>
      <c r="O98" s="81"/>
      <c r="P98" s="227">
        <f>O98*H98</f>
        <v>0</v>
      </c>
      <c r="Q98" s="227">
        <v>0</v>
      </c>
      <c r="R98" s="227">
        <f>Q98*H98</f>
        <v>0</v>
      </c>
      <c r="S98" s="227">
        <v>0</v>
      </c>
      <c r="T98" s="228">
        <f>S98*H98</f>
        <v>0</v>
      </c>
      <c r="AR98" s="18" t="s">
        <v>217</v>
      </c>
      <c r="AT98" s="18" t="s">
        <v>213</v>
      </c>
      <c r="AU98" s="18" t="s">
        <v>85</v>
      </c>
      <c r="AY98" s="18" t="s">
        <v>210</v>
      </c>
      <c r="BE98" s="229">
        <f>IF(N98="základní",J98,0)</f>
        <v>0</v>
      </c>
      <c r="BF98" s="229">
        <f>IF(N98="snížená",J98,0)</f>
        <v>0</v>
      </c>
      <c r="BG98" s="229">
        <f>IF(N98="zákl. přenesená",J98,0)</f>
        <v>10000</v>
      </c>
      <c r="BH98" s="229">
        <f>IF(N98="sníž. přenesená",J98,0)</f>
        <v>0</v>
      </c>
      <c r="BI98" s="229">
        <f>IF(N98="nulová",J98,0)</f>
        <v>0</v>
      </c>
      <c r="BJ98" s="18" t="s">
        <v>217</v>
      </c>
      <c r="BK98" s="229">
        <f>ROUND(I98*H98,2)</f>
        <v>10000</v>
      </c>
      <c r="BL98" s="18" t="s">
        <v>217</v>
      </c>
      <c r="BM98" s="18" t="s">
        <v>1095</v>
      </c>
    </row>
    <row r="99" s="1" customFormat="1">
      <c r="B99" s="40"/>
      <c r="C99" s="41"/>
      <c r="D99" s="230" t="s">
        <v>219</v>
      </c>
      <c r="E99" s="41"/>
      <c r="F99" s="231" t="s">
        <v>1096</v>
      </c>
      <c r="G99" s="41"/>
      <c r="H99" s="41"/>
      <c r="I99" s="145"/>
      <c r="J99" s="41"/>
      <c r="K99" s="41"/>
      <c r="L99" s="45"/>
      <c r="M99" s="232"/>
      <c r="N99" s="81"/>
      <c r="O99" s="81"/>
      <c r="P99" s="81"/>
      <c r="Q99" s="81"/>
      <c r="R99" s="81"/>
      <c r="S99" s="81"/>
      <c r="T99" s="82"/>
      <c r="AT99" s="18" t="s">
        <v>219</v>
      </c>
      <c r="AU99" s="18" t="s">
        <v>85</v>
      </c>
    </row>
    <row r="100" s="1" customFormat="1" ht="45" customHeight="1">
      <c r="B100" s="40"/>
      <c r="C100" s="218" t="s">
        <v>244</v>
      </c>
      <c r="D100" s="218" t="s">
        <v>213</v>
      </c>
      <c r="E100" s="219" t="s">
        <v>1097</v>
      </c>
      <c r="F100" s="220" t="s">
        <v>1098</v>
      </c>
      <c r="G100" s="221" t="s">
        <v>119</v>
      </c>
      <c r="H100" s="222">
        <v>0.59099999999999997</v>
      </c>
      <c r="I100" s="223">
        <v>14000</v>
      </c>
      <c r="J100" s="224">
        <f>ROUND(I100*H100,2)</f>
        <v>8274</v>
      </c>
      <c r="K100" s="220" t="s">
        <v>216</v>
      </c>
      <c r="L100" s="45"/>
      <c r="M100" s="225" t="s">
        <v>35</v>
      </c>
      <c r="N100" s="226" t="s">
        <v>52</v>
      </c>
      <c r="O100" s="81"/>
      <c r="P100" s="227">
        <f>O100*H100</f>
        <v>0</v>
      </c>
      <c r="Q100" s="227">
        <v>0</v>
      </c>
      <c r="R100" s="227">
        <f>Q100*H100</f>
        <v>0</v>
      </c>
      <c r="S100" s="227">
        <v>0</v>
      </c>
      <c r="T100" s="228">
        <f>S100*H100</f>
        <v>0</v>
      </c>
      <c r="AR100" s="18" t="s">
        <v>217</v>
      </c>
      <c r="AT100" s="18" t="s">
        <v>213</v>
      </c>
      <c r="AU100" s="18" t="s">
        <v>85</v>
      </c>
      <c r="AY100" s="18" t="s">
        <v>210</v>
      </c>
      <c r="BE100" s="229">
        <f>IF(N100="základní",J100,0)</f>
        <v>0</v>
      </c>
      <c r="BF100" s="229">
        <f>IF(N100="snížená",J100,0)</f>
        <v>0</v>
      </c>
      <c r="BG100" s="229">
        <f>IF(N100="zákl. přenesená",J100,0)</f>
        <v>8274</v>
      </c>
      <c r="BH100" s="229">
        <f>IF(N100="sníž. přenesená",J100,0)</f>
        <v>0</v>
      </c>
      <c r="BI100" s="229">
        <f>IF(N100="nulová",J100,0)</f>
        <v>0</v>
      </c>
      <c r="BJ100" s="18" t="s">
        <v>217</v>
      </c>
      <c r="BK100" s="229">
        <f>ROUND(I100*H100,2)</f>
        <v>8274</v>
      </c>
      <c r="BL100" s="18" t="s">
        <v>217</v>
      </c>
      <c r="BM100" s="18" t="s">
        <v>1099</v>
      </c>
    </row>
    <row r="101" s="1" customFormat="1">
      <c r="B101" s="40"/>
      <c r="C101" s="41"/>
      <c r="D101" s="230" t="s">
        <v>219</v>
      </c>
      <c r="E101" s="41"/>
      <c r="F101" s="231" t="s">
        <v>1100</v>
      </c>
      <c r="G101" s="41"/>
      <c r="H101" s="41"/>
      <c r="I101" s="145"/>
      <c r="J101" s="41"/>
      <c r="K101" s="41"/>
      <c r="L101" s="45"/>
      <c r="M101" s="232"/>
      <c r="N101" s="81"/>
      <c r="O101" s="81"/>
      <c r="P101" s="81"/>
      <c r="Q101" s="81"/>
      <c r="R101" s="81"/>
      <c r="S101" s="81"/>
      <c r="T101" s="82"/>
      <c r="AT101" s="18" t="s">
        <v>219</v>
      </c>
      <c r="AU101" s="18" t="s">
        <v>85</v>
      </c>
    </row>
    <row r="102" s="12" customFormat="1">
      <c r="B102" s="233"/>
      <c r="C102" s="234"/>
      <c r="D102" s="230" t="s">
        <v>221</v>
      </c>
      <c r="E102" s="235" t="s">
        <v>35</v>
      </c>
      <c r="F102" s="236" t="s">
        <v>1073</v>
      </c>
      <c r="G102" s="234"/>
      <c r="H102" s="237">
        <v>0.59099999999999997</v>
      </c>
      <c r="I102" s="238"/>
      <c r="J102" s="234"/>
      <c r="K102" s="234"/>
      <c r="L102" s="239"/>
      <c r="M102" s="240"/>
      <c r="N102" s="241"/>
      <c r="O102" s="241"/>
      <c r="P102" s="241"/>
      <c r="Q102" s="241"/>
      <c r="R102" s="241"/>
      <c r="S102" s="241"/>
      <c r="T102" s="242"/>
      <c r="AT102" s="243" t="s">
        <v>221</v>
      </c>
      <c r="AU102" s="243" t="s">
        <v>85</v>
      </c>
      <c r="AV102" s="12" t="s">
        <v>87</v>
      </c>
      <c r="AW102" s="12" t="s">
        <v>40</v>
      </c>
      <c r="AX102" s="12" t="s">
        <v>79</v>
      </c>
      <c r="AY102" s="243" t="s">
        <v>210</v>
      </c>
    </row>
    <row r="103" s="13" customFormat="1">
      <c r="B103" s="244"/>
      <c r="C103" s="245"/>
      <c r="D103" s="230" t="s">
        <v>221</v>
      </c>
      <c r="E103" s="246" t="s">
        <v>35</v>
      </c>
      <c r="F103" s="247" t="s">
        <v>225</v>
      </c>
      <c r="G103" s="245"/>
      <c r="H103" s="248">
        <v>0.59099999999999997</v>
      </c>
      <c r="I103" s="249"/>
      <c r="J103" s="245"/>
      <c r="K103" s="245"/>
      <c r="L103" s="250"/>
      <c r="M103" s="251"/>
      <c r="N103" s="252"/>
      <c r="O103" s="252"/>
      <c r="P103" s="252"/>
      <c r="Q103" s="252"/>
      <c r="R103" s="252"/>
      <c r="S103" s="252"/>
      <c r="T103" s="253"/>
      <c r="AT103" s="254" t="s">
        <v>221</v>
      </c>
      <c r="AU103" s="254" t="s">
        <v>85</v>
      </c>
      <c r="AV103" s="13" t="s">
        <v>217</v>
      </c>
      <c r="AW103" s="13" t="s">
        <v>40</v>
      </c>
      <c r="AX103" s="13" t="s">
        <v>85</v>
      </c>
      <c r="AY103" s="254" t="s">
        <v>210</v>
      </c>
    </row>
    <row r="104" s="1" customFormat="1" ht="22.5" customHeight="1">
      <c r="B104" s="40"/>
      <c r="C104" s="218" t="s">
        <v>248</v>
      </c>
      <c r="D104" s="218" t="s">
        <v>213</v>
      </c>
      <c r="E104" s="219" t="s">
        <v>1101</v>
      </c>
      <c r="F104" s="220" t="s">
        <v>1102</v>
      </c>
      <c r="G104" s="221" t="s">
        <v>745</v>
      </c>
      <c r="H104" s="289">
        <v>100000</v>
      </c>
      <c r="I104" s="223">
        <v>1</v>
      </c>
      <c r="J104" s="224">
        <f>ROUND(I104*H104,2)</f>
        <v>100000</v>
      </c>
      <c r="K104" s="220" t="s">
        <v>216</v>
      </c>
      <c r="L104" s="45"/>
      <c r="M104" s="225" t="s">
        <v>35</v>
      </c>
      <c r="N104" s="226" t="s">
        <v>52</v>
      </c>
      <c r="O104" s="81"/>
      <c r="P104" s="227">
        <f>O104*H104</f>
        <v>0</v>
      </c>
      <c r="Q104" s="227">
        <v>0</v>
      </c>
      <c r="R104" s="227">
        <f>Q104*H104</f>
        <v>0</v>
      </c>
      <c r="S104" s="227">
        <v>0</v>
      </c>
      <c r="T104" s="228">
        <f>S104*H104</f>
        <v>0</v>
      </c>
      <c r="AR104" s="18" t="s">
        <v>217</v>
      </c>
      <c r="AT104" s="18" t="s">
        <v>213</v>
      </c>
      <c r="AU104" s="18" t="s">
        <v>85</v>
      </c>
      <c r="AY104" s="18" t="s">
        <v>210</v>
      </c>
      <c r="BE104" s="229">
        <f>IF(N104="základní",J104,0)</f>
        <v>0</v>
      </c>
      <c r="BF104" s="229">
        <f>IF(N104="snížená",J104,0)</f>
        <v>0</v>
      </c>
      <c r="BG104" s="229">
        <f>IF(N104="zákl. přenesená",J104,0)</f>
        <v>100000</v>
      </c>
      <c r="BH104" s="229">
        <f>IF(N104="sníž. přenesená",J104,0)</f>
        <v>0</v>
      </c>
      <c r="BI104" s="229">
        <f>IF(N104="nulová",J104,0)</f>
        <v>0</v>
      </c>
      <c r="BJ104" s="18" t="s">
        <v>217</v>
      </c>
      <c r="BK104" s="229">
        <f>ROUND(I104*H104,2)</f>
        <v>100000</v>
      </c>
      <c r="BL104" s="18" t="s">
        <v>217</v>
      </c>
      <c r="BM104" s="18" t="s">
        <v>1103</v>
      </c>
    </row>
    <row r="105" s="1" customFormat="1" ht="33.75" customHeight="1">
      <c r="B105" s="40"/>
      <c r="C105" s="218" t="s">
        <v>254</v>
      </c>
      <c r="D105" s="218" t="s">
        <v>213</v>
      </c>
      <c r="E105" s="219" t="s">
        <v>1104</v>
      </c>
      <c r="F105" s="220" t="s">
        <v>1105</v>
      </c>
      <c r="G105" s="221" t="s">
        <v>143</v>
      </c>
      <c r="H105" s="222">
        <v>5</v>
      </c>
      <c r="I105" s="223">
        <v>7431</v>
      </c>
      <c r="J105" s="224">
        <f>ROUND(I105*H105,2)</f>
        <v>37155</v>
      </c>
      <c r="K105" s="220" t="s">
        <v>216</v>
      </c>
      <c r="L105" s="45"/>
      <c r="M105" s="225" t="s">
        <v>35</v>
      </c>
      <c r="N105" s="226" t="s">
        <v>52</v>
      </c>
      <c r="O105" s="81"/>
      <c r="P105" s="227">
        <f>O105*H105</f>
        <v>0</v>
      </c>
      <c r="Q105" s="227">
        <v>0</v>
      </c>
      <c r="R105" s="227">
        <f>Q105*H105</f>
        <v>0</v>
      </c>
      <c r="S105" s="227">
        <v>0</v>
      </c>
      <c r="T105" s="228">
        <f>S105*H105</f>
        <v>0</v>
      </c>
      <c r="AR105" s="18" t="s">
        <v>1106</v>
      </c>
      <c r="AT105" s="18" t="s">
        <v>213</v>
      </c>
      <c r="AU105" s="18" t="s">
        <v>85</v>
      </c>
      <c r="AY105" s="18" t="s">
        <v>210</v>
      </c>
      <c r="BE105" s="229">
        <f>IF(N105="základní",J105,0)</f>
        <v>0</v>
      </c>
      <c r="BF105" s="229">
        <f>IF(N105="snížená",J105,0)</f>
        <v>0</v>
      </c>
      <c r="BG105" s="229">
        <f>IF(N105="zákl. přenesená",J105,0)</f>
        <v>37155</v>
      </c>
      <c r="BH105" s="229">
        <f>IF(N105="sníž. přenesená",J105,0)</f>
        <v>0</v>
      </c>
      <c r="BI105" s="229">
        <f>IF(N105="nulová",J105,0)</f>
        <v>0</v>
      </c>
      <c r="BJ105" s="18" t="s">
        <v>217</v>
      </c>
      <c r="BK105" s="229">
        <f>ROUND(I105*H105,2)</f>
        <v>37155</v>
      </c>
      <c r="BL105" s="18" t="s">
        <v>1106</v>
      </c>
      <c r="BM105" s="18" t="s">
        <v>1107</v>
      </c>
    </row>
    <row r="106" s="1" customFormat="1">
      <c r="B106" s="40"/>
      <c r="C106" s="41"/>
      <c r="D106" s="230" t="s">
        <v>219</v>
      </c>
      <c r="E106" s="41"/>
      <c r="F106" s="231" t="s">
        <v>1108</v>
      </c>
      <c r="G106" s="41"/>
      <c r="H106" s="41"/>
      <c r="I106" s="145"/>
      <c r="J106" s="41"/>
      <c r="K106" s="41"/>
      <c r="L106" s="45"/>
      <c r="M106" s="232"/>
      <c r="N106" s="81"/>
      <c r="O106" s="81"/>
      <c r="P106" s="81"/>
      <c r="Q106" s="81"/>
      <c r="R106" s="81"/>
      <c r="S106" s="81"/>
      <c r="T106" s="82"/>
      <c r="AT106" s="18" t="s">
        <v>219</v>
      </c>
      <c r="AU106" s="18" t="s">
        <v>85</v>
      </c>
    </row>
    <row r="107" s="1" customFormat="1" ht="22.5" customHeight="1">
      <c r="B107" s="40"/>
      <c r="C107" s="218" t="s">
        <v>261</v>
      </c>
      <c r="D107" s="218" t="s">
        <v>213</v>
      </c>
      <c r="E107" s="219" t="s">
        <v>1109</v>
      </c>
      <c r="F107" s="220" t="s">
        <v>1110</v>
      </c>
      <c r="G107" s="221" t="s">
        <v>745</v>
      </c>
      <c r="H107" s="289">
        <v>100000</v>
      </c>
      <c r="I107" s="223">
        <v>0.20000000000000001</v>
      </c>
      <c r="J107" s="224">
        <f>ROUND(I107*H107,2)</f>
        <v>20000</v>
      </c>
      <c r="K107" s="220" t="s">
        <v>216</v>
      </c>
      <c r="L107" s="45"/>
      <c r="M107" s="293" t="s">
        <v>35</v>
      </c>
      <c r="N107" s="294" t="s">
        <v>52</v>
      </c>
      <c r="O107" s="287"/>
      <c r="P107" s="295">
        <f>O107*H107</f>
        <v>0</v>
      </c>
      <c r="Q107" s="295">
        <v>0</v>
      </c>
      <c r="R107" s="295">
        <f>Q107*H107</f>
        <v>0</v>
      </c>
      <c r="S107" s="295">
        <v>0</v>
      </c>
      <c r="T107" s="296">
        <f>S107*H107</f>
        <v>0</v>
      </c>
      <c r="AR107" s="18" t="s">
        <v>217</v>
      </c>
      <c r="AT107" s="18" t="s">
        <v>213</v>
      </c>
      <c r="AU107" s="18" t="s">
        <v>85</v>
      </c>
      <c r="AY107" s="18" t="s">
        <v>210</v>
      </c>
      <c r="BE107" s="229">
        <f>IF(N107="základní",J107,0)</f>
        <v>0</v>
      </c>
      <c r="BF107" s="229">
        <f>IF(N107="snížená",J107,0)</f>
        <v>0</v>
      </c>
      <c r="BG107" s="229">
        <f>IF(N107="zákl. přenesená",J107,0)</f>
        <v>20000</v>
      </c>
      <c r="BH107" s="229">
        <f>IF(N107="sníž. přenesená",J107,0)</f>
        <v>0</v>
      </c>
      <c r="BI107" s="229">
        <f>IF(N107="nulová",J107,0)</f>
        <v>0</v>
      </c>
      <c r="BJ107" s="18" t="s">
        <v>217</v>
      </c>
      <c r="BK107" s="229">
        <f>ROUND(I107*H107,2)</f>
        <v>20000</v>
      </c>
      <c r="BL107" s="18" t="s">
        <v>217</v>
      </c>
      <c r="BM107" s="18" t="s">
        <v>1111</v>
      </c>
    </row>
    <row r="108" s="1" customFormat="1" ht="6.96" customHeight="1">
      <c r="B108" s="59"/>
      <c r="C108" s="60"/>
      <c r="D108" s="60"/>
      <c r="E108" s="60"/>
      <c r="F108" s="60"/>
      <c r="G108" s="60"/>
      <c r="H108" s="60"/>
      <c r="I108" s="169"/>
      <c r="J108" s="60"/>
      <c r="K108" s="60"/>
      <c r="L108" s="45"/>
    </row>
  </sheetData>
  <sheetProtection sheet="1" autoFilter="0" formatColumns="0" formatRows="0" objects="1" scenarios="1" password="CC35"/>
  <autoFilter ref="C85:K107"/>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AT2" s="18" t="s">
        <v>113</v>
      </c>
    </row>
    <row r="3" ht="6.96" customHeight="1">
      <c r="B3" s="139"/>
      <c r="C3" s="140"/>
      <c r="D3" s="140"/>
      <c r="E3" s="140"/>
      <c r="F3" s="140"/>
      <c r="G3" s="140"/>
      <c r="H3" s="140"/>
      <c r="I3" s="141"/>
      <c r="J3" s="140"/>
      <c r="K3" s="140"/>
      <c r="L3" s="21"/>
      <c r="AT3" s="18" t="s">
        <v>87</v>
      </c>
    </row>
    <row r="4" ht="24.96" customHeight="1">
      <c r="B4" s="21"/>
      <c r="D4" s="142" t="s">
        <v>124</v>
      </c>
      <c r="L4" s="21"/>
      <c r="M4" s="25" t="s">
        <v>10</v>
      </c>
      <c r="AT4" s="18" t="s">
        <v>40</v>
      </c>
    </row>
    <row r="5" ht="6.96" customHeight="1">
      <c r="B5" s="21"/>
      <c r="L5" s="21"/>
    </row>
    <row r="6" ht="12" customHeight="1">
      <c r="B6" s="21"/>
      <c r="D6" s="143" t="s">
        <v>16</v>
      </c>
      <c r="L6" s="21"/>
    </row>
    <row r="7" ht="16.5" customHeight="1">
      <c r="B7" s="21"/>
      <c r="E7" s="144" t="str">
        <f>'Rekapitulace stavby'!K6</f>
        <v>Oprava kolejí a výhybek v žst. Litvínov</v>
      </c>
      <c r="F7" s="143"/>
      <c r="G7" s="143"/>
      <c r="H7" s="143"/>
      <c r="L7" s="21"/>
    </row>
    <row r="8" ht="12" customHeight="1">
      <c r="B8" s="21"/>
      <c r="D8" s="143" t="s">
        <v>140</v>
      </c>
      <c r="L8" s="21"/>
    </row>
    <row r="9" s="1" customFormat="1" ht="16.5" customHeight="1">
      <c r="B9" s="45"/>
      <c r="E9" s="144" t="s">
        <v>1076</v>
      </c>
      <c r="F9" s="1"/>
      <c r="G9" s="1"/>
      <c r="H9" s="1"/>
      <c r="I9" s="145"/>
      <c r="L9" s="45"/>
    </row>
    <row r="10" s="1" customFormat="1" ht="12" customHeight="1">
      <c r="B10" s="45"/>
      <c r="D10" s="143" t="s">
        <v>149</v>
      </c>
      <c r="I10" s="145"/>
      <c r="L10" s="45"/>
    </row>
    <row r="11" s="1" customFormat="1" ht="36.96" customHeight="1">
      <c r="B11" s="45"/>
      <c r="E11" s="146" t="s">
        <v>1112</v>
      </c>
      <c r="F11" s="1"/>
      <c r="G11" s="1"/>
      <c r="H11" s="1"/>
      <c r="I11" s="145"/>
      <c r="L11" s="45"/>
    </row>
    <row r="12" s="1" customFormat="1">
      <c r="B12" s="45"/>
      <c r="I12" s="145"/>
      <c r="L12" s="45"/>
    </row>
    <row r="13" s="1" customFormat="1" ht="12" customHeight="1">
      <c r="B13" s="45"/>
      <c r="D13" s="143" t="s">
        <v>18</v>
      </c>
      <c r="F13" s="18" t="s">
        <v>35</v>
      </c>
      <c r="I13" s="147" t="s">
        <v>20</v>
      </c>
      <c r="J13" s="18" t="s">
        <v>35</v>
      </c>
      <c r="L13" s="45"/>
    </row>
    <row r="14" s="1" customFormat="1" ht="12" customHeight="1">
      <c r="B14" s="45"/>
      <c r="D14" s="143" t="s">
        <v>22</v>
      </c>
      <c r="F14" s="18" t="s">
        <v>23</v>
      </c>
      <c r="I14" s="147" t="s">
        <v>24</v>
      </c>
      <c r="J14" s="148" t="str">
        <f>'Rekapitulace stavby'!AN8</f>
        <v>10. 5. 2019</v>
      </c>
      <c r="L14" s="45"/>
    </row>
    <row r="15" s="1" customFormat="1" ht="10.8" customHeight="1">
      <c r="B15" s="45"/>
      <c r="I15" s="145"/>
      <c r="L15" s="45"/>
    </row>
    <row r="16" s="1" customFormat="1" ht="12" customHeight="1">
      <c r="B16" s="45"/>
      <c r="D16" s="143" t="s">
        <v>30</v>
      </c>
      <c r="I16" s="147" t="s">
        <v>31</v>
      </c>
      <c r="J16" s="18" t="s">
        <v>32</v>
      </c>
      <c r="L16" s="45"/>
    </row>
    <row r="17" s="1" customFormat="1" ht="18" customHeight="1">
      <c r="B17" s="45"/>
      <c r="E17" s="18" t="s">
        <v>33</v>
      </c>
      <c r="I17" s="147" t="s">
        <v>34</v>
      </c>
      <c r="J17" s="18" t="s">
        <v>35</v>
      </c>
      <c r="L17" s="45"/>
    </row>
    <row r="18" s="1" customFormat="1" ht="6.96" customHeight="1">
      <c r="B18" s="45"/>
      <c r="I18" s="145"/>
      <c r="L18" s="45"/>
    </row>
    <row r="19" s="1" customFormat="1" ht="12" customHeight="1">
      <c r="B19" s="45"/>
      <c r="D19" s="143" t="s">
        <v>36</v>
      </c>
      <c r="I19" s="147" t="s">
        <v>31</v>
      </c>
      <c r="J19" s="34" t="str">
        <f>'Rekapitulace stavby'!AN13</f>
        <v>Vyplň údaj</v>
      </c>
      <c r="L19" s="45"/>
    </row>
    <row r="20" s="1" customFormat="1" ht="18" customHeight="1">
      <c r="B20" s="45"/>
      <c r="E20" s="34" t="str">
        <f>'Rekapitulace stavby'!E14</f>
        <v>Vyplň údaj</v>
      </c>
      <c r="F20" s="18"/>
      <c r="G20" s="18"/>
      <c r="H20" s="18"/>
      <c r="I20" s="147" t="s">
        <v>34</v>
      </c>
      <c r="J20" s="34" t="str">
        <f>'Rekapitulace stavby'!AN14</f>
        <v>Vyplň údaj</v>
      </c>
      <c r="L20" s="45"/>
    </row>
    <row r="21" s="1" customFormat="1" ht="6.96" customHeight="1">
      <c r="B21" s="45"/>
      <c r="I21" s="145"/>
      <c r="L21" s="45"/>
    </row>
    <row r="22" s="1" customFormat="1" ht="12" customHeight="1">
      <c r="B22" s="45"/>
      <c r="D22" s="143" t="s">
        <v>38</v>
      </c>
      <c r="I22" s="147" t="s">
        <v>31</v>
      </c>
      <c r="J22" s="18" t="str">
        <f>IF('Rekapitulace stavby'!AN16="","",'Rekapitulace stavby'!AN16)</f>
        <v/>
      </c>
      <c r="L22" s="45"/>
    </row>
    <row r="23" s="1" customFormat="1" ht="18" customHeight="1">
      <c r="B23" s="45"/>
      <c r="E23" s="18" t="str">
        <f>IF('Rekapitulace stavby'!E17="","",'Rekapitulace stavby'!E17)</f>
        <v xml:space="preserve"> </v>
      </c>
      <c r="I23" s="147" t="s">
        <v>34</v>
      </c>
      <c r="J23" s="18" t="str">
        <f>IF('Rekapitulace stavby'!AN17="","",'Rekapitulace stavby'!AN17)</f>
        <v/>
      </c>
      <c r="L23" s="45"/>
    </row>
    <row r="24" s="1" customFormat="1" ht="6.96" customHeight="1">
      <c r="B24" s="45"/>
      <c r="I24" s="145"/>
      <c r="L24" s="45"/>
    </row>
    <row r="25" s="1" customFormat="1" ht="12" customHeight="1">
      <c r="B25" s="45"/>
      <c r="D25" s="143" t="s">
        <v>41</v>
      </c>
      <c r="I25" s="147" t="s">
        <v>31</v>
      </c>
      <c r="J25" s="18" t="s">
        <v>35</v>
      </c>
      <c r="L25" s="45"/>
    </row>
    <row r="26" s="1" customFormat="1" ht="18" customHeight="1">
      <c r="B26" s="45"/>
      <c r="E26" s="18" t="s">
        <v>42</v>
      </c>
      <c r="I26" s="147" t="s">
        <v>34</v>
      </c>
      <c r="J26" s="18" t="s">
        <v>35</v>
      </c>
      <c r="L26" s="45"/>
    </row>
    <row r="27" s="1" customFormat="1" ht="6.96" customHeight="1">
      <c r="B27" s="45"/>
      <c r="I27" s="145"/>
      <c r="L27" s="45"/>
    </row>
    <row r="28" s="1" customFormat="1" ht="12" customHeight="1">
      <c r="B28" s="45"/>
      <c r="D28" s="143" t="s">
        <v>43</v>
      </c>
      <c r="I28" s="145"/>
      <c r="L28" s="45"/>
    </row>
    <row r="29" s="7" customFormat="1" ht="45" customHeight="1">
      <c r="B29" s="149"/>
      <c r="E29" s="150" t="s">
        <v>44</v>
      </c>
      <c r="F29" s="150"/>
      <c r="G29" s="150"/>
      <c r="H29" s="150"/>
      <c r="I29" s="151"/>
      <c r="L29" s="149"/>
    </row>
    <row r="30" s="1" customFormat="1" ht="6.96" customHeight="1">
      <c r="B30" s="45"/>
      <c r="I30" s="145"/>
      <c r="L30" s="45"/>
    </row>
    <row r="31" s="1" customFormat="1" ht="6.96" customHeight="1">
      <c r="B31" s="45"/>
      <c r="D31" s="73"/>
      <c r="E31" s="73"/>
      <c r="F31" s="73"/>
      <c r="G31" s="73"/>
      <c r="H31" s="73"/>
      <c r="I31" s="152"/>
      <c r="J31" s="73"/>
      <c r="K31" s="73"/>
      <c r="L31" s="45"/>
    </row>
    <row r="32" s="1" customFormat="1" ht="25.44" customHeight="1">
      <c r="B32" s="45"/>
      <c r="D32" s="153" t="s">
        <v>45</v>
      </c>
      <c r="I32" s="145"/>
      <c r="J32" s="154">
        <f>ROUND(J89, 2)</f>
        <v>84638.240000000005</v>
      </c>
      <c r="L32" s="45"/>
    </row>
    <row r="33" s="1" customFormat="1" ht="6.96" customHeight="1">
      <c r="B33" s="45"/>
      <c r="D33" s="73"/>
      <c r="E33" s="73"/>
      <c r="F33" s="73"/>
      <c r="G33" s="73"/>
      <c r="H33" s="73"/>
      <c r="I33" s="152"/>
      <c r="J33" s="73"/>
      <c r="K33" s="73"/>
      <c r="L33" s="45"/>
    </row>
    <row r="34" s="1" customFormat="1" ht="14.4" customHeight="1">
      <c r="B34" s="45"/>
      <c r="F34" s="155" t="s">
        <v>47</v>
      </c>
      <c r="I34" s="156" t="s">
        <v>46</v>
      </c>
      <c r="J34" s="155" t="s">
        <v>48</v>
      </c>
      <c r="L34" s="45"/>
    </row>
    <row r="35" hidden="1" s="1" customFormat="1" ht="14.4" customHeight="1">
      <c r="B35" s="45"/>
      <c r="D35" s="143" t="s">
        <v>49</v>
      </c>
      <c r="E35" s="143" t="s">
        <v>50</v>
      </c>
      <c r="F35" s="157">
        <f>ROUND((SUM(BE89:BE103)),  2)</f>
        <v>0</v>
      </c>
      <c r="I35" s="158">
        <v>0.20999999999999999</v>
      </c>
      <c r="J35" s="157">
        <f>ROUND(((SUM(BE89:BE103))*I35),  2)</f>
        <v>0</v>
      </c>
      <c r="L35" s="45"/>
    </row>
    <row r="36" hidden="1" s="1" customFormat="1" ht="14.4" customHeight="1">
      <c r="B36" s="45"/>
      <c r="E36" s="143" t="s">
        <v>51</v>
      </c>
      <c r="F36" s="157">
        <f>ROUND((SUM(BF89:BF103)),  2)</f>
        <v>0</v>
      </c>
      <c r="I36" s="158">
        <v>0.14999999999999999</v>
      </c>
      <c r="J36" s="157">
        <f>ROUND(((SUM(BF89:BF103))*I36),  2)</f>
        <v>0</v>
      </c>
      <c r="L36" s="45"/>
    </row>
    <row r="37" s="1" customFormat="1" ht="14.4" customHeight="1">
      <c r="B37" s="45"/>
      <c r="D37" s="143" t="s">
        <v>49</v>
      </c>
      <c r="E37" s="143" t="s">
        <v>52</v>
      </c>
      <c r="F37" s="157">
        <f>ROUND((SUM(BG89:BG103)),  2)</f>
        <v>84638.240000000005</v>
      </c>
      <c r="I37" s="158">
        <v>0.20999999999999999</v>
      </c>
      <c r="J37" s="157">
        <f>0</f>
        <v>0</v>
      </c>
      <c r="L37" s="45"/>
    </row>
    <row r="38" s="1" customFormat="1" ht="14.4" customHeight="1">
      <c r="B38" s="45"/>
      <c r="E38" s="143" t="s">
        <v>53</v>
      </c>
      <c r="F38" s="157">
        <f>ROUND((SUM(BH89:BH103)),  2)</f>
        <v>0</v>
      </c>
      <c r="I38" s="158">
        <v>0.14999999999999999</v>
      </c>
      <c r="J38" s="157">
        <f>0</f>
        <v>0</v>
      </c>
      <c r="L38" s="45"/>
    </row>
    <row r="39" hidden="1" s="1" customFormat="1" ht="14.4" customHeight="1">
      <c r="B39" s="45"/>
      <c r="E39" s="143" t="s">
        <v>54</v>
      </c>
      <c r="F39" s="157">
        <f>ROUND((SUM(BI89:BI103)),  2)</f>
        <v>0</v>
      </c>
      <c r="I39" s="158">
        <v>0</v>
      </c>
      <c r="J39" s="157">
        <f>0</f>
        <v>0</v>
      </c>
      <c r="L39" s="45"/>
    </row>
    <row r="40" s="1" customFormat="1" ht="6.96" customHeight="1">
      <c r="B40" s="45"/>
      <c r="I40" s="145"/>
      <c r="L40" s="45"/>
    </row>
    <row r="41" s="1" customFormat="1" ht="25.44" customHeight="1">
      <c r="B41" s="45"/>
      <c r="C41" s="159"/>
      <c r="D41" s="160" t="s">
        <v>55</v>
      </c>
      <c r="E41" s="161"/>
      <c r="F41" s="161"/>
      <c r="G41" s="162" t="s">
        <v>56</v>
      </c>
      <c r="H41" s="163" t="s">
        <v>57</v>
      </c>
      <c r="I41" s="164"/>
      <c r="J41" s="165">
        <f>SUM(J32:J39)</f>
        <v>84638.240000000005</v>
      </c>
      <c r="K41" s="166"/>
      <c r="L41" s="45"/>
    </row>
    <row r="42" s="1" customFormat="1" ht="14.4" customHeight="1">
      <c r="B42" s="167"/>
      <c r="C42" s="168"/>
      <c r="D42" s="168"/>
      <c r="E42" s="168"/>
      <c r="F42" s="168"/>
      <c r="G42" s="168"/>
      <c r="H42" s="168"/>
      <c r="I42" s="169"/>
      <c r="J42" s="168"/>
      <c r="K42" s="168"/>
      <c r="L42" s="45"/>
    </row>
    <row r="46" s="1" customFormat="1" ht="6.96" customHeight="1">
      <c r="B46" s="170"/>
      <c r="C46" s="171"/>
      <c r="D46" s="171"/>
      <c r="E46" s="171"/>
      <c r="F46" s="171"/>
      <c r="G46" s="171"/>
      <c r="H46" s="171"/>
      <c r="I46" s="172"/>
      <c r="J46" s="171"/>
      <c r="K46" s="171"/>
      <c r="L46" s="45"/>
    </row>
    <row r="47" s="1" customFormat="1" ht="24.96" customHeight="1">
      <c r="B47" s="40"/>
      <c r="C47" s="24" t="s">
        <v>188</v>
      </c>
      <c r="D47" s="41"/>
      <c r="E47" s="41"/>
      <c r="F47" s="41"/>
      <c r="G47" s="41"/>
      <c r="H47" s="41"/>
      <c r="I47" s="145"/>
      <c r="J47" s="41"/>
      <c r="K47" s="41"/>
      <c r="L47" s="45"/>
    </row>
    <row r="48" s="1" customFormat="1" ht="6.96" customHeight="1">
      <c r="B48" s="40"/>
      <c r="C48" s="41"/>
      <c r="D48" s="41"/>
      <c r="E48" s="41"/>
      <c r="F48" s="41"/>
      <c r="G48" s="41"/>
      <c r="H48" s="41"/>
      <c r="I48" s="145"/>
      <c r="J48" s="41"/>
      <c r="K48" s="41"/>
      <c r="L48" s="45"/>
    </row>
    <row r="49" s="1" customFormat="1" ht="12" customHeight="1">
      <c r="B49" s="40"/>
      <c r="C49" s="33" t="s">
        <v>16</v>
      </c>
      <c r="D49" s="41"/>
      <c r="E49" s="41"/>
      <c r="F49" s="41"/>
      <c r="G49" s="41"/>
      <c r="H49" s="41"/>
      <c r="I49" s="145"/>
      <c r="J49" s="41"/>
      <c r="K49" s="41"/>
      <c r="L49" s="45"/>
    </row>
    <row r="50" s="1" customFormat="1" ht="16.5" customHeight="1">
      <c r="B50" s="40"/>
      <c r="C50" s="41"/>
      <c r="D50" s="41"/>
      <c r="E50" s="173" t="str">
        <f>E7</f>
        <v>Oprava kolejí a výhybek v žst. Litvínov</v>
      </c>
      <c r="F50" s="33"/>
      <c r="G50" s="33"/>
      <c r="H50" s="33"/>
      <c r="I50" s="145"/>
      <c r="J50" s="41"/>
      <c r="K50" s="41"/>
      <c r="L50" s="45"/>
    </row>
    <row r="51" ht="12" customHeight="1">
      <c r="B51" s="22"/>
      <c r="C51" s="33" t="s">
        <v>140</v>
      </c>
      <c r="D51" s="23"/>
      <c r="E51" s="23"/>
      <c r="F51" s="23"/>
      <c r="G51" s="23"/>
      <c r="H51" s="23"/>
      <c r="I51" s="137"/>
      <c r="J51" s="23"/>
      <c r="K51" s="23"/>
      <c r="L51" s="21"/>
    </row>
    <row r="52" s="1" customFormat="1" ht="16.5" customHeight="1">
      <c r="B52" s="40"/>
      <c r="C52" s="41"/>
      <c r="D52" s="41"/>
      <c r="E52" s="173" t="s">
        <v>1076</v>
      </c>
      <c r="F52" s="41"/>
      <c r="G52" s="41"/>
      <c r="H52" s="41"/>
      <c r="I52" s="145"/>
      <c r="J52" s="41"/>
      <c r="K52" s="41"/>
      <c r="L52" s="45"/>
    </row>
    <row r="53" s="1" customFormat="1" ht="12" customHeight="1">
      <c r="B53" s="40"/>
      <c r="C53" s="33" t="s">
        <v>149</v>
      </c>
      <c r="D53" s="41"/>
      <c r="E53" s="41"/>
      <c r="F53" s="41"/>
      <c r="G53" s="41"/>
      <c r="H53" s="41"/>
      <c r="I53" s="145"/>
      <c r="J53" s="41"/>
      <c r="K53" s="41"/>
      <c r="L53" s="45"/>
    </row>
    <row r="54" s="1" customFormat="1" ht="16.5" customHeight="1">
      <c r="B54" s="40"/>
      <c r="C54" s="41"/>
      <c r="D54" s="41"/>
      <c r="E54" s="66" t="str">
        <f>E11</f>
        <v>Č32 - VRN - km 55,600</v>
      </c>
      <c r="F54" s="41"/>
      <c r="G54" s="41"/>
      <c r="H54" s="41"/>
      <c r="I54" s="145"/>
      <c r="J54" s="41"/>
      <c r="K54" s="41"/>
      <c r="L54" s="45"/>
    </row>
    <row r="55" s="1" customFormat="1" ht="6.96" customHeight="1">
      <c r="B55" s="40"/>
      <c r="C55" s="41"/>
      <c r="D55" s="41"/>
      <c r="E55" s="41"/>
      <c r="F55" s="41"/>
      <c r="G55" s="41"/>
      <c r="H55" s="41"/>
      <c r="I55" s="145"/>
      <c r="J55" s="41"/>
      <c r="K55" s="41"/>
      <c r="L55" s="45"/>
    </row>
    <row r="56" s="1" customFormat="1" ht="12" customHeight="1">
      <c r="B56" s="40"/>
      <c r="C56" s="33" t="s">
        <v>22</v>
      </c>
      <c r="D56" s="41"/>
      <c r="E56" s="41"/>
      <c r="F56" s="28" t="str">
        <f>F14</f>
        <v>žst. Litvínov</v>
      </c>
      <c r="G56" s="41"/>
      <c r="H56" s="41"/>
      <c r="I56" s="147" t="s">
        <v>24</v>
      </c>
      <c r="J56" s="69" t="str">
        <f>IF(J14="","",J14)</f>
        <v>10. 5. 2019</v>
      </c>
      <c r="K56" s="41"/>
      <c r="L56" s="45"/>
    </row>
    <row r="57" s="1" customFormat="1" ht="6.96" customHeight="1">
      <c r="B57" s="40"/>
      <c r="C57" s="41"/>
      <c r="D57" s="41"/>
      <c r="E57" s="41"/>
      <c r="F57" s="41"/>
      <c r="G57" s="41"/>
      <c r="H57" s="41"/>
      <c r="I57" s="145"/>
      <c r="J57" s="41"/>
      <c r="K57" s="41"/>
      <c r="L57" s="45"/>
    </row>
    <row r="58" s="1" customFormat="1" ht="13.65" customHeight="1">
      <c r="B58" s="40"/>
      <c r="C58" s="33" t="s">
        <v>30</v>
      </c>
      <c r="D58" s="41"/>
      <c r="E58" s="41"/>
      <c r="F58" s="28" t="str">
        <f>E17</f>
        <v>SŽDC s.o., OŘ UNL, ST Most</v>
      </c>
      <c r="G58" s="41"/>
      <c r="H58" s="41"/>
      <c r="I58" s="147" t="s">
        <v>38</v>
      </c>
      <c r="J58" s="38" t="str">
        <f>E23</f>
        <v xml:space="preserve"> </v>
      </c>
      <c r="K58" s="41"/>
      <c r="L58" s="45"/>
    </row>
    <row r="59" s="1" customFormat="1" ht="38.55" customHeight="1">
      <c r="B59" s="40"/>
      <c r="C59" s="33" t="s">
        <v>36</v>
      </c>
      <c r="D59" s="41"/>
      <c r="E59" s="41"/>
      <c r="F59" s="28" t="str">
        <f>IF(E20="","",E20)</f>
        <v>Vyplň údaj</v>
      </c>
      <c r="G59" s="41"/>
      <c r="H59" s="41"/>
      <c r="I59" s="147" t="s">
        <v>41</v>
      </c>
      <c r="J59" s="38" t="str">
        <f>E26</f>
        <v>Ing. Horák Jiří, horak@szdc.cz, +420 602155923</v>
      </c>
      <c r="K59" s="41"/>
      <c r="L59" s="45"/>
    </row>
    <row r="60" s="1" customFormat="1" ht="10.32" customHeight="1">
      <c r="B60" s="40"/>
      <c r="C60" s="41"/>
      <c r="D60" s="41"/>
      <c r="E60" s="41"/>
      <c r="F60" s="41"/>
      <c r="G60" s="41"/>
      <c r="H60" s="41"/>
      <c r="I60" s="145"/>
      <c r="J60" s="41"/>
      <c r="K60" s="41"/>
      <c r="L60" s="45"/>
    </row>
    <row r="61" s="1" customFormat="1" ht="29.28" customHeight="1">
      <c r="B61" s="40"/>
      <c r="C61" s="174" t="s">
        <v>189</v>
      </c>
      <c r="D61" s="175"/>
      <c r="E61" s="175"/>
      <c r="F61" s="175"/>
      <c r="G61" s="175"/>
      <c r="H61" s="175"/>
      <c r="I61" s="176"/>
      <c r="J61" s="177" t="s">
        <v>190</v>
      </c>
      <c r="K61" s="175"/>
      <c r="L61" s="45"/>
    </row>
    <row r="62" s="1" customFormat="1" ht="10.32" customHeight="1">
      <c r="B62" s="40"/>
      <c r="C62" s="41"/>
      <c r="D62" s="41"/>
      <c r="E62" s="41"/>
      <c r="F62" s="41"/>
      <c r="G62" s="41"/>
      <c r="H62" s="41"/>
      <c r="I62" s="145"/>
      <c r="J62" s="41"/>
      <c r="K62" s="41"/>
      <c r="L62" s="45"/>
    </row>
    <row r="63" s="1" customFormat="1" ht="22.8" customHeight="1">
      <c r="B63" s="40"/>
      <c r="C63" s="178" t="s">
        <v>77</v>
      </c>
      <c r="D63" s="41"/>
      <c r="E63" s="41"/>
      <c r="F63" s="41"/>
      <c r="G63" s="41"/>
      <c r="H63" s="41"/>
      <c r="I63" s="145"/>
      <c r="J63" s="99">
        <f>J89</f>
        <v>84638.240000000005</v>
      </c>
      <c r="K63" s="41"/>
      <c r="L63" s="45"/>
      <c r="AU63" s="18" t="s">
        <v>191</v>
      </c>
    </row>
    <row r="64" s="8" customFormat="1" ht="24.96" customHeight="1">
      <c r="B64" s="179"/>
      <c r="C64" s="180"/>
      <c r="D64" s="181" t="s">
        <v>701</v>
      </c>
      <c r="E64" s="182"/>
      <c r="F64" s="182"/>
      <c r="G64" s="182"/>
      <c r="H64" s="182"/>
      <c r="I64" s="183"/>
      <c r="J64" s="184">
        <f>J90</f>
        <v>84638.240000000005</v>
      </c>
      <c r="K64" s="180"/>
      <c r="L64" s="185"/>
    </row>
    <row r="65" s="9" customFormat="1" ht="19.92" customHeight="1">
      <c r="B65" s="186"/>
      <c r="C65" s="123"/>
      <c r="D65" s="187" t="s">
        <v>1113</v>
      </c>
      <c r="E65" s="188"/>
      <c r="F65" s="188"/>
      <c r="G65" s="188"/>
      <c r="H65" s="188"/>
      <c r="I65" s="189"/>
      <c r="J65" s="190">
        <f>J91</f>
        <v>37367.120000000003</v>
      </c>
      <c r="K65" s="123"/>
      <c r="L65" s="191"/>
    </row>
    <row r="66" s="9" customFormat="1" ht="19.92" customHeight="1">
      <c r="B66" s="186"/>
      <c r="C66" s="123"/>
      <c r="D66" s="187" t="s">
        <v>1114</v>
      </c>
      <c r="E66" s="188"/>
      <c r="F66" s="188"/>
      <c r="G66" s="188"/>
      <c r="H66" s="188"/>
      <c r="I66" s="189"/>
      <c r="J66" s="190">
        <f>J96</f>
        <v>37367.120000000003</v>
      </c>
      <c r="K66" s="123"/>
      <c r="L66" s="191"/>
    </row>
    <row r="67" s="9" customFormat="1" ht="19.92" customHeight="1">
      <c r="B67" s="186"/>
      <c r="C67" s="123"/>
      <c r="D67" s="187" t="s">
        <v>1115</v>
      </c>
      <c r="E67" s="188"/>
      <c r="F67" s="188"/>
      <c r="G67" s="188"/>
      <c r="H67" s="188"/>
      <c r="I67" s="189"/>
      <c r="J67" s="190">
        <f>J99</f>
        <v>9904</v>
      </c>
      <c r="K67" s="123"/>
      <c r="L67" s="191"/>
    </row>
    <row r="68" s="1" customFormat="1" ht="21.84" customHeight="1">
      <c r="B68" s="40"/>
      <c r="C68" s="41"/>
      <c r="D68" s="41"/>
      <c r="E68" s="41"/>
      <c r="F68" s="41"/>
      <c r="G68" s="41"/>
      <c r="H68" s="41"/>
      <c r="I68" s="145"/>
      <c r="J68" s="41"/>
      <c r="K68" s="41"/>
      <c r="L68" s="45"/>
    </row>
    <row r="69" s="1" customFormat="1" ht="6.96" customHeight="1">
      <c r="B69" s="59"/>
      <c r="C69" s="60"/>
      <c r="D69" s="60"/>
      <c r="E69" s="60"/>
      <c r="F69" s="60"/>
      <c r="G69" s="60"/>
      <c r="H69" s="60"/>
      <c r="I69" s="169"/>
      <c r="J69" s="60"/>
      <c r="K69" s="60"/>
      <c r="L69" s="45"/>
    </row>
    <row r="73" s="1" customFormat="1" ht="6.96" customHeight="1">
      <c r="B73" s="61"/>
      <c r="C73" s="62"/>
      <c r="D73" s="62"/>
      <c r="E73" s="62"/>
      <c r="F73" s="62"/>
      <c r="G73" s="62"/>
      <c r="H73" s="62"/>
      <c r="I73" s="172"/>
      <c r="J73" s="62"/>
      <c r="K73" s="62"/>
      <c r="L73" s="45"/>
    </row>
    <row r="74" s="1" customFormat="1" ht="24.96" customHeight="1">
      <c r="B74" s="40"/>
      <c r="C74" s="24" t="s">
        <v>195</v>
      </c>
      <c r="D74" s="41"/>
      <c r="E74" s="41"/>
      <c r="F74" s="41"/>
      <c r="G74" s="41"/>
      <c r="H74" s="41"/>
      <c r="I74" s="145"/>
      <c r="J74" s="41"/>
      <c r="K74" s="41"/>
      <c r="L74" s="45"/>
    </row>
    <row r="75" s="1" customFormat="1" ht="6.96" customHeight="1">
      <c r="B75" s="40"/>
      <c r="C75" s="41"/>
      <c r="D75" s="41"/>
      <c r="E75" s="41"/>
      <c r="F75" s="41"/>
      <c r="G75" s="41"/>
      <c r="H75" s="41"/>
      <c r="I75" s="145"/>
      <c r="J75" s="41"/>
      <c r="K75" s="41"/>
      <c r="L75" s="45"/>
    </row>
    <row r="76" s="1" customFormat="1" ht="12" customHeight="1">
      <c r="B76" s="40"/>
      <c r="C76" s="33" t="s">
        <v>16</v>
      </c>
      <c r="D76" s="41"/>
      <c r="E76" s="41"/>
      <c r="F76" s="41"/>
      <c r="G76" s="41"/>
      <c r="H76" s="41"/>
      <c r="I76" s="145"/>
      <c r="J76" s="41"/>
      <c r="K76" s="41"/>
      <c r="L76" s="45"/>
    </row>
    <row r="77" s="1" customFormat="1" ht="16.5" customHeight="1">
      <c r="B77" s="40"/>
      <c r="C77" s="41"/>
      <c r="D77" s="41"/>
      <c r="E77" s="173" t="str">
        <f>E7</f>
        <v>Oprava kolejí a výhybek v žst. Litvínov</v>
      </c>
      <c r="F77" s="33"/>
      <c r="G77" s="33"/>
      <c r="H77" s="33"/>
      <c r="I77" s="145"/>
      <c r="J77" s="41"/>
      <c r="K77" s="41"/>
      <c r="L77" s="45"/>
    </row>
    <row r="78" ht="12" customHeight="1">
      <c r="B78" s="22"/>
      <c r="C78" s="33" t="s">
        <v>140</v>
      </c>
      <c r="D78" s="23"/>
      <c r="E78" s="23"/>
      <c r="F78" s="23"/>
      <c r="G78" s="23"/>
      <c r="H78" s="23"/>
      <c r="I78" s="137"/>
      <c r="J78" s="23"/>
      <c r="K78" s="23"/>
      <c r="L78" s="21"/>
    </row>
    <row r="79" s="1" customFormat="1" ht="16.5" customHeight="1">
      <c r="B79" s="40"/>
      <c r="C79" s="41"/>
      <c r="D79" s="41"/>
      <c r="E79" s="173" t="s">
        <v>1076</v>
      </c>
      <c r="F79" s="41"/>
      <c r="G79" s="41"/>
      <c r="H79" s="41"/>
      <c r="I79" s="145"/>
      <c r="J79" s="41"/>
      <c r="K79" s="41"/>
      <c r="L79" s="45"/>
    </row>
    <row r="80" s="1" customFormat="1" ht="12" customHeight="1">
      <c r="B80" s="40"/>
      <c r="C80" s="33" t="s">
        <v>149</v>
      </c>
      <c r="D80" s="41"/>
      <c r="E80" s="41"/>
      <c r="F80" s="41"/>
      <c r="G80" s="41"/>
      <c r="H80" s="41"/>
      <c r="I80" s="145"/>
      <c r="J80" s="41"/>
      <c r="K80" s="41"/>
      <c r="L80" s="45"/>
    </row>
    <row r="81" s="1" customFormat="1" ht="16.5" customHeight="1">
      <c r="B81" s="40"/>
      <c r="C81" s="41"/>
      <c r="D81" s="41"/>
      <c r="E81" s="66" t="str">
        <f>E11</f>
        <v>Č32 - VRN - km 55,600</v>
      </c>
      <c r="F81" s="41"/>
      <c r="G81" s="41"/>
      <c r="H81" s="41"/>
      <c r="I81" s="145"/>
      <c r="J81" s="41"/>
      <c r="K81" s="41"/>
      <c r="L81" s="45"/>
    </row>
    <row r="82" s="1" customFormat="1" ht="6.96" customHeight="1">
      <c r="B82" s="40"/>
      <c r="C82" s="41"/>
      <c r="D82" s="41"/>
      <c r="E82" s="41"/>
      <c r="F82" s="41"/>
      <c r="G82" s="41"/>
      <c r="H82" s="41"/>
      <c r="I82" s="145"/>
      <c r="J82" s="41"/>
      <c r="K82" s="41"/>
      <c r="L82" s="45"/>
    </row>
    <row r="83" s="1" customFormat="1" ht="12" customHeight="1">
      <c r="B83" s="40"/>
      <c r="C83" s="33" t="s">
        <v>22</v>
      </c>
      <c r="D83" s="41"/>
      <c r="E83" s="41"/>
      <c r="F83" s="28" t="str">
        <f>F14</f>
        <v>žst. Litvínov</v>
      </c>
      <c r="G83" s="41"/>
      <c r="H83" s="41"/>
      <c r="I83" s="147" t="s">
        <v>24</v>
      </c>
      <c r="J83" s="69" t="str">
        <f>IF(J14="","",J14)</f>
        <v>10. 5. 2019</v>
      </c>
      <c r="K83" s="41"/>
      <c r="L83" s="45"/>
    </row>
    <row r="84" s="1" customFormat="1" ht="6.96" customHeight="1">
      <c r="B84" s="40"/>
      <c r="C84" s="41"/>
      <c r="D84" s="41"/>
      <c r="E84" s="41"/>
      <c r="F84" s="41"/>
      <c r="G84" s="41"/>
      <c r="H84" s="41"/>
      <c r="I84" s="145"/>
      <c r="J84" s="41"/>
      <c r="K84" s="41"/>
      <c r="L84" s="45"/>
    </row>
    <row r="85" s="1" customFormat="1" ht="13.65" customHeight="1">
      <c r="B85" s="40"/>
      <c r="C85" s="33" t="s">
        <v>30</v>
      </c>
      <c r="D85" s="41"/>
      <c r="E85" s="41"/>
      <c r="F85" s="28" t="str">
        <f>E17</f>
        <v>SŽDC s.o., OŘ UNL, ST Most</v>
      </c>
      <c r="G85" s="41"/>
      <c r="H85" s="41"/>
      <c r="I85" s="147" t="s">
        <v>38</v>
      </c>
      <c r="J85" s="38" t="str">
        <f>E23</f>
        <v xml:space="preserve"> </v>
      </c>
      <c r="K85" s="41"/>
      <c r="L85" s="45"/>
    </row>
    <row r="86" s="1" customFormat="1" ht="38.55" customHeight="1">
      <c r="B86" s="40"/>
      <c r="C86" s="33" t="s">
        <v>36</v>
      </c>
      <c r="D86" s="41"/>
      <c r="E86" s="41"/>
      <c r="F86" s="28" t="str">
        <f>IF(E20="","",E20)</f>
        <v>Vyplň údaj</v>
      </c>
      <c r="G86" s="41"/>
      <c r="H86" s="41"/>
      <c r="I86" s="147" t="s">
        <v>41</v>
      </c>
      <c r="J86" s="38" t="str">
        <f>E26</f>
        <v>Ing. Horák Jiří, horak@szdc.cz, +420 602155923</v>
      </c>
      <c r="K86" s="41"/>
      <c r="L86" s="45"/>
    </row>
    <row r="87" s="1" customFormat="1" ht="10.32" customHeight="1">
      <c r="B87" s="40"/>
      <c r="C87" s="41"/>
      <c r="D87" s="41"/>
      <c r="E87" s="41"/>
      <c r="F87" s="41"/>
      <c r="G87" s="41"/>
      <c r="H87" s="41"/>
      <c r="I87" s="145"/>
      <c r="J87" s="41"/>
      <c r="K87" s="41"/>
      <c r="L87" s="45"/>
    </row>
    <row r="88" s="10" customFormat="1" ht="29.28" customHeight="1">
      <c r="B88" s="192"/>
      <c r="C88" s="193" t="s">
        <v>196</v>
      </c>
      <c r="D88" s="194" t="s">
        <v>64</v>
      </c>
      <c r="E88" s="194" t="s">
        <v>60</v>
      </c>
      <c r="F88" s="194" t="s">
        <v>61</v>
      </c>
      <c r="G88" s="194" t="s">
        <v>197</v>
      </c>
      <c r="H88" s="194" t="s">
        <v>198</v>
      </c>
      <c r="I88" s="195" t="s">
        <v>199</v>
      </c>
      <c r="J88" s="194" t="s">
        <v>190</v>
      </c>
      <c r="K88" s="196" t="s">
        <v>200</v>
      </c>
      <c r="L88" s="197"/>
      <c r="M88" s="89" t="s">
        <v>35</v>
      </c>
      <c r="N88" s="90" t="s">
        <v>49</v>
      </c>
      <c r="O88" s="90" t="s">
        <v>201</v>
      </c>
      <c r="P88" s="90" t="s">
        <v>202</v>
      </c>
      <c r="Q88" s="90" t="s">
        <v>203</v>
      </c>
      <c r="R88" s="90" t="s">
        <v>204</v>
      </c>
      <c r="S88" s="90" t="s">
        <v>205</v>
      </c>
      <c r="T88" s="91" t="s">
        <v>206</v>
      </c>
    </row>
    <row r="89" s="1" customFormat="1" ht="22.8" customHeight="1">
      <c r="B89" s="40"/>
      <c r="C89" s="96" t="s">
        <v>207</v>
      </c>
      <c r="D89" s="41"/>
      <c r="E89" s="41"/>
      <c r="F89" s="41"/>
      <c r="G89" s="41"/>
      <c r="H89" s="41"/>
      <c r="I89" s="145"/>
      <c r="J89" s="198">
        <f>BK89</f>
        <v>84638.240000000005</v>
      </c>
      <c r="K89" s="41"/>
      <c r="L89" s="45"/>
      <c r="M89" s="92"/>
      <c r="N89" s="93"/>
      <c r="O89" s="93"/>
      <c r="P89" s="199">
        <f>P90</f>
        <v>0</v>
      </c>
      <c r="Q89" s="93"/>
      <c r="R89" s="199">
        <f>R90</f>
        <v>0</v>
      </c>
      <c r="S89" s="93"/>
      <c r="T89" s="200">
        <f>T90</f>
        <v>0</v>
      </c>
      <c r="AT89" s="18" t="s">
        <v>78</v>
      </c>
      <c r="AU89" s="18" t="s">
        <v>191</v>
      </c>
      <c r="BK89" s="201">
        <f>BK90</f>
        <v>84638.240000000005</v>
      </c>
    </row>
    <row r="90" s="11" customFormat="1" ht="25.92" customHeight="1">
      <c r="B90" s="202"/>
      <c r="C90" s="203"/>
      <c r="D90" s="204" t="s">
        <v>78</v>
      </c>
      <c r="E90" s="205" t="s">
        <v>742</v>
      </c>
      <c r="F90" s="205" t="s">
        <v>106</v>
      </c>
      <c r="G90" s="203"/>
      <c r="H90" s="203"/>
      <c r="I90" s="206"/>
      <c r="J90" s="207">
        <f>BK90</f>
        <v>84638.240000000005</v>
      </c>
      <c r="K90" s="203"/>
      <c r="L90" s="208"/>
      <c r="M90" s="209"/>
      <c r="N90" s="210"/>
      <c r="O90" s="210"/>
      <c r="P90" s="211">
        <f>P91+P96+P99</f>
        <v>0</v>
      </c>
      <c r="Q90" s="210"/>
      <c r="R90" s="211">
        <f>R91+R96+R99</f>
        <v>0</v>
      </c>
      <c r="S90" s="210"/>
      <c r="T90" s="212">
        <f>T91+T96+T99</f>
        <v>0</v>
      </c>
      <c r="AR90" s="213" t="s">
        <v>211</v>
      </c>
      <c r="AT90" s="214" t="s">
        <v>78</v>
      </c>
      <c r="AU90" s="214" t="s">
        <v>79</v>
      </c>
      <c r="AY90" s="213" t="s">
        <v>210</v>
      </c>
      <c r="BK90" s="215">
        <f>BK91+BK96+BK99</f>
        <v>84638.240000000005</v>
      </c>
    </row>
    <row r="91" s="11" customFormat="1" ht="22.8" customHeight="1">
      <c r="B91" s="202"/>
      <c r="C91" s="203"/>
      <c r="D91" s="204" t="s">
        <v>78</v>
      </c>
      <c r="E91" s="216" t="s">
        <v>1116</v>
      </c>
      <c r="F91" s="216" t="s">
        <v>1117</v>
      </c>
      <c r="G91" s="203"/>
      <c r="H91" s="203"/>
      <c r="I91" s="206"/>
      <c r="J91" s="217">
        <f>BK91</f>
        <v>37367.120000000003</v>
      </c>
      <c r="K91" s="203"/>
      <c r="L91" s="208"/>
      <c r="M91" s="209"/>
      <c r="N91" s="210"/>
      <c r="O91" s="210"/>
      <c r="P91" s="211">
        <f>SUM(P92:P95)</f>
        <v>0</v>
      </c>
      <c r="Q91" s="210"/>
      <c r="R91" s="211">
        <f>SUM(R92:R95)</f>
        <v>0</v>
      </c>
      <c r="S91" s="210"/>
      <c r="T91" s="212">
        <f>SUM(T92:T95)</f>
        <v>0</v>
      </c>
      <c r="AR91" s="213" t="s">
        <v>211</v>
      </c>
      <c r="AT91" s="214" t="s">
        <v>78</v>
      </c>
      <c r="AU91" s="214" t="s">
        <v>85</v>
      </c>
      <c r="AY91" s="213" t="s">
        <v>210</v>
      </c>
      <c r="BK91" s="215">
        <f>SUM(BK92:BK95)</f>
        <v>37367.120000000003</v>
      </c>
    </row>
    <row r="92" s="1" customFormat="1" ht="16.5" customHeight="1">
      <c r="B92" s="40"/>
      <c r="C92" s="218" t="s">
        <v>85</v>
      </c>
      <c r="D92" s="218" t="s">
        <v>213</v>
      </c>
      <c r="E92" s="219" t="s">
        <v>1118</v>
      </c>
      <c r="F92" s="220" t="s">
        <v>1119</v>
      </c>
      <c r="G92" s="221" t="s">
        <v>1120</v>
      </c>
      <c r="H92" s="222">
        <v>18683.560000000001</v>
      </c>
      <c r="I92" s="223">
        <v>1</v>
      </c>
      <c r="J92" s="224">
        <f>ROUND(I92*H92,2)</f>
        <v>18683.560000000001</v>
      </c>
      <c r="K92" s="220" t="s">
        <v>767</v>
      </c>
      <c r="L92" s="45"/>
      <c r="M92" s="225" t="s">
        <v>35</v>
      </c>
      <c r="N92" s="226" t="s">
        <v>52</v>
      </c>
      <c r="O92" s="81"/>
      <c r="P92" s="227">
        <f>O92*H92</f>
        <v>0</v>
      </c>
      <c r="Q92" s="227">
        <v>0</v>
      </c>
      <c r="R92" s="227">
        <f>Q92*H92</f>
        <v>0</v>
      </c>
      <c r="S92" s="227">
        <v>0</v>
      </c>
      <c r="T92" s="228">
        <f>S92*H92</f>
        <v>0</v>
      </c>
      <c r="AR92" s="18" t="s">
        <v>1106</v>
      </c>
      <c r="AT92" s="18" t="s">
        <v>213</v>
      </c>
      <c r="AU92" s="18" t="s">
        <v>87</v>
      </c>
      <c r="AY92" s="18" t="s">
        <v>210</v>
      </c>
      <c r="BE92" s="229">
        <f>IF(N92="základní",J92,0)</f>
        <v>0</v>
      </c>
      <c r="BF92" s="229">
        <f>IF(N92="snížená",J92,0)</f>
        <v>0</v>
      </c>
      <c r="BG92" s="229">
        <f>IF(N92="zákl. přenesená",J92,0)</f>
        <v>18683.560000000001</v>
      </c>
      <c r="BH92" s="229">
        <f>IF(N92="sníž. přenesená",J92,0)</f>
        <v>0</v>
      </c>
      <c r="BI92" s="229">
        <f>IF(N92="nulová",J92,0)</f>
        <v>0</v>
      </c>
      <c r="BJ92" s="18" t="s">
        <v>217</v>
      </c>
      <c r="BK92" s="229">
        <f>ROUND(I92*H92,2)</f>
        <v>18683.560000000001</v>
      </c>
      <c r="BL92" s="18" t="s">
        <v>1106</v>
      </c>
      <c r="BM92" s="18" t="s">
        <v>1121</v>
      </c>
    </row>
    <row r="93" s="1" customFormat="1">
      <c r="B93" s="40"/>
      <c r="C93" s="41"/>
      <c r="D93" s="230" t="s">
        <v>349</v>
      </c>
      <c r="E93" s="41"/>
      <c r="F93" s="231" t="s">
        <v>1122</v>
      </c>
      <c r="G93" s="41"/>
      <c r="H93" s="41"/>
      <c r="I93" s="145"/>
      <c r="J93" s="41"/>
      <c r="K93" s="41"/>
      <c r="L93" s="45"/>
      <c r="M93" s="232"/>
      <c r="N93" s="81"/>
      <c r="O93" s="81"/>
      <c r="P93" s="81"/>
      <c r="Q93" s="81"/>
      <c r="R93" s="81"/>
      <c r="S93" s="81"/>
      <c r="T93" s="82"/>
      <c r="AT93" s="18" t="s">
        <v>349</v>
      </c>
      <c r="AU93" s="18" t="s">
        <v>87</v>
      </c>
    </row>
    <row r="94" s="1" customFormat="1" ht="16.5" customHeight="1">
      <c r="B94" s="40"/>
      <c r="C94" s="218" t="s">
        <v>87</v>
      </c>
      <c r="D94" s="218" t="s">
        <v>213</v>
      </c>
      <c r="E94" s="219" t="s">
        <v>1123</v>
      </c>
      <c r="F94" s="220" t="s">
        <v>1124</v>
      </c>
      <c r="G94" s="221" t="s">
        <v>1120</v>
      </c>
      <c r="H94" s="222">
        <v>18683.560000000001</v>
      </c>
      <c r="I94" s="223">
        <v>1</v>
      </c>
      <c r="J94" s="224">
        <f>ROUND(I94*H94,2)</f>
        <v>18683.560000000001</v>
      </c>
      <c r="K94" s="220" t="s">
        <v>767</v>
      </c>
      <c r="L94" s="45"/>
      <c r="M94" s="225" t="s">
        <v>35</v>
      </c>
      <c r="N94" s="226" t="s">
        <v>52</v>
      </c>
      <c r="O94" s="81"/>
      <c r="P94" s="227">
        <f>O94*H94</f>
        <v>0</v>
      </c>
      <c r="Q94" s="227">
        <v>0</v>
      </c>
      <c r="R94" s="227">
        <f>Q94*H94</f>
        <v>0</v>
      </c>
      <c r="S94" s="227">
        <v>0</v>
      </c>
      <c r="T94" s="228">
        <f>S94*H94</f>
        <v>0</v>
      </c>
      <c r="AR94" s="18" t="s">
        <v>1106</v>
      </c>
      <c r="AT94" s="18" t="s">
        <v>213</v>
      </c>
      <c r="AU94" s="18" t="s">
        <v>87</v>
      </c>
      <c r="AY94" s="18" t="s">
        <v>210</v>
      </c>
      <c r="BE94" s="229">
        <f>IF(N94="základní",J94,0)</f>
        <v>0</v>
      </c>
      <c r="BF94" s="229">
        <f>IF(N94="snížená",J94,0)</f>
        <v>0</v>
      </c>
      <c r="BG94" s="229">
        <f>IF(N94="zákl. přenesená",J94,0)</f>
        <v>18683.560000000001</v>
      </c>
      <c r="BH94" s="229">
        <f>IF(N94="sníž. přenesená",J94,0)</f>
        <v>0</v>
      </c>
      <c r="BI94" s="229">
        <f>IF(N94="nulová",J94,0)</f>
        <v>0</v>
      </c>
      <c r="BJ94" s="18" t="s">
        <v>217</v>
      </c>
      <c r="BK94" s="229">
        <f>ROUND(I94*H94,2)</f>
        <v>18683.560000000001</v>
      </c>
      <c r="BL94" s="18" t="s">
        <v>1106</v>
      </c>
      <c r="BM94" s="18" t="s">
        <v>1125</v>
      </c>
    </row>
    <row r="95" s="1" customFormat="1">
      <c r="B95" s="40"/>
      <c r="C95" s="41"/>
      <c r="D95" s="230" t="s">
        <v>349</v>
      </c>
      <c r="E95" s="41"/>
      <c r="F95" s="231" t="s">
        <v>1126</v>
      </c>
      <c r="G95" s="41"/>
      <c r="H95" s="41"/>
      <c r="I95" s="145"/>
      <c r="J95" s="41"/>
      <c r="K95" s="41"/>
      <c r="L95" s="45"/>
      <c r="M95" s="232"/>
      <c r="N95" s="81"/>
      <c r="O95" s="81"/>
      <c r="P95" s="81"/>
      <c r="Q95" s="81"/>
      <c r="R95" s="81"/>
      <c r="S95" s="81"/>
      <c r="T95" s="82"/>
      <c r="AT95" s="18" t="s">
        <v>349</v>
      </c>
      <c r="AU95" s="18" t="s">
        <v>87</v>
      </c>
    </row>
    <row r="96" s="11" customFormat="1" ht="22.8" customHeight="1">
      <c r="B96" s="202"/>
      <c r="C96" s="203"/>
      <c r="D96" s="204" t="s">
        <v>78</v>
      </c>
      <c r="E96" s="216" t="s">
        <v>1127</v>
      </c>
      <c r="F96" s="216" t="s">
        <v>1128</v>
      </c>
      <c r="G96" s="203"/>
      <c r="H96" s="203"/>
      <c r="I96" s="206"/>
      <c r="J96" s="217">
        <f>BK96</f>
        <v>37367.120000000003</v>
      </c>
      <c r="K96" s="203"/>
      <c r="L96" s="208"/>
      <c r="M96" s="209"/>
      <c r="N96" s="210"/>
      <c r="O96" s="210"/>
      <c r="P96" s="211">
        <f>SUM(P97:P98)</f>
        <v>0</v>
      </c>
      <c r="Q96" s="210"/>
      <c r="R96" s="211">
        <f>SUM(R97:R98)</f>
        <v>0</v>
      </c>
      <c r="S96" s="210"/>
      <c r="T96" s="212">
        <f>SUM(T97:T98)</f>
        <v>0</v>
      </c>
      <c r="AR96" s="213" t="s">
        <v>211</v>
      </c>
      <c r="AT96" s="214" t="s">
        <v>78</v>
      </c>
      <c r="AU96" s="214" t="s">
        <v>85</v>
      </c>
      <c r="AY96" s="213" t="s">
        <v>210</v>
      </c>
      <c r="BK96" s="215">
        <f>SUM(BK97:BK98)</f>
        <v>37367.120000000003</v>
      </c>
    </row>
    <row r="97" s="1" customFormat="1" ht="16.5" customHeight="1">
      <c r="B97" s="40"/>
      <c r="C97" s="218" t="s">
        <v>230</v>
      </c>
      <c r="D97" s="218" t="s">
        <v>213</v>
      </c>
      <c r="E97" s="219" t="s">
        <v>1129</v>
      </c>
      <c r="F97" s="220" t="s">
        <v>1128</v>
      </c>
      <c r="G97" s="221" t="s">
        <v>1120</v>
      </c>
      <c r="H97" s="222">
        <v>18683.560000000001</v>
      </c>
      <c r="I97" s="223">
        <v>2</v>
      </c>
      <c r="J97" s="224">
        <f>ROUND(I97*H97,2)</f>
        <v>37367.120000000003</v>
      </c>
      <c r="K97" s="220" t="s">
        <v>767</v>
      </c>
      <c r="L97" s="45"/>
      <c r="M97" s="225" t="s">
        <v>35</v>
      </c>
      <c r="N97" s="226" t="s">
        <v>52</v>
      </c>
      <c r="O97" s="81"/>
      <c r="P97" s="227">
        <f>O97*H97</f>
        <v>0</v>
      </c>
      <c r="Q97" s="227">
        <v>0</v>
      </c>
      <c r="R97" s="227">
        <f>Q97*H97</f>
        <v>0</v>
      </c>
      <c r="S97" s="227">
        <v>0</v>
      </c>
      <c r="T97" s="228">
        <f>S97*H97</f>
        <v>0</v>
      </c>
      <c r="AR97" s="18" t="s">
        <v>1106</v>
      </c>
      <c r="AT97" s="18" t="s">
        <v>213</v>
      </c>
      <c r="AU97" s="18" t="s">
        <v>87</v>
      </c>
      <c r="AY97" s="18" t="s">
        <v>210</v>
      </c>
      <c r="BE97" s="229">
        <f>IF(N97="základní",J97,0)</f>
        <v>0</v>
      </c>
      <c r="BF97" s="229">
        <f>IF(N97="snížená",J97,0)</f>
        <v>0</v>
      </c>
      <c r="BG97" s="229">
        <f>IF(N97="zákl. přenesená",J97,0)</f>
        <v>37367.120000000003</v>
      </c>
      <c r="BH97" s="229">
        <f>IF(N97="sníž. přenesená",J97,0)</f>
        <v>0</v>
      </c>
      <c r="BI97" s="229">
        <f>IF(N97="nulová",J97,0)</f>
        <v>0</v>
      </c>
      <c r="BJ97" s="18" t="s">
        <v>217</v>
      </c>
      <c r="BK97" s="229">
        <f>ROUND(I97*H97,2)</f>
        <v>37367.120000000003</v>
      </c>
      <c r="BL97" s="18" t="s">
        <v>1106</v>
      </c>
      <c r="BM97" s="18" t="s">
        <v>1130</v>
      </c>
    </row>
    <row r="98" s="1" customFormat="1">
      <c r="B98" s="40"/>
      <c r="C98" s="41"/>
      <c r="D98" s="230" t="s">
        <v>349</v>
      </c>
      <c r="E98" s="41"/>
      <c r="F98" s="231" t="s">
        <v>1131</v>
      </c>
      <c r="G98" s="41"/>
      <c r="H98" s="41"/>
      <c r="I98" s="145"/>
      <c r="J98" s="41"/>
      <c r="K98" s="41"/>
      <c r="L98" s="45"/>
      <c r="M98" s="232"/>
      <c r="N98" s="81"/>
      <c r="O98" s="81"/>
      <c r="P98" s="81"/>
      <c r="Q98" s="81"/>
      <c r="R98" s="81"/>
      <c r="S98" s="81"/>
      <c r="T98" s="82"/>
      <c r="AT98" s="18" t="s">
        <v>349</v>
      </c>
      <c r="AU98" s="18" t="s">
        <v>87</v>
      </c>
    </row>
    <row r="99" s="11" customFormat="1" ht="22.8" customHeight="1">
      <c r="B99" s="202"/>
      <c r="C99" s="203"/>
      <c r="D99" s="204" t="s">
        <v>78</v>
      </c>
      <c r="E99" s="216" t="s">
        <v>1132</v>
      </c>
      <c r="F99" s="216" t="s">
        <v>1133</v>
      </c>
      <c r="G99" s="203"/>
      <c r="H99" s="203"/>
      <c r="I99" s="206"/>
      <c r="J99" s="217">
        <f>BK99</f>
        <v>9904</v>
      </c>
      <c r="K99" s="203"/>
      <c r="L99" s="208"/>
      <c r="M99" s="209"/>
      <c r="N99" s="210"/>
      <c r="O99" s="210"/>
      <c r="P99" s="211">
        <f>SUM(P100:P103)</f>
        <v>0</v>
      </c>
      <c r="Q99" s="210"/>
      <c r="R99" s="211">
        <f>SUM(R100:R103)</f>
        <v>0</v>
      </c>
      <c r="S99" s="210"/>
      <c r="T99" s="212">
        <f>SUM(T100:T103)</f>
        <v>0</v>
      </c>
      <c r="AR99" s="213" t="s">
        <v>211</v>
      </c>
      <c r="AT99" s="214" t="s">
        <v>78</v>
      </c>
      <c r="AU99" s="214" t="s">
        <v>85</v>
      </c>
      <c r="AY99" s="213" t="s">
        <v>210</v>
      </c>
      <c r="BK99" s="215">
        <f>SUM(BK100:BK103)</f>
        <v>9904</v>
      </c>
    </row>
    <row r="100" s="1" customFormat="1" ht="16.5" customHeight="1">
      <c r="B100" s="40"/>
      <c r="C100" s="218" t="s">
        <v>217</v>
      </c>
      <c r="D100" s="218" t="s">
        <v>213</v>
      </c>
      <c r="E100" s="219" t="s">
        <v>1134</v>
      </c>
      <c r="F100" s="220" t="s">
        <v>1135</v>
      </c>
      <c r="G100" s="221" t="s">
        <v>1120</v>
      </c>
      <c r="H100" s="222">
        <v>1</v>
      </c>
      <c r="I100" s="223">
        <v>9904</v>
      </c>
      <c r="J100" s="224">
        <f>ROUND(I100*H100,2)</f>
        <v>9904</v>
      </c>
      <c r="K100" s="220" t="s">
        <v>767</v>
      </c>
      <c r="L100" s="45"/>
      <c r="M100" s="225" t="s">
        <v>35</v>
      </c>
      <c r="N100" s="226" t="s">
        <v>52</v>
      </c>
      <c r="O100" s="81"/>
      <c r="P100" s="227">
        <f>O100*H100</f>
        <v>0</v>
      </c>
      <c r="Q100" s="227">
        <v>0</v>
      </c>
      <c r="R100" s="227">
        <f>Q100*H100</f>
        <v>0</v>
      </c>
      <c r="S100" s="227">
        <v>0</v>
      </c>
      <c r="T100" s="228">
        <f>S100*H100</f>
        <v>0</v>
      </c>
      <c r="AR100" s="18" t="s">
        <v>1106</v>
      </c>
      <c r="AT100" s="18" t="s">
        <v>213</v>
      </c>
      <c r="AU100" s="18" t="s">
        <v>87</v>
      </c>
      <c r="AY100" s="18" t="s">
        <v>210</v>
      </c>
      <c r="BE100" s="229">
        <f>IF(N100="základní",J100,0)</f>
        <v>0</v>
      </c>
      <c r="BF100" s="229">
        <f>IF(N100="snížená",J100,0)</f>
        <v>0</v>
      </c>
      <c r="BG100" s="229">
        <f>IF(N100="zákl. přenesená",J100,0)</f>
        <v>9904</v>
      </c>
      <c r="BH100" s="229">
        <f>IF(N100="sníž. přenesená",J100,0)</f>
        <v>0</v>
      </c>
      <c r="BI100" s="229">
        <f>IF(N100="nulová",J100,0)</f>
        <v>0</v>
      </c>
      <c r="BJ100" s="18" t="s">
        <v>217</v>
      </c>
      <c r="BK100" s="229">
        <f>ROUND(I100*H100,2)</f>
        <v>9904</v>
      </c>
      <c r="BL100" s="18" t="s">
        <v>1106</v>
      </c>
      <c r="BM100" s="18" t="s">
        <v>1136</v>
      </c>
    </row>
    <row r="101" s="1" customFormat="1">
      <c r="B101" s="40"/>
      <c r="C101" s="41"/>
      <c r="D101" s="230" t="s">
        <v>349</v>
      </c>
      <c r="E101" s="41"/>
      <c r="F101" s="231" t="s">
        <v>1137</v>
      </c>
      <c r="G101" s="41"/>
      <c r="H101" s="41"/>
      <c r="I101" s="145"/>
      <c r="J101" s="41"/>
      <c r="K101" s="41"/>
      <c r="L101" s="45"/>
      <c r="M101" s="232"/>
      <c r="N101" s="81"/>
      <c r="O101" s="81"/>
      <c r="P101" s="81"/>
      <c r="Q101" s="81"/>
      <c r="R101" s="81"/>
      <c r="S101" s="81"/>
      <c r="T101" s="82"/>
      <c r="AT101" s="18" t="s">
        <v>349</v>
      </c>
      <c r="AU101" s="18" t="s">
        <v>87</v>
      </c>
    </row>
    <row r="102" s="14" customFormat="1">
      <c r="B102" s="255"/>
      <c r="C102" s="256"/>
      <c r="D102" s="230" t="s">
        <v>221</v>
      </c>
      <c r="E102" s="257" t="s">
        <v>35</v>
      </c>
      <c r="F102" s="258" t="s">
        <v>1138</v>
      </c>
      <c r="G102" s="256"/>
      <c r="H102" s="257" t="s">
        <v>35</v>
      </c>
      <c r="I102" s="259"/>
      <c r="J102" s="256"/>
      <c r="K102" s="256"/>
      <c r="L102" s="260"/>
      <c r="M102" s="261"/>
      <c r="N102" s="262"/>
      <c r="O102" s="262"/>
      <c r="P102" s="262"/>
      <c r="Q102" s="262"/>
      <c r="R102" s="262"/>
      <c r="S102" s="262"/>
      <c r="T102" s="263"/>
      <c r="AT102" s="264" t="s">
        <v>221</v>
      </c>
      <c r="AU102" s="264" t="s">
        <v>87</v>
      </c>
      <c r="AV102" s="14" t="s">
        <v>85</v>
      </c>
      <c r="AW102" s="14" t="s">
        <v>40</v>
      </c>
      <c r="AX102" s="14" t="s">
        <v>79</v>
      </c>
      <c r="AY102" s="264" t="s">
        <v>210</v>
      </c>
    </row>
    <row r="103" s="12" customFormat="1">
      <c r="B103" s="233"/>
      <c r="C103" s="234"/>
      <c r="D103" s="230" t="s">
        <v>221</v>
      </c>
      <c r="E103" s="235" t="s">
        <v>35</v>
      </c>
      <c r="F103" s="236" t="s">
        <v>85</v>
      </c>
      <c r="G103" s="234"/>
      <c r="H103" s="237">
        <v>1</v>
      </c>
      <c r="I103" s="238"/>
      <c r="J103" s="234"/>
      <c r="K103" s="234"/>
      <c r="L103" s="239"/>
      <c r="M103" s="290"/>
      <c r="N103" s="291"/>
      <c r="O103" s="291"/>
      <c r="P103" s="291"/>
      <c r="Q103" s="291"/>
      <c r="R103" s="291"/>
      <c r="S103" s="291"/>
      <c r="T103" s="292"/>
      <c r="AT103" s="243" t="s">
        <v>221</v>
      </c>
      <c r="AU103" s="243" t="s">
        <v>87</v>
      </c>
      <c r="AV103" s="12" t="s">
        <v>87</v>
      </c>
      <c r="AW103" s="12" t="s">
        <v>40</v>
      </c>
      <c r="AX103" s="12" t="s">
        <v>85</v>
      </c>
      <c r="AY103" s="243" t="s">
        <v>210</v>
      </c>
    </row>
    <row r="104" s="1" customFormat="1" ht="6.96" customHeight="1">
      <c r="B104" s="59"/>
      <c r="C104" s="60"/>
      <c r="D104" s="60"/>
      <c r="E104" s="60"/>
      <c r="F104" s="60"/>
      <c r="G104" s="60"/>
      <c r="H104" s="60"/>
      <c r="I104" s="169"/>
      <c r="J104" s="60"/>
      <c r="K104" s="60"/>
      <c r="L104" s="45"/>
    </row>
  </sheetData>
  <sheetProtection sheet="1" autoFilter="0" formatColumns="0" formatRows="0" objects="1" scenarios="1" password="CC35"/>
  <autoFilter ref="C88:K103"/>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AT2" s="18" t="s">
        <v>116</v>
      </c>
    </row>
    <row r="3" ht="6.96" customHeight="1">
      <c r="B3" s="139"/>
      <c r="C3" s="140"/>
      <c r="D3" s="140"/>
      <c r="E3" s="140"/>
      <c r="F3" s="140"/>
      <c r="G3" s="140"/>
      <c r="H3" s="140"/>
      <c r="I3" s="141"/>
      <c r="J3" s="140"/>
      <c r="K3" s="140"/>
      <c r="L3" s="21"/>
      <c r="AT3" s="18" t="s">
        <v>87</v>
      </c>
    </row>
    <row r="4" ht="24.96" customHeight="1">
      <c r="B4" s="21"/>
      <c r="D4" s="142" t="s">
        <v>124</v>
      </c>
      <c r="L4" s="21"/>
      <c r="M4" s="25" t="s">
        <v>10</v>
      </c>
      <c r="AT4" s="18" t="s">
        <v>40</v>
      </c>
    </row>
    <row r="5" ht="6.96" customHeight="1">
      <c r="B5" s="21"/>
      <c r="L5" s="21"/>
    </row>
    <row r="6" ht="12" customHeight="1">
      <c r="B6" s="21"/>
      <c r="D6" s="143" t="s">
        <v>16</v>
      </c>
      <c r="L6" s="21"/>
    </row>
    <row r="7" ht="16.5" customHeight="1">
      <c r="B7" s="21"/>
      <c r="E7" s="144" t="str">
        <f>'Rekapitulace stavby'!K6</f>
        <v>Oprava kolejí a výhybek v žst. Litvínov</v>
      </c>
      <c r="F7" s="143"/>
      <c r="G7" s="143"/>
      <c r="H7" s="143"/>
      <c r="L7" s="21"/>
    </row>
    <row r="8" ht="12" customHeight="1">
      <c r="B8" s="21"/>
      <c r="D8" s="143" t="s">
        <v>140</v>
      </c>
      <c r="L8" s="21"/>
    </row>
    <row r="9" s="1" customFormat="1" ht="16.5" customHeight="1">
      <c r="B9" s="45"/>
      <c r="E9" s="144" t="s">
        <v>1076</v>
      </c>
      <c r="F9" s="1"/>
      <c r="G9" s="1"/>
      <c r="H9" s="1"/>
      <c r="I9" s="145"/>
      <c r="L9" s="45"/>
    </row>
    <row r="10" s="1" customFormat="1" ht="12" customHeight="1">
      <c r="B10" s="45"/>
      <c r="D10" s="143" t="s">
        <v>149</v>
      </c>
      <c r="I10" s="145"/>
      <c r="L10" s="45"/>
    </row>
    <row r="11" s="1" customFormat="1" ht="36.96" customHeight="1">
      <c r="B11" s="45"/>
      <c r="E11" s="146" t="s">
        <v>1139</v>
      </c>
      <c r="F11" s="1"/>
      <c r="G11" s="1"/>
      <c r="H11" s="1"/>
      <c r="I11" s="145"/>
      <c r="L11" s="45"/>
    </row>
    <row r="12" s="1" customFormat="1">
      <c r="B12" s="45"/>
      <c r="I12" s="145"/>
      <c r="L12" s="45"/>
    </row>
    <row r="13" s="1" customFormat="1" ht="12" customHeight="1">
      <c r="B13" s="45"/>
      <c r="D13" s="143" t="s">
        <v>18</v>
      </c>
      <c r="F13" s="18" t="s">
        <v>35</v>
      </c>
      <c r="I13" s="147" t="s">
        <v>20</v>
      </c>
      <c r="J13" s="18" t="s">
        <v>35</v>
      </c>
      <c r="L13" s="45"/>
    </row>
    <row r="14" s="1" customFormat="1" ht="12" customHeight="1">
      <c r="B14" s="45"/>
      <c r="D14" s="143" t="s">
        <v>22</v>
      </c>
      <c r="F14" s="18" t="s">
        <v>23</v>
      </c>
      <c r="I14" s="147" t="s">
        <v>24</v>
      </c>
      <c r="J14" s="148" t="str">
        <f>'Rekapitulace stavby'!AN8</f>
        <v>10. 5. 2019</v>
      </c>
      <c r="L14" s="45"/>
    </row>
    <row r="15" s="1" customFormat="1" ht="10.8" customHeight="1">
      <c r="B15" s="45"/>
      <c r="I15" s="145"/>
      <c r="L15" s="45"/>
    </row>
    <row r="16" s="1" customFormat="1" ht="12" customHeight="1">
      <c r="B16" s="45"/>
      <c r="D16" s="143" t="s">
        <v>30</v>
      </c>
      <c r="I16" s="147" t="s">
        <v>31</v>
      </c>
      <c r="J16" s="18" t="s">
        <v>32</v>
      </c>
      <c r="L16" s="45"/>
    </row>
    <row r="17" s="1" customFormat="1" ht="18" customHeight="1">
      <c r="B17" s="45"/>
      <c r="E17" s="18" t="s">
        <v>33</v>
      </c>
      <c r="I17" s="147" t="s">
        <v>34</v>
      </c>
      <c r="J17" s="18" t="s">
        <v>35</v>
      </c>
      <c r="L17" s="45"/>
    </row>
    <row r="18" s="1" customFormat="1" ht="6.96" customHeight="1">
      <c r="B18" s="45"/>
      <c r="I18" s="145"/>
      <c r="L18" s="45"/>
    </row>
    <row r="19" s="1" customFormat="1" ht="12" customHeight="1">
      <c r="B19" s="45"/>
      <c r="D19" s="143" t="s">
        <v>36</v>
      </c>
      <c r="I19" s="147" t="s">
        <v>31</v>
      </c>
      <c r="J19" s="34" t="str">
        <f>'Rekapitulace stavby'!AN13</f>
        <v>Vyplň údaj</v>
      </c>
      <c r="L19" s="45"/>
    </row>
    <row r="20" s="1" customFormat="1" ht="18" customHeight="1">
      <c r="B20" s="45"/>
      <c r="E20" s="34" t="str">
        <f>'Rekapitulace stavby'!E14</f>
        <v>Vyplň údaj</v>
      </c>
      <c r="F20" s="18"/>
      <c r="G20" s="18"/>
      <c r="H20" s="18"/>
      <c r="I20" s="147" t="s">
        <v>34</v>
      </c>
      <c r="J20" s="34" t="str">
        <f>'Rekapitulace stavby'!AN14</f>
        <v>Vyplň údaj</v>
      </c>
      <c r="L20" s="45"/>
    </row>
    <row r="21" s="1" customFormat="1" ht="6.96" customHeight="1">
      <c r="B21" s="45"/>
      <c r="I21" s="145"/>
      <c r="L21" s="45"/>
    </row>
    <row r="22" s="1" customFormat="1" ht="12" customHeight="1">
      <c r="B22" s="45"/>
      <c r="D22" s="143" t="s">
        <v>38</v>
      </c>
      <c r="I22" s="147" t="s">
        <v>31</v>
      </c>
      <c r="J22" s="18" t="str">
        <f>IF('Rekapitulace stavby'!AN16="","",'Rekapitulace stavby'!AN16)</f>
        <v/>
      </c>
      <c r="L22" s="45"/>
    </row>
    <row r="23" s="1" customFormat="1" ht="18" customHeight="1">
      <c r="B23" s="45"/>
      <c r="E23" s="18" t="str">
        <f>IF('Rekapitulace stavby'!E17="","",'Rekapitulace stavby'!E17)</f>
        <v xml:space="preserve"> </v>
      </c>
      <c r="I23" s="147" t="s">
        <v>34</v>
      </c>
      <c r="J23" s="18" t="str">
        <f>IF('Rekapitulace stavby'!AN17="","",'Rekapitulace stavby'!AN17)</f>
        <v/>
      </c>
      <c r="L23" s="45"/>
    </row>
    <row r="24" s="1" customFormat="1" ht="6.96" customHeight="1">
      <c r="B24" s="45"/>
      <c r="I24" s="145"/>
      <c r="L24" s="45"/>
    </row>
    <row r="25" s="1" customFormat="1" ht="12" customHeight="1">
      <c r="B25" s="45"/>
      <c r="D25" s="143" t="s">
        <v>41</v>
      </c>
      <c r="I25" s="147" t="s">
        <v>31</v>
      </c>
      <c r="J25" s="18" t="s">
        <v>35</v>
      </c>
      <c r="L25" s="45"/>
    </row>
    <row r="26" s="1" customFormat="1" ht="18" customHeight="1">
      <c r="B26" s="45"/>
      <c r="E26" s="18" t="s">
        <v>42</v>
      </c>
      <c r="I26" s="147" t="s">
        <v>34</v>
      </c>
      <c r="J26" s="18" t="s">
        <v>35</v>
      </c>
      <c r="L26" s="45"/>
    </row>
    <row r="27" s="1" customFormat="1" ht="6.96" customHeight="1">
      <c r="B27" s="45"/>
      <c r="I27" s="145"/>
      <c r="L27" s="45"/>
    </row>
    <row r="28" s="1" customFormat="1" ht="12" customHeight="1">
      <c r="B28" s="45"/>
      <c r="D28" s="143" t="s">
        <v>43</v>
      </c>
      <c r="I28" s="145"/>
      <c r="L28" s="45"/>
    </row>
    <row r="29" s="7" customFormat="1" ht="45" customHeight="1">
      <c r="B29" s="149"/>
      <c r="E29" s="150" t="s">
        <v>44</v>
      </c>
      <c r="F29" s="150"/>
      <c r="G29" s="150"/>
      <c r="H29" s="150"/>
      <c r="I29" s="151"/>
      <c r="L29" s="149"/>
    </row>
    <row r="30" s="1" customFormat="1" ht="6.96" customHeight="1">
      <c r="B30" s="45"/>
      <c r="I30" s="145"/>
      <c r="L30" s="45"/>
    </row>
    <row r="31" s="1" customFormat="1" ht="6.96" customHeight="1">
      <c r="B31" s="45"/>
      <c r="D31" s="73"/>
      <c r="E31" s="73"/>
      <c r="F31" s="73"/>
      <c r="G31" s="73"/>
      <c r="H31" s="73"/>
      <c r="I31" s="152"/>
      <c r="J31" s="73"/>
      <c r="K31" s="73"/>
      <c r="L31" s="45"/>
    </row>
    <row r="32" s="1" customFormat="1" ht="25.44" customHeight="1">
      <c r="B32" s="45"/>
      <c r="D32" s="153" t="s">
        <v>45</v>
      </c>
      <c r="I32" s="145"/>
      <c r="J32" s="154">
        <f>ROUND(J89, 2)</f>
        <v>27184.119999999999</v>
      </c>
      <c r="L32" s="45"/>
    </row>
    <row r="33" s="1" customFormat="1" ht="6.96" customHeight="1">
      <c r="B33" s="45"/>
      <c r="D33" s="73"/>
      <c r="E33" s="73"/>
      <c r="F33" s="73"/>
      <c r="G33" s="73"/>
      <c r="H33" s="73"/>
      <c r="I33" s="152"/>
      <c r="J33" s="73"/>
      <c r="K33" s="73"/>
      <c r="L33" s="45"/>
    </row>
    <row r="34" s="1" customFormat="1" ht="14.4" customHeight="1">
      <c r="B34" s="45"/>
      <c r="F34" s="155" t="s">
        <v>47</v>
      </c>
      <c r="I34" s="156" t="s">
        <v>46</v>
      </c>
      <c r="J34" s="155" t="s">
        <v>48</v>
      </c>
      <c r="L34" s="45"/>
    </row>
    <row r="35" hidden="1" s="1" customFormat="1" ht="14.4" customHeight="1">
      <c r="B35" s="45"/>
      <c r="D35" s="143" t="s">
        <v>49</v>
      </c>
      <c r="E35" s="143" t="s">
        <v>50</v>
      </c>
      <c r="F35" s="157">
        <f>ROUND((SUM(BE89:BE103)),  2)</f>
        <v>0</v>
      </c>
      <c r="I35" s="158">
        <v>0.20999999999999999</v>
      </c>
      <c r="J35" s="157">
        <f>ROUND(((SUM(BE89:BE103))*I35),  2)</f>
        <v>0</v>
      </c>
      <c r="L35" s="45"/>
    </row>
    <row r="36" hidden="1" s="1" customFormat="1" ht="14.4" customHeight="1">
      <c r="B36" s="45"/>
      <c r="E36" s="143" t="s">
        <v>51</v>
      </c>
      <c r="F36" s="157">
        <f>ROUND((SUM(BF89:BF103)),  2)</f>
        <v>0</v>
      </c>
      <c r="I36" s="158">
        <v>0.14999999999999999</v>
      </c>
      <c r="J36" s="157">
        <f>ROUND(((SUM(BF89:BF103))*I36),  2)</f>
        <v>0</v>
      </c>
      <c r="L36" s="45"/>
    </row>
    <row r="37" s="1" customFormat="1" ht="14.4" customHeight="1">
      <c r="B37" s="45"/>
      <c r="D37" s="143" t="s">
        <v>49</v>
      </c>
      <c r="E37" s="143" t="s">
        <v>52</v>
      </c>
      <c r="F37" s="157">
        <f>ROUND((SUM(BG89:BG103)),  2)</f>
        <v>27184.119999999999</v>
      </c>
      <c r="I37" s="158">
        <v>0.20999999999999999</v>
      </c>
      <c r="J37" s="157">
        <f>0</f>
        <v>0</v>
      </c>
      <c r="L37" s="45"/>
    </row>
    <row r="38" s="1" customFormat="1" ht="14.4" customHeight="1">
      <c r="B38" s="45"/>
      <c r="E38" s="143" t="s">
        <v>53</v>
      </c>
      <c r="F38" s="157">
        <f>ROUND((SUM(BH89:BH103)),  2)</f>
        <v>0</v>
      </c>
      <c r="I38" s="158">
        <v>0.14999999999999999</v>
      </c>
      <c r="J38" s="157">
        <f>0</f>
        <v>0</v>
      </c>
      <c r="L38" s="45"/>
    </row>
    <row r="39" hidden="1" s="1" customFormat="1" ht="14.4" customHeight="1">
      <c r="B39" s="45"/>
      <c r="E39" s="143" t="s">
        <v>54</v>
      </c>
      <c r="F39" s="157">
        <f>ROUND((SUM(BI89:BI103)),  2)</f>
        <v>0</v>
      </c>
      <c r="I39" s="158">
        <v>0</v>
      </c>
      <c r="J39" s="157">
        <f>0</f>
        <v>0</v>
      </c>
      <c r="L39" s="45"/>
    </row>
    <row r="40" s="1" customFormat="1" ht="6.96" customHeight="1">
      <c r="B40" s="45"/>
      <c r="I40" s="145"/>
      <c r="L40" s="45"/>
    </row>
    <row r="41" s="1" customFormat="1" ht="25.44" customHeight="1">
      <c r="B41" s="45"/>
      <c r="C41" s="159"/>
      <c r="D41" s="160" t="s">
        <v>55</v>
      </c>
      <c r="E41" s="161"/>
      <c r="F41" s="161"/>
      <c r="G41" s="162" t="s">
        <v>56</v>
      </c>
      <c r="H41" s="163" t="s">
        <v>57</v>
      </c>
      <c r="I41" s="164"/>
      <c r="J41" s="165">
        <f>SUM(J32:J39)</f>
        <v>27184.119999999999</v>
      </c>
      <c r="K41" s="166"/>
      <c r="L41" s="45"/>
    </row>
    <row r="42" s="1" customFormat="1" ht="14.4" customHeight="1">
      <c r="B42" s="167"/>
      <c r="C42" s="168"/>
      <c r="D42" s="168"/>
      <c r="E42" s="168"/>
      <c r="F42" s="168"/>
      <c r="G42" s="168"/>
      <c r="H42" s="168"/>
      <c r="I42" s="169"/>
      <c r="J42" s="168"/>
      <c r="K42" s="168"/>
      <c r="L42" s="45"/>
    </row>
    <row r="46" s="1" customFormat="1" ht="6.96" customHeight="1">
      <c r="B46" s="170"/>
      <c r="C46" s="171"/>
      <c r="D46" s="171"/>
      <c r="E46" s="171"/>
      <c r="F46" s="171"/>
      <c r="G46" s="171"/>
      <c r="H46" s="171"/>
      <c r="I46" s="172"/>
      <c r="J46" s="171"/>
      <c r="K46" s="171"/>
      <c r="L46" s="45"/>
    </row>
    <row r="47" s="1" customFormat="1" ht="24.96" customHeight="1">
      <c r="B47" s="40"/>
      <c r="C47" s="24" t="s">
        <v>188</v>
      </c>
      <c r="D47" s="41"/>
      <c r="E47" s="41"/>
      <c r="F47" s="41"/>
      <c r="G47" s="41"/>
      <c r="H47" s="41"/>
      <c r="I47" s="145"/>
      <c r="J47" s="41"/>
      <c r="K47" s="41"/>
      <c r="L47" s="45"/>
    </row>
    <row r="48" s="1" customFormat="1" ht="6.96" customHeight="1">
      <c r="B48" s="40"/>
      <c r="C48" s="41"/>
      <c r="D48" s="41"/>
      <c r="E48" s="41"/>
      <c r="F48" s="41"/>
      <c r="G48" s="41"/>
      <c r="H48" s="41"/>
      <c r="I48" s="145"/>
      <c r="J48" s="41"/>
      <c r="K48" s="41"/>
      <c r="L48" s="45"/>
    </row>
    <row r="49" s="1" customFormat="1" ht="12" customHeight="1">
      <c r="B49" s="40"/>
      <c r="C49" s="33" t="s">
        <v>16</v>
      </c>
      <c r="D49" s="41"/>
      <c r="E49" s="41"/>
      <c r="F49" s="41"/>
      <c r="G49" s="41"/>
      <c r="H49" s="41"/>
      <c r="I49" s="145"/>
      <c r="J49" s="41"/>
      <c r="K49" s="41"/>
      <c r="L49" s="45"/>
    </row>
    <row r="50" s="1" customFormat="1" ht="16.5" customHeight="1">
      <c r="B50" s="40"/>
      <c r="C50" s="41"/>
      <c r="D50" s="41"/>
      <c r="E50" s="173" t="str">
        <f>E7</f>
        <v>Oprava kolejí a výhybek v žst. Litvínov</v>
      </c>
      <c r="F50" s="33"/>
      <c r="G50" s="33"/>
      <c r="H50" s="33"/>
      <c r="I50" s="145"/>
      <c r="J50" s="41"/>
      <c r="K50" s="41"/>
      <c r="L50" s="45"/>
    </row>
    <row r="51" ht="12" customHeight="1">
      <c r="B51" s="22"/>
      <c r="C51" s="33" t="s">
        <v>140</v>
      </c>
      <c r="D51" s="23"/>
      <c r="E51" s="23"/>
      <c r="F51" s="23"/>
      <c r="G51" s="23"/>
      <c r="H51" s="23"/>
      <c r="I51" s="137"/>
      <c r="J51" s="23"/>
      <c r="K51" s="23"/>
      <c r="L51" s="21"/>
    </row>
    <row r="52" s="1" customFormat="1" ht="16.5" customHeight="1">
      <c r="B52" s="40"/>
      <c r="C52" s="41"/>
      <c r="D52" s="41"/>
      <c r="E52" s="173" t="s">
        <v>1076</v>
      </c>
      <c r="F52" s="41"/>
      <c r="G52" s="41"/>
      <c r="H52" s="41"/>
      <c r="I52" s="145"/>
      <c r="J52" s="41"/>
      <c r="K52" s="41"/>
      <c r="L52" s="45"/>
    </row>
    <row r="53" s="1" customFormat="1" ht="12" customHeight="1">
      <c r="B53" s="40"/>
      <c r="C53" s="33" t="s">
        <v>149</v>
      </c>
      <c r="D53" s="41"/>
      <c r="E53" s="41"/>
      <c r="F53" s="41"/>
      <c r="G53" s="41"/>
      <c r="H53" s="41"/>
      <c r="I53" s="145"/>
      <c r="J53" s="41"/>
      <c r="K53" s="41"/>
      <c r="L53" s="45"/>
    </row>
    <row r="54" s="1" customFormat="1" ht="16.5" customHeight="1">
      <c r="B54" s="40"/>
      <c r="C54" s="41"/>
      <c r="D54" s="41"/>
      <c r="E54" s="66" t="str">
        <f>E11</f>
        <v>Č33 - VRN - km 55,652</v>
      </c>
      <c r="F54" s="41"/>
      <c r="G54" s="41"/>
      <c r="H54" s="41"/>
      <c r="I54" s="145"/>
      <c r="J54" s="41"/>
      <c r="K54" s="41"/>
      <c r="L54" s="45"/>
    </row>
    <row r="55" s="1" customFormat="1" ht="6.96" customHeight="1">
      <c r="B55" s="40"/>
      <c r="C55" s="41"/>
      <c r="D55" s="41"/>
      <c r="E55" s="41"/>
      <c r="F55" s="41"/>
      <c r="G55" s="41"/>
      <c r="H55" s="41"/>
      <c r="I55" s="145"/>
      <c r="J55" s="41"/>
      <c r="K55" s="41"/>
      <c r="L55" s="45"/>
    </row>
    <row r="56" s="1" customFormat="1" ht="12" customHeight="1">
      <c r="B56" s="40"/>
      <c r="C56" s="33" t="s">
        <v>22</v>
      </c>
      <c r="D56" s="41"/>
      <c r="E56" s="41"/>
      <c r="F56" s="28" t="str">
        <f>F14</f>
        <v>žst. Litvínov</v>
      </c>
      <c r="G56" s="41"/>
      <c r="H56" s="41"/>
      <c r="I56" s="147" t="s">
        <v>24</v>
      </c>
      <c r="J56" s="69" t="str">
        <f>IF(J14="","",J14)</f>
        <v>10. 5. 2019</v>
      </c>
      <c r="K56" s="41"/>
      <c r="L56" s="45"/>
    </row>
    <row r="57" s="1" customFormat="1" ht="6.96" customHeight="1">
      <c r="B57" s="40"/>
      <c r="C57" s="41"/>
      <c r="D57" s="41"/>
      <c r="E57" s="41"/>
      <c r="F57" s="41"/>
      <c r="G57" s="41"/>
      <c r="H57" s="41"/>
      <c r="I57" s="145"/>
      <c r="J57" s="41"/>
      <c r="K57" s="41"/>
      <c r="L57" s="45"/>
    </row>
    <row r="58" s="1" customFormat="1" ht="13.65" customHeight="1">
      <c r="B58" s="40"/>
      <c r="C58" s="33" t="s">
        <v>30</v>
      </c>
      <c r="D58" s="41"/>
      <c r="E58" s="41"/>
      <c r="F58" s="28" t="str">
        <f>E17</f>
        <v>SŽDC s.o., OŘ UNL, ST Most</v>
      </c>
      <c r="G58" s="41"/>
      <c r="H58" s="41"/>
      <c r="I58" s="147" t="s">
        <v>38</v>
      </c>
      <c r="J58" s="38" t="str">
        <f>E23</f>
        <v xml:space="preserve"> </v>
      </c>
      <c r="K58" s="41"/>
      <c r="L58" s="45"/>
    </row>
    <row r="59" s="1" customFormat="1" ht="38.55" customHeight="1">
      <c r="B59" s="40"/>
      <c r="C59" s="33" t="s">
        <v>36</v>
      </c>
      <c r="D59" s="41"/>
      <c r="E59" s="41"/>
      <c r="F59" s="28" t="str">
        <f>IF(E20="","",E20)</f>
        <v>Vyplň údaj</v>
      </c>
      <c r="G59" s="41"/>
      <c r="H59" s="41"/>
      <c r="I59" s="147" t="s">
        <v>41</v>
      </c>
      <c r="J59" s="38" t="str">
        <f>E26</f>
        <v>Ing. Horák Jiří, horak@szdc.cz, +420 602155923</v>
      </c>
      <c r="K59" s="41"/>
      <c r="L59" s="45"/>
    </row>
    <row r="60" s="1" customFormat="1" ht="10.32" customHeight="1">
      <c r="B60" s="40"/>
      <c r="C60" s="41"/>
      <c r="D60" s="41"/>
      <c r="E60" s="41"/>
      <c r="F60" s="41"/>
      <c r="G60" s="41"/>
      <c r="H60" s="41"/>
      <c r="I60" s="145"/>
      <c r="J60" s="41"/>
      <c r="K60" s="41"/>
      <c r="L60" s="45"/>
    </row>
    <row r="61" s="1" customFormat="1" ht="29.28" customHeight="1">
      <c r="B61" s="40"/>
      <c r="C61" s="174" t="s">
        <v>189</v>
      </c>
      <c r="D61" s="175"/>
      <c r="E61" s="175"/>
      <c r="F61" s="175"/>
      <c r="G61" s="175"/>
      <c r="H61" s="175"/>
      <c r="I61" s="176"/>
      <c r="J61" s="177" t="s">
        <v>190</v>
      </c>
      <c r="K61" s="175"/>
      <c r="L61" s="45"/>
    </row>
    <row r="62" s="1" customFormat="1" ht="10.32" customHeight="1">
      <c r="B62" s="40"/>
      <c r="C62" s="41"/>
      <c r="D62" s="41"/>
      <c r="E62" s="41"/>
      <c r="F62" s="41"/>
      <c r="G62" s="41"/>
      <c r="H62" s="41"/>
      <c r="I62" s="145"/>
      <c r="J62" s="41"/>
      <c r="K62" s="41"/>
      <c r="L62" s="45"/>
    </row>
    <row r="63" s="1" customFormat="1" ht="22.8" customHeight="1">
      <c r="B63" s="40"/>
      <c r="C63" s="178" t="s">
        <v>77</v>
      </c>
      <c r="D63" s="41"/>
      <c r="E63" s="41"/>
      <c r="F63" s="41"/>
      <c r="G63" s="41"/>
      <c r="H63" s="41"/>
      <c r="I63" s="145"/>
      <c r="J63" s="99">
        <f>J89</f>
        <v>27184.119999999999</v>
      </c>
      <c r="K63" s="41"/>
      <c r="L63" s="45"/>
      <c r="AU63" s="18" t="s">
        <v>191</v>
      </c>
    </row>
    <row r="64" s="8" customFormat="1" ht="24.96" customHeight="1">
      <c r="B64" s="179"/>
      <c r="C64" s="180"/>
      <c r="D64" s="181" t="s">
        <v>701</v>
      </c>
      <c r="E64" s="182"/>
      <c r="F64" s="182"/>
      <c r="G64" s="182"/>
      <c r="H64" s="182"/>
      <c r="I64" s="183"/>
      <c r="J64" s="184">
        <f>J90</f>
        <v>27184.119999999999</v>
      </c>
      <c r="K64" s="180"/>
      <c r="L64" s="185"/>
    </row>
    <row r="65" s="9" customFormat="1" ht="19.92" customHeight="1">
      <c r="B65" s="186"/>
      <c r="C65" s="123"/>
      <c r="D65" s="187" t="s">
        <v>1113</v>
      </c>
      <c r="E65" s="188"/>
      <c r="F65" s="188"/>
      <c r="G65" s="188"/>
      <c r="H65" s="188"/>
      <c r="I65" s="189"/>
      <c r="J65" s="190">
        <f>J91</f>
        <v>8640.0599999999995</v>
      </c>
      <c r="K65" s="123"/>
      <c r="L65" s="191"/>
    </row>
    <row r="66" s="9" customFormat="1" ht="19.92" customHeight="1">
      <c r="B66" s="186"/>
      <c r="C66" s="123"/>
      <c r="D66" s="187" t="s">
        <v>1114</v>
      </c>
      <c r="E66" s="188"/>
      <c r="F66" s="188"/>
      <c r="G66" s="188"/>
      <c r="H66" s="188"/>
      <c r="I66" s="189"/>
      <c r="J66" s="190">
        <f>J96</f>
        <v>8640.0599999999995</v>
      </c>
      <c r="K66" s="123"/>
      <c r="L66" s="191"/>
    </row>
    <row r="67" s="9" customFormat="1" ht="19.92" customHeight="1">
      <c r="B67" s="186"/>
      <c r="C67" s="123"/>
      <c r="D67" s="187" t="s">
        <v>1115</v>
      </c>
      <c r="E67" s="188"/>
      <c r="F67" s="188"/>
      <c r="G67" s="188"/>
      <c r="H67" s="188"/>
      <c r="I67" s="189"/>
      <c r="J67" s="190">
        <f>J99</f>
        <v>9904</v>
      </c>
      <c r="K67" s="123"/>
      <c r="L67" s="191"/>
    </row>
    <row r="68" s="1" customFormat="1" ht="21.84" customHeight="1">
      <c r="B68" s="40"/>
      <c r="C68" s="41"/>
      <c r="D68" s="41"/>
      <c r="E68" s="41"/>
      <c r="F68" s="41"/>
      <c r="G68" s="41"/>
      <c r="H68" s="41"/>
      <c r="I68" s="145"/>
      <c r="J68" s="41"/>
      <c r="K68" s="41"/>
      <c r="L68" s="45"/>
    </row>
    <row r="69" s="1" customFormat="1" ht="6.96" customHeight="1">
      <c r="B69" s="59"/>
      <c r="C69" s="60"/>
      <c r="D69" s="60"/>
      <c r="E69" s="60"/>
      <c r="F69" s="60"/>
      <c r="G69" s="60"/>
      <c r="H69" s="60"/>
      <c r="I69" s="169"/>
      <c r="J69" s="60"/>
      <c r="K69" s="60"/>
      <c r="L69" s="45"/>
    </row>
    <row r="73" s="1" customFormat="1" ht="6.96" customHeight="1">
      <c r="B73" s="61"/>
      <c r="C73" s="62"/>
      <c r="D73" s="62"/>
      <c r="E73" s="62"/>
      <c r="F73" s="62"/>
      <c r="G73" s="62"/>
      <c r="H73" s="62"/>
      <c r="I73" s="172"/>
      <c r="J73" s="62"/>
      <c r="K73" s="62"/>
      <c r="L73" s="45"/>
    </row>
    <row r="74" s="1" customFormat="1" ht="24.96" customHeight="1">
      <c r="B74" s="40"/>
      <c r="C74" s="24" t="s">
        <v>195</v>
      </c>
      <c r="D74" s="41"/>
      <c r="E74" s="41"/>
      <c r="F74" s="41"/>
      <c r="G74" s="41"/>
      <c r="H74" s="41"/>
      <c r="I74" s="145"/>
      <c r="J74" s="41"/>
      <c r="K74" s="41"/>
      <c r="L74" s="45"/>
    </row>
    <row r="75" s="1" customFormat="1" ht="6.96" customHeight="1">
      <c r="B75" s="40"/>
      <c r="C75" s="41"/>
      <c r="D75" s="41"/>
      <c r="E75" s="41"/>
      <c r="F75" s="41"/>
      <c r="G75" s="41"/>
      <c r="H75" s="41"/>
      <c r="I75" s="145"/>
      <c r="J75" s="41"/>
      <c r="K75" s="41"/>
      <c r="L75" s="45"/>
    </row>
    <row r="76" s="1" customFormat="1" ht="12" customHeight="1">
      <c r="B76" s="40"/>
      <c r="C76" s="33" t="s">
        <v>16</v>
      </c>
      <c r="D76" s="41"/>
      <c r="E76" s="41"/>
      <c r="F76" s="41"/>
      <c r="G76" s="41"/>
      <c r="H76" s="41"/>
      <c r="I76" s="145"/>
      <c r="J76" s="41"/>
      <c r="K76" s="41"/>
      <c r="L76" s="45"/>
    </row>
    <row r="77" s="1" customFormat="1" ht="16.5" customHeight="1">
      <c r="B77" s="40"/>
      <c r="C77" s="41"/>
      <c r="D77" s="41"/>
      <c r="E77" s="173" t="str">
        <f>E7</f>
        <v>Oprava kolejí a výhybek v žst. Litvínov</v>
      </c>
      <c r="F77" s="33"/>
      <c r="G77" s="33"/>
      <c r="H77" s="33"/>
      <c r="I77" s="145"/>
      <c r="J77" s="41"/>
      <c r="K77" s="41"/>
      <c r="L77" s="45"/>
    </row>
    <row r="78" ht="12" customHeight="1">
      <c r="B78" s="22"/>
      <c r="C78" s="33" t="s">
        <v>140</v>
      </c>
      <c r="D78" s="23"/>
      <c r="E78" s="23"/>
      <c r="F78" s="23"/>
      <c r="G78" s="23"/>
      <c r="H78" s="23"/>
      <c r="I78" s="137"/>
      <c r="J78" s="23"/>
      <c r="K78" s="23"/>
      <c r="L78" s="21"/>
    </row>
    <row r="79" s="1" customFormat="1" ht="16.5" customHeight="1">
      <c r="B79" s="40"/>
      <c r="C79" s="41"/>
      <c r="D79" s="41"/>
      <c r="E79" s="173" t="s">
        <v>1076</v>
      </c>
      <c r="F79" s="41"/>
      <c r="G79" s="41"/>
      <c r="H79" s="41"/>
      <c r="I79" s="145"/>
      <c r="J79" s="41"/>
      <c r="K79" s="41"/>
      <c r="L79" s="45"/>
    </row>
    <row r="80" s="1" customFormat="1" ht="12" customHeight="1">
      <c r="B80" s="40"/>
      <c r="C80" s="33" t="s">
        <v>149</v>
      </c>
      <c r="D80" s="41"/>
      <c r="E80" s="41"/>
      <c r="F80" s="41"/>
      <c r="G80" s="41"/>
      <c r="H80" s="41"/>
      <c r="I80" s="145"/>
      <c r="J80" s="41"/>
      <c r="K80" s="41"/>
      <c r="L80" s="45"/>
    </row>
    <row r="81" s="1" customFormat="1" ht="16.5" customHeight="1">
      <c r="B81" s="40"/>
      <c r="C81" s="41"/>
      <c r="D81" s="41"/>
      <c r="E81" s="66" t="str">
        <f>E11</f>
        <v>Č33 - VRN - km 55,652</v>
      </c>
      <c r="F81" s="41"/>
      <c r="G81" s="41"/>
      <c r="H81" s="41"/>
      <c r="I81" s="145"/>
      <c r="J81" s="41"/>
      <c r="K81" s="41"/>
      <c r="L81" s="45"/>
    </row>
    <row r="82" s="1" customFormat="1" ht="6.96" customHeight="1">
      <c r="B82" s="40"/>
      <c r="C82" s="41"/>
      <c r="D82" s="41"/>
      <c r="E82" s="41"/>
      <c r="F82" s="41"/>
      <c r="G82" s="41"/>
      <c r="H82" s="41"/>
      <c r="I82" s="145"/>
      <c r="J82" s="41"/>
      <c r="K82" s="41"/>
      <c r="L82" s="45"/>
    </row>
    <row r="83" s="1" customFormat="1" ht="12" customHeight="1">
      <c r="B83" s="40"/>
      <c r="C83" s="33" t="s">
        <v>22</v>
      </c>
      <c r="D83" s="41"/>
      <c r="E83" s="41"/>
      <c r="F83" s="28" t="str">
        <f>F14</f>
        <v>žst. Litvínov</v>
      </c>
      <c r="G83" s="41"/>
      <c r="H83" s="41"/>
      <c r="I83" s="147" t="s">
        <v>24</v>
      </c>
      <c r="J83" s="69" t="str">
        <f>IF(J14="","",J14)</f>
        <v>10. 5. 2019</v>
      </c>
      <c r="K83" s="41"/>
      <c r="L83" s="45"/>
    </row>
    <row r="84" s="1" customFormat="1" ht="6.96" customHeight="1">
      <c r="B84" s="40"/>
      <c r="C84" s="41"/>
      <c r="D84" s="41"/>
      <c r="E84" s="41"/>
      <c r="F84" s="41"/>
      <c r="G84" s="41"/>
      <c r="H84" s="41"/>
      <c r="I84" s="145"/>
      <c r="J84" s="41"/>
      <c r="K84" s="41"/>
      <c r="L84" s="45"/>
    </row>
    <row r="85" s="1" customFormat="1" ht="13.65" customHeight="1">
      <c r="B85" s="40"/>
      <c r="C85" s="33" t="s">
        <v>30</v>
      </c>
      <c r="D85" s="41"/>
      <c r="E85" s="41"/>
      <c r="F85" s="28" t="str">
        <f>E17</f>
        <v>SŽDC s.o., OŘ UNL, ST Most</v>
      </c>
      <c r="G85" s="41"/>
      <c r="H85" s="41"/>
      <c r="I85" s="147" t="s">
        <v>38</v>
      </c>
      <c r="J85" s="38" t="str">
        <f>E23</f>
        <v xml:space="preserve"> </v>
      </c>
      <c r="K85" s="41"/>
      <c r="L85" s="45"/>
    </row>
    <row r="86" s="1" customFormat="1" ht="38.55" customHeight="1">
      <c r="B86" s="40"/>
      <c r="C86" s="33" t="s">
        <v>36</v>
      </c>
      <c r="D86" s="41"/>
      <c r="E86" s="41"/>
      <c r="F86" s="28" t="str">
        <f>IF(E20="","",E20)</f>
        <v>Vyplň údaj</v>
      </c>
      <c r="G86" s="41"/>
      <c r="H86" s="41"/>
      <c r="I86" s="147" t="s">
        <v>41</v>
      </c>
      <c r="J86" s="38" t="str">
        <f>E26</f>
        <v>Ing. Horák Jiří, horak@szdc.cz, +420 602155923</v>
      </c>
      <c r="K86" s="41"/>
      <c r="L86" s="45"/>
    </row>
    <row r="87" s="1" customFormat="1" ht="10.32" customHeight="1">
      <c r="B87" s="40"/>
      <c r="C87" s="41"/>
      <c r="D87" s="41"/>
      <c r="E87" s="41"/>
      <c r="F87" s="41"/>
      <c r="G87" s="41"/>
      <c r="H87" s="41"/>
      <c r="I87" s="145"/>
      <c r="J87" s="41"/>
      <c r="K87" s="41"/>
      <c r="L87" s="45"/>
    </row>
    <row r="88" s="10" customFormat="1" ht="29.28" customHeight="1">
      <c r="B88" s="192"/>
      <c r="C88" s="193" t="s">
        <v>196</v>
      </c>
      <c r="D88" s="194" t="s">
        <v>64</v>
      </c>
      <c r="E88" s="194" t="s">
        <v>60</v>
      </c>
      <c r="F88" s="194" t="s">
        <v>61</v>
      </c>
      <c r="G88" s="194" t="s">
        <v>197</v>
      </c>
      <c r="H88" s="194" t="s">
        <v>198</v>
      </c>
      <c r="I88" s="195" t="s">
        <v>199</v>
      </c>
      <c r="J88" s="194" t="s">
        <v>190</v>
      </c>
      <c r="K88" s="196" t="s">
        <v>200</v>
      </c>
      <c r="L88" s="197"/>
      <c r="M88" s="89" t="s">
        <v>35</v>
      </c>
      <c r="N88" s="90" t="s">
        <v>49</v>
      </c>
      <c r="O88" s="90" t="s">
        <v>201</v>
      </c>
      <c r="P88" s="90" t="s">
        <v>202</v>
      </c>
      <c r="Q88" s="90" t="s">
        <v>203</v>
      </c>
      <c r="R88" s="90" t="s">
        <v>204</v>
      </c>
      <c r="S88" s="90" t="s">
        <v>205</v>
      </c>
      <c r="T88" s="91" t="s">
        <v>206</v>
      </c>
    </row>
    <row r="89" s="1" customFormat="1" ht="22.8" customHeight="1">
      <c r="B89" s="40"/>
      <c r="C89" s="96" t="s">
        <v>207</v>
      </c>
      <c r="D89" s="41"/>
      <c r="E89" s="41"/>
      <c r="F89" s="41"/>
      <c r="G89" s="41"/>
      <c r="H89" s="41"/>
      <c r="I89" s="145"/>
      <c r="J89" s="198">
        <f>BK89</f>
        <v>27184.119999999999</v>
      </c>
      <c r="K89" s="41"/>
      <c r="L89" s="45"/>
      <c r="M89" s="92"/>
      <c r="N89" s="93"/>
      <c r="O89" s="93"/>
      <c r="P89" s="199">
        <f>P90</f>
        <v>0</v>
      </c>
      <c r="Q89" s="93"/>
      <c r="R89" s="199">
        <f>R90</f>
        <v>0</v>
      </c>
      <c r="S89" s="93"/>
      <c r="T89" s="200">
        <f>T90</f>
        <v>0</v>
      </c>
      <c r="AT89" s="18" t="s">
        <v>78</v>
      </c>
      <c r="AU89" s="18" t="s">
        <v>191</v>
      </c>
      <c r="BK89" s="201">
        <f>BK90</f>
        <v>27184.119999999999</v>
      </c>
    </row>
    <row r="90" s="11" customFormat="1" ht="25.92" customHeight="1">
      <c r="B90" s="202"/>
      <c r="C90" s="203"/>
      <c r="D90" s="204" t="s">
        <v>78</v>
      </c>
      <c r="E90" s="205" t="s">
        <v>742</v>
      </c>
      <c r="F90" s="205" t="s">
        <v>106</v>
      </c>
      <c r="G90" s="203"/>
      <c r="H90" s="203"/>
      <c r="I90" s="206"/>
      <c r="J90" s="207">
        <f>BK90</f>
        <v>27184.119999999999</v>
      </c>
      <c r="K90" s="203"/>
      <c r="L90" s="208"/>
      <c r="M90" s="209"/>
      <c r="N90" s="210"/>
      <c r="O90" s="210"/>
      <c r="P90" s="211">
        <f>P91+P96+P99</f>
        <v>0</v>
      </c>
      <c r="Q90" s="210"/>
      <c r="R90" s="211">
        <f>R91+R96+R99</f>
        <v>0</v>
      </c>
      <c r="S90" s="210"/>
      <c r="T90" s="212">
        <f>T91+T96+T99</f>
        <v>0</v>
      </c>
      <c r="AR90" s="213" t="s">
        <v>211</v>
      </c>
      <c r="AT90" s="214" t="s">
        <v>78</v>
      </c>
      <c r="AU90" s="214" t="s">
        <v>79</v>
      </c>
      <c r="AY90" s="213" t="s">
        <v>210</v>
      </c>
      <c r="BK90" s="215">
        <f>BK91+BK96+BK99</f>
        <v>27184.119999999999</v>
      </c>
    </row>
    <row r="91" s="11" customFormat="1" ht="22.8" customHeight="1">
      <c r="B91" s="202"/>
      <c r="C91" s="203"/>
      <c r="D91" s="204" t="s">
        <v>78</v>
      </c>
      <c r="E91" s="216" t="s">
        <v>1116</v>
      </c>
      <c r="F91" s="216" t="s">
        <v>1117</v>
      </c>
      <c r="G91" s="203"/>
      <c r="H91" s="203"/>
      <c r="I91" s="206"/>
      <c r="J91" s="217">
        <f>BK91</f>
        <v>8640.0599999999995</v>
      </c>
      <c r="K91" s="203"/>
      <c r="L91" s="208"/>
      <c r="M91" s="209"/>
      <c r="N91" s="210"/>
      <c r="O91" s="210"/>
      <c r="P91" s="211">
        <f>SUM(P92:P95)</f>
        <v>0</v>
      </c>
      <c r="Q91" s="210"/>
      <c r="R91" s="211">
        <f>SUM(R92:R95)</f>
        <v>0</v>
      </c>
      <c r="S91" s="210"/>
      <c r="T91" s="212">
        <f>SUM(T92:T95)</f>
        <v>0</v>
      </c>
      <c r="AR91" s="213" t="s">
        <v>211</v>
      </c>
      <c r="AT91" s="214" t="s">
        <v>78</v>
      </c>
      <c r="AU91" s="214" t="s">
        <v>85</v>
      </c>
      <c r="AY91" s="213" t="s">
        <v>210</v>
      </c>
      <c r="BK91" s="215">
        <f>SUM(BK92:BK95)</f>
        <v>8640.0599999999995</v>
      </c>
    </row>
    <row r="92" s="1" customFormat="1" ht="16.5" customHeight="1">
      <c r="B92" s="40"/>
      <c r="C92" s="218" t="s">
        <v>85</v>
      </c>
      <c r="D92" s="218" t="s">
        <v>213</v>
      </c>
      <c r="E92" s="219" t="s">
        <v>1118</v>
      </c>
      <c r="F92" s="220" t="s">
        <v>1119</v>
      </c>
      <c r="G92" s="221" t="s">
        <v>1120</v>
      </c>
      <c r="H92" s="222">
        <v>4320.0299999999997</v>
      </c>
      <c r="I92" s="223">
        <v>1</v>
      </c>
      <c r="J92" s="224">
        <f>ROUND(I92*H92,2)</f>
        <v>4320.0299999999997</v>
      </c>
      <c r="K92" s="220" t="s">
        <v>767</v>
      </c>
      <c r="L92" s="45"/>
      <c r="M92" s="225" t="s">
        <v>35</v>
      </c>
      <c r="N92" s="226" t="s">
        <v>52</v>
      </c>
      <c r="O92" s="81"/>
      <c r="P92" s="227">
        <f>O92*H92</f>
        <v>0</v>
      </c>
      <c r="Q92" s="227">
        <v>0</v>
      </c>
      <c r="R92" s="227">
        <f>Q92*H92</f>
        <v>0</v>
      </c>
      <c r="S92" s="227">
        <v>0</v>
      </c>
      <c r="T92" s="228">
        <f>S92*H92</f>
        <v>0</v>
      </c>
      <c r="AR92" s="18" t="s">
        <v>1106</v>
      </c>
      <c r="AT92" s="18" t="s">
        <v>213</v>
      </c>
      <c r="AU92" s="18" t="s">
        <v>87</v>
      </c>
      <c r="AY92" s="18" t="s">
        <v>210</v>
      </c>
      <c r="BE92" s="229">
        <f>IF(N92="základní",J92,0)</f>
        <v>0</v>
      </c>
      <c r="BF92" s="229">
        <f>IF(N92="snížená",J92,0)</f>
        <v>0</v>
      </c>
      <c r="BG92" s="229">
        <f>IF(N92="zákl. přenesená",J92,0)</f>
        <v>4320.0299999999997</v>
      </c>
      <c r="BH92" s="229">
        <f>IF(N92="sníž. přenesená",J92,0)</f>
        <v>0</v>
      </c>
      <c r="BI92" s="229">
        <f>IF(N92="nulová",J92,0)</f>
        <v>0</v>
      </c>
      <c r="BJ92" s="18" t="s">
        <v>217</v>
      </c>
      <c r="BK92" s="229">
        <f>ROUND(I92*H92,2)</f>
        <v>4320.0299999999997</v>
      </c>
      <c r="BL92" s="18" t="s">
        <v>1106</v>
      </c>
      <c r="BM92" s="18" t="s">
        <v>1140</v>
      </c>
    </row>
    <row r="93" s="1" customFormat="1">
      <c r="B93" s="40"/>
      <c r="C93" s="41"/>
      <c r="D93" s="230" t="s">
        <v>349</v>
      </c>
      <c r="E93" s="41"/>
      <c r="F93" s="231" t="s">
        <v>1122</v>
      </c>
      <c r="G93" s="41"/>
      <c r="H93" s="41"/>
      <c r="I93" s="145"/>
      <c r="J93" s="41"/>
      <c r="K93" s="41"/>
      <c r="L93" s="45"/>
      <c r="M93" s="232"/>
      <c r="N93" s="81"/>
      <c r="O93" s="81"/>
      <c r="P93" s="81"/>
      <c r="Q93" s="81"/>
      <c r="R93" s="81"/>
      <c r="S93" s="81"/>
      <c r="T93" s="82"/>
      <c r="AT93" s="18" t="s">
        <v>349</v>
      </c>
      <c r="AU93" s="18" t="s">
        <v>87</v>
      </c>
    </row>
    <row r="94" s="1" customFormat="1" ht="16.5" customHeight="1">
      <c r="B94" s="40"/>
      <c r="C94" s="218" t="s">
        <v>87</v>
      </c>
      <c r="D94" s="218" t="s">
        <v>213</v>
      </c>
      <c r="E94" s="219" t="s">
        <v>1123</v>
      </c>
      <c r="F94" s="220" t="s">
        <v>1124</v>
      </c>
      <c r="G94" s="221" t="s">
        <v>1120</v>
      </c>
      <c r="H94" s="222">
        <v>4320.0299999999997</v>
      </c>
      <c r="I94" s="223">
        <v>1</v>
      </c>
      <c r="J94" s="224">
        <f>ROUND(I94*H94,2)</f>
        <v>4320.0299999999997</v>
      </c>
      <c r="K94" s="220" t="s">
        <v>767</v>
      </c>
      <c r="L94" s="45"/>
      <c r="M94" s="225" t="s">
        <v>35</v>
      </c>
      <c r="N94" s="226" t="s">
        <v>52</v>
      </c>
      <c r="O94" s="81"/>
      <c r="P94" s="227">
        <f>O94*H94</f>
        <v>0</v>
      </c>
      <c r="Q94" s="227">
        <v>0</v>
      </c>
      <c r="R94" s="227">
        <f>Q94*H94</f>
        <v>0</v>
      </c>
      <c r="S94" s="227">
        <v>0</v>
      </c>
      <c r="T94" s="228">
        <f>S94*H94</f>
        <v>0</v>
      </c>
      <c r="AR94" s="18" t="s">
        <v>1106</v>
      </c>
      <c r="AT94" s="18" t="s">
        <v>213</v>
      </c>
      <c r="AU94" s="18" t="s">
        <v>87</v>
      </c>
      <c r="AY94" s="18" t="s">
        <v>210</v>
      </c>
      <c r="BE94" s="229">
        <f>IF(N94="základní",J94,0)</f>
        <v>0</v>
      </c>
      <c r="BF94" s="229">
        <f>IF(N94="snížená",J94,0)</f>
        <v>0</v>
      </c>
      <c r="BG94" s="229">
        <f>IF(N94="zákl. přenesená",J94,0)</f>
        <v>4320.0299999999997</v>
      </c>
      <c r="BH94" s="229">
        <f>IF(N94="sníž. přenesená",J94,0)</f>
        <v>0</v>
      </c>
      <c r="BI94" s="229">
        <f>IF(N94="nulová",J94,0)</f>
        <v>0</v>
      </c>
      <c r="BJ94" s="18" t="s">
        <v>217</v>
      </c>
      <c r="BK94" s="229">
        <f>ROUND(I94*H94,2)</f>
        <v>4320.0299999999997</v>
      </c>
      <c r="BL94" s="18" t="s">
        <v>1106</v>
      </c>
      <c r="BM94" s="18" t="s">
        <v>1141</v>
      </c>
    </row>
    <row r="95" s="1" customFormat="1">
      <c r="B95" s="40"/>
      <c r="C95" s="41"/>
      <c r="D95" s="230" t="s">
        <v>349</v>
      </c>
      <c r="E95" s="41"/>
      <c r="F95" s="231" t="s">
        <v>1126</v>
      </c>
      <c r="G95" s="41"/>
      <c r="H95" s="41"/>
      <c r="I95" s="145"/>
      <c r="J95" s="41"/>
      <c r="K95" s="41"/>
      <c r="L95" s="45"/>
      <c r="M95" s="232"/>
      <c r="N95" s="81"/>
      <c r="O95" s="81"/>
      <c r="P95" s="81"/>
      <c r="Q95" s="81"/>
      <c r="R95" s="81"/>
      <c r="S95" s="81"/>
      <c r="T95" s="82"/>
      <c r="AT95" s="18" t="s">
        <v>349</v>
      </c>
      <c r="AU95" s="18" t="s">
        <v>87</v>
      </c>
    </row>
    <row r="96" s="11" customFormat="1" ht="22.8" customHeight="1">
      <c r="B96" s="202"/>
      <c r="C96" s="203"/>
      <c r="D96" s="204" t="s">
        <v>78</v>
      </c>
      <c r="E96" s="216" t="s">
        <v>1127</v>
      </c>
      <c r="F96" s="216" t="s">
        <v>1128</v>
      </c>
      <c r="G96" s="203"/>
      <c r="H96" s="203"/>
      <c r="I96" s="206"/>
      <c r="J96" s="217">
        <f>BK96</f>
        <v>8640.0599999999995</v>
      </c>
      <c r="K96" s="203"/>
      <c r="L96" s="208"/>
      <c r="M96" s="209"/>
      <c r="N96" s="210"/>
      <c r="O96" s="210"/>
      <c r="P96" s="211">
        <f>SUM(P97:P98)</f>
        <v>0</v>
      </c>
      <c r="Q96" s="210"/>
      <c r="R96" s="211">
        <f>SUM(R97:R98)</f>
        <v>0</v>
      </c>
      <c r="S96" s="210"/>
      <c r="T96" s="212">
        <f>SUM(T97:T98)</f>
        <v>0</v>
      </c>
      <c r="AR96" s="213" t="s">
        <v>211</v>
      </c>
      <c r="AT96" s="214" t="s">
        <v>78</v>
      </c>
      <c r="AU96" s="214" t="s">
        <v>85</v>
      </c>
      <c r="AY96" s="213" t="s">
        <v>210</v>
      </c>
      <c r="BK96" s="215">
        <f>SUM(BK97:BK98)</f>
        <v>8640.0599999999995</v>
      </c>
    </row>
    <row r="97" s="1" customFormat="1" ht="16.5" customHeight="1">
      <c r="B97" s="40"/>
      <c r="C97" s="218" t="s">
        <v>230</v>
      </c>
      <c r="D97" s="218" t="s">
        <v>213</v>
      </c>
      <c r="E97" s="219" t="s">
        <v>1129</v>
      </c>
      <c r="F97" s="220" t="s">
        <v>1128</v>
      </c>
      <c r="G97" s="221" t="s">
        <v>1120</v>
      </c>
      <c r="H97" s="222">
        <v>4320.0299999999997</v>
      </c>
      <c r="I97" s="223">
        <v>2</v>
      </c>
      <c r="J97" s="224">
        <f>ROUND(I97*H97,2)</f>
        <v>8640.0599999999995</v>
      </c>
      <c r="K97" s="220" t="s">
        <v>767</v>
      </c>
      <c r="L97" s="45"/>
      <c r="M97" s="225" t="s">
        <v>35</v>
      </c>
      <c r="N97" s="226" t="s">
        <v>52</v>
      </c>
      <c r="O97" s="81"/>
      <c r="P97" s="227">
        <f>O97*H97</f>
        <v>0</v>
      </c>
      <c r="Q97" s="227">
        <v>0</v>
      </c>
      <c r="R97" s="227">
        <f>Q97*H97</f>
        <v>0</v>
      </c>
      <c r="S97" s="227">
        <v>0</v>
      </c>
      <c r="T97" s="228">
        <f>S97*H97</f>
        <v>0</v>
      </c>
      <c r="AR97" s="18" t="s">
        <v>1106</v>
      </c>
      <c r="AT97" s="18" t="s">
        <v>213</v>
      </c>
      <c r="AU97" s="18" t="s">
        <v>87</v>
      </c>
      <c r="AY97" s="18" t="s">
        <v>210</v>
      </c>
      <c r="BE97" s="229">
        <f>IF(N97="základní",J97,0)</f>
        <v>0</v>
      </c>
      <c r="BF97" s="229">
        <f>IF(N97="snížená",J97,0)</f>
        <v>0</v>
      </c>
      <c r="BG97" s="229">
        <f>IF(N97="zákl. přenesená",J97,0)</f>
        <v>8640.0599999999995</v>
      </c>
      <c r="BH97" s="229">
        <f>IF(N97="sníž. přenesená",J97,0)</f>
        <v>0</v>
      </c>
      <c r="BI97" s="229">
        <f>IF(N97="nulová",J97,0)</f>
        <v>0</v>
      </c>
      <c r="BJ97" s="18" t="s">
        <v>217</v>
      </c>
      <c r="BK97" s="229">
        <f>ROUND(I97*H97,2)</f>
        <v>8640.0599999999995</v>
      </c>
      <c r="BL97" s="18" t="s">
        <v>1106</v>
      </c>
      <c r="BM97" s="18" t="s">
        <v>1142</v>
      </c>
    </row>
    <row r="98" s="1" customFormat="1">
      <c r="B98" s="40"/>
      <c r="C98" s="41"/>
      <c r="D98" s="230" t="s">
        <v>349</v>
      </c>
      <c r="E98" s="41"/>
      <c r="F98" s="231" t="s">
        <v>1131</v>
      </c>
      <c r="G98" s="41"/>
      <c r="H98" s="41"/>
      <c r="I98" s="145"/>
      <c r="J98" s="41"/>
      <c r="K98" s="41"/>
      <c r="L98" s="45"/>
      <c r="M98" s="232"/>
      <c r="N98" s="81"/>
      <c r="O98" s="81"/>
      <c r="P98" s="81"/>
      <c r="Q98" s="81"/>
      <c r="R98" s="81"/>
      <c r="S98" s="81"/>
      <c r="T98" s="82"/>
      <c r="AT98" s="18" t="s">
        <v>349</v>
      </c>
      <c r="AU98" s="18" t="s">
        <v>87</v>
      </c>
    </row>
    <row r="99" s="11" customFormat="1" ht="22.8" customHeight="1">
      <c r="B99" s="202"/>
      <c r="C99" s="203"/>
      <c r="D99" s="204" t="s">
        <v>78</v>
      </c>
      <c r="E99" s="216" t="s">
        <v>1132</v>
      </c>
      <c r="F99" s="216" t="s">
        <v>1133</v>
      </c>
      <c r="G99" s="203"/>
      <c r="H99" s="203"/>
      <c r="I99" s="206"/>
      <c r="J99" s="217">
        <f>BK99</f>
        <v>9904</v>
      </c>
      <c r="K99" s="203"/>
      <c r="L99" s="208"/>
      <c r="M99" s="209"/>
      <c r="N99" s="210"/>
      <c r="O99" s="210"/>
      <c r="P99" s="211">
        <f>SUM(P100:P103)</f>
        <v>0</v>
      </c>
      <c r="Q99" s="210"/>
      <c r="R99" s="211">
        <f>SUM(R100:R103)</f>
        <v>0</v>
      </c>
      <c r="S99" s="210"/>
      <c r="T99" s="212">
        <f>SUM(T100:T103)</f>
        <v>0</v>
      </c>
      <c r="AR99" s="213" t="s">
        <v>211</v>
      </c>
      <c r="AT99" s="214" t="s">
        <v>78</v>
      </c>
      <c r="AU99" s="214" t="s">
        <v>85</v>
      </c>
      <c r="AY99" s="213" t="s">
        <v>210</v>
      </c>
      <c r="BK99" s="215">
        <f>SUM(BK100:BK103)</f>
        <v>9904</v>
      </c>
    </row>
    <row r="100" s="1" customFormat="1" ht="16.5" customHeight="1">
      <c r="B100" s="40"/>
      <c r="C100" s="218" t="s">
        <v>217</v>
      </c>
      <c r="D100" s="218" t="s">
        <v>213</v>
      </c>
      <c r="E100" s="219" t="s">
        <v>1134</v>
      </c>
      <c r="F100" s="220" t="s">
        <v>1135</v>
      </c>
      <c r="G100" s="221" t="s">
        <v>1120</v>
      </c>
      <c r="H100" s="222">
        <v>1</v>
      </c>
      <c r="I100" s="223">
        <v>9904</v>
      </c>
      <c r="J100" s="224">
        <f>ROUND(I100*H100,2)</f>
        <v>9904</v>
      </c>
      <c r="K100" s="220" t="s">
        <v>767</v>
      </c>
      <c r="L100" s="45"/>
      <c r="M100" s="225" t="s">
        <v>35</v>
      </c>
      <c r="N100" s="226" t="s">
        <v>52</v>
      </c>
      <c r="O100" s="81"/>
      <c r="P100" s="227">
        <f>O100*H100</f>
        <v>0</v>
      </c>
      <c r="Q100" s="227">
        <v>0</v>
      </c>
      <c r="R100" s="227">
        <f>Q100*H100</f>
        <v>0</v>
      </c>
      <c r="S100" s="227">
        <v>0</v>
      </c>
      <c r="T100" s="228">
        <f>S100*H100</f>
        <v>0</v>
      </c>
      <c r="AR100" s="18" t="s">
        <v>1106</v>
      </c>
      <c r="AT100" s="18" t="s">
        <v>213</v>
      </c>
      <c r="AU100" s="18" t="s">
        <v>87</v>
      </c>
      <c r="AY100" s="18" t="s">
        <v>210</v>
      </c>
      <c r="BE100" s="229">
        <f>IF(N100="základní",J100,0)</f>
        <v>0</v>
      </c>
      <c r="BF100" s="229">
        <f>IF(N100="snížená",J100,0)</f>
        <v>0</v>
      </c>
      <c r="BG100" s="229">
        <f>IF(N100="zákl. přenesená",J100,0)</f>
        <v>9904</v>
      </c>
      <c r="BH100" s="229">
        <f>IF(N100="sníž. přenesená",J100,0)</f>
        <v>0</v>
      </c>
      <c r="BI100" s="229">
        <f>IF(N100="nulová",J100,0)</f>
        <v>0</v>
      </c>
      <c r="BJ100" s="18" t="s">
        <v>217</v>
      </c>
      <c r="BK100" s="229">
        <f>ROUND(I100*H100,2)</f>
        <v>9904</v>
      </c>
      <c r="BL100" s="18" t="s">
        <v>1106</v>
      </c>
      <c r="BM100" s="18" t="s">
        <v>1143</v>
      </c>
    </row>
    <row r="101" s="1" customFormat="1">
      <c r="B101" s="40"/>
      <c r="C101" s="41"/>
      <c r="D101" s="230" t="s">
        <v>349</v>
      </c>
      <c r="E101" s="41"/>
      <c r="F101" s="231" t="s">
        <v>1137</v>
      </c>
      <c r="G101" s="41"/>
      <c r="H101" s="41"/>
      <c r="I101" s="145"/>
      <c r="J101" s="41"/>
      <c r="K101" s="41"/>
      <c r="L101" s="45"/>
      <c r="M101" s="232"/>
      <c r="N101" s="81"/>
      <c r="O101" s="81"/>
      <c r="P101" s="81"/>
      <c r="Q101" s="81"/>
      <c r="R101" s="81"/>
      <c r="S101" s="81"/>
      <c r="T101" s="82"/>
      <c r="AT101" s="18" t="s">
        <v>349</v>
      </c>
      <c r="AU101" s="18" t="s">
        <v>87</v>
      </c>
    </row>
    <row r="102" s="14" customFormat="1">
      <c r="B102" s="255"/>
      <c r="C102" s="256"/>
      <c r="D102" s="230" t="s">
        <v>221</v>
      </c>
      <c r="E102" s="257" t="s">
        <v>35</v>
      </c>
      <c r="F102" s="258" t="s">
        <v>1138</v>
      </c>
      <c r="G102" s="256"/>
      <c r="H102" s="257" t="s">
        <v>35</v>
      </c>
      <c r="I102" s="259"/>
      <c r="J102" s="256"/>
      <c r="K102" s="256"/>
      <c r="L102" s="260"/>
      <c r="M102" s="261"/>
      <c r="N102" s="262"/>
      <c r="O102" s="262"/>
      <c r="P102" s="262"/>
      <c r="Q102" s="262"/>
      <c r="R102" s="262"/>
      <c r="S102" s="262"/>
      <c r="T102" s="263"/>
      <c r="AT102" s="264" t="s">
        <v>221</v>
      </c>
      <c r="AU102" s="264" t="s">
        <v>87</v>
      </c>
      <c r="AV102" s="14" t="s">
        <v>85</v>
      </c>
      <c r="AW102" s="14" t="s">
        <v>40</v>
      </c>
      <c r="AX102" s="14" t="s">
        <v>79</v>
      </c>
      <c r="AY102" s="264" t="s">
        <v>210</v>
      </c>
    </row>
    <row r="103" s="12" customFormat="1">
      <c r="B103" s="233"/>
      <c r="C103" s="234"/>
      <c r="D103" s="230" t="s">
        <v>221</v>
      </c>
      <c r="E103" s="235" t="s">
        <v>35</v>
      </c>
      <c r="F103" s="236" t="s">
        <v>85</v>
      </c>
      <c r="G103" s="234"/>
      <c r="H103" s="237">
        <v>1</v>
      </c>
      <c r="I103" s="238"/>
      <c r="J103" s="234"/>
      <c r="K103" s="234"/>
      <c r="L103" s="239"/>
      <c r="M103" s="290"/>
      <c r="N103" s="291"/>
      <c r="O103" s="291"/>
      <c r="P103" s="291"/>
      <c r="Q103" s="291"/>
      <c r="R103" s="291"/>
      <c r="S103" s="291"/>
      <c r="T103" s="292"/>
      <c r="AT103" s="243" t="s">
        <v>221</v>
      </c>
      <c r="AU103" s="243" t="s">
        <v>87</v>
      </c>
      <c r="AV103" s="12" t="s">
        <v>87</v>
      </c>
      <c r="AW103" s="12" t="s">
        <v>40</v>
      </c>
      <c r="AX103" s="12" t="s">
        <v>85</v>
      </c>
      <c r="AY103" s="243" t="s">
        <v>210</v>
      </c>
    </row>
    <row r="104" s="1" customFormat="1" ht="6.96" customHeight="1">
      <c r="B104" s="59"/>
      <c r="C104" s="60"/>
      <c r="D104" s="60"/>
      <c r="E104" s="60"/>
      <c r="F104" s="60"/>
      <c r="G104" s="60"/>
      <c r="H104" s="60"/>
      <c r="I104" s="169"/>
      <c r="J104" s="60"/>
      <c r="K104" s="60"/>
      <c r="L104" s="45"/>
    </row>
  </sheetData>
  <sheetProtection sheet="1" autoFilter="0" formatColumns="0" formatRows="0" objects="1" scenarios="1" password="CC35"/>
  <autoFilter ref="C88:K103"/>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7" customWidth="1"/>
    <col min="2" max="2" width="1.664063" style="297" customWidth="1"/>
    <col min="3" max="4" width="5" style="297" customWidth="1"/>
    <col min="5" max="5" width="11.67" style="297" customWidth="1"/>
    <col min="6" max="6" width="9.17" style="297" customWidth="1"/>
    <col min="7" max="7" width="5" style="297" customWidth="1"/>
    <col min="8" max="8" width="77.83" style="297" customWidth="1"/>
    <col min="9" max="10" width="20" style="297" customWidth="1"/>
    <col min="11" max="11" width="1.664063" style="297" customWidth="1"/>
  </cols>
  <sheetData>
    <row r="1" ht="37.5" customHeight="1"/>
    <row r="2" ht="7.5" customHeight="1">
      <c r="B2" s="298"/>
      <c r="C2" s="299"/>
      <c r="D2" s="299"/>
      <c r="E2" s="299"/>
      <c r="F2" s="299"/>
      <c r="G2" s="299"/>
      <c r="H2" s="299"/>
      <c r="I2" s="299"/>
      <c r="J2" s="299"/>
      <c r="K2" s="300"/>
    </row>
    <row r="3" s="16" customFormat="1" ht="45" customHeight="1">
      <c r="B3" s="301"/>
      <c r="C3" s="302" t="s">
        <v>1144</v>
      </c>
      <c r="D3" s="302"/>
      <c r="E3" s="302"/>
      <c r="F3" s="302"/>
      <c r="G3" s="302"/>
      <c r="H3" s="302"/>
      <c r="I3" s="302"/>
      <c r="J3" s="302"/>
      <c r="K3" s="303"/>
    </row>
    <row r="4" ht="25.5" customHeight="1">
      <c r="B4" s="304"/>
      <c r="C4" s="305" t="s">
        <v>1145</v>
      </c>
      <c r="D4" s="305"/>
      <c r="E4" s="305"/>
      <c r="F4" s="305"/>
      <c r="G4" s="305"/>
      <c r="H4" s="305"/>
      <c r="I4" s="305"/>
      <c r="J4" s="305"/>
      <c r="K4" s="306"/>
    </row>
    <row r="5" ht="5.25" customHeight="1">
      <c r="B5" s="304"/>
      <c r="C5" s="307"/>
      <c r="D5" s="307"/>
      <c r="E5" s="307"/>
      <c r="F5" s="307"/>
      <c r="G5" s="307"/>
      <c r="H5" s="307"/>
      <c r="I5" s="307"/>
      <c r="J5" s="307"/>
      <c r="K5" s="306"/>
    </row>
    <row r="6" ht="15" customHeight="1">
      <c r="B6" s="304"/>
      <c r="C6" s="308" t="s">
        <v>1146</v>
      </c>
      <c r="D6" s="308"/>
      <c r="E6" s="308"/>
      <c r="F6" s="308"/>
      <c r="G6" s="308"/>
      <c r="H6" s="308"/>
      <c r="I6" s="308"/>
      <c r="J6" s="308"/>
      <c r="K6" s="306"/>
    </row>
    <row r="7" ht="15" customHeight="1">
      <c r="B7" s="309"/>
      <c r="C7" s="308" t="s">
        <v>1147</v>
      </c>
      <c r="D7" s="308"/>
      <c r="E7" s="308"/>
      <c r="F7" s="308"/>
      <c r="G7" s="308"/>
      <c r="H7" s="308"/>
      <c r="I7" s="308"/>
      <c r="J7" s="308"/>
      <c r="K7" s="306"/>
    </row>
    <row r="8" ht="12.75" customHeight="1">
      <c r="B8" s="309"/>
      <c r="C8" s="308"/>
      <c r="D8" s="308"/>
      <c r="E8" s="308"/>
      <c r="F8" s="308"/>
      <c r="G8" s="308"/>
      <c r="H8" s="308"/>
      <c r="I8" s="308"/>
      <c r="J8" s="308"/>
      <c r="K8" s="306"/>
    </row>
    <row r="9" ht="15" customHeight="1">
      <c r="B9" s="309"/>
      <c r="C9" s="308" t="s">
        <v>1148</v>
      </c>
      <c r="D9" s="308"/>
      <c r="E9" s="308"/>
      <c r="F9" s="308"/>
      <c r="G9" s="308"/>
      <c r="H9" s="308"/>
      <c r="I9" s="308"/>
      <c r="J9" s="308"/>
      <c r="K9" s="306"/>
    </row>
    <row r="10" ht="15" customHeight="1">
      <c r="B10" s="309"/>
      <c r="C10" s="308"/>
      <c r="D10" s="308" t="s">
        <v>1149</v>
      </c>
      <c r="E10" s="308"/>
      <c r="F10" s="308"/>
      <c r="G10" s="308"/>
      <c r="H10" s="308"/>
      <c r="I10" s="308"/>
      <c r="J10" s="308"/>
      <c r="K10" s="306"/>
    </row>
    <row r="11" ht="15" customHeight="1">
      <c r="B11" s="309"/>
      <c r="C11" s="310"/>
      <c r="D11" s="308" t="s">
        <v>1150</v>
      </c>
      <c r="E11" s="308"/>
      <c r="F11" s="308"/>
      <c r="G11" s="308"/>
      <c r="H11" s="308"/>
      <c r="I11" s="308"/>
      <c r="J11" s="308"/>
      <c r="K11" s="306"/>
    </row>
    <row r="12" ht="15" customHeight="1">
      <c r="B12" s="309"/>
      <c r="C12" s="310"/>
      <c r="D12" s="308"/>
      <c r="E12" s="308"/>
      <c r="F12" s="308"/>
      <c r="G12" s="308"/>
      <c r="H12" s="308"/>
      <c r="I12" s="308"/>
      <c r="J12" s="308"/>
      <c r="K12" s="306"/>
    </row>
    <row r="13" ht="15" customHeight="1">
      <c r="B13" s="309"/>
      <c r="C13" s="310"/>
      <c r="D13" s="311" t="s">
        <v>1151</v>
      </c>
      <c r="E13" s="308"/>
      <c r="F13" s="308"/>
      <c r="G13" s="308"/>
      <c r="H13" s="308"/>
      <c r="I13" s="308"/>
      <c r="J13" s="308"/>
      <c r="K13" s="306"/>
    </row>
    <row r="14" ht="12.75" customHeight="1">
      <c r="B14" s="309"/>
      <c r="C14" s="310"/>
      <c r="D14" s="310"/>
      <c r="E14" s="310"/>
      <c r="F14" s="310"/>
      <c r="G14" s="310"/>
      <c r="H14" s="310"/>
      <c r="I14" s="310"/>
      <c r="J14" s="310"/>
      <c r="K14" s="306"/>
    </row>
    <row r="15" ht="15" customHeight="1">
      <c r="B15" s="309"/>
      <c r="C15" s="310"/>
      <c r="D15" s="308" t="s">
        <v>1152</v>
      </c>
      <c r="E15" s="308"/>
      <c r="F15" s="308"/>
      <c r="G15" s="308"/>
      <c r="H15" s="308"/>
      <c r="I15" s="308"/>
      <c r="J15" s="308"/>
      <c r="K15" s="306"/>
    </row>
    <row r="16" ht="15" customHeight="1">
      <c r="B16" s="309"/>
      <c r="C16" s="310"/>
      <c r="D16" s="308" t="s">
        <v>1153</v>
      </c>
      <c r="E16" s="308"/>
      <c r="F16" s="308"/>
      <c r="G16" s="308"/>
      <c r="H16" s="308"/>
      <c r="I16" s="308"/>
      <c r="J16" s="308"/>
      <c r="K16" s="306"/>
    </row>
    <row r="17" ht="15" customHeight="1">
      <c r="B17" s="309"/>
      <c r="C17" s="310"/>
      <c r="D17" s="308" t="s">
        <v>1154</v>
      </c>
      <c r="E17" s="308"/>
      <c r="F17" s="308"/>
      <c r="G17" s="308"/>
      <c r="H17" s="308"/>
      <c r="I17" s="308"/>
      <c r="J17" s="308"/>
      <c r="K17" s="306"/>
    </row>
    <row r="18" ht="15" customHeight="1">
      <c r="B18" s="309"/>
      <c r="C18" s="310"/>
      <c r="D18" s="310"/>
      <c r="E18" s="312" t="s">
        <v>84</v>
      </c>
      <c r="F18" s="308" t="s">
        <v>1155</v>
      </c>
      <c r="G18" s="308"/>
      <c r="H18" s="308"/>
      <c r="I18" s="308"/>
      <c r="J18" s="308"/>
      <c r="K18" s="306"/>
    </row>
    <row r="19" ht="15" customHeight="1">
      <c r="B19" s="309"/>
      <c r="C19" s="310"/>
      <c r="D19" s="310"/>
      <c r="E19" s="312" t="s">
        <v>1156</v>
      </c>
      <c r="F19" s="308" t="s">
        <v>1157</v>
      </c>
      <c r="G19" s="308"/>
      <c r="H19" s="308"/>
      <c r="I19" s="308"/>
      <c r="J19" s="308"/>
      <c r="K19" s="306"/>
    </row>
    <row r="20" ht="15" customHeight="1">
      <c r="B20" s="309"/>
      <c r="C20" s="310"/>
      <c r="D20" s="310"/>
      <c r="E20" s="312" t="s">
        <v>1158</v>
      </c>
      <c r="F20" s="308" t="s">
        <v>1159</v>
      </c>
      <c r="G20" s="308"/>
      <c r="H20" s="308"/>
      <c r="I20" s="308"/>
      <c r="J20" s="308"/>
      <c r="K20" s="306"/>
    </row>
    <row r="21" ht="15" customHeight="1">
      <c r="B21" s="309"/>
      <c r="C21" s="310"/>
      <c r="D21" s="310"/>
      <c r="E21" s="312" t="s">
        <v>1160</v>
      </c>
      <c r="F21" s="308" t="s">
        <v>1161</v>
      </c>
      <c r="G21" s="308"/>
      <c r="H21" s="308"/>
      <c r="I21" s="308"/>
      <c r="J21" s="308"/>
      <c r="K21" s="306"/>
    </row>
    <row r="22" ht="15" customHeight="1">
      <c r="B22" s="309"/>
      <c r="C22" s="310"/>
      <c r="D22" s="310"/>
      <c r="E22" s="312" t="s">
        <v>619</v>
      </c>
      <c r="F22" s="308" t="s">
        <v>620</v>
      </c>
      <c r="G22" s="308"/>
      <c r="H22" s="308"/>
      <c r="I22" s="308"/>
      <c r="J22" s="308"/>
      <c r="K22" s="306"/>
    </row>
    <row r="23" ht="15" customHeight="1">
      <c r="B23" s="309"/>
      <c r="C23" s="310"/>
      <c r="D23" s="310"/>
      <c r="E23" s="312" t="s">
        <v>91</v>
      </c>
      <c r="F23" s="308" t="s">
        <v>1162</v>
      </c>
      <c r="G23" s="308"/>
      <c r="H23" s="308"/>
      <c r="I23" s="308"/>
      <c r="J23" s="308"/>
      <c r="K23" s="306"/>
    </row>
    <row r="24" ht="12.75" customHeight="1">
      <c r="B24" s="309"/>
      <c r="C24" s="310"/>
      <c r="D24" s="310"/>
      <c r="E24" s="310"/>
      <c r="F24" s="310"/>
      <c r="G24" s="310"/>
      <c r="H24" s="310"/>
      <c r="I24" s="310"/>
      <c r="J24" s="310"/>
      <c r="K24" s="306"/>
    </row>
    <row r="25" ht="15" customHeight="1">
      <c r="B25" s="309"/>
      <c r="C25" s="308" t="s">
        <v>1163</v>
      </c>
      <c r="D25" s="308"/>
      <c r="E25" s="308"/>
      <c r="F25" s="308"/>
      <c r="G25" s="308"/>
      <c r="H25" s="308"/>
      <c r="I25" s="308"/>
      <c r="J25" s="308"/>
      <c r="K25" s="306"/>
    </row>
    <row r="26" ht="15" customHeight="1">
      <c r="B26" s="309"/>
      <c r="C26" s="308" t="s">
        <v>1164</v>
      </c>
      <c r="D26" s="308"/>
      <c r="E26" s="308"/>
      <c r="F26" s="308"/>
      <c r="G26" s="308"/>
      <c r="H26" s="308"/>
      <c r="I26" s="308"/>
      <c r="J26" s="308"/>
      <c r="K26" s="306"/>
    </row>
    <row r="27" ht="15" customHeight="1">
      <c r="B27" s="309"/>
      <c r="C27" s="308"/>
      <c r="D27" s="308" t="s">
        <v>1165</v>
      </c>
      <c r="E27" s="308"/>
      <c r="F27" s="308"/>
      <c r="G27" s="308"/>
      <c r="H27" s="308"/>
      <c r="I27" s="308"/>
      <c r="J27" s="308"/>
      <c r="K27" s="306"/>
    </row>
    <row r="28" ht="15" customHeight="1">
      <c r="B28" s="309"/>
      <c r="C28" s="310"/>
      <c r="D28" s="308" t="s">
        <v>1166</v>
      </c>
      <c r="E28" s="308"/>
      <c r="F28" s="308"/>
      <c r="G28" s="308"/>
      <c r="H28" s="308"/>
      <c r="I28" s="308"/>
      <c r="J28" s="308"/>
      <c r="K28" s="306"/>
    </row>
    <row r="29" ht="12.75" customHeight="1">
      <c r="B29" s="309"/>
      <c r="C29" s="310"/>
      <c r="D29" s="310"/>
      <c r="E29" s="310"/>
      <c r="F29" s="310"/>
      <c r="G29" s="310"/>
      <c r="H29" s="310"/>
      <c r="I29" s="310"/>
      <c r="J29" s="310"/>
      <c r="K29" s="306"/>
    </row>
    <row r="30" ht="15" customHeight="1">
      <c r="B30" s="309"/>
      <c r="C30" s="310"/>
      <c r="D30" s="308" t="s">
        <v>1167</v>
      </c>
      <c r="E30" s="308"/>
      <c r="F30" s="308"/>
      <c r="G30" s="308"/>
      <c r="H30" s="308"/>
      <c r="I30" s="308"/>
      <c r="J30" s="308"/>
      <c r="K30" s="306"/>
    </row>
    <row r="31" ht="15" customHeight="1">
      <c r="B31" s="309"/>
      <c r="C31" s="310"/>
      <c r="D31" s="308" t="s">
        <v>1168</v>
      </c>
      <c r="E31" s="308"/>
      <c r="F31" s="308"/>
      <c r="G31" s="308"/>
      <c r="H31" s="308"/>
      <c r="I31" s="308"/>
      <c r="J31" s="308"/>
      <c r="K31" s="306"/>
    </row>
    <row r="32" ht="12.75" customHeight="1">
      <c r="B32" s="309"/>
      <c r="C32" s="310"/>
      <c r="D32" s="310"/>
      <c r="E32" s="310"/>
      <c r="F32" s="310"/>
      <c r="G32" s="310"/>
      <c r="H32" s="310"/>
      <c r="I32" s="310"/>
      <c r="J32" s="310"/>
      <c r="K32" s="306"/>
    </row>
    <row r="33" ht="15" customHeight="1">
      <c r="B33" s="309"/>
      <c r="C33" s="310"/>
      <c r="D33" s="308" t="s">
        <v>1169</v>
      </c>
      <c r="E33" s="308"/>
      <c r="F33" s="308"/>
      <c r="G33" s="308"/>
      <c r="H33" s="308"/>
      <c r="I33" s="308"/>
      <c r="J33" s="308"/>
      <c r="K33" s="306"/>
    </row>
    <row r="34" ht="15" customHeight="1">
      <c r="B34" s="309"/>
      <c r="C34" s="310"/>
      <c r="D34" s="308" t="s">
        <v>1170</v>
      </c>
      <c r="E34" s="308"/>
      <c r="F34" s="308"/>
      <c r="G34" s="308"/>
      <c r="H34" s="308"/>
      <c r="I34" s="308"/>
      <c r="J34" s="308"/>
      <c r="K34" s="306"/>
    </row>
    <row r="35" ht="15" customHeight="1">
      <c r="B35" s="309"/>
      <c r="C35" s="310"/>
      <c r="D35" s="308" t="s">
        <v>1171</v>
      </c>
      <c r="E35" s="308"/>
      <c r="F35" s="308"/>
      <c r="G35" s="308"/>
      <c r="H35" s="308"/>
      <c r="I35" s="308"/>
      <c r="J35" s="308"/>
      <c r="K35" s="306"/>
    </row>
    <row r="36" ht="15" customHeight="1">
      <c r="B36" s="309"/>
      <c r="C36" s="310"/>
      <c r="D36" s="308"/>
      <c r="E36" s="311" t="s">
        <v>196</v>
      </c>
      <c r="F36" s="308"/>
      <c r="G36" s="308" t="s">
        <v>1172</v>
      </c>
      <c r="H36" s="308"/>
      <c r="I36" s="308"/>
      <c r="J36" s="308"/>
      <c r="K36" s="306"/>
    </row>
    <row r="37" ht="30.75" customHeight="1">
      <c r="B37" s="309"/>
      <c r="C37" s="310"/>
      <c r="D37" s="308"/>
      <c r="E37" s="311" t="s">
        <v>1173</v>
      </c>
      <c r="F37" s="308"/>
      <c r="G37" s="308" t="s">
        <v>1174</v>
      </c>
      <c r="H37" s="308"/>
      <c r="I37" s="308"/>
      <c r="J37" s="308"/>
      <c r="K37" s="306"/>
    </row>
    <row r="38" ht="15" customHeight="1">
      <c r="B38" s="309"/>
      <c r="C38" s="310"/>
      <c r="D38" s="308"/>
      <c r="E38" s="311" t="s">
        <v>60</v>
      </c>
      <c r="F38" s="308"/>
      <c r="G38" s="308" t="s">
        <v>1175</v>
      </c>
      <c r="H38" s="308"/>
      <c r="I38" s="308"/>
      <c r="J38" s="308"/>
      <c r="K38" s="306"/>
    </row>
    <row r="39" ht="15" customHeight="1">
      <c r="B39" s="309"/>
      <c r="C39" s="310"/>
      <c r="D39" s="308"/>
      <c r="E39" s="311" t="s">
        <v>61</v>
      </c>
      <c r="F39" s="308"/>
      <c r="G39" s="308" t="s">
        <v>1176</v>
      </c>
      <c r="H39" s="308"/>
      <c r="I39" s="308"/>
      <c r="J39" s="308"/>
      <c r="K39" s="306"/>
    </row>
    <row r="40" ht="15" customHeight="1">
      <c r="B40" s="309"/>
      <c r="C40" s="310"/>
      <c r="D40" s="308"/>
      <c r="E40" s="311" t="s">
        <v>197</v>
      </c>
      <c r="F40" s="308"/>
      <c r="G40" s="308" t="s">
        <v>1177</v>
      </c>
      <c r="H40" s="308"/>
      <c r="I40" s="308"/>
      <c r="J40" s="308"/>
      <c r="K40" s="306"/>
    </row>
    <row r="41" ht="15" customHeight="1">
      <c r="B41" s="309"/>
      <c r="C41" s="310"/>
      <c r="D41" s="308"/>
      <c r="E41" s="311" t="s">
        <v>198</v>
      </c>
      <c r="F41" s="308"/>
      <c r="G41" s="308" t="s">
        <v>1178</v>
      </c>
      <c r="H41" s="308"/>
      <c r="I41" s="308"/>
      <c r="J41" s="308"/>
      <c r="K41" s="306"/>
    </row>
    <row r="42" ht="15" customHeight="1">
      <c r="B42" s="309"/>
      <c r="C42" s="310"/>
      <c r="D42" s="308"/>
      <c r="E42" s="311" t="s">
        <v>1179</v>
      </c>
      <c r="F42" s="308"/>
      <c r="G42" s="308" t="s">
        <v>1180</v>
      </c>
      <c r="H42" s="308"/>
      <c r="I42" s="308"/>
      <c r="J42" s="308"/>
      <c r="K42" s="306"/>
    </row>
    <row r="43" ht="15" customHeight="1">
      <c r="B43" s="309"/>
      <c r="C43" s="310"/>
      <c r="D43" s="308"/>
      <c r="E43" s="311"/>
      <c r="F43" s="308"/>
      <c r="G43" s="308" t="s">
        <v>1181</v>
      </c>
      <c r="H43" s="308"/>
      <c r="I43" s="308"/>
      <c r="J43" s="308"/>
      <c r="K43" s="306"/>
    </row>
    <row r="44" ht="15" customHeight="1">
      <c r="B44" s="309"/>
      <c r="C44" s="310"/>
      <c r="D44" s="308"/>
      <c r="E44" s="311" t="s">
        <v>1182</v>
      </c>
      <c r="F44" s="308"/>
      <c r="G44" s="308" t="s">
        <v>1183</v>
      </c>
      <c r="H44" s="308"/>
      <c r="I44" s="308"/>
      <c r="J44" s="308"/>
      <c r="K44" s="306"/>
    </row>
    <row r="45" ht="15" customHeight="1">
      <c r="B45" s="309"/>
      <c r="C45" s="310"/>
      <c r="D45" s="308"/>
      <c r="E45" s="311" t="s">
        <v>200</v>
      </c>
      <c r="F45" s="308"/>
      <c r="G45" s="308" t="s">
        <v>1184</v>
      </c>
      <c r="H45" s="308"/>
      <c r="I45" s="308"/>
      <c r="J45" s="308"/>
      <c r="K45" s="306"/>
    </row>
    <row r="46" ht="12.75" customHeight="1">
      <c r="B46" s="309"/>
      <c r="C46" s="310"/>
      <c r="D46" s="308"/>
      <c r="E46" s="308"/>
      <c r="F46" s="308"/>
      <c r="G46" s="308"/>
      <c r="H46" s="308"/>
      <c r="I46" s="308"/>
      <c r="J46" s="308"/>
      <c r="K46" s="306"/>
    </row>
    <row r="47" ht="15" customHeight="1">
      <c r="B47" s="309"/>
      <c r="C47" s="310"/>
      <c r="D47" s="308" t="s">
        <v>1185</v>
      </c>
      <c r="E47" s="308"/>
      <c r="F47" s="308"/>
      <c r="G47" s="308"/>
      <c r="H47" s="308"/>
      <c r="I47" s="308"/>
      <c r="J47" s="308"/>
      <c r="K47" s="306"/>
    </row>
    <row r="48" ht="15" customHeight="1">
      <c r="B48" s="309"/>
      <c r="C48" s="310"/>
      <c r="D48" s="310"/>
      <c r="E48" s="308" t="s">
        <v>1186</v>
      </c>
      <c r="F48" s="308"/>
      <c r="G48" s="308"/>
      <c r="H48" s="308"/>
      <c r="I48" s="308"/>
      <c r="J48" s="308"/>
      <c r="K48" s="306"/>
    </row>
    <row r="49" ht="15" customHeight="1">
      <c r="B49" s="309"/>
      <c r="C49" s="310"/>
      <c r="D49" s="310"/>
      <c r="E49" s="308" t="s">
        <v>1187</v>
      </c>
      <c r="F49" s="308"/>
      <c r="G49" s="308"/>
      <c r="H49" s="308"/>
      <c r="I49" s="308"/>
      <c r="J49" s="308"/>
      <c r="K49" s="306"/>
    </row>
    <row r="50" ht="15" customHeight="1">
      <c r="B50" s="309"/>
      <c r="C50" s="310"/>
      <c r="D50" s="310"/>
      <c r="E50" s="308" t="s">
        <v>1188</v>
      </c>
      <c r="F50" s="308"/>
      <c r="G50" s="308"/>
      <c r="H50" s="308"/>
      <c r="I50" s="308"/>
      <c r="J50" s="308"/>
      <c r="K50" s="306"/>
    </row>
    <row r="51" ht="15" customHeight="1">
      <c r="B51" s="309"/>
      <c r="C51" s="310"/>
      <c r="D51" s="308" t="s">
        <v>1189</v>
      </c>
      <c r="E51" s="308"/>
      <c r="F51" s="308"/>
      <c r="G51" s="308"/>
      <c r="H51" s="308"/>
      <c r="I51" s="308"/>
      <c r="J51" s="308"/>
      <c r="K51" s="306"/>
    </row>
    <row r="52" ht="25.5" customHeight="1">
      <c r="B52" s="304"/>
      <c r="C52" s="305" t="s">
        <v>1190</v>
      </c>
      <c r="D52" s="305"/>
      <c r="E52" s="305"/>
      <c r="F52" s="305"/>
      <c r="G52" s="305"/>
      <c r="H52" s="305"/>
      <c r="I52" s="305"/>
      <c r="J52" s="305"/>
      <c r="K52" s="306"/>
    </row>
    <row r="53" ht="5.25" customHeight="1">
      <c r="B53" s="304"/>
      <c r="C53" s="307"/>
      <c r="D53" s="307"/>
      <c r="E53" s="307"/>
      <c r="F53" s="307"/>
      <c r="G53" s="307"/>
      <c r="H53" s="307"/>
      <c r="I53" s="307"/>
      <c r="J53" s="307"/>
      <c r="K53" s="306"/>
    </row>
    <row r="54" ht="15" customHeight="1">
      <c r="B54" s="304"/>
      <c r="C54" s="308" t="s">
        <v>1191</v>
      </c>
      <c r="D54" s="308"/>
      <c r="E54" s="308"/>
      <c r="F54" s="308"/>
      <c r="G54" s="308"/>
      <c r="H54" s="308"/>
      <c r="I54" s="308"/>
      <c r="J54" s="308"/>
      <c r="K54" s="306"/>
    </row>
    <row r="55" ht="15" customHeight="1">
      <c r="B55" s="304"/>
      <c r="C55" s="308" t="s">
        <v>1192</v>
      </c>
      <c r="D55" s="308"/>
      <c r="E55" s="308"/>
      <c r="F55" s="308"/>
      <c r="G55" s="308"/>
      <c r="H55" s="308"/>
      <c r="I55" s="308"/>
      <c r="J55" s="308"/>
      <c r="K55" s="306"/>
    </row>
    <row r="56" ht="12.75" customHeight="1">
      <c r="B56" s="304"/>
      <c r="C56" s="308"/>
      <c r="D56" s="308"/>
      <c r="E56" s="308"/>
      <c r="F56" s="308"/>
      <c r="G56" s="308"/>
      <c r="H56" s="308"/>
      <c r="I56" s="308"/>
      <c r="J56" s="308"/>
      <c r="K56" s="306"/>
    </row>
    <row r="57" ht="15" customHeight="1">
      <c r="B57" s="304"/>
      <c r="C57" s="308" t="s">
        <v>1193</v>
      </c>
      <c r="D57" s="308"/>
      <c r="E57" s="308"/>
      <c r="F57" s="308"/>
      <c r="G57" s="308"/>
      <c r="H57" s="308"/>
      <c r="I57" s="308"/>
      <c r="J57" s="308"/>
      <c r="K57" s="306"/>
    </row>
    <row r="58" ht="15" customHeight="1">
      <c r="B58" s="304"/>
      <c r="C58" s="310"/>
      <c r="D58" s="308" t="s">
        <v>1194</v>
      </c>
      <c r="E58" s="308"/>
      <c r="F58" s="308"/>
      <c r="G58" s="308"/>
      <c r="H58" s="308"/>
      <c r="I58" s="308"/>
      <c r="J58" s="308"/>
      <c r="K58" s="306"/>
    </row>
    <row r="59" ht="15" customHeight="1">
      <c r="B59" s="304"/>
      <c r="C59" s="310"/>
      <c r="D59" s="308" t="s">
        <v>1195</v>
      </c>
      <c r="E59" s="308"/>
      <c r="F59" s="308"/>
      <c r="G59" s="308"/>
      <c r="H59" s="308"/>
      <c r="I59" s="308"/>
      <c r="J59" s="308"/>
      <c r="K59" s="306"/>
    </row>
    <row r="60" ht="15" customHeight="1">
      <c r="B60" s="304"/>
      <c r="C60" s="310"/>
      <c r="D60" s="308" t="s">
        <v>1196</v>
      </c>
      <c r="E60" s="308"/>
      <c r="F60" s="308"/>
      <c r="G60" s="308"/>
      <c r="H60" s="308"/>
      <c r="I60" s="308"/>
      <c r="J60" s="308"/>
      <c r="K60" s="306"/>
    </row>
    <row r="61" ht="15" customHeight="1">
      <c r="B61" s="304"/>
      <c r="C61" s="310"/>
      <c r="D61" s="308" t="s">
        <v>1197</v>
      </c>
      <c r="E61" s="308"/>
      <c r="F61" s="308"/>
      <c r="G61" s="308"/>
      <c r="H61" s="308"/>
      <c r="I61" s="308"/>
      <c r="J61" s="308"/>
      <c r="K61" s="306"/>
    </row>
    <row r="62" ht="15" customHeight="1">
      <c r="B62" s="304"/>
      <c r="C62" s="310"/>
      <c r="D62" s="313" t="s">
        <v>1198</v>
      </c>
      <c r="E62" s="313"/>
      <c r="F62" s="313"/>
      <c r="G62" s="313"/>
      <c r="H62" s="313"/>
      <c r="I62" s="313"/>
      <c r="J62" s="313"/>
      <c r="K62" s="306"/>
    </row>
    <row r="63" ht="15" customHeight="1">
      <c r="B63" s="304"/>
      <c r="C63" s="310"/>
      <c r="D63" s="308" t="s">
        <v>1199</v>
      </c>
      <c r="E63" s="308"/>
      <c r="F63" s="308"/>
      <c r="G63" s="308"/>
      <c r="H63" s="308"/>
      <c r="I63" s="308"/>
      <c r="J63" s="308"/>
      <c r="K63" s="306"/>
    </row>
    <row r="64" ht="12.75" customHeight="1">
      <c r="B64" s="304"/>
      <c r="C64" s="310"/>
      <c r="D64" s="310"/>
      <c r="E64" s="314"/>
      <c r="F64" s="310"/>
      <c r="G64" s="310"/>
      <c r="H64" s="310"/>
      <c r="I64" s="310"/>
      <c r="J64" s="310"/>
      <c r="K64" s="306"/>
    </row>
    <row r="65" ht="15" customHeight="1">
      <c r="B65" s="304"/>
      <c r="C65" s="310"/>
      <c r="D65" s="308" t="s">
        <v>1200</v>
      </c>
      <c r="E65" s="308"/>
      <c r="F65" s="308"/>
      <c r="G65" s="308"/>
      <c r="H65" s="308"/>
      <c r="I65" s="308"/>
      <c r="J65" s="308"/>
      <c r="K65" s="306"/>
    </row>
    <row r="66" ht="15" customHeight="1">
      <c r="B66" s="304"/>
      <c r="C66" s="310"/>
      <c r="D66" s="313" t="s">
        <v>1201</v>
      </c>
      <c r="E66" s="313"/>
      <c r="F66" s="313"/>
      <c r="G66" s="313"/>
      <c r="H66" s="313"/>
      <c r="I66" s="313"/>
      <c r="J66" s="313"/>
      <c r="K66" s="306"/>
    </row>
    <row r="67" ht="15" customHeight="1">
      <c r="B67" s="304"/>
      <c r="C67" s="310"/>
      <c r="D67" s="308" t="s">
        <v>1202</v>
      </c>
      <c r="E67" s="308"/>
      <c r="F67" s="308"/>
      <c r="G67" s="308"/>
      <c r="H67" s="308"/>
      <c r="I67" s="308"/>
      <c r="J67" s="308"/>
      <c r="K67" s="306"/>
    </row>
    <row r="68" ht="15" customHeight="1">
      <c r="B68" s="304"/>
      <c r="C68" s="310"/>
      <c r="D68" s="308" t="s">
        <v>1203</v>
      </c>
      <c r="E68" s="308"/>
      <c r="F68" s="308"/>
      <c r="G68" s="308"/>
      <c r="H68" s="308"/>
      <c r="I68" s="308"/>
      <c r="J68" s="308"/>
      <c r="K68" s="306"/>
    </row>
    <row r="69" ht="15" customHeight="1">
      <c r="B69" s="304"/>
      <c r="C69" s="310"/>
      <c r="D69" s="308" t="s">
        <v>1204</v>
      </c>
      <c r="E69" s="308"/>
      <c r="F69" s="308"/>
      <c r="G69" s="308"/>
      <c r="H69" s="308"/>
      <c r="I69" s="308"/>
      <c r="J69" s="308"/>
      <c r="K69" s="306"/>
    </row>
    <row r="70" ht="15" customHeight="1">
      <c r="B70" s="304"/>
      <c r="C70" s="310"/>
      <c r="D70" s="308" t="s">
        <v>1205</v>
      </c>
      <c r="E70" s="308"/>
      <c r="F70" s="308"/>
      <c r="G70" s="308"/>
      <c r="H70" s="308"/>
      <c r="I70" s="308"/>
      <c r="J70" s="308"/>
      <c r="K70" s="306"/>
    </row>
    <row r="71" ht="12.75" customHeight="1">
      <c r="B71" s="315"/>
      <c r="C71" s="316"/>
      <c r="D71" s="316"/>
      <c r="E71" s="316"/>
      <c r="F71" s="316"/>
      <c r="G71" s="316"/>
      <c r="H71" s="316"/>
      <c r="I71" s="316"/>
      <c r="J71" s="316"/>
      <c r="K71" s="317"/>
    </row>
    <row r="72" ht="18.75" customHeight="1">
      <c r="B72" s="318"/>
      <c r="C72" s="318"/>
      <c r="D72" s="318"/>
      <c r="E72" s="318"/>
      <c r="F72" s="318"/>
      <c r="G72" s="318"/>
      <c r="H72" s="318"/>
      <c r="I72" s="318"/>
      <c r="J72" s="318"/>
      <c r="K72" s="319"/>
    </row>
    <row r="73" ht="18.75" customHeight="1">
      <c r="B73" s="319"/>
      <c r="C73" s="319"/>
      <c r="D73" s="319"/>
      <c r="E73" s="319"/>
      <c r="F73" s="319"/>
      <c r="G73" s="319"/>
      <c r="H73" s="319"/>
      <c r="I73" s="319"/>
      <c r="J73" s="319"/>
      <c r="K73" s="319"/>
    </row>
    <row r="74" ht="7.5" customHeight="1">
      <c r="B74" s="320"/>
      <c r="C74" s="321"/>
      <c r="D74" s="321"/>
      <c r="E74" s="321"/>
      <c r="F74" s="321"/>
      <c r="G74" s="321"/>
      <c r="H74" s="321"/>
      <c r="I74" s="321"/>
      <c r="J74" s="321"/>
      <c r="K74" s="322"/>
    </row>
    <row r="75" ht="45" customHeight="1">
      <c r="B75" s="323"/>
      <c r="C75" s="324" t="s">
        <v>1206</v>
      </c>
      <c r="D75" s="324"/>
      <c r="E75" s="324"/>
      <c r="F75" s="324"/>
      <c r="G75" s="324"/>
      <c r="H75" s="324"/>
      <c r="I75" s="324"/>
      <c r="J75" s="324"/>
      <c r="K75" s="325"/>
    </row>
    <row r="76" ht="17.25" customHeight="1">
      <c r="B76" s="323"/>
      <c r="C76" s="326" t="s">
        <v>1207</v>
      </c>
      <c r="D76" s="326"/>
      <c r="E76" s="326"/>
      <c r="F76" s="326" t="s">
        <v>1208</v>
      </c>
      <c r="G76" s="327"/>
      <c r="H76" s="326" t="s">
        <v>61</v>
      </c>
      <c r="I76" s="326" t="s">
        <v>64</v>
      </c>
      <c r="J76" s="326" t="s">
        <v>1209</v>
      </c>
      <c r="K76" s="325"/>
    </row>
    <row r="77" ht="17.25" customHeight="1">
      <c r="B77" s="323"/>
      <c r="C77" s="328" t="s">
        <v>1210</v>
      </c>
      <c r="D77" s="328"/>
      <c r="E77" s="328"/>
      <c r="F77" s="329" t="s">
        <v>1211</v>
      </c>
      <c r="G77" s="330"/>
      <c r="H77" s="328"/>
      <c r="I77" s="328"/>
      <c r="J77" s="328" t="s">
        <v>1212</v>
      </c>
      <c r="K77" s="325"/>
    </row>
    <row r="78" ht="5.25" customHeight="1">
      <c r="B78" s="323"/>
      <c r="C78" s="331"/>
      <c r="D78" s="331"/>
      <c r="E78" s="331"/>
      <c r="F78" s="331"/>
      <c r="G78" s="332"/>
      <c r="H78" s="331"/>
      <c r="I78" s="331"/>
      <c r="J78" s="331"/>
      <c r="K78" s="325"/>
    </row>
    <row r="79" ht="15" customHeight="1">
      <c r="B79" s="323"/>
      <c r="C79" s="311" t="s">
        <v>60</v>
      </c>
      <c r="D79" s="331"/>
      <c r="E79" s="331"/>
      <c r="F79" s="333" t="s">
        <v>1213</v>
      </c>
      <c r="G79" s="332"/>
      <c r="H79" s="311" t="s">
        <v>1214</v>
      </c>
      <c r="I79" s="311" t="s">
        <v>1215</v>
      </c>
      <c r="J79" s="311">
        <v>20</v>
      </c>
      <c r="K79" s="325"/>
    </row>
    <row r="80" ht="15" customHeight="1">
      <c r="B80" s="323"/>
      <c r="C80" s="311" t="s">
        <v>1216</v>
      </c>
      <c r="D80" s="311"/>
      <c r="E80" s="311"/>
      <c r="F80" s="333" t="s">
        <v>1213</v>
      </c>
      <c r="G80" s="332"/>
      <c r="H80" s="311" t="s">
        <v>1217</v>
      </c>
      <c r="I80" s="311" t="s">
        <v>1215</v>
      </c>
      <c r="J80" s="311">
        <v>120</v>
      </c>
      <c r="K80" s="325"/>
    </row>
    <row r="81" ht="15" customHeight="1">
      <c r="B81" s="334"/>
      <c r="C81" s="311" t="s">
        <v>1218</v>
      </c>
      <c r="D81" s="311"/>
      <c r="E81" s="311"/>
      <c r="F81" s="333" t="s">
        <v>1219</v>
      </c>
      <c r="G81" s="332"/>
      <c r="H81" s="311" t="s">
        <v>1220</v>
      </c>
      <c r="I81" s="311" t="s">
        <v>1215</v>
      </c>
      <c r="J81" s="311">
        <v>50</v>
      </c>
      <c r="K81" s="325"/>
    </row>
    <row r="82" ht="15" customHeight="1">
      <c r="B82" s="334"/>
      <c r="C82" s="311" t="s">
        <v>1221</v>
      </c>
      <c r="D82" s="311"/>
      <c r="E82" s="311"/>
      <c r="F82" s="333" t="s">
        <v>1213</v>
      </c>
      <c r="G82" s="332"/>
      <c r="H82" s="311" t="s">
        <v>1222</v>
      </c>
      <c r="I82" s="311" t="s">
        <v>1223</v>
      </c>
      <c r="J82" s="311"/>
      <c r="K82" s="325"/>
    </row>
    <row r="83" ht="15" customHeight="1">
      <c r="B83" s="334"/>
      <c r="C83" s="335" t="s">
        <v>1224</v>
      </c>
      <c r="D83" s="335"/>
      <c r="E83" s="335"/>
      <c r="F83" s="336" t="s">
        <v>1219</v>
      </c>
      <c r="G83" s="335"/>
      <c r="H83" s="335" t="s">
        <v>1225</v>
      </c>
      <c r="I83" s="335" t="s">
        <v>1215</v>
      </c>
      <c r="J83" s="335">
        <v>15</v>
      </c>
      <c r="K83" s="325"/>
    </row>
    <row r="84" ht="15" customHeight="1">
      <c r="B84" s="334"/>
      <c r="C84" s="335" t="s">
        <v>1226</v>
      </c>
      <c r="D84" s="335"/>
      <c r="E84" s="335"/>
      <c r="F84" s="336" t="s">
        <v>1219</v>
      </c>
      <c r="G84" s="335"/>
      <c r="H84" s="335" t="s">
        <v>1227</v>
      </c>
      <c r="I84" s="335" t="s">
        <v>1215</v>
      </c>
      <c r="J84" s="335">
        <v>15</v>
      </c>
      <c r="K84" s="325"/>
    </row>
    <row r="85" ht="15" customHeight="1">
      <c r="B85" s="334"/>
      <c r="C85" s="335" t="s">
        <v>1228</v>
      </c>
      <c r="D85" s="335"/>
      <c r="E85" s="335"/>
      <c r="F85" s="336" t="s">
        <v>1219</v>
      </c>
      <c r="G85" s="335"/>
      <c r="H85" s="335" t="s">
        <v>1229</v>
      </c>
      <c r="I85" s="335" t="s">
        <v>1215</v>
      </c>
      <c r="J85" s="335">
        <v>20</v>
      </c>
      <c r="K85" s="325"/>
    </row>
    <row r="86" ht="15" customHeight="1">
      <c r="B86" s="334"/>
      <c r="C86" s="335" t="s">
        <v>1230</v>
      </c>
      <c r="D86" s="335"/>
      <c r="E86" s="335"/>
      <c r="F86" s="336" t="s">
        <v>1219</v>
      </c>
      <c r="G86" s="335"/>
      <c r="H86" s="335" t="s">
        <v>1231</v>
      </c>
      <c r="I86" s="335" t="s">
        <v>1215</v>
      </c>
      <c r="J86" s="335">
        <v>20</v>
      </c>
      <c r="K86" s="325"/>
    </row>
    <row r="87" ht="15" customHeight="1">
      <c r="B87" s="334"/>
      <c r="C87" s="311" t="s">
        <v>1232</v>
      </c>
      <c r="D87" s="311"/>
      <c r="E87" s="311"/>
      <c r="F87" s="333" t="s">
        <v>1219</v>
      </c>
      <c r="G87" s="332"/>
      <c r="H87" s="311" t="s">
        <v>1233</v>
      </c>
      <c r="I87" s="311" t="s">
        <v>1215</v>
      </c>
      <c r="J87" s="311">
        <v>50</v>
      </c>
      <c r="K87" s="325"/>
    </row>
    <row r="88" ht="15" customHeight="1">
      <c r="B88" s="334"/>
      <c r="C88" s="311" t="s">
        <v>1234</v>
      </c>
      <c r="D88" s="311"/>
      <c r="E88" s="311"/>
      <c r="F88" s="333" t="s">
        <v>1219</v>
      </c>
      <c r="G88" s="332"/>
      <c r="H88" s="311" t="s">
        <v>1235</v>
      </c>
      <c r="I88" s="311" t="s">
        <v>1215</v>
      </c>
      <c r="J88" s="311">
        <v>20</v>
      </c>
      <c r="K88" s="325"/>
    </row>
    <row r="89" ht="15" customHeight="1">
      <c r="B89" s="334"/>
      <c r="C89" s="311" t="s">
        <v>1236</v>
      </c>
      <c r="D89" s="311"/>
      <c r="E89" s="311"/>
      <c r="F89" s="333" t="s">
        <v>1219</v>
      </c>
      <c r="G89" s="332"/>
      <c r="H89" s="311" t="s">
        <v>1237</v>
      </c>
      <c r="I89" s="311" t="s">
        <v>1215</v>
      </c>
      <c r="J89" s="311">
        <v>20</v>
      </c>
      <c r="K89" s="325"/>
    </row>
    <row r="90" ht="15" customHeight="1">
      <c r="B90" s="334"/>
      <c r="C90" s="311" t="s">
        <v>1238</v>
      </c>
      <c r="D90" s="311"/>
      <c r="E90" s="311"/>
      <c r="F90" s="333" t="s">
        <v>1219</v>
      </c>
      <c r="G90" s="332"/>
      <c r="H90" s="311" t="s">
        <v>1239</v>
      </c>
      <c r="I90" s="311" t="s">
        <v>1215</v>
      </c>
      <c r="J90" s="311">
        <v>50</v>
      </c>
      <c r="K90" s="325"/>
    </row>
    <row r="91" ht="15" customHeight="1">
      <c r="B91" s="334"/>
      <c r="C91" s="311" t="s">
        <v>1240</v>
      </c>
      <c r="D91" s="311"/>
      <c r="E91" s="311"/>
      <c r="F91" s="333" t="s">
        <v>1219</v>
      </c>
      <c r="G91" s="332"/>
      <c r="H91" s="311" t="s">
        <v>1240</v>
      </c>
      <c r="I91" s="311" t="s">
        <v>1215</v>
      </c>
      <c r="J91" s="311">
        <v>50</v>
      </c>
      <c r="K91" s="325"/>
    </row>
    <row r="92" ht="15" customHeight="1">
      <c r="B92" s="334"/>
      <c r="C92" s="311" t="s">
        <v>1241</v>
      </c>
      <c r="D92" s="311"/>
      <c r="E92" s="311"/>
      <c r="F92" s="333" t="s">
        <v>1219</v>
      </c>
      <c r="G92" s="332"/>
      <c r="H92" s="311" t="s">
        <v>1242</v>
      </c>
      <c r="I92" s="311" t="s">
        <v>1215</v>
      </c>
      <c r="J92" s="311">
        <v>255</v>
      </c>
      <c r="K92" s="325"/>
    </row>
    <row r="93" ht="15" customHeight="1">
      <c r="B93" s="334"/>
      <c r="C93" s="311" t="s">
        <v>1243</v>
      </c>
      <c r="D93" s="311"/>
      <c r="E93" s="311"/>
      <c r="F93" s="333" t="s">
        <v>1213</v>
      </c>
      <c r="G93" s="332"/>
      <c r="H93" s="311" t="s">
        <v>1244</v>
      </c>
      <c r="I93" s="311" t="s">
        <v>1245</v>
      </c>
      <c r="J93" s="311"/>
      <c r="K93" s="325"/>
    </row>
    <row r="94" ht="15" customHeight="1">
      <c r="B94" s="334"/>
      <c r="C94" s="311" t="s">
        <v>1246</v>
      </c>
      <c r="D94" s="311"/>
      <c r="E94" s="311"/>
      <c r="F94" s="333" t="s">
        <v>1213</v>
      </c>
      <c r="G94" s="332"/>
      <c r="H94" s="311" t="s">
        <v>1247</v>
      </c>
      <c r="I94" s="311" t="s">
        <v>1248</v>
      </c>
      <c r="J94" s="311"/>
      <c r="K94" s="325"/>
    </row>
    <row r="95" ht="15" customHeight="1">
      <c r="B95" s="334"/>
      <c r="C95" s="311" t="s">
        <v>1249</v>
      </c>
      <c r="D95" s="311"/>
      <c r="E95" s="311"/>
      <c r="F95" s="333" t="s">
        <v>1213</v>
      </c>
      <c r="G95" s="332"/>
      <c r="H95" s="311" t="s">
        <v>1249</v>
      </c>
      <c r="I95" s="311" t="s">
        <v>1248</v>
      </c>
      <c r="J95" s="311"/>
      <c r="K95" s="325"/>
    </row>
    <row r="96" ht="15" customHeight="1">
      <c r="B96" s="334"/>
      <c r="C96" s="311" t="s">
        <v>45</v>
      </c>
      <c r="D96" s="311"/>
      <c r="E96" s="311"/>
      <c r="F96" s="333" t="s">
        <v>1213</v>
      </c>
      <c r="G96" s="332"/>
      <c r="H96" s="311" t="s">
        <v>1250</v>
      </c>
      <c r="I96" s="311" t="s">
        <v>1248</v>
      </c>
      <c r="J96" s="311"/>
      <c r="K96" s="325"/>
    </row>
    <row r="97" ht="15" customHeight="1">
      <c r="B97" s="334"/>
      <c r="C97" s="311" t="s">
        <v>55</v>
      </c>
      <c r="D97" s="311"/>
      <c r="E97" s="311"/>
      <c r="F97" s="333" t="s">
        <v>1213</v>
      </c>
      <c r="G97" s="332"/>
      <c r="H97" s="311" t="s">
        <v>1251</v>
      </c>
      <c r="I97" s="311" t="s">
        <v>1248</v>
      </c>
      <c r="J97" s="311"/>
      <c r="K97" s="325"/>
    </row>
    <row r="98" ht="15" customHeight="1">
      <c r="B98" s="337"/>
      <c r="C98" s="338"/>
      <c r="D98" s="338"/>
      <c r="E98" s="338"/>
      <c r="F98" s="338"/>
      <c r="G98" s="338"/>
      <c r="H98" s="338"/>
      <c r="I98" s="338"/>
      <c r="J98" s="338"/>
      <c r="K98" s="339"/>
    </row>
    <row r="99" ht="18.75" customHeight="1">
      <c r="B99" s="340"/>
      <c r="C99" s="341"/>
      <c r="D99" s="341"/>
      <c r="E99" s="341"/>
      <c r="F99" s="341"/>
      <c r="G99" s="341"/>
      <c r="H99" s="341"/>
      <c r="I99" s="341"/>
      <c r="J99" s="341"/>
      <c r="K99" s="340"/>
    </row>
    <row r="100" ht="18.75" customHeight="1">
      <c r="B100" s="319"/>
      <c r="C100" s="319"/>
      <c r="D100" s="319"/>
      <c r="E100" s="319"/>
      <c r="F100" s="319"/>
      <c r="G100" s="319"/>
      <c r="H100" s="319"/>
      <c r="I100" s="319"/>
      <c r="J100" s="319"/>
      <c r="K100" s="319"/>
    </row>
    <row r="101" ht="7.5" customHeight="1">
      <c r="B101" s="320"/>
      <c r="C101" s="321"/>
      <c r="D101" s="321"/>
      <c r="E101" s="321"/>
      <c r="F101" s="321"/>
      <c r="G101" s="321"/>
      <c r="H101" s="321"/>
      <c r="I101" s="321"/>
      <c r="J101" s="321"/>
      <c r="K101" s="322"/>
    </row>
    <row r="102" ht="45" customHeight="1">
      <c r="B102" s="323"/>
      <c r="C102" s="324" t="s">
        <v>1252</v>
      </c>
      <c r="D102" s="324"/>
      <c r="E102" s="324"/>
      <c r="F102" s="324"/>
      <c r="G102" s="324"/>
      <c r="H102" s="324"/>
      <c r="I102" s="324"/>
      <c r="J102" s="324"/>
      <c r="K102" s="325"/>
    </row>
    <row r="103" ht="17.25" customHeight="1">
      <c r="B103" s="323"/>
      <c r="C103" s="326" t="s">
        <v>1207</v>
      </c>
      <c r="D103" s="326"/>
      <c r="E103" s="326"/>
      <c r="F103" s="326" t="s">
        <v>1208</v>
      </c>
      <c r="G103" s="327"/>
      <c r="H103" s="326" t="s">
        <v>61</v>
      </c>
      <c r="I103" s="326" t="s">
        <v>64</v>
      </c>
      <c r="J103" s="326" t="s">
        <v>1209</v>
      </c>
      <c r="K103" s="325"/>
    </row>
    <row r="104" ht="17.25" customHeight="1">
      <c r="B104" s="323"/>
      <c r="C104" s="328" t="s">
        <v>1210</v>
      </c>
      <c r="D104" s="328"/>
      <c r="E104" s="328"/>
      <c r="F104" s="329" t="s">
        <v>1211</v>
      </c>
      <c r="G104" s="330"/>
      <c r="H104" s="328"/>
      <c r="I104" s="328"/>
      <c r="J104" s="328" t="s">
        <v>1212</v>
      </c>
      <c r="K104" s="325"/>
    </row>
    <row r="105" ht="5.25" customHeight="1">
      <c r="B105" s="323"/>
      <c r="C105" s="326"/>
      <c r="D105" s="326"/>
      <c r="E105" s="326"/>
      <c r="F105" s="326"/>
      <c r="G105" s="342"/>
      <c r="H105" s="326"/>
      <c r="I105" s="326"/>
      <c r="J105" s="326"/>
      <c r="K105" s="325"/>
    </row>
    <row r="106" ht="15" customHeight="1">
      <c r="B106" s="323"/>
      <c r="C106" s="311" t="s">
        <v>60</v>
      </c>
      <c r="D106" s="331"/>
      <c r="E106" s="331"/>
      <c r="F106" s="333" t="s">
        <v>1213</v>
      </c>
      <c r="G106" s="342"/>
      <c r="H106" s="311" t="s">
        <v>1253</v>
      </c>
      <c r="I106" s="311" t="s">
        <v>1215</v>
      </c>
      <c r="J106" s="311">
        <v>20</v>
      </c>
      <c r="K106" s="325"/>
    </row>
    <row r="107" ht="15" customHeight="1">
      <c r="B107" s="323"/>
      <c r="C107" s="311" t="s">
        <v>1216</v>
      </c>
      <c r="D107" s="311"/>
      <c r="E107" s="311"/>
      <c r="F107" s="333" t="s">
        <v>1213</v>
      </c>
      <c r="G107" s="311"/>
      <c r="H107" s="311" t="s">
        <v>1253</v>
      </c>
      <c r="I107" s="311" t="s">
        <v>1215</v>
      </c>
      <c r="J107" s="311">
        <v>120</v>
      </c>
      <c r="K107" s="325"/>
    </row>
    <row r="108" ht="15" customHeight="1">
      <c r="B108" s="334"/>
      <c r="C108" s="311" t="s">
        <v>1218</v>
      </c>
      <c r="D108" s="311"/>
      <c r="E108" s="311"/>
      <c r="F108" s="333" t="s">
        <v>1219</v>
      </c>
      <c r="G108" s="311"/>
      <c r="H108" s="311" t="s">
        <v>1253</v>
      </c>
      <c r="I108" s="311" t="s">
        <v>1215</v>
      </c>
      <c r="J108" s="311">
        <v>50</v>
      </c>
      <c r="K108" s="325"/>
    </row>
    <row r="109" ht="15" customHeight="1">
      <c r="B109" s="334"/>
      <c r="C109" s="311" t="s">
        <v>1221</v>
      </c>
      <c r="D109" s="311"/>
      <c r="E109" s="311"/>
      <c r="F109" s="333" t="s">
        <v>1213</v>
      </c>
      <c r="G109" s="311"/>
      <c r="H109" s="311" t="s">
        <v>1253</v>
      </c>
      <c r="I109" s="311" t="s">
        <v>1223</v>
      </c>
      <c r="J109" s="311"/>
      <c r="K109" s="325"/>
    </row>
    <row r="110" ht="15" customHeight="1">
      <c r="B110" s="334"/>
      <c r="C110" s="311" t="s">
        <v>1232</v>
      </c>
      <c r="D110" s="311"/>
      <c r="E110" s="311"/>
      <c r="F110" s="333" t="s">
        <v>1219</v>
      </c>
      <c r="G110" s="311"/>
      <c r="H110" s="311" t="s">
        <v>1253</v>
      </c>
      <c r="I110" s="311" t="s">
        <v>1215</v>
      </c>
      <c r="J110" s="311">
        <v>50</v>
      </c>
      <c r="K110" s="325"/>
    </row>
    <row r="111" ht="15" customHeight="1">
      <c r="B111" s="334"/>
      <c r="C111" s="311" t="s">
        <v>1240</v>
      </c>
      <c r="D111" s="311"/>
      <c r="E111" s="311"/>
      <c r="F111" s="333" t="s">
        <v>1219</v>
      </c>
      <c r="G111" s="311"/>
      <c r="H111" s="311" t="s">
        <v>1253</v>
      </c>
      <c r="I111" s="311" t="s">
        <v>1215</v>
      </c>
      <c r="J111" s="311">
        <v>50</v>
      </c>
      <c r="K111" s="325"/>
    </row>
    <row r="112" ht="15" customHeight="1">
      <c r="B112" s="334"/>
      <c r="C112" s="311" t="s">
        <v>1238</v>
      </c>
      <c r="D112" s="311"/>
      <c r="E112" s="311"/>
      <c r="F112" s="333" t="s">
        <v>1219</v>
      </c>
      <c r="G112" s="311"/>
      <c r="H112" s="311" t="s">
        <v>1253</v>
      </c>
      <c r="I112" s="311" t="s">
        <v>1215</v>
      </c>
      <c r="J112" s="311">
        <v>50</v>
      </c>
      <c r="K112" s="325"/>
    </row>
    <row r="113" ht="15" customHeight="1">
      <c r="B113" s="334"/>
      <c r="C113" s="311" t="s">
        <v>60</v>
      </c>
      <c r="D113" s="311"/>
      <c r="E113" s="311"/>
      <c r="F113" s="333" t="s">
        <v>1213</v>
      </c>
      <c r="G113" s="311"/>
      <c r="H113" s="311" t="s">
        <v>1254</v>
      </c>
      <c r="I113" s="311" t="s">
        <v>1215</v>
      </c>
      <c r="J113" s="311">
        <v>20</v>
      </c>
      <c r="K113" s="325"/>
    </row>
    <row r="114" ht="15" customHeight="1">
      <c r="B114" s="334"/>
      <c r="C114" s="311" t="s">
        <v>1255</v>
      </c>
      <c r="D114" s="311"/>
      <c r="E114" s="311"/>
      <c r="F114" s="333" t="s">
        <v>1213</v>
      </c>
      <c r="G114" s="311"/>
      <c r="H114" s="311" t="s">
        <v>1256</v>
      </c>
      <c r="I114" s="311" t="s">
        <v>1215</v>
      </c>
      <c r="J114" s="311">
        <v>120</v>
      </c>
      <c r="K114" s="325"/>
    </row>
    <row r="115" ht="15" customHeight="1">
      <c r="B115" s="334"/>
      <c r="C115" s="311" t="s">
        <v>45</v>
      </c>
      <c r="D115" s="311"/>
      <c r="E115" s="311"/>
      <c r="F115" s="333" t="s">
        <v>1213</v>
      </c>
      <c r="G115" s="311"/>
      <c r="H115" s="311" t="s">
        <v>1257</v>
      </c>
      <c r="I115" s="311" t="s">
        <v>1248</v>
      </c>
      <c r="J115" s="311"/>
      <c r="K115" s="325"/>
    </row>
    <row r="116" ht="15" customHeight="1">
      <c r="B116" s="334"/>
      <c r="C116" s="311" t="s">
        <v>55</v>
      </c>
      <c r="D116" s="311"/>
      <c r="E116" s="311"/>
      <c r="F116" s="333" t="s">
        <v>1213</v>
      </c>
      <c r="G116" s="311"/>
      <c r="H116" s="311" t="s">
        <v>1258</v>
      </c>
      <c r="I116" s="311" t="s">
        <v>1248</v>
      </c>
      <c r="J116" s="311"/>
      <c r="K116" s="325"/>
    </row>
    <row r="117" ht="15" customHeight="1">
      <c r="B117" s="334"/>
      <c r="C117" s="311" t="s">
        <v>64</v>
      </c>
      <c r="D117" s="311"/>
      <c r="E117" s="311"/>
      <c r="F117" s="333" t="s">
        <v>1213</v>
      </c>
      <c r="G117" s="311"/>
      <c r="H117" s="311" t="s">
        <v>1259</v>
      </c>
      <c r="I117" s="311" t="s">
        <v>1260</v>
      </c>
      <c r="J117" s="311"/>
      <c r="K117" s="325"/>
    </row>
    <row r="118" ht="15" customHeight="1">
      <c r="B118" s="337"/>
      <c r="C118" s="343"/>
      <c r="D118" s="343"/>
      <c r="E118" s="343"/>
      <c r="F118" s="343"/>
      <c r="G118" s="343"/>
      <c r="H118" s="343"/>
      <c r="I118" s="343"/>
      <c r="J118" s="343"/>
      <c r="K118" s="339"/>
    </row>
    <row r="119" ht="18.75" customHeight="1">
      <c r="B119" s="344"/>
      <c r="C119" s="308"/>
      <c r="D119" s="308"/>
      <c r="E119" s="308"/>
      <c r="F119" s="345"/>
      <c r="G119" s="308"/>
      <c r="H119" s="308"/>
      <c r="I119" s="308"/>
      <c r="J119" s="308"/>
      <c r="K119" s="344"/>
    </row>
    <row r="120" ht="18.75" customHeight="1">
      <c r="B120" s="319"/>
      <c r="C120" s="319"/>
      <c r="D120" s="319"/>
      <c r="E120" s="319"/>
      <c r="F120" s="319"/>
      <c r="G120" s="319"/>
      <c r="H120" s="319"/>
      <c r="I120" s="319"/>
      <c r="J120" s="319"/>
      <c r="K120" s="319"/>
    </row>
    <row r="121" ht="7.5" customHeight="1">
      <c r="B121" s="346"/>
      <c r="C121" s="347"/>
      <c r="D121" s="347"/>
      <c r="E121" s="347"/>
      <c r="F121" s="347"/>
      <c r="G121" s="347"/>
      <c r="H121" s="347"/>
      <c r="I121" s="347"/>
      <c r="J121" s="347"/>
      <c r="K121" s="348"/>
    </row>
    <row r="122" ht="45" customHeight="1">
      <c r="B122" s="349"/>
      <c r="C122" s="302" t="s">
        <v>1261</v>
      </c>
      <c r="D122" s="302"/>
      <c r="E122" s="302"/>
      <c r="F122" s="302"/>
      <c r="G122" s="302"/>
      <c r="H122" s="302"/>
      <c r="I122" s="302"/>
      <c r="J122" s="302"/>
      <c r="K122" s="350"/>
    </row>
    <row r="123" ht="17.25" customHeight="1">
      <c r="B123" s="351"/>
      <c r="C123" s="326" t="s">
        <v>1207</v>
      </c>
      <c r="D123" s="326"/>
      <c r="E123" s="326"/>
      <c r="F123" s="326" t="s">
        <v>1208</v>
      </c>
      <c r="G123" s="327"/>
      <c r="H123" s="326" t="s">
        <v>61</v>
      </c>
      <c r="I123" s="326" t="s">
        <v>64</v>
      </c>
      <c r="J123" s="326" t="s">
        <v>1209</v>
      </c>
      <c r="K123" s="352"/>
    </row>
    <row r="124" ht="17.25" customHeight="1">
      <c r="B124" s="351"/>
      <c r="C124" s="328" t="s">
        <v>1210</v>
      </c>
      <c r="D124" s="328"/>
      <c r="E124" s="328"/>
      <c r="F124" s="329" t="s">
        <v>1211</v>
      </c>
      <c r="G124" s="330"/>
      <c r="H124" s="328"/>
      <c r="I124" s="328"/>
      <c r="J124" s="328" t="s">
        <v>1212</v>
      </c>
      <c r="K124" s="352"/>
    </row>
    <row r="125" ht="5.25" customHeight="1">
      <c r="B125" s="353"/>
      <c r="C125" s="331"/>
      <c r="D125" s="331"/>
      <c r="E125" s="331"/>
      <c r="F125" s="331"/>
      <c r="G125" s="311"/>
      <c r="H125" s="331"/>
      <c r="I125" s="331"/>
      <c r="J125" s="331"/>
      <c r="K125" s="354"/>
    </row>
    <row r="126" ht="15" customHeight="1">
      <c r="B126" s="353"/>
      <c r="C126" s="311" t="s">
        <v>1216</v>
      </c>
      <c r="D126" s="331"/>
      <c r="E126" s="331"/>
      <c r="F126" s="333" t="s">
        <v>1213</v>
      </c>
      <c r="G126" s="311"/>
      <c r="H126" s="311" t="s">
        <v>1253</v>
      </c>
      <c r="I126" s="311" t="s">
        <v>1215</v>
      </c>
      <c r="J126" s="311">
        <v>120</v>
      </c>
      <c r="K126" s="355"/>
    </row>
    <row r="127" ht="15" customHeight="1">
      <c r="B127" s="353"/>
      <c r="C127" s="311" t="s">
        <v>1262</v>
      </c>
      <c r="D127" s="311"/>
      <c r="E127" s="311"/>
      <c r="F127" s="333" t="s">
        <v>1213</v>
      </c>
      <c r="G127" s="311"/>
      <c r="H127" s="311" t="s">
        <v>1263</v>
      </c>
      <c r="I127" s="311" t="s">
        <v>1215</v>
      </c>
      <c r="J127" s="311" t="s">
        <v>1264</v>
      </c>
      <c r="K127" s="355"/>
    </row>
    <row r="128" ht="15" customHeight="1">
      <c r="B128" s="353"/>
      <c r="C128" s="311" t="s">
        <v>91</v>
      </c>
      <c r="D128" s="311"/>
      <c r="E128" s="311"/>
      <c r="F128" s="333" t="s">
        <v>1213</v>
      </c>
      <c r="G128" s="311"/>
      <c r="H128" s="311" t="s">
        <v>1265</v>
      </c>
      <c r="I128" s="311" t="s">
        <v>1215</v>
      </c>
      <c r="J128" s="311" t="s">
        <v>1264</v>
      </c>
      <c r="K128" s="355"/>
    </row>
    <row r="129" ht="15" customHeight="1">
      <c r="B129" s="353"/>
      <c r="C129" s="311" t="s">
        <v>1224</v>
      </c>
      <c r="D129" s="311"/>
      <c r="E129" s="311"/>
      <c r="F129" s="333" t="s">
        <v>1219</v>
      </c>
      <c r="G129" s="311"/>
      <c r="H129" s="311" t="s">
        <v>1225</v>
      </c>
      <c r="I129" s="311" t="s">
        <v>1215</v>
      </c>
      <c r="J129" s="311">
        <v>15</v>
      </c>
      <c r="K129" s="355"/>
    </row>
    <row r="130" ht="15" customHeight="1">
      <c r="B130" s="353"/>
      <c r="C130" s="335" t="s">
        <v>1226</v>
      </c>
      <c r="D130" s="335"/>
      <c r="E130" s="335"/>
      <c r="F130" s="336" t="s">
        <v>1219</v>
      </c>
      <c r="G130" s="335"/>
      <c r="H130" s="335" t="s">
        <v>1227</v>
      </c>
      <c r="I130" s="335" t="s">
        <v>1215</v>
      </c>
      <c r="J130" s="335">
        <v>15</v>
      </c>
      <c r="K130" s="355"/>
    </row>
    <row r="131" ht="15" customHeight="1">
      <c r="B131" s="353"/>
      <c r="C131" s="335" t="s">
        <v>1228</v>
      </c>
      <c r="D131" s="335"/>
      <c r="E131" s="335"/>
      <c r="F131" s="336" t="s">
        <v>1219</v>
      </c>
      <c r="G131" s="335"/>
      <c r="H131" s="335" t="s">
        <v>1229</v>
      </c>
      <c r="I131" s="335" t="s">
        <v>1215</v>
      </c>
      <c r="J131" s="335">
        <v>20</v>
      </c>
      <c r="K131" s="355"/>
    </row>
    <row r="132" ht="15" customHeight="1">
      <c r="B132" s="353"/>
      <c r="C132" s="335" t="s">
        <v>1230</v>
      </c>
      <c r="D132" s="335"/>
      <c r="E132" s="335"/>
      <c r="F132" s="336" t="s">
        <v>1219</v>
      </c>
      <c r="G132" s="335"/>
      <c r="H132" s="335" t="s">
        <v>1231</v>
      </c>
      <c r="I132" s="335" t="s">
        <v>1215</v>
      </c>
      <c r="J132" s="335">
        <v>20</v>
      </c>
      <c r="K132" s="355"/>
    </row>
    <row r="133" ht="15" customHeight="1">
      <c r="B133" s="353"/>
      <c r="C133" s="311" t="s">
        <v>1218</v>
      </c>
      <c r="D133" s="311"/>
      <c r="E133" s="311"/>
      <c r="F133" s="333" t="s">
        <v>1219</v>
      </c>
      <c r="G133" s="311"/>
      <c r="H133" s="311" t="s">
        <v>1253</v>
      </c>
      <c r="I133" s="311" t="s">
        <v>1215</v>
      </c>
      <c r="J133" s="311">
        <v>50</v>
      </c>
      <c r="K133" s="355"/>
    </row>
    <row r="134" ht="15" customHeight="1">
      <c r="B134" s="353"/>
      <c r="C134" s="311" t="s">
        <v>1232</v>
      </c>
      <c r="D134" s="311"/>
      <c r="E134" s="311"/>
      <c r="F134" s="333" t="s">
        <v>1219</v>
      </c>
      <c r="G134" s="311"/>
      <c r="H134" s="311" t="s">
        <v>1253</v>
      </c>
      <c r="I134" s="311" t="s">
        <v>1215</v>
      </c>
      <c r="J134" s="311">
        <v>50</v>
      </c>
      <c r="K134" s="355"/>
    </row>
    <row r="135" ht="15" customHeight="1">
      <c r="B135" s="353"/>
      <c r="C135" s="311" t="s">
        <v>1238</v>
      </c>
      <c r="D135" s="311"/>
      <c r="E135" s="311"/>
      <c r="F135" s="333" t="s">
        <v>1219</v>
      </c>
      <c r="G135" s="311"/>
      <c r="H135" s="311" t="s">
        <v>1253</v>
      </c>
      <c r="I135" s="311" t="s">
        <v>1215</v>
      </c>
      <c r="J135" s="311">
        <v>50</v>
      </c>
      <c r="K135" s="355"/>
    </row>
    <row r="136" ht="15" customHeight="1">
      <c r="B136" s="353"/>
      <c r="C136" s="311" t="s">
        <v>1240</v>
      </c>
      <c r="D136" s="311"/>
      <c r="E136" s="311"/>
      <c r="F136" s="333" t="s">
        <v>1219</v>
      </c>
      <c r="G136" s="311"/>
      <c r="H136" s="311" t="s">
        <v>1253</v>
      </c>
      <c r="I136" s="311" t="s">
        <v>1215</v>
      </c>
      <c r="J136" s="311">
        <v>50</v>
      </c>
      <c r="K136" s="355"/>
    </row>
    <row r="137" ht="15" customHeight="1">
      <c r="B137" s="353"/>
      <c r="C137" s="311" t="s">
        <v>1241</v>
      </c>
      <c r="D137" s="311"/>
      <c r="E137" s="311"/>
      <c r="F137" s="333" t="s">
        <v>1219</v>
      </c>
      <c r="G137" s="311"/>
      <c r="H137" s="311" t="s">
        <v>1266</v>
      </c>
      <c r="I137" s="311" t="s">
        <v>1215</v>
      </c>
      <c r="J137" s="311">
        <v>255</v>
      </c>
      <c r="K137" s="355"/>
    </row>
    <row r="138" ht="15" customHeight="1">
      <c r="B138" s="353"/>
      <c r="C138" s="311" t="s">
        <v>1243</v>
      </c>
      <c r="D138" s="311"/>
      <c r="E138" s="311"/>
      <c r="F138" s="333" t="s">
        <v>1213</v>
      </c>
      <c r="G138" s="311"/>
      <c r="H138" s="311" t="s">
        <v>1267</v>
      </c>
      <c r="I138" s="311" t="s">
        <v>1245</v>
      </c>
      <c r="J138" s="311"/>
      <c r="K138" s="355"/>
    </row>
    <row r="139" ht="15" customHeight="1">
      <c r="B139" s="353"/>
      <c r="C139" s="311" t="s">
        <v>1246</v>
      </c>
      <c r="D139" s="311"/>
      <c r="E139" s="311"/>
      <c r="F139" s="333" t="s">
        <v>1213</v>
      </c>
      <c r="G139" s="311"/>
      <c r="H139" s="311" t="s">
        <v>1268</v>
      </c>
      <c r="I139" s="311" t="s">
        <v>1248</v>
      </c>
      <c r="J139" s="311"/>
      <c r="K139" s="355"/>
    </row>
    <row r="140" ht="15" customHeight="1">
      <c r="B140" s="353"/>
      <c r="C140" s="311" t="s">
        <v>1249</v>
      </c>
      <c r="D140" s="311"/>
      <c r="E140" s="311"/>
      <c r="F140" s="333" t="s">
        <v>1213</v>
      </c>
      <c r="G140" s="311"/>
      <c r="H140" s="311" t="s">
        <v>1249</v>
      </c>
      <c r="I140" s="311" t="s">
        <v>1248</v>
      </c>
      <c r="J140" s="311"/>
      <c r="K140" s="355"/>
    </row>
    <row r="141" ht="15" customHeight="1">
      <c r="B141" s="353"/>
      <c r="C141" s="311" t="s">
        <v>45</v>
      </c>
      <c r="D141" s="311"/>
      <c r="E141" s="311"/>
      <c r="F141" s="333" t="s">
        <v>1213</v>
      </c>
      <c r="G141" s="311"/>
      <c r="H141" s="311" t="s">
        <v>1269</v>
      </c>
      <c r="I141" s="311" t="s">
        <v>1248</v>
      </c>
      <c r="J141" s="311"/>
      <c r="K141" s="355"/>
    </row>
    <row r="142" ht="15" customHeight="1">
      <c r="B142" s="353"/>
      <c r="C142" s="311" t="s">
        <v>1270</v>
      </c>
      <c r="D142" s="311"/>
      <c r="E142" s="311"/>
      <c r="F142" s="333" t="s">
        <v>1213</v>
      </c>
      <c r="G142" s="311"/>
      <c r="H142" s="311" t="s">
        <v>1271</v>
      </c>
      <c r="I142" s="311" t="s">
        <v>1248</v>
      </c>
      <c r="J142" s="311"/>
      <c r="K142" s="355"/>
    </row>
    <row r="143" ht="15" customHeight="1">
      <c r="B143" s="356"/>
      <c r="C143" s="357"/>
      <c r="D143" s="357"/>
      <c r="E143" s="357"/>
      <c r="F143" s="357"/>
      <c r="G143" s="357"/>
      <c r="H143" s="357"/>
      <c r="I143" s="357"/>
      <c r="J143" s="357"/>
      <c r="K143" s="358"/>
    </row>
    <row r="144" ht="18.75" customHeight="1">
      <c r="B144" s="308"/>
      <c r="C144" s="308"/>
      <c r="D144" s="308"/>
      <c r="E144" s="308"/>
      <c r="F144" s="345"/>
      <c r="G144" s="308"/>
      <c r="H144" s="308"/>
      <c r="I144" s="308"/>
      <c r="J144" s="308"/>
      <c r="K144" s="308"/>
    </row>
    <row r="145" ht="18.75" customHeight="1">
      <c r="B145" s="319"/>
      <c r="C145" s="319"/>
      <c r="D145" s="319"/>
      <c r="E145" s="319"/>
      <c r="F145" s="319"/>
      <c r="G145" s="319"/>
      <c r="H145" s="319"/>
      <c r="I145" s="319"/>
      <c r="J145" s="319"/>
      <c r="K145" s="319"/>
    </row>
    <row r="146" ht="7.5" customHeight="1">
      <c r="B146" s="320"/>
      <c r="C146" s="321"/>
      <c r="D146" s="321"/>
      <c r="E146" s="321"/>
      <c r="F146" s="321"/>
      <c r="G146" s="321"/>
      <c r="H146" s="321"/>
      <c r="I146" s="321"/>
      <c r="J146" s="321"/>
      <c r="K146" s="322"/>
    </row>
    <row r="147" ht="45" customHeight="1">
      <c r="B147" s="323"/>
      <c r="C147" s="324" t="s">
        <v>1272</v>
      </c>
      <c r="D147" s="324"/>
      <c r="E147" s="324"/>
      <c r="F147" s="324"/>
      <c r="G147" s="324"/>
      <c r="H147" s="324"/>
      <c r="I147" s="324"/>
      <c r="J147" s="324"/>
      <c r="K147" s="325"/>
    </row>
    <row r="148" ht="17.25" customHeight="1">
      <c r="B148" s="323"/>
      <c r="C148" s="326" t="s">
        <v>1207</v>
      </c>
      <c r="D148" s="326"/>
      <c r="E148" s="326"/>
      <c r="F148" s="326" t="s">
        <v>1208</v>
      </c>
      <c r="G148" s="327"/>
      <c r="H148" s="326" t="s">
        <v>61</v>
      </c>
      <c r="I148" s="326" t="s">
        <v>64</v>
      </c>
      <c r="J148" s="326" t="s">
        <v>1209</v>
      </c>
      <c r="K148" s="325"/>
    </row>
    <row r="149" ht="17.25" customHeight="1">
      <c r="B149" s="323"/>
      <c r="C149" s="328" t="s">
        <v>1210</v>
      </c>
      <c r="D149" s="328"/>
      <c r="E149" s="328"/>
      <c r="F149" s="329" t="s">
        <v>1211</v>
      </c>
      <c r="G149" s="330"/>
      <c r="H149" s="328"/>
      <c r="I149" s="328"/>
      <c r="J149" s="328" t="s">
        <v>1212</v>
      </c>
      <c r="K149" s="325"/>
    </row>
    <row r="150" ht="5.25" customHeight="1">
      <c r="B150" s="334"/>
      <c r="C150" s="331"/>
      <c r="D150" s="331"/>
      <c r="E150" s="331"/>
      <c r="F150" s="331"/>
      <c r="G150" s="332"/>
      <c r="H150" s="331"/>
      <c r="I150" s="331"/>
      <c r="J150" s="331"/>
      <c r="K150" s="355"/>
    </row>
    <row r="151" ht="15" customHeight="1">
      <c r="B151" s="334"/>
      <c r="C151" s="359" t="s">
        <v>1216</v>
      </c>
      <c r="D151" s="311"/>
      <c r="E151" s="311"/>
      <c r="F151" s="360" t="s">
        <v>1213</v>
      </c>
      <c r="G151" s="311"/>
      <c r="H151" s="359" t="s">
        <v>1253</v>
      </c>
      <c r="I151" s="359" t="s">
        <v>1215</v>
      </c>
      <c r="J151" s="359">
        <v>120</v>
      </c>
      <c r="K151" s="355"/>
    </row>
    <row r="152" ht="15" customHeight="1">
      <c r="B152" s="334"/>
      <c r="C152" s="359" t="s">
        <v>1262</v>
      </c>
      <c r="D152" s="311"/>
      <c r="E152" s="311"/>
      <c r="F152" s="360" t="s">
        <v>1213</v>
      </c>
      <c r="G152" s="311"/>
      <c r="H152" s="359" t="s">
        <v>1273</v>
      </c>
      <c r="I152" s="359" t="s">
        <v>1215</v>
      </c>
      <c r="J152" s="359" t="s">
        <v>1264</v>
      </c>
      <c r="K152" s="355"/>
    </row>
    <row r="153" ht="15" customHeight="1">
      <c r="B153" s="334"/>
      <c r="C153" s="359" t="s">
        <v>91</v>
      </c>
      <c r="D153" s="311"/>
      <c r="E153" s="311"/>
      <c r="F153" s="360" t="s">
        <v>1213</v>
      </c>
      <c r="G153" s="311"/>
      <c r="H153" s="359" t="s">
        <v>1274</v>
      </c>
      <c r="I153" s="359" t="s">
        <v>1215</v>
      </c>
      <c r="J153" s="359" t="s">
        <v>1264</v>
      </c>
      <c r="K153" s="355"/>
    </row>
    <row r="154" ht="15" customHeight="1">
      <c r="B154" s="334"/>
      <c r="C154" s="359" t="s">
        <v>1218</v>
      </c>
      <c r="D154" s="311"/>
      <c r="E154" s="311"/>
      <c r="F154" s="360" t="s">
        <v>1219</v>
      </c>
      <c r="G154" s="311"/>
      <c r="H154" s="359" t="s">
        <v>1253</v>
      </c>
      <c r="I154" s="359" t="s">
        <v>1215</v>
      </c>
      <c r="J154" s="359">
        <v>50</v>
      </c>
      <c r="K154" s="355"/>
    </row>
    <row r="155" ht="15" customHeight="1">
      <c r="B155" s="334"/>
      <c r="C155" s="359" t="s">
        <v>1221</v>
      </c>
      <c r="D155" s="311"/>
      <c r="E155" s="311"/>
      <c r="F155" s="360" t="s">
        <v>1213</v>
      </c>
      <c r="G155" s="311"/>
      <c r="H155" s="359" t="s">
        <v>1253</v>
      </c>
      <c r="I155" s="359" t="s">
        <v>1223</v>
      </c>
      <c r="J155" s="359"/>
      <c r="K155" s="355"/>
    </row>
    <row r="156" ht="15" customHeight="1">
      <c r="B156" s="334"/>
      <c r="C156" s="359" t="s">
        <v>1232</v>
      </c>
      <c r="D156" s="311"/>
      <c r="E156" s="311"/>
      <c r="F156" s="360" t="s">
        <v>1219</v>
      </c>
      <c r="G156" s="311"/>
      <c r="H156" s="359" t="s">
        <v>1253</v>
      </c>
      <c r="I156" s="359" t="s">
        <v>1215</v>
      </c>
      <c r="J156" s="359">
        <v>50</v>
      </c>
      <c r="K156" s="355"/>
    </row>
    <row r="157" ht="15" customHeight="1">
      <c r="B157" s="334"/>
      <c r="C157" s="359" t="s">
        <v>1240</v>
      </c>
      <c r="D157" s="311"/>
      <c r="E157" s="311"/>
      <c r="F157" s="360" t="s">
        <v>1219</v>
      </c>
      <c r="G157" s="311"/>
      <c r="H157" s="359" t="s">
        <v>1253</v>
      </c>
      <c r="I157" s="359" t="s">
        <v>1215</v>
      </c>
      <c r="J157" s="359">
        <v>50</v>
      </c>
      <c r="K157" s="355"/>
    </row>
    <row r="158" ht="15" customHeight="1">
      <c r="B158" s="334"/>
      <c r="C158" s="359" t="s">
        <v>1238</v>
      </c>
      <c r="D158" s="311"/>
      <c r="E158" s="311"/>
      <c r="F158" s="360" t="s">
        <v>1219</v>
      </c>
      <c r="G158" s="311"/>
      <c r="H158" s="359" t="s">
        <v>1253</v>
      </c>
      <c r="I158" s="359" t="s">
        <v>1215</v>
      </c>
      <c r="J158" s="359">
        <v>50</v>
      </c>
      <c r="K158" s="355"/>
    </row>
    <row r="159" ht="15" customHeight="1">
      <c r="B159" s="334"/>
      <c r="C159" s="359" t="s">
        <v>189</v>
      </c>
      <c r="D159" s="311"/>
      <c r="E159" s="311"/>
      <c r="F159" s="360" t="s">
        <v>1213</v>
      </c>
      <c r="G159" s="311"/>
      <c r="H159" s="359" t="s">
        <v>1275</v>
      </c>
      <c r="I159" s="359" t="s">
        <v>1215</v>
      </c>
      <c r="J159" s="359" t="s">
        <v>1276</v>
      </c>
      <c r="K159" s="355"/>
    </row>
    <row r="160" ht="15" customHeight="1">
      <c r="B160" s="334"/>
      <c r="C160" s="359" t="s">
        <v>1277</v>
      </c>
      <c r="D160" s="311"/>
      <c r="E160" s="311"/>
      <c r="F160" s="360" t="s">
        <v>1213</v>
      </c>
      <c r="G160" s="311"/>
      <c r="H160" s="359" t="s">
        <v>1278</v>
      </c>
      <c r="I160" s="359" t="s">
        <v>1248</v>
      </c>
      <c r="J160" s="359"/>
      <c r="K160" s="355"/>
    </row>
    <row r="161" ht="15" customHeight="1">
      <c r="B161" s="361"/>
      <c r="C161" s="343"/>
      <c r="D161" s="343"/>
      <c r="E161" s="343"/>
      <c r="F161" s="343"/>
      <c r="G161" s="343"/>
      <c r="H161" s="343"/>
      <c r="I161" s="343"/>
      <c r="J161" s="343"/>
      <c r="K161" s="362"/>
    </row>
    <row r="162" ht="18.75" customHeight="1">
      <c r="B162" s="308"/>
      <c r="C162" s="311"/>
      <c r="D162" s="311"/>
      <c r="E162" s="311"/>
      <c r="F162" s="333"/>
      <c r="G162" s="311"/>
      <c r="H162" s="311"/>
      <c r="I162" s="311"/>
      <c r="J162" s="311"/>
      <c r="K162" s="308"/>
    </row>
    <row r="163" ht="18.75" customHeight="1">
      <c r="B163" s="319"/>
      <c r="C163" s="319"/>
      <c r="D163" s="319"/>
      <c r="E163" s="319"/>
      <c r="F163" s="319"/>
      <c r="G163" s="319"/>
      <c r="H163" s="319"/>
      <c r="I163" s="319"/>
      <c r="J163" s="319"/>
      <c r="K163" s="319"/>
    </row>
    <row r="164" ht="7.5" customHeight="1">
      <c r="B164" s="298"/>
      <c r="C164" s="299"/>
      <c r="D164" s="299"/>
      <c r="E164" s="299"/>
      <c r="F164" s="299"/>
      <c r="G164" s="299"/>
      <c r="H164" s="299"/>
      <c r="I164" s="299"/>
      <c r="J164" s="299"/>
      <c r="K164" s="300"/>
    </row>
    <row r="165" ht="45" customHeight="1">
      <c r="B165" s="301"/>
      <c r="C165" s="302" t="s">
        <v>1279</v>
      </c>
      <c r="D165" s="302"/>
      <c r="E165" s="302"/>
      <c r="F165" s="302"/>
      <c r="G165" s="302"/>
      <c r="H165" s="302"/>
      <c r="I165" s="302"/>
      <c r="J165" s="302"/>
      <c r="K165" s="303"/>
    </row>
    <row r="166" ht="17.25" customHeight="1">
      <c r="B166" s="301"/>
      <c r="C166" s="326" t="s">
        <v>1207</v>
      </c>
      <c r="D166" s="326"/>
      <c r="E166" s="326"/>
      <c r="F166" s="326" t="s">
        <v>1208</v>
      </c>
      <c r="G166" s="363"/>
      <c r="H166" s="364" t="s">
        <v>61</v>
      </c>
      <c r="I166" s="364" t="s">
        <v>64</v>
      </c>
      <c r="J166" s="326" t="s">
        <v>1209</v>
      </c>
      <c r="K166" s="303"/>
    </row>
    <row r="167" ht="17.25" customHeight="1">
      <c r="B167" s="304"/>
      <c r="C167" s="328" t="s">
        <v>1210</v>
      </c>
      <c r="D167" s="328"/>
      <c r="E167" s="328"/>
      <c r="F167" s="329" t="s">
        <v>1211</v>
      </c>
      <c r="G167" s="365"/>
      <c r="H167" s="366"/>
      <c r="I167" s="366"/>
      <c r="J167" s="328" t="s">
        <v>1212</v>
      </c>
      <c r="K167" s="306"/>
    </row>
    <row r="168" ht="5.25" customHeight="1">
      <c r="B168" s="334"/>
      <c r="C168" s="331"/>
      <c r="D168" s="331"/>
      <c r="E168" s="331"/>
      <c r="F168" s="331"/>
      <c r="G168" s="332"/>
      <c r="H168" s="331"/>
      <c r="I168" s="331"/>
      <c r="J168" s="331"/>
      <c r="K168" s="355"/>
    </row>
    <row r="169" ht="15" customHeight="1">
      <c r="B169" s="334"/>
      <c r="C169" s="311" t="s">
        <v>1216</v>
      </c>
      <c r="D169" s="311"/>
      <c r="E169" s="311"/>
      <c r="F169" s="333" t="s">
        <v>1213</v>
      </c>
      <c r="G169" s="311"/>
      <c r="H169" s="311" t="s">
        <v>1253</v>
      </c>
      <c r="I169" s="311" t="s">
        <v>1215</v>
      </c>
      <c r="J169" s="311">
        <v>120</v>
      </c>
      <c r="K169" s="355"/>
    </row>
    <row r="170" ht="15" customHeight="1">
      <c r="B170" s="334"/>
      <c r="C170" s="311" t="s">
        <v>1262</v>
      </c>
      <c r="D170" s="311"/>
      <c r="E170" s="311"/>
      <c r="F170" s="333" t="s">
        <v>1213</v>
      </c>
      <c r="G170" s="311"/>
      <c r="H170" s="311" t="s">
        <v>1263</v>
      </c>
      <c r="I170" s="311" t="s">
        <v>1215</v>
      </c>
      <c r="J170" s="311" t="s">
        <v>1264</v>
      </c>
      <c r="K170" s="355"/>
    </row>
    <row r="171" ht="15" customHeight="1">
      <c r="B171" s="334"/>
      <c r="C171" s="311" t="s">
        <v>91</v>
      </c>
      <c r="D171" s="311"/>
      <c r="E171" s="311"/>
      <c r="F171" s="333" t="s">
        <v>1213</v>
      </c>
      <c r="G171" s="311"/>
      <c r="H171" s="311" t="s">
        <v>1280</v>
      </c>
      <c r="I171" s="311" t="s">
        <v>1215</v>
      </c>
      <c r="J171" s="311" t="s">
        <v>1264</v>
      </c>
      <c r="K171" s="355"/>
    </row>
    <row r="172" ht="15" customHeight="1">
      <c r="B172" s="334"/>
      <c r="C172" s="311" t="s">
        <v>1218</v>
      </c>
      <c r="D172" s="311"/>
      <c r="E172" s="311"/>
      <c r="F172" s="333" t="s">
        <v>1219</v>
      </c>
      <c r="G172" s="311"/>
      <c r="H172" s="311" t="s">
        <v>1280</v>
      </c>
      <c r="I172" s="311" t="s">
        <v>1215</v>
      </c>
      <c r="J172" s="311">
        <v>50</v>
      </c>
      <c r="K172" s="355"/>
    </row>
    <row r="173" ht="15" customHeight="1">
      <c r="B173" s="334"/>
      <c r="C173" s="311" t="s">
        <v>1221</v>
      </c>
      <c r="D173" s="311"/>
      <c r="E173" s="311"/>
      <c r="F173" s="333" t="s">
        <v>1213</v>
      </c>
      <c r="G173" s="311"/>
      <c r="H173" s="311" t="s">
        <v>1280</v>
      </c>
      <c r="I173" s="311" t="s">
        <v>1223</v>
      </c>
      <c r="J173" s="311"/>
      <c r="K173" s="355"/>
    </row>
    <row r="174" ht="15" customHeight="1">
      <c r="B174" s="334"/>
      <c r="C174" s="311" t="s">
        <v>1232</v>
      </c>
      <c r="D174" s="311"/>
      <c r="E174" s="311"/>
      <c r="F174" s="333" t="s">
        <v>1219</v>
      </c>
      <c r="G174" s="311"/>
      <c r="H174" s="311" t="s">
        <v>1280</v>
      </c>
      <c r="I174" s="311" t="s">
        <v>1215</v>
      </c>
      <c r="J174" s="311">
        <v>50</v>
      </c>
      <c r="K174" s="355"/>
    </row>
    <row r="175" ht="15" customHeight="1">
      <c r="B175" s="334"/>
      <c r="C175" s="311" t="s">
        <v>1240</v>
      </c>
      <c r="D175" s="311"/>
      <c r="E175" s="311"/>
      <c r="F175" s="333" t="s">
        <v>1219</v>
      </c>
      <c r="G175" s="311"/>
      <c r="H175" s="311" t="s">
        <v>1280</v>
      </c>
      <c r="I175" s="311" t="s">
        <v>1215</v>
      </c>
      <c r="J175" s="311">
        <v>50</v>
      </c>
      <c r="K175" s="355"/>
    </row>
    <row r="176" ht="15" customHeight="1">
      <c r="B176" s="334"/>
      <c r="C176" s="311" t="s">
        <v>1238</v>
      </c>
      <c r="D176" s="311"/>
      <c r="E176" s="311"/>
      <c r="F176" s="333" t="s">
        <v>1219</v>
      </c>
      <c r="G176" s="311"/>
      <c r="H176" s="311" t="s">
        <v>1280</v>
      </c>
      <c r="I176" s="311" t="s">
        <v>1215</v>
      </c>
      <c r="J176" s="311">
        <v>50</v>
      </c>
      <c r="K176" s="355"/>
    </row>
    <row r="177" ht="15" customHeight="1">
      <c r="B177" s="334"/>
      <c r="C177" s="311" t="s">
        <v>196</v>
      </c>
      <c r="D177" s="311"/>
      <c r="E177" s="311"/>
      <c r="F177" s="333" t="s">
        <v>1213</v>
      </c>
      <c r="G177" s="311"/>
      <c r="H177" s="311" t="s">
        <v>1281</v>
      </c>
      <c r="I177" s="311" t="s">
        <v>1282</v>
      </c>
      <c r="J177" s="311"/>
      <c r="K177" s="355"/>
    </row>
    <row r="178" ht="15" customHeight="1">
      <c r="B178" s="334"/>
      <c r="C178" s="311" t="s">
        <v>64</v>
      </c>
      <c r="D178" s="311"/>
      <c r="E178" s="311"/>
      <c r="F178" s="333" t="s">
        <v>1213</v>
      </c>
      <c r="G178" s="311"/>
      <c r="H178" s="311" t="s">
        <v>1283</v>
      </c>
      <c r="I178" s="311" t="s">
        <v>1284</v>
      </c>
      <c r="J178" s="311">
        <v>1</v>
      </c>
      <c r="K178" s="355"/>
    </row>
    <row r="179" ht="15" customHeight="1">
      <c r="B179" s="334"/>
      <c r="C179" s="311" t="s">
        <v>60</v>
      </c>
      <c r="D179" s="311"/>
      <c r="E179" s="311"/>
      <c r="F179" s="333" t="s">
        <v>1213</v>
      </c>
      <c r="G179" s="311"/>
      <c r="H179" s="311" t="s">
        <v>1285</v>
      </c>
      <c r="I179" s="311" t="s">
        <v>1215</v>
      </c>
      <c r="J179" s="311">
        <v>20</v>
      </c>
      <c r="K179" s="355"/>
    </row>
    <row r="180" ht="15" customHeight="1">
      <c r="B180" s="334"/>
      <c r="C180" s="311" t="s">
        <v>61</v>
      </c>
      <c r="D180" s="311"/>
      <c r="E180" s="311"/>
      <c r="F180" s="333" t="s">
        <v>1213</v>
      </c>
      <c r="G180" s="311"/>
      <c r="H180" s="311" t="s">
        <v>1286</v>
      </c>
      <c r="I180" s="311" t="s">
        <v>1215</v>
      </c>
      <c r="J180" s="311">
        <v>255</v>
      </c>
      <c r="K180" s="355"/>
    </row>
    <row r="181" ht="15" customHeight="1">
      <c r="B181" s="334"/>
      <c r="C181" s="311" t="s">
        <v>197</v>
      </c>
      <c r="D181" s="311"/>
      <c r="E181" s="311"/>
      <c r="F181" s="333" t="s">
        <v>1213</v>
      </c>
      <c r="G181" s="311"/>
      <c r="H181" s="311" t="s">
        <v>1177</v>
      </c>
      <c r="I181" s="311" t="s">
        <v>1215</v>
      </c>
      <c r="J181" s="311">
        <v>10</v>
      </c>
      <c r="K181" s="355"/>
    </row>
    <row r="182" ht="15" customHeight="1">
      <c r="B182" s="334"/>
      <c r="C182" s="311" t="s">
        <v>198</v>
      </c>
      <c r="D182" s="311"/>
      <c r="E182" s="311"/>
      <c r="F182" s="333" t="s">
        <v>1213</v>
      </c>
      <c r="G182" s="311"/>
      <c r="H182" s="311" t="s">
        <v>1287</v>
      </c>
      <c r="I182" s="311" t="s">
        <v>1248</v>
      </c>
      <c r="J182" s="311"/>
      <c r="K182" s="355"/>
    </row>
    <row r="183" ht="15" customHeight="1">
      <c r="B183" s="334"/>
      <c r="C183" s="311" t="s">
        <v>1288</v>
      </c>
      <c r="D183" s="311"/>
      <c r="E183" s="311"/>
      <c r="F183" s="333" t="s">
        <v>1213</v>
      </c>
      <c r="G183" s="311"/>
      <c r="H183" s="311" t="s">
        <v>1289</v>
      </c>
      <c r="I183" s="311" t="s">
        <v>1248</v>
      </c>
      <c r="J183" s="311"/>
      <c r="K183" s="355"/>
    </row>
    <row r="184" ht="15" customHeight="1">
      <c r="B184" s="334"/>
      <c r="C184" s="311" t="s">
        <v>1277</v>
      </c>
      <c r="D184" s="311"/>
      <c r="E184" s="311"/>
      <c r="F184" s="333" t="s">
        <v>1213</v>
      </c>
      <c r="G184" s="311"/>
      <c r="H184" s="311" t="s">
        <v>1290</v>
      </c>
      <c r="I184" s="311" t="s">
        <v>1248</v>
      </c>
      <c r="J184" s="311"/>
      <c r="K184" s="355"/>
    </row>
    <row r="185" ht="15" customHeight="1">
      <c r="B185" s="334"/>
      <c r="C185" s="311" t="s">
        <v>200</v>
      </c>
      <c r="D185" s="311"/>
      <c r="E185" s="311"/>
      <c r="F185" s="333" t="s">
        <v>1219</v>
      </c>
      <c r="G185" s="311"/>
      <c r="H185" s="311" t="s">
        <v>1291</v>
      </c>
      <c r="I185" s="311" t="s">
        <v>1215</v>
      </c>
      <c r="J185" s="311">
        <v>50</v>
      </c>
      <c r="K185" s="355"/>
    </row>
    <row r="186" ht="15" customHeight="1">
      <c r="B186" s="334"/>
      <c r="C186" s="311" t="s">
        <v>1292</v>
      </c>
      <c r="D186" s="311"/>
      <c r="E186" s="311"/>
      <c r="F186" s="333" t="s">
        <v>1219</v>
      </c>
      <c r="G186" s="311"/>
      <c r="H186" s="311" t="s">
        <v>1293</v>
      </c>
      <c r="I186" s="311" t="s">
        <v>1294</v>
      </c>
      <c r="J186" s="311"/>
      <c r="K186" s="355"/>
    </row>
    <row r="187" ht="15" customHeight="1">
      <c r="B187" s="334"/>
      <c r="C187" s="311" t="s">
        <v>1295</v>
      </c>
      <c r="D187" s="311"/>
      <c r="E187" s="311"/>
      <c r="F187" s="333" t="s">
        <v>1219</v>
      </c>
      <c r="G187" s="311"/>
      <c r="H187" s="311" t="s">
        <v>1296</v>
      </c>
      <c r="I187" s="311" t="s">
        <v>1294</v>
      </c>
      <c r="J187" s="311"/>
      <c r="K187" s="355"/>
    </row>
    <row r="188" ht="15" customHeight="1">
      <c r="B188" s="334"/>
      <c r="C188" s="311" t="s">
        <v>1297</v>
      </c>
      <c r="D188" s="311"/>
      <c r="E188" s="311"/>
      <c r="F188" s="333" t="s">
        <v>1219</v>
      </c>
      <c r="G188" s="311"/>
      <c r="H188" s="311" t="s">
        <v>1298</v>
      </c>
      <c r="I188" s="311" t="s">
        <v>1294</v>
      </c>
      <c r="J188" s="311"/>
      <c r="K188" s="355"/>
    </row>
    <row r="189" ht="15" customHeight="1">
      <c r="B189" s="334"/>
      <c r="C189" s="367" t="s">
        <v>1299</v>
      </c>
      <c r="D189" s="311"/>
      <c r="E189" s="311"/>
      <c r="F189" s="333" t="s">
        <v>1219</v>
      </c>
      <c r="G189" s="311"/>
      <c r="H189" s="311" t="s">
        <v>1300</v>
      </c>
      <c r="I189" s="311" t="s">
        <v>1301</v>
      </c>
      <c r="J189" s="368" t="s">
        <v>1302</v>
      </c>
      <c r="K189" s="355"/>
    </row>
    <row r="190" ht="15" customHeight="1">
      <c r="B190" s="334"/>
      <c r="C190" s="318" t="s">
        <v>49</v>
      </c>
      <c r="D190" s="311"/>
      <c r="E190" s="311"/>
      <c r="F190" s="333" t="s">
        <v>1213</v>
      </c>
      <c r="G190" s="311"/>
      <c r="H190" s="308" t="s">
        <v>1303</v>
      </c>
      <c r="I190" s="311" t="s">
        <v>1304</v>
      </c>
      <c r="J190" s="311"/>
      <c r="K190" s="355"/>
    </row>
    <row r="191" ht="15" customHeight="1">
      <c r="B191" s="334"/>
      <c r="C191" s="318" t="s">
        <v>1305</v>
      </c>
      <c r="D191" s="311"/>
      <c r="E191" s="311"/>
      <c r="F191" s="333" t="s">
        <v>1213</v>
      </c>
      <c r="G191" s="311"/>
      <c r="H191" s="311" t="s">
        <v>1306</v>
      </c>
      <c r="I191" s="311" t="s">
        <v>1248</v>
      </c>
      <c r="J191" s="311"/>
      <c r="K191" s="355"/>
    </row>
    <row r="192" ht="15" customHeight="1">
      <c r="B192" s="334"/>
      <c r="C192" s="318" t="s">
        <v>1307</v>
      </c>
      <c r="D192" s="311"/>
      <c r="E192" s="311"/>
      <c r="F192" s="333" t="s">
        <v>1213</v>
      </c>
      <c r="G192" s="311"/>
      <c r="H192" s="311" t="s">
        <v>1308</v>
      </c>
      <c r="I192" s="311" t="s">
        <v>1248</v>
      </c>
      <c r="J192" s="311"/>
      <c r="K192" s="355"/>
    </row>
    <row r="193" ht="15" customHeight="1">
      <c r="B193" s="334"/>
      <c r="C193" s="318" t="s">
        <v>1309</v>
      </c>
      <c r="D193" s="311"/>
      <c r="E193" s="311"/>
      <c r="F193" s="333" t="s">
        <v>1219</v>
      </c>
      <c r="G193" s="311"/>
      <c r="H193" s="311" t="s">
        <v>1310</v>
      </c>
      <c r="I193" s="311" t="s">
        <v>1248</v>
      </c>
      <c r="J193" s="311"/>
      <c r="K193" s="355"/>
    </row>
    <row r="194" ht="15" customHeight="1">
      <c r="B194" s="361"/>
      <c r="C194" s="369"/>
      <c r="D194" s="343"/>
      <c r="E194" s="343"/>
      <c r="F194" s="343"/>
      <c r="G194" s="343"/>
      <c r="H194" s="343"/>
      <c r="I194" s="343"/>
      <c r="J194" s="343"/>
      <c r="K194" s="362"/>
    </row>
    <row r="195" ht="18.75" customHeight="1">
      <c r="B195" s="308"/>
      <c r="C195" s="311"/>
      <c r="D195" s="311"/>
      <c r="E195" s="311"/>
      <c r="F195" s="333"/>
      <c r="G195" s="311"/>
      <c r="H195" s="311"/>
      <c r="I195" s="311"/>
      <c r="J195" s="311"/>
      <c r="K195" s="308"/>
    </row>
    <row r="196" ht="18.75" customHeight="1">
      <c r="B196" s="308"/>
      <c r="C196" s="311"/>
      <c r="D196" s="311"/>
      <c r="E196" s="311"/>
      <c r="F196" s="333"/>
      <c r="G196" s="311"/>
      <c r="H196" s="311"/>
      <c r="I196" s="311"/>
      <c r="J196" s="311"/>
      <c r="K196" s="308"/>
    </row>
    <row r="197" ht="18.75" customHeight="1">
      <c r="B197" s="319"/>
      <c r="C197" s="319"/>
      <c r="D197" s="319"/>
      <c r="E197" s="319"/>
      <c r="F197" s="319"/>
      <c r="G197" s="319"/>
      <c r="H197" s="319"/>
      <c r="I197" s="319"/>
      <c r="J197" s="319"/>
      <c r="K197" s="319"/>
    </row>
    <row r="198" ht="13.5">
      <c r="B198" s="298"/>
      <c r="C198" s="299"/>
      <c r="D198" s="299"/>
      <c r="E198" s="299"/>
      <c r="F198" s="299"/>
      <c r="G198" s="299"/>
      <c r="H198" s="299"/>
      <c r="I198" s="299"/>
      <c r="J198" s="299"/>
      <c r="K198" s="300"/>
    </row>
    <row r="199" ht="21">
      <c r="B199" s="301"/>
      <c r="C199" s="302" t="s">
        <v>1311</v>
      </c>
      <c r="D199" s="302"/>
      <c r="E199" s="302"/>
      <c r="F199" s="302"/>
      <c r="G199" s="302"/>
      <c r="H199" s="302"/>
      <c r="I199" s="302"/>
      <c r="J199" s="302"/>
      <c r="K199" s="303"/>
    </row>
    <row r="200" ht="25.5" customHeight="1">
      <c r="B200" s="301"/>
      <c r="C200" s="370" t="s">
        <v>1312</v>
      </c>
      <c r="D200" s="370"/>
      <c r="E200" s="370"/>
      <c r="F200" s="370" t="s">
        <v>1313</v>
      </c>
      <c r="G200" s="371"/>
      <c r="H200" s="370" t="s">
        <v>1314</v>
      </c>
      <c r="I200" s="370"/>
      <c r="J200" s="370"/>
      <c r="K200" s="303"/>
    </row>
    <row r="201" ht="5.25" customHeight="1">
      <c r="B201" s="334"/>
      <c r="C201" s="331"/>
      <c r="D201" s="331"/>
      <c r="E201" s="331"/>
      <c r="F201" s="331"/>
      <c r="G201" s="311"/>
      <c r="H201" s="331"/>
      <c r="I201" s="331"/>
      <c r="J201" s="331"/>
      <c r="K201" s="355"/>
    </row>
    <row r="202" ht="15" customHeight="1">
      <c r="B202" s="334"/>
      <c r="C202" s="311" t="s">
        <v>1304</v>
      </c>
      <c r="D202" s="311"/>
      <c r="E202" s="311"/>
      <c r="F202" s="333" t="s">
        <v>50</v>
      </c>
      <c r="G202" s="311"/>
      <c r="H202" s="311" t="s">
        <v>1315</v>
      </c>
      <c r="I202" s="311"/>
      <c r="J202" s="311"/>
      <c r="K202" s="355"/>
    </row>
    <row r="203" ht="15" customHeight="1">
      <c r="B203" s="334"/>
      <c r="C203" s="340"/>
      <c r="D203" s="311"/>
      <c r="E203" s="311"/>
      <c r="F203" s="333" t="s">
        <v>51</v>
      </c>
      <c r="G203" s="311"/>
      <c r="H203" s="311" t="s">
        <v>1316</v>
      </c>
      <c r="I203" s="311"/>
      <c r="J203" s="311"/>
      <c r="K203" s="355"/>
    </row>
    <row r="204" ht="15" customHeight="1">
      <c r="B204" s="334"/>
      <c r="C204" s="340"/>
      <c r="D204" s="311"/>
      <c r="E204" s="311"/>
      <c r="F204" s="333" t="s">
        <v>54</v>
      </c>
      <c r="G204" s="311"/>
      <c r="H204" s="311" t="s">
        <v>1317</v>
      </c>
      <c r="I204" s="311"/>
      <c r="J204" s="311"/>
      <c r="K204" s="355"/>
    </row>
    <row r="205" ht="15" customHeight="1">
      <c r="B205" s="334"/>
      <c r="C205" s="311"/>
      <c r="D205" s="311"/>
      <c r="E205" s="311"/>
      <c r="F205" s="333" t="s">
        <v>52</v>
      </c>
      <c r="G205" s="311"/>
      <c r="H205" s="311" t="s">
        <v>1318</v>
      </c>
      <c r="I205" s="311"/>
      <c r="J205" s="311"/>
      <c r="K205" s="355"/>
    </row>
    <row r="206" ht="15" customHeight="1">
      <c r="B206" s="334"/>
      <c r="C206" s="311"/>
      <c r="D206" s="311"/>
      <c r="E206" s="311"/>
      <c r="F206" s="333" t="s">
        <v>53</v>
      </c>
      <c r="G206" s="311"/>
      <c r="H206" s="311" t="s">
        <v>1319</v>
      </c>
      <c r="I206" s="311"/>
      <c r="J206" s="311"/>
      <c r="K206" s="355"/>
    </row>
    <row r="207" ht="15" customHeight="1">
      <c r="B207" s="334"/>
      <c r="C207" s="311"/>
      <c r="D207" s="311"/>
      <c r="E207" s="311"/>
      <c r="F207" s="333"/>
      <c r="G207" s="311"/>
      <c r="H207" s="311"/>
      <c r="I207" s="311"/>
      <c r="J207" s="311"/>
      <c r="K207" s="355"/>
    </row>
    <row r="208" ht="15" customHeight="1">
      <c r="B208" s="334"/>
      <c r="C208" s="311" t="s">
        <v>1260</v>
      </c>
      <c r="D208" s="311"/>
      <c r="E208" s="311"/>
      <c r="F208" s="333" t="s">
        <v>84</v>
      </c>
      <c r="G208" s="311"/>
      <c r="H208" s="311" t="s">
        <v>1320</v>
      </c>
      <c r="I208" s="311"/>
      <c r="J208" s="311"/>
      <c r="K208" s="355"/>
    </row>
    <row r="209" ht="15" customHeight="1">
      <c r="B209" s="334"/>
      <c r="C209" s="340"/>
      <c r="D209" s="311"/>
      <c r="E209" s="311"/>
      <c r="F209" s="333" t="s">
        <v>1158</v>
      </c>
      <c r="G209" s="311"/>
      <c r="H209" s="311" t="s">
        <v>1159</v>
      </c>
      <c r="I209" s="311"/>
      <c r="J209" s="311"/>
      <c r="K209" s="355"/>
    </row>
    <row r="210" ht="15" customHeight="1">
      <c r="B210" s="334"/>
      <c r="C210" s="311"/>
      <c r="D210" s="311"/>
      <c r="E210" s="311"/>
      <c r="F210" s="333" t="s">
        <v>1156</v>
      </c>
      <c r="G210" s="311"/>
      <c r="H210" s="311" t="s">
        <v>1321</v>
      </c>
      <c r="I210" s="311"/>
      <c r="J210" s="311"/>
      <c r="K210" s="355"/>
    </row>
    <row r="211" ht="15" customHeight="1">
      <c r="B211" s="372"/>
      <c r="C211" s="340"/>
      <c r="D211" s="340"/>
      <c r="E211" s="340"/>
      <c r="F211" s="333" t="s">
        <v>1160</v>
      </c>
      <c r="G211" s="318"/>
      <c r="H211" s="359" t="s">
        <v>1161</v>
      </c>
      <c r="I211" s="359"/>
      <c r="J211" s="359"/>
      <c r="K211" s="373"/>
    </row>
    <row r="212" ht="15" customHeight="1">
      <c r="B212" s="372"/>
      <c r="C212" s="340"/>
      <c r="D212" s="340"/>
      <c r="E212" s="340"/>
      <c r="F212" s="333" t="s">
        <v>619</v>
      </c>
      <c r="G212" s="318"/>
      <c r="H212" s="359" t="s">
        <v>1322</v>
      </c>
      <c r="I212" s="359"/>
      <c r="J212" s="359"/>
      <c r="K212" s="373"/>
    </row>
    <row r="213" ht="15" customHeight="1">
      <c r="B213" s="372"/>
      <c r="C213" s="340"/>
      <c r="D213" s="340"/>
      <c r="E213" s="340"/>
      <c r="F213" s="374"/>
      <c r="G213" s="318"/>
      <c r="H213" s="375"/>
      <c r="I213" s="375"/>
      <c r="J213" s="375"/>
      <c r="K213" s="373"/>
    </row>
    <row r="214" ht="15" customHeight="1">
      <c r="B214" s="372"/>
      <c r="C214" s="311" t="s">
        <v>1284</v>
      </c>
      <c r="D214" s="340"/>
      <c r="E214" s="340"/>
      <c r="F214" s="333">
        <v>1</v>
      </c>
      <c r="G214" s="318"/>
      <c r="H214" s="359" t="s">
        <v>1323</v>
      </c>
      <c r="I214" s="359"/>
      <c r="J214" s="359"/>
      <c r="K214" s="373"/>
    </row>
    <row r="215" ht="15" customHeight="1">
      <c r="B215" s="372"/>
      <c r="C215" s="340"/>
      <c r="D215" s="340"/>
      <c r="E215" s="340"/>
      <c r="F215" s="333">
        <v>2</v>
      </c>
      <c r="G215" s="318"/>
      <c r="H215" s="359" t="s">
        <v>1324</v>
      </c>
      <c r="I215" s="359"/>
      <c r="J215" s="359"/>
      <c r="K215" s="373"/>
    </row>
    <row r="216" ht="15" customHeight="1">
      <c r="B216" s="372"/>
      <c r="C216" s="340"/>
      <c r="D216" s="340"/>
      <c r="E216" s="340"/>
      <c r="F216" s="333">
        <v>3</v>
      </c>
      <c r="G216" s="318"/>
      <c r="H216" s="359" t="s">
        <v>1325</v>
      </c>
      <c r="I216" s="359"/>
      <c r="J216" s="359"/>
      <c r="K216" s="373"/>
    </row>
    <row r="217" ht="15" customHeight="1">
      <c r="B217" s="372"/>
      <c r="C217" s="340"/>
      <c r="D217" s="340"/>
      <c r="E217" s="340"/>
      <c r="F217" s="333">
        <v>4</v>
      </c>
      <c r="G217" s="318"/>
      <c r="H217" s="359" t="s">
        <v>1326</v>
      </c>
      <c r="I217" s="359"/>
      <c r="J217" s="359"/>
      <c r="K217" s="373"/>
    </row>
    <row r="218" ht="12.75" customHeight="1">
      <c r="B218" s="376"/>
      <c r="C218" s="377"/>
      <c r="D218" s="377"/>
      <c r="E218" s="377"/>
      <c r="F218" s="377"/>
      <c r="G218" s="377"/>
      <c r="H218" s="377"/>
      <c r="I218" s="377"/>
      <c r="J218" s="377"/>
      <c r="K218" s="378"/>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G42:J42"/>
    <mergeCell ref="H209:J209"/>
    <mergeCell ref="G41:J41"/>
    <mergeCell ref="G43:J43"/>
    <mergeCell ref="G44:J44"/>
    <mergeCell ref="G45:J45"/>
    <mergeCell ref="G40:J40"/>
    <mergeCell ref="G39:J39"/>
    <mergeCell ref="G38:J38"/>
    <mergeCell ref="G37:J37"/>
    <mergeCell ref="G36:J36"/>
    <mergeCell ref="C165:J165"/>
    <mergeCell ref="C147:J147"/>
    <mergeCell ref="C122:J122"/>
    <mergeCell ref="C102:J102"/>
    <mergeCell ref="C75:J75"/>
    <mergeCell ref="D68:J68"/>
    <mergeCell ref="D65:J65"/>
    <mergeCell ref="D66:J66"/>
    <mergeCell ref="D67:J67"/>
    <mergeCell ref="D69:J69"/>
    <mergeCell ref="D70:J70"/>
    <mergeCell ref="D61:J61"/>
    <mergeCell ref="D62:J62"/>
    <mergeCell ref="D63:J63"/>
    <mergeCell ref="D60:J60"/>
    <mergeCell ref="D59:J59"/>
    <mergeCell ref="D47:J47"/>
    <mergeCell ref="D51:J51"/>
    <mergeCell ref="E49:J49"/>
    <mergeCell ref="E48:J48"/>
    <mergeCell ref="E50:J50"/>
    <mergeCell ref="C52:J52"/>
    <mergeCell ref="C54:J54"/>
    <mergeCell ref="C55:J55"/>
    <mergeCell ref="C57:J57"/>
    <mergeCell ref="D58:J58"/>
    <mergeCell ref="D35:J35"/>
    <mergeCell ref="F23:J23"/>
    <mergeCell ref="D34:J34"/>
    <mergeCell ref="D31:J31"/>
    <mergeCell ref="C25:J25"/>
    <mergeCell ref="D27:J27"/>
    <mergeCell ref="D28:J28"/>
    <mergeCell ref="D30:J30"/>
    <mergeCell ref="C26:J26"/>
    <mergeCell ref="D33:J33"/>
    <mergeCell ref="F20:J20"/>
    <mergeCell ref="F21:J21"/>
    <mergeCell ref="F22:J22"/>
    <mergeCell ref="F19:J19"/>
    <mergeCell ref="C3:J3"/>
    <mergeCell ref="C9:J9"/>
    <mergeCell ref="D10:J10"/>
    <mergeCell ref="C4:J4"/>
    <mergeCell ref="C6:J6"/>
    <mergeCell ref="C7:J7"/>
    <mergeCell ref="D11:J11"/>
    <mergeCell ref="D15:J15"/>
    <mergeCell ref="D16:J16"/>
    <mergeCell ref="D17:J17"/>
    <mergeCell ref="F18:J18"/>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Helcl Tomáš, DiS.</dc:creator>
  <cp:lastModifiedBy>Kysela, Lubomír</cp:lastModifiedBy>
  <dcterms:created xsi:type="dcterms:W3CDTF">2019-05-27T11:50:54Z</dcterms:created>
  <dcterms:modified xsi:type="dcterms:W3CDTF">2019-06-05T06:38:50Z</dcterms:modified>
</cp:coreProperties>
</file>