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92" yWindow="468" windowWidth="22680" windowHeight="9192"/>
  </bookViews>
  <sheets>
    <sheet name="Rekapitulace zakázky" sheetId="1" r:id="rId1"/>
    <sheet name="SO 01 - Železniční svršek..." sheetId="2" r:id="rId2"/>
    <sheet name="SO 01.1 - Následná úprava..." sheetId="3" r:id="rId3"/>
    <sheet name="SO 02 - Železniční přejez..." sheetId="4" r:id="rId4"/>
    <sheet name="SO 03 - Železniční přejez..." sheetId="5" r:id="rId5"/>
    <sheet name="SO 04 - Propustek km 78,070" sheetId="6" r:id="rId6"/>
    <sheet name="VON - Vedlejší a ostatní ..." sheetId="7" r:id="rId7"/>
    <sheet name="Pokyny pro vyplnění" sheetId="8" r:id="rId8"/>
  </sheets>
  <definedNames>
    <definedName name="_xlnm._FilterDatabase" localSheetId="1" hidden="1">'SO 01 - Železniční svršek...'!$C$82:$K$471</definedName>
    <definedName name="_xlnm._FilterDatabase" localSheetId="2" hidden="1">'SO 01.1 - Následná úprava...'!$C$81:$K$106</definedName>
    <definedName name="_xlnm._FilterDatabase" localSheetId="3" hidden="1">'SO 02 - Železniční přejez...'!$C$81:$K$117</definedName>
    <definedName name="_xlnm._FilterDatabase" localSheetId="4" hidden="1">'SO 03 - Železniční přejez...'!$C$81:$K$119</definedName>
    <definedName name="_xlnm._FilterDatabase" localSheetId="5" hidden="1">'SO 04 - Propustek km 78,070'!$C$80:$K$177</definedName>
    <definedName name="_xlnm._FilterDatabase" localSheetId="6" hidden="1">'VON - Vedlejší a ostatní ...'!$C$79:$K$106</definedName>
    <definedName name="_xlnm.Print_Titles" localSheetId="0">'Rekapitulace zakázky'!$52:$52</definedName>
    <definedName name="_xlnm.Print_Titles" localSheetId="1">'SO 01 - Železniční svršek...'!$82:$82</definedName>
    <definedName name="_xlnm.Print_Titles" localSheetId="2">'SO 01.1 - Následná úprava...'!$81:$81</definedName>
    <definedName name="_xlnm.Print_Titles" localSheetId="3">'SO 02 - Železniční přejez...'!$81:$81</definedName>
    <definedName name="_xlnm.Print_Titles" localSheetId="4">'SO 03 - Železniční přejez...'!$81:$81</definedName>
    <definedName name="_xlnm.Print_Titles" localSheetId="5">'SO 04 - Propustek km 78,070'!$80:$80</definedName>
    <definedName name="_xlnm.Print_Titles" localSheetId="6">'VON - Vedlejší a ostatní ...'!$79:$79</definedName>
    <definedName name="_xlnm.Print_Area" localSheetId="0">'Rekapitulace zakázky'!$D$4:$AO$36,'Rekapitulace zakázky'!$C$42:$AQ$61</definedName>
    <definedName name="_xlnm.Print_Area" localSheetId="1">'SO 01 - Železniční svršek...'!$C$4:$J$39,'SO 01 - Železniční svršek...'!$C$45:$J$64,'SO 01 - Železniční svršek...'!$C$70:$K$471</definedName>
    <definedName name="_xlnm.Print_Area" localSheetId="2">'SO 01.1 - Následná úprava...'!$C$4:$J$39,'SO 01.1 - Následná úprava...'!$C$45:$J$63,'SO 01.1 - Následná úprava...'!$C$69:$K$106</definedName>
    <definedName name="_xlnm.Print_Area" localSheetId="3">'SO 02 - Železniční přejez...'!$C$4:$J$39,'SO 02 - Železniční přejez...'!$C$45:$J$63,'SO 02 - Železniční přejez...'!$C$69:$K$117</definedName>
    <definedName name="_xlnm.Print_Area" localSheetId="4">'SO 03 - Železniční přejez...'!$C$4:$J$39,'SO 03 - Železniční přejez...'!$C$45:$J$63,'SO 03 - Železniční přejez...'!$C$69:$K$119</definedName>
    <definedName name="_xlnm.Print_Area" localSheetId="5">'SO 04 - Propustek km 78,070'!$C$4:$J$39,'SO 04 - Propustek km 78,070'!$C$45:$J$62,'SO 04 - Propustek km 78,070'!$C$68:$K$177</definedName>
    <definedName name="_xlnm.Print_Area" localSheetId="6">'VON - Vedlejší a ostatní ...'!$C$4:$J$39,'VON - Vedlejší a ostatní ...'!$C$45:$J$61,'VON - Vedlejší a ostatní ...'!$C$67:$K$106</definedName>
  </definedNames>
  <calcPr calcId="145621"/>
</workbook>
</file>

<file path=xl/calcChain.xml><?xml version="1.0" encoding="utf-8"?>
<calcChain xmlns="http://schemas.openxmlformats.org/spreadsheetml/2006/main">
  <c r="J37" i="7" l="1"/>
  <c r="J36" i="7"/>
  <c r="AY60" i="1"/>
  <c r="J35" i="7"/>
  <c r="AX60" i="1"/>
  <c r="BI105" i="7"/>
  <c r="BH105" i="7"/>
  <c r="BG105" i="7"/>
  <c r="BF105" i="7"/>
  <c r="T105" i="7"/>
  <c r="R105" i="7"/>
  <c r="P105" i="7"/>
  <c r="BK105" i="7"/>
  <c r="J105" i="7"/>
  <c r="BE105" i="7"/>
  <c r="BI103" i="7"/>
  <c r="BH103" i="7"/>
  <c r="BG103" i="7"/>
  <c r="BF103" i="7"/>
  <c r="T103" i="7"/>
  <c r="R103" i="7"/>
  <c r="P103" i="7"/>
  <c r="BK103" i="7"/>
  <c r="J103" i="7"/>
  <c r="BE103" i="7"/>
  <c r="BI101" i="7"/>
  <c r="BH101" i="7"/>
  <c r="BG101" i="7"/>
  <c r="BF101" i="7"/>
  <c r="T101" i="7"/>
  <c r="R101" i="7"/>
  <c r="P101" i="7"/>
  <c r="BK101" i="7"/>
  <c r="J101" i="7"/>
  <c r="BE101" i="7"/>
  <c r="BI99" i="7"/>
  <c r="BH99" i="7"/>
  <c r="BG99" i="7"/>
  <c r="BF99" i="7"/>
  <c r="T99" i="7"/>
  <c r="R99" i="7"/>
  <c r="P99" i="7"/>
  <c r="BK99" i="7"/>
  <c r="J99" i="7"/>
  <c r="BE99" i="7"/>
  <c r="BI97" i="7"/>
  <c r="BH97" i="7"/>
  <c r="BG97" i="7"/>
  <c r="BF97" i="7"/>
  <c r="T97" i="7"/>
  <c r="R97" i="7"/>
  <c r="P97" i="7"/>
  <c r="BK97" i="7"/>
  <c r="J97" i="7"/>
  <c r="BE97" i="7"/>
  <c r="BI95" i="7"/>
  <c r="BH95" i="7"/>
  <c r="BG95" i="7"/>
  <c r="BF95" i="7"/>
  <c r="T95" i="7"/>
  <c r="R95" i="7"/>
  <c r="P95" i="7"/>
  <c r="BK95" i="7"/>
  <c r="J95" i="7"/>
  <c r="BE95" i="7"/>
  <c r="BI93" i="7"/>
  <c r="BH93" i="7"/>
  <c r="BG93" i="7"/>
  <c r="BF93" i="7"/>
  <c r="T93" i="7"/>
  <c r="R93" i="7"/>
  <c r="P93" i="7"/>
  <c r="BK93" i="7"/>
  <c r="J93" i="7"/>
  <c r="BE93" i="7"/>
  <c r="BI91" i="7"/>
  <c r="BH91" i="7"/>
  <c r="BG91" i="7"/>
  <c r="BF91" i="7"/>
  <c r="T91" i="7"/>
  <c r="R91" i="7"/>
  <c r="P91" i="7"/>
  <c r="BK91" i="7"/>
  <c r="J91" i="7"/>
  <c r="BE91" i="7"/>
  <c r="BI88" i="7"/>
  <c r="BH88" i="7"/>
  <c r="BG88" i="7"/>
  <c r="BF88" i="7"/>
  <c r="T88" i="7"/>
  <c r="R88" i="7"/>
  <c r="P88" i="7"/>
  <c r="BK88" i="7"/>
  <c r="J88" i="7"/>
  <c r="BE88" i="7"/>
  <c r="BI86" i="7"/>
  <c r="BH86" i="7"/>
  <c r="BG86" i="7"/>
  <c r="BF86" i="7"/>
  <c r="T86" i="7"/>
  <c r="R86" i="7"/>
  <c r="P86" i="7"/>
  <c r="BK86" i="7"/>
  <c r="J86" i="7"/>
  <c r="BE86" i="7"/>
  <c r="BI82" i="7"/>
  <c r="F37" i="7"/>
  <c r="BD60" i="1" s="1"/>
  <c r="BH82" i="7"/>
  <c r="F36" i="7" s="1"/>
  <c r="BC60" i="1" s="1"/>
  <c r="BG82" i="7"/>
  <c r="F35" i="7"/>
  <c r="BB60" i="1" s="1"/>
  <c r="BF82" i="7"/>
  <c r="F34" i="7" s="1"/>
  <c r="BA60" i="1" s="1"/>
  <c r="T82" i="7"/>
  <c r="T81" i="7"/>
  <c r="T80" i="7" s="1"/>
  <c r="R82" i="7"/>
  <c r="R81" i="7" s="1"/>
  <c r="R80" i="7" s="1"/>
  <c r="P82" i="7"/>
  <c r="P81" i="7"/>
  <c r="P80" i="7" s="1"/>
  <c r="AU60" i="1" s="1"/>
  <c r="BK82" i="7"/>
  <c r="BK81" i="7"/>
  <c r="J81" i="7" s="1"/>
  <c r="J60" i="7" s="1"/>
  <c r="BK80" i="7"/>
  <c r="J80" i="7" s="1"/>
  <c r="J82" i="7"/>
  <c r="BE82" i="7"/>
  <c r="F33" i="7" s="1"/>
  <c r="AZ60" i="1" s="1"/>
  <c r="F74" i="7"/>
  <c r="E72" i="7"/>
  <c r="F52" i="7"/>
  <c r="E50" i="7"/>
  <c r="J24" i="7"/>
  <c r="E24" i="7"/>
  <c r="J55" i="7" s="1"/>
  <c r="J23" i="7"/>
  <c r="J21" i="7"/>
  <c r="E21" i="7"/>
  <c r="J76" i="7" s="1"/>
  <c r="J20" i="7"/>
  <c r="J18" i="7"/>
  <c r="E18" i="7"/>
  <c r="F77" i="7" s="1"/>
  <c r="F55" i="7"/>
  <c r="J17" i="7"/>
  <c r="J15" i="7"/>
  <c r="E15" i="7"/>
  <c r="F54" i="7" s="1"/>
  <c r="F76" i="7"/>
  <c r="J14" i="7"/>
  <c r="J12" i="7"/>
  <c r="J52" i="7" s="1"/>
  <c r="J74" i="7"/>
  <c r="E7" i="7"/>
  <c r="E70" i="7"/>
  <c r="E48" i="7"/>
  <c r="J37" i="6"/>
  <c r="J36" i="6"/>
  <c r="AY59" i="1"/>
  <c r="J35" i="6"/>
  <c r="AX59" i="1" s="1"/>
  <c r="BI176" i="6"/>
  <c r="BH176" i="6"/>
  <c r="BG176" i="6"/>
  <c r="BF176" i="6"/>
  <c r="T176" i="6"/>
  <c r="R176" i="6"/>
  <c r="P176" i="6"/>
  <c r="BK176" i="6"/>
  <c r="J176" i="6"/>
  <c r="BE176" i="6"/>
  <c r="BI174" i="6"/>
  <c r="BH174" i="6"/>
  <c r="BG174" i="6"/>
  <c r="BF174" i="6"/>
  <c r="T174" i="6"/>
  <c r="T173" i="6" s="1"/>
  <c r="R174" i="6"/>
  <c r="R173" i="6"/>
  <c r="P174" i="6"/>
  <c r="P173" i="6" s="1"/>
  <c r="BK174" i="6"/>
  <c r="BK173" i="6"/>
  <c r="J173" i="6"/>
  <c r="J61" i="6" s="1"/>
  <c r="J174" i="6"/>
  <c r="BE174" i="6" s="1"/>
  <c r="BI171" i="6"/>
  <c r="BH171" i="6"/>
  <c r="BG171" i="6"/>
  <c r="BF171" i="6"/>
  <c r="T171" i="6"/>
  <c r="R171" i="6"/>
  <c r="P171" i="6"/>
  <c r="BK171" i="6"/>
  <c r="J171" i="6"/>
  <c r="BE171" i="6" s="1"/>
  <c r="BI169" i="6"/>
  <c r="BH169" i="6"/>
  <c r="BG169" i="6"/>
  <c r="BF169" i="6"/>
  <c r="T169" i="6"/>
  <c r="R169" i="6"/>
  <c r="P169" i="6"/>
  <c r="BK169" i="6"/>
  <c r="J169" i="6"/>
  <c r="BE169" i="6"/>
  <c r="BI167" i="6"/>
  <c r="BH167" i="6"/>
  <c r="BG167" i="6"/>
  <c r="BF167" i="6"/>
  <c r="T167" i="6"/>
  <c r="R167" i="6"/>
  <c r="P167" i="6"/>
  <c r="BK167" i="6"/>
  <c r="J167" i="6"/>
  <c r="BE167" i="6" s="1"/>
  <c r="BI165" i="6"/>
  <c r="BH165" i="6"/>
  <c r="BG165" i="6"/>
  <c r="BF165" i="6"/>
  <c r="T165" i="6"/>
  <c r="R165" i="6"/>
  <c r="P165" i="6"/>
  <c r="BK165" i="6"/>
  <c r="J165" i="6"/>
  <c r="BE165" i="6"/>
  <c r="BI163" i="6"/>
  <c r="BH163" i="6"/>
  <c r="BG163" i="6"/>
  <c r="BF163" i="6"/>
  <c r="T163" i="6"/>
  <c r="R163" i="6"/>
  <c r="P163" i="6"/>
  <c r="BK163" i="6"/>
  <c r="J163" i="6"/>
  <c r="BE163" i="6" s="1"/>
  <c r="BI161" i="6"/>
  <c r="BH161" i="6"/>
  <c r="BG161" i="6"/>
  <c r="BF161" i="6"/>
  <c r="T161" i="6"/>
  <c r="R161" i="6"/>
  <c r="P161" i="6"/>
  <c r="BK161" i="6"/>
  <c r="J161" i="6"/>
  <c r="BE161" i="6"/>
  <c r="BI159" i="6"/>
  <c r="BH159" i="6"/>
  <c r="BG159" i="6"/>
  <c r="BF159" i="6"/>
  <c r="T159" i="6"/>
  <c r="R159" i="6"/>
  <c r="P159" i="6"/>
  <c r="BK159" i="6"/>
  <c r="J159" i="6"/>
  <c r="BE159" i="6" s="1"/>
  <c r="BI157" i="6"/>
  <c r="BH157" i="6"/>
  <c r="BG157" i="6"/>
  <c r="BF157" i="6"/>
  <c r="T157" i="6"/>
  <c r="R157" i="6"/>
  <c r="P157" i="6"/>
  <c r="BK157" i="6"/>
  <c r="J157" i="6"/>
  <c r="BE157" i="6"/>
  <c r="BI155" i="6"/>
  <c r="BH155" i="6"/>
  <c r="BG155" i="6"/>
  <c r="BF155" i="6"/>
  <c r="T155" i="6"/>
  <c r="R155" i="6"/>
  <c r="P155" i="6"/>
  <c r="BK155" i="6"/>
  <c r="J155" i="6"/>
  <c r="BE155" i="6" s="1"/>
  <c r="BI153" i="6"/>
  <c r="BH153" i="6"/>
  <c r="BG153" i="6"/>
  <c r="BF153" i="6"/>
  <c r="T153" i="6"/>
  <c r="R153" i="6"/>
  <c r="P153" i="6"/>
  <c r="BK153" i="6"/>
  <c r="J153" i="6"/>
  <c r="BE153" i="6"/>
  <c r="BI151" i="6"/>
  <c r="BH151" i="6"/>
  <c r="BG151" i="6"/>
  <c r="BF151" i="6"/>
  <c r="T151" i="6"/>
  <c r="R151" i="6"/>
  <c r="P151" i="6"/>
  <c r="BK151" i="6"/>
  <c r="J151" i="6"/>
  <c r="BE151" i="6"/>
  <c r="BI149" i="6"/>
  <c r="BH149" i="6"/>
  <c r="BG149" i="6"/>
  <c r="BF149" i="6"/>
  <c r="T149" i="6"/>
  <c r="R149" i="6"/>
  <c r="P149" i="6"/>
  <c r="BK149" i="6"/>
  <c r="J149" i="6"/>
  <c r="BE149" i="6"/>
  <c r="BI147" i="6"/>
  <c r="BH147" i="6"/>
  <c r="BG147" i="6"/>
  <c r="BF147" i="6"/>
  <c r="T147" i="6"/>
  <c r="R147" i="6"/>
  <c r="P147" i="6"/>
  <c r="BK147" i="6"/>
  <c r="J147" i="6"/>
  <c r="BE147" i="6"/>
  <c r="BI145" i="6"/>
  <c r="BH145" i="6"/>
  <c r="BG145" i="6"/>
  <c r="BF145" i="6"/>
  <c r="T145" i="6"/>
  <c r="R145" i="6"/>
  <c r="P145" i="6"/>
  <c r="BK145" i="6"/>
  <c r="J145" i="6"/>
  <c r="BE145" i="6"/>
  <c r="BI143" i="6"/>
  <c r="BH143" i="6"/>
  <c r="BG143" i="6"/>
  <c r="BF143" i="6"/>
  <c r="T143" i="6"/>
  <c r="R143" i="6"/>
  <c r="P143" i="6"/>
  <c r="BK143" i="6"/>
  <c r="J143" i="6"/>
  <c r="BE143" i="6"/>
  <c r="BI141" i="6"/>
  <c r="BH141" i="6"/>
  <c r="BG141" i="6"/>
  <c r="BF141" i="6"/>
  <c r="T141" i="6"/>
  <c r="R141" i="6"/>
  <c r="P141" i="6"/>
  <c r="BK141" i="6"/>
  <c r="J141" i="6"/>
  <c r="BE141" i="6"/>
  <c r="BI139" i="6"/>
  <c r="BH139" i="6"/>
  <c r="BG139" i="6"/>
  <c r="BF139" i="6"/>
  <c r="T139" i="6"/>
  <c r="R139" i="6"/>
  <c r="P139" i="6"/>
  <c r="BK139" i="6"/>
  <c r="J139" i="6"/>
  <c r="BE139" i="6"/>
  <c r="BI137" i="6"/>
  <c r="BH137" i="6"/>
  <c r="BG137" i="6"/>
  <c r="BF137" i="6"/>
  <c r="T137" i="6"/>
  <c r="R137" i="6"/>
  <c r="P137" i="6"/>
  <c r="BK137" i="6"/>
  <c r="J137" i="6"/>
  <c r="BE137" i="6"/>
  <c r="BI135" i="6"/>
  <c r="BH135" i="6"/>
  <c r="BG135" i="6"/>
  <c r="BF135" i="6"/>
  <c r="T135" i="6"/>
  <c r="R135" i="6"/>
  <c r="P135" i="6"/>
  <c r="BK135" i="6"/>
  <c r="J135" i="6"/>
  <c r="BE135" i="6"/>
  <c r="BI133" i="6"/>
  <c r="BH133" i="6"/>
  <c r="BG133" i="6"/>
  <c r="BF133" i="6"/>
  <c r="T133" i="6"/>
  <c r="R133" i="6"/>
  <c r="P133" i="6"/>
  <c r="BK133" i="6"/>
  <c r="J133" i="6"/>
  <c r="BE133" i="6"/>
  <c r="BI131" i="6"/>
  <c r="BH131" i="6"/>
  <c r="BG131" i="6"/>
  <c r="BF131" i="6"/>
  <c r="T131" i="6"/>
  <c r="R131" i="6"/>
  <c r="P131" i="6"/>
  <c r="BK131" i="6"/>
  <c r="J131" i="6"/>
  <c r="BE131" i="6"/>
  <c r="BI129" i="6"/>
  <c r="BH129" i="6"/>
  <c r="BG129" i="6"/>
  <c r="BF129" i="6"/>
  <c r="T129" i="6"/>
  <c r="R129" i="6"/>
  <c r="P129" i="6"/>
  <c r="BK129" i="6"/>
  <c r="J129" i="6"/>
  <c r="BE129" i="6"/>
  <c r="BI127" i="6"/>
  <c r="BH127" i="6"/>
  <c r="BG127" i="6"/>
  <c r="BF127" i="6"/>
  <c r="T127" i="6"/>
  <c r="R127" i="6"/>
  <c r="P127" i="6"/>
  <c r="BK127" i="6"/>
  <c r="J127" i="6"/>
  <c r="BE127" i="6"/>
  <c r="BI125" i="6"/>
  <c r="BH125" i="6"/>
  <c r="BG125" i="6"/>
  <c r="BF125" i="6"/>
  <c r="T125" i="6"/>
  <c r="R125" i="6"/>
  <c r="P125" i="6"/>
  <c r="BK125" i="6"/>
  <c r="J125" i="6"/>
  <c r="BE125" i="6"/>
  <c r="BI123" i="6"/>
  <c r="BH123" i="6"/>
  <c r="BG123" i="6"/>
  <c r="BF123" i="6"/>
  <c r="T123" i="6"/>
  <c r="R123" i="6"/>
  <c r="P123" i="6"/>
  <c r="BK123" i="6"/>
  <c r="J123" i="6"/>
  <c r="BE123" i="6"/>
  <c r="BI121" i="6"/>
  <c r="BH121" i="6"/>
  <c r="BG121" i="6"/>
  <c r="BF121" i="6"/>
  <c r="T121" i="6"/>
  <c r="R121" i="6"/>
  <c r="P121" i="6"/>
  <c r="BK121" i="6"/>
  <c r="J121" i="6"/>
  <c r="BE121" i="6"/>
  <c r="BI119" i="6"/>
  <c r="BH119" i="6"/>
  <c r="BG119" i="6"/>
  <c r="BF119" i="6"/>
  <c r="T119" i="6"/>
  <c r="R119" i="6"/>
  <c r="P119" i="6"/>
  <c r="BK119" i="6"/>
  <c r="J119" i="6"/>
  <c r="BE119" i="6"/>
  <c r="BI117" i="6"/>
  <c r="BH117" i="6"/>
  <c r="BG117" i="6"/>
  <c r="BF117" i="6"/>
  <c r="T117" i="6"/>
  <c r="R117" i="6"/>
  <c r="P117" i="6"/>
  <c r="BK117" i="6"/>
  <c r="J117" i="6"/>
  <c r="BE117" i="6"/>
  <c r="BI115" i="6"/>
  <c r="BH115" i="6"/>
  <c r="BG115" i="6"/>
  <c r="BF115" i="6"/>
  <c r="T115" i="6"/>
  <c r="R115" i="6"/>
  <c r="P115" i="6"/>
  <c r="BK115" i="6"/>
  <c r="J115" i="6"/>
  <c r="BE115" i="6"/>
  <c r="BI113" i="6"/>
  <c r="BH113" i="6"/>
  <c r="BG113" i="6"/>
  <c r="BF113" i="6"/>
  <c r="T113" i="6"/>
  <c r="R113" i="6"/>
  <c r="P113" i="6"/>
  <c r="BK113" i="6"/>
  <c r="J113" i="6"/>
  <c r="BE113" i="6"/>
  <c r="BI111" i="6"/>
  <c r="BH111" i="6"/>
  <c r="BG111" i="6"/>
  <c r="BF111" i="6"/>
  <c r="T111" i="6"/>
  <c r="R111" i="6"/>
  <c r="P111" i="6"/>
  <c r="BK111" i="6"/>
  <c r="J111" i="6"/>
  <c r="BE111" i="6"/>
  <c r="BI109" i="6"/>
  <c r="BH109" i="6"/>
  <c r="BG109" i="6"/>
  <c r="BF109" i="6"/>
  <c r="T109" i="6"/>
  <c r="R109" i="6"/>
  <c r="P109" i="6"/>
  <c r="BK109" i="6"/>
  <c r="J109" i="6"/>
  <c r="BE109" i="6"/>
  <c r="BI107" i="6"/>
  <c r="BH107" i="6"/>
  <c r="BG107" i="6"/>
  <c r="BF107" i="6"/>
  <c r="T107" i="6"/>
  <c r="R107" i="6"/>
  <c r="P107" i="6"/>
  <c r="BK107" i="6"/>
  <c r="J107" i="6"/>
  <c r="BE107" i="6"/>
  <c r="BI105" i="6"/>
  <c r="BH105" i="6"/>
  <c r="BG105" i="6"/>
  <c r="BF105" i="6"/>
  <c r="T105" i="6"/>
  <c r="R105" i="6"/>
  <c r="P105" i="6"/>
  <c r="BK105" i="6"/>
  <c r="J105" i="6"/>
  <c r="BE105" i="6"/>
  <c r="BI103" i="6"/>
  <c r="BH103" i="6"/>
  <c r="BG103" i="6"/>
  <c r="BF103" i="6"/>
  <c r="T103" i="6"/>
  <c r="R103" i="6"/>
  <c r="P103" i="6"/>
  <c r="BK103" i="6"/>
  <c r="J103" i="6"/>
  <c r="BE103" i="6"/>
  <c r="BI101" i="6"/>
  <c r="BH101" i="6"/>
  <c r="BG101" i="6"/>
  <c r="BF101" i="6"/>
  <c r="T101" i="6"/>
  <c r="R101" i="6"/>
  <c r="P101" i="6"/>
  <c r="BK101" i="6"/>
  <c r="J101" i="6"/>
  <c r="BE101" i="6"/>
  <c r="BI99" i="6"/>
  <c r="BH99" i="6"/>
  <c r="BG99" i="6"/>
  <c r="BF99" i="6"/>
  <c r="T99" i="6"/>
  <c r="R99" i="6"/>
  <c r="P99" i="6"/>
  <c r="BK99" i="6"/>
  <c r="J99" i="6"/>
  <c r="BE99" i="6"/>
  <c r="BI97" i="6"/>
  <c r="BH97" i="6"/>
  <c r="BG97" i="6"/>
  <c r="BF97" i="6"/>
  <c r="T97" i="6"/>
  <c r="R97" i="6"/>
  <c r="P97" i="6"/>
  <c r="BK97" i="6"/>
  <c r="J97" i="6"/>
  <c r="BE97" i="6"/>
  <c r="BI95" i="6"/>
  <c r="BH95" i="6"/>
  <c r="BG95" i="6"/>
  <c r="BF95" i="6"/>
  <c r="T95" i="6"/>
  <c r="R95" i="6"/>
  <c r="P95" i="6"/>
  <c r="BK95" i="6"/>
  <c r="J95" i="6"/>
  <c r="BE95" i="6"/>
  <c r="BI93" i="6"/>
  <c r="BH93" i="6"/>
  <c r="BG93" i="6"/>
  <c r="BF93" i="6"/>
  <c r="T93" i="6"/>
  <c r="R93" i="6"/>
  <c r="P93" i="6"/>
  <c r="BK93" i="6"/>
  <c r="J93" i="6"/>
  <c r="BE93" i="6"/>
  <c r="BI91" i="6"/>
  <c r="BH91" i="6"/>
  <c r="BG91" i="6"/>
  <c r="BF91" i="6"/>
  <c r="T91" i="6"/>
  <c r="R91" i="6"/>
  <c r="P91" i="6"/>
  <c r="BK91" i="6"/>
  <c r="J91" i="6"/>
  <c r="BE91" i="6"/>
  <c r="BI89" i="6"/>
  <c r="BH89" i="6"/>
  <c r="BG89" i="6"/>
  <c r="BF89" i="6"/>
  <c r="T89" i="6"/>
  <c r="R89" i="6"/>
  <c r="P89" i="6"/>
  <c r="BK89" i="6"/>
  <c r="J89" i="6"/>
  <c r="BE89" i="6"/>
  <c r="BI87" i="6"/>
  <c r="BH87" i="6"/>
  <c r="BG87" i="6"/>
  <c r="BF87" i="6"/>
  <c r="T87" i="6"/>
  <c r="R87" i="6"/>
  <c r="P87" i="6"/>
  <c r="BK87" i="6"/>
  <c r="J87" i="6"/>
  <c r="BE87" i="6"/>
  <c r="BI85" i="6"/>
  <c r="BH85" i="6"/>
  <c r="BG85" i="6"/>
  <c r="BF85" i="6"/>
  <c r="T85" i="6"/>
  <c r="R85" i="6"/>
  <c r="P85" i="6"/>
  <c r="BK85" i="6"/>
  <c r="J85" i="6"/>
  <c r="BE85" i="6"/>
  <c r="BI83" i="6"/>
  <c r="F37" i="6"/>
  <c r="BD59" i="1" s="1"/>
  <c r="BH83" i="6"/>
  <c r="F36" i="6" s="1"/>
  <c r="BC59" i="1" s="1"/>
  <c r="BG83" i="6"/>
  <c r="F35" i="6"/>
  <c r="BB59" i="1" s="1"/>
  <c r="BF83" i="6"/>
  <c r="J34" i="6" s="1"/>
  <c r="AW59" i="1" s="1"/>
  <c r="T83" i="6"/>
  <c r="T82" i="6"/>
  <c r="R83" i="6"/>
  <c r="R82" i="6" s="1"/>
  <c r="R81" i="6" s="1"/>
  <c r="P83" i="6"/>
  <c r="P82" i="6"/>
  <c r="BK83" i="6"/>
  <c r="BK82" i="6"/>
  <c r="J82" i="6" s="1"/>
  <c r="J60" i="6" s="1"/>
  <c r="J83" i="6"/>
  <c r="BE83" i="6"/>
  <c r="F75" i="6"/>
  <c r="E73" i="6"/>
  <c r="F52" i="6"/>
  <c r="E50" i="6"/>
  <c r="J24" i="6"/>
  <c r="E24" i="6"/>
  <c r="J78" i="6" s="1"/>
  <c r="J23" i="6"/>
  <c r="J21" i="6"/>
  <c r="E21" i="6"/>
  <c r="J54" i="6" s="1"/>
  <c r="J77" i="6"/>
  <c r="J20" i="6"/>
  <c r="J18" i="6"/>
  <c r="E18" i="6"/>
  <c r="F78" i="6" s="1"/>
  <c r="F55" i="6"/>
  <c r="J17" i="6"/>
  <c r="J15" i="6"/>
  <c r="E15" i="6"/>
  <c r="F77" i="6"/>
  <c r="F54" i="6"/>
  <c r="J14" i="6"/>
  <c r="J12" i="6"/>
  <c r="J75" i="6"/>
  <c r="J52" i="6"/>
  <c r="E7" i="6"/>
  <c r="E71" i="6" s="1"/>
  <c r="E48" i="6"/>
  <c r="J37" i="5"/>
  <c r="J36" i="5"/>
  <c r="AY58" i="1" s="1"/>
  <c r="J35" i="5"/>
  <c r="AX58" i="1" s="1"/>
  <c r="BI116" i="5"/>
  <c r="BH116" i="5"/>
  <c r="BG116" i="5"/>
  <c r="BF116" i="5"/>
  <c r="T116" i="5"/>
  <c r="R116" i="5"/>
  <c r="P116" i="5"/>
  <c r="BK116" i="5"/>
  <c r="J116" i="5"/>
  <c r="BE116" i="5" s="1"/>
  <c r="BI114" i="5"/>
  <c r="BH114" i="5"/>
  <c r="BG114" i="5"/>
  <c r="BF114" i="5"/>
  <c r="T114" i="5"/>
  <c r="R114" i="5"/>
  <c r="P114" i="5"/>
  <c r="BK114" i="5"/>
  <c r="J114" i="5"/>
  <c r="BE114" i="5" s="1"/>
  <c r="BI112" i="5"/>
  <c r="BH112" i="5"/>
  <c r="BG112" i="5"/>
  <c r="BF112" i="5"/>
  <c r="T112" i="5"/>
  <c r="R112" i="5"/>
  <c r="P112" i="5"/>
  <c r="BK112" i="5"/>
  <c r="J112" i="5"/>
  <c r="BE112" i="5" s="1"/>
  <c r="BI110" i="5"/>
  <c r="BH110" i="5"/>
  <c r="BG110" i="5"/>
  <c r="BF110" i="5"/>
  <c r="T110" i="5"/>
  <c r="R110" i="5"/>
  <c r="P110" i="5"/>
  <c r="BK110" i="5"/>
  <c r="J110" i="5"/>
  <c r="BE110" i="5" s="1"/>
  <c r="BI106" i="5"/>
  <c r="BH106" i="5"/>
  <c r="BG106" i="5"/>
  <c r="BF106" i="5"/>
  <c r="T106" i="5"/>
  <c r="R106" i="5"/>
  <c r="P106" i="5"/>
  <c r="BK106" i="5"/>
  <c r="J106" i="5"/>
  <c r="BE106" i="5" s="1"/>
  <c r="BI104" i="5"/>
  <c r="BH104" i="5"/>
  <c r="BG104" i="5"/>
  <c r="BF104" i="5"/>
  <c r="T104" i="5"/>
  <c r="R104" i="5"/>
  <c r="P104" i="5"/>
  <c r="BK104" i="5"/>
  <c r="J104" i="5"/>
  <c r="BE104" i="5" s="1"/>
  <c r="BI102" i="5"/>
  <c r="BH102" i="5"/>
  <c r="BG102" i="5"/>
  <c r="BF102" i="5"/>
  <c r="T102" i="5"/>
  <c r="R102" i="5"/>
  <c r="P102" i="5"/>
  <c r="BK102" i="5"/>
  <c r="J102" i="5"/>
  <c r="BE102" i="5" s="1"/>
  <c r="BI98" i="5"/>
  <c r="BH98" i="5"/>
  <c r="BG98" i="5"/>
  <c r="BF98" i="5"/>
  <c r="T98" i="5"/>
  <c r="T97" i="5" s="1"/>
  <c r="R98" i="5"/>
  <c r="R97" i="5" s="1"/>
  <c r="P98" i="5"/>
  <c r="P97" i="5" s="1"/>
  <c r="BK98" i="5"/>
  <c r="BK97" i="5" s="1"/>
  <c r="J97" i="5" s="1"/>
  <c r="J62" i="5" s="1"/>
  <c r="J98" i="5"/>
  <c r="BE98" i="5"/>
  <c r="BI93" i="5"/>
  <c r="BH93" i="5"/>
  <c r="BG93" i="5"/>
  <c r="BF93" i="5"/>
  <c r="T93" i="5"/>
  <c r="R93" i="5"/>
  <c r="P93" i="5"/>
  <c r="BK93" i="5"/>
  <c r="J93" i="5"/>
  <c r="BE93" i="5" s="1"/>
  <c r="BI91" i="5"/>
  <c r="BH91" i="5"/>
  <c r="BG91" i="5"/>
  <c r="BF91" i="5"/>
  <c r="T91" i="5"/>
  <c r="R91" i="5"/>
  <c r="P91" i="5"/>
  <c r="BK91" i="5"/>
  <c r="J91" i="5"/>
  <c r="BE91" i="5" s="1"/>
  <c r="BI89" i="5"/>
  <c r="BH89" i="5"/>
  <c r="BG89" i="5"/>
  <c r="BF89" i="5"/>
  <c r="T89" i="5"/>
  <c r="R89" i="5"/>
  <c r="P89" i="5"/>
  <c r="BK89" i="5"/>
  <c r="J89" i="5"/>
  <c r="BE89" i="5"/>
  <c r="BI87" i="5"/>
  <c r="BH87" i="5"/>
  <c r="BG87" i="5"/>
  <c r="BF87" i="5"/>
  <c r="T87" i="5"/>
  <c r="R87" i="5"/>
  <c r="P87" i="5"/>
  <c r="BK87" i="5"/>
  <c r="J87" i="5"/>
  <c r="BE87" i="5"/>
  <c r="BI85" i="5"/>
  <c r="F37" i="5"/>
  <c r="BD58" i="1" s="1"/>
  <c r="BH85" i="5"/>
  <c r="F36" i="5" s="1"/>
  <c r="BC58" i="1" s="1"/>
  <c r="BG85" i="5"/>
  <c r="F35" i="5"/>
  <c r="BB58" i="1" s="1"/>
  <c r="BF85" i="5"/>
  <c r="J34" i="5" s="1"/>
  <c r="AW58" i="1" s="1"/>
  <c r="T85" i="5"/>
  <c r="T84" i="5"/>
  <c r="T83" i="5" s="1"/>
  <c r="T82" i="5" s="1"/>
  <c r="R85" i="5"/>
  <c r="R84" i="5"/>
  <c r="R83" i="5" s="1"/>
  <c r="R82" i="5" s="1"/>
  <c r="P85" i="5"/>
  <c r="P84" i="5"/>
  <c r="P83" i="5" s="1"/>
  <c r="P82" i="5" s="1"/>
  <c r="AU58" i="1" s="1"/>
  <c r="BK85" i="5"/>
  <c r="BK84" i="5" s="1"/>
  <c r="J85" i="5"/>
  <c r="BE85" i="5"/>
  <c r="F76" i="5"/>
  <c r="E74" i="5"/>
  <c r="F52" i="5"/>
  <c r="E50" i="5"/>
  <c r="J24" i="5"/>
  <c r="E24" i="5"/>
  <c r="J55" i="5" s="1"/>
  <c r="J23" i="5"/>
  <c r="J21" i="5"/>
  <c r="E21" i="5"/>
  <c r="J78" i="5" s="1"/>
  <c r="J54" i="5"/>
  <c r="J20" i="5"/>
  <c r="J18" i="5"/>
  <c r="E18" i="5"/>
  <c r="F79" i="5"/>
  <c r="F55" i="5"/>
  <c r="J17" i="5"/>
  <c r="J15" i="5"/>
  <c r="E15" i="5"/>
  <c r="F78" i="5" s="1"/>
  <c r="J14" i="5"/>
  <c r="J12" i="5"/>
  <c r="J76" i="5" s="1"/>
  <c r="E7" i="5"/>
  <c r="E48" i="5" s="1"/>
  <c r="E72" i="5"/>
  <c r="J37" i="4"/>
  <c r="J36" i="4"/>
  <c r="AY57" i="1"/>
  <c r="J35" i="4"/>
  <c r="AX57" i="1" s="1"/>
  <c r="BI114" i="4"/>
  <c r="BH114" i="4"/>
  <c r="BG114" i="4"/>
  <c r="BF114" i="4"/>
  <c r="T114" i="4"/>
  <c r="R114" i="4"/>
  <c r="P114" i="4"/>
  <c r="BK114" i="4"/>
  <c r="J114" i="4"/>
  <c r="BE114" i="4"/>
  <c r="BI112" i="4"/>
  <c r="BH112" i="4"/>
  <c r="BG112" i="4"/>
  <c r="BF112" i="4"/>
  <c r="T112" i="4"/>
  <c r="R112" i="4"/>
  <c r="P112" i="4"/>
  <c r="BK112" i="4"/>
  <c r="J112" i="4"/>
  <c r="BE112" i="4"/>
  <c r="BI110" i="4"/>
  <c r="BH110" i="4"/>
  <c r="BG110" i="4"/>
  <c r="BF110" i="4"/>
  <c r="T110" i="4"/>
  <c r="R110" i="4"/>
  <c r="P110" i="4"/>
  <c r="BK110" i="4"/>
  <c r="J110" i="4"/>
  <c r="BE110" i="4"/>
  <c r="BI108" i="4"/>
  <c r="BH108" i="4"/>
  <c r="BG108" i="4"/>
  <c r="BF108" i="4"/>
  <c r="T108" i="4"/>
  <c r="R108" i="4"/>
  <c r="P108" i="4"/>
  <c r="BK108" i="4"/>
  <c r="J108" i="4"/>
  <c r="BE108" i="4"/>
  <c r="BI104" i="4"/>
  <c r="BH104" i="4"/>
  <c r="BG104" i="4"/>
  <c r="BF104" i="4"/>
  <c r="T104" i="4"/>
  <c r="R104" i="4"/>
  <c r="P104" i="4"/>
  <c r="BK104" i="4"/>
  <c r="J104" i="4"/>
  <c r="BE104" i="4"/>
  <c r="BI102" i="4"/>
  <c r="BH102" i="4"/>
  <c r="BG102" i="4"/>
  <c r="BF102" i="4"/>
  <c r="T102" i="4"/>
  <c r="R102" i="4"/>
  <c r="P102" i="4"/>
  <c r="BK102" i="4"/>
  <c r="J102" i="4"/>
  <c r="BE102" i="4"/>
  <c r="BI100" i="4"/>
  <c r="BH100" i="4"/>
  <c r="BG100" i="4"/>
  <c r="BF100" i="4"/>
  <c r="T100" i="4"/>
  <c r="R100" i="4"/>
  <c r="P100" i="4"/>
  <c r="BK100" i="4"/>
  <c r="J100" i="4"/>
  <c r="BE100" i="4"/>
  <c r="BI96" i="4"/>
  <c r="BH96" i="4"/>
  <c r="BG96" i="4"/>
  <c r="BF96" i="4"/>
  <c r="T96" i="4"/>
  <c r="T95" i="4" s="1"/>
  <c r="T83" i="4" s="1"/>
  <c r="T82" i="4" s="1"/>
  <c r="R96" i="4"/>
  <c r="R95" i="4"/>
  <c r="P96" i="4"/>
  <c r="P95" i="4" s="1"/>
  <c r="P83" i="4" s="1"/>
  <c r="P82" i="4" s="1"/>
  <c r="AU57" i="1" s="1"/>
  <c r="BK96" i="4"/>
  <c r="BK95" i="4"/>
  <c r="J95" i="4" s="1"/>
  <c r="J62" i="4" s="1"/>
  <c r="J96" i="4"/>
  <c r="BE96" i="4"/>
  <c r="BI91" i="4"/>
  <c r="BH91" i="4"/>
  <c r="BG91" i="4"/>
  <c r="BF91" i="4"/>
  <c r="T91" i="4"/>
  <c r="R91" i="4"/>
  <c r="P91" i="4"/>
  <c r="BK91" i="4"/>
  <c r="J91" i="4"/>
  <c r="BE91" i="4"/>
  <c r="BI89" i="4"/>
  <c r="BH89" i="4"/>
  <c r="BG89" i="4"/>
  <c r="BF89" i="4"/>
  <c r="T89" i="4"/>
  <c r="R89" i="4"/>
  <c r="P89" i="4"/>
  <c r="BK89" i="4"/>
  <c r="J89" i="4"/>
  <c r="BE89" i="4"/>
  <c r="BI87" i="4"/>
  <c r="BH87" i="4"/>
  <c r="BG87" i="4"/>
  <c r="BF87" i="4"/>
  <c r="T87" i="4"/>
  <c r="R87" i="4"/>
  <c r="P87" i="4"/>
  <c r="BK87" i="4"/>
  <c r="J87" i="4"/>
  <c r="BE87" i="4"/>
  <c r="BI85" i="4"/>
  <c r="F37" i="4"/>
  <c r="BD57" i="1" s="1"/>
  <c r="BH85" i="4"/>
  <c r="F36" i="4"/>
  <c r="BC57" i="1"/>
  <c r="BG85" i="4"/>
  <c r="F35" i="4"/>
  <c r="BB57" i="1"/>
  <c r="BF85" i="4"/>
  <c r="F34" i="4" s="1"/>
  <c r="BA57" i="1" s="1"/>
  <c r="T85" i="4"/>
  <c r="T84" i="4"/>
  <c r="R85" i="4"/>
  <c r="R84" i="4"/>
  <c r="R83" i="4"/>
  <c r="R82" i="4" s="1"/>
  <c r="P85" i="4"/>
  <c r="P84" i="4"/>
  <c r="BK85" i="4"/>
  <c r="BK84" i="4"/>
  <c r="J84" i="4" s="1"/>
  <c r="J61" i="4" s="1"/>
  <c r="J85" i="4"/>
  <c r="BE85" i="4" s="1"/>
  <c r="F76" i="4"/>
  <c r="E74" i="4"/>
  <c r="F52" i="4"/>
  <c r="E50" i="4"/>
  <c r="J24" i="4"/>
  <c r="E24" i="4"/>
  <c r="J79" i="4" s="1"/>
  <c r="J23" i="4"/>
  <c r="J21" i="4"/>
  <c r="E21" i="4"/>
  <c r="J78" i="4" s="1"/>
  <c r="J20" i="4"/>
  <c r="J18" i="4"/>
  <c r="E18" i="4"/>
  <c r="F79" i="4"/>
  <c r="F55" i="4"/>
  <c r="J17" i="4"/>
  <c r="J15" i="4"/>
  <c r="E15" i="4"/>
  <c r="F78" i="4"/>
  <c r="F54" i="4"/>
  <c r="J14" i="4"/>
  <c r="J12" i="4"/>
  <c r="J76" i="4"/>
  <c r="J52" i="4"/>
  <c r="E7" i="4"/>
  <c r="E72" i="4"/>
  <c r="E48" i="4"/>
  <c r="J37" i="3"/>
  <c r="J36" i="3"/>
  <c r="AY56" i="1"/>
  <c r="J35" i="3"/>
  <c r="AX56" i="1" s="1"/>
  <c r="BI102" i="3"/>
  <c r="BH102" i="3"/>
  <c r="BG102" i="3"/>
  <c r="BF102" i="3"/>
  <c r="T102" i="3"/>
  <c r="R102" i="3"/>
  <c r="P102" i="3"/>
  <c r="BK102" i="3"/>
  <c r="J102" i="3"/>
  <c r="BE102" i="3"/>
  <c r="BI100" i="3"/>
  <c r="BH100" i="3"/>
  <c r="BG100" i="3"/>
  <c r="BF100" i="3"/>
  <c r="T100" i="3"/>
  <c r="R100" i="3"/>
  <c r="P100" i="3"/>
  <c r="BK100" i="3"/>
  <c r="J100" i="3"/>
  <c r="BE100" i="3"/>
  <c r="BI98" i="3"/>
  <c r="BH98" i="3"/>
  <c r="BG98" i="3"/>
  <c r="BF98" i="3"/>
  <c r="T98" i="3"/>
  <c r="T97" i="3"/>
  <c r="R98" i="3"/>
  <c r="R97" i="3" s="1"/>
  <c r="P98" i="3"/>
  <c r="P97" i="3"/>
  <c r="BK98" i="3"/>
  <c r="BK97" i="3" s="1"/>
  <c r="J97" i="3" s="1"/>
  <c r="J62" i="3" s="1"/>
  <c r="J98" i="3"/>
  <c r="BE98" i="3"/>
  <c r="BI93" i="3"/>
  <c r="BH93" i="3"/>
  <c r="BG93" i="3"/>
  <c r="BF93" i="3"/>
  <c r="T93" i="3"/>
  <c r="R93" i="3"/>
  <c r="P93" i="3"/>
  <c r="BK93" i="3"/>
  <c r="J93" i="3"/>
  <c r="BE93" i="3"/>
  <c r="BI89" i="3"/>
  <c r="BH89" i="3"/>
  <c r="BG89" i="3"/>
  <c r="BF89" i="3"/>
  <c r="T89" i="3"/>
  <c r="R89" i="3"/>
  <c r="P89" i="3"/>
  <c r="BK89" i="3"/>
  <c r="J89" i="3"/>
  <c r="BE89" i="3" s="1"/>
  <c r="BI85" i="3"/>
  <c r="F37" i="3"/>
  <c r="BD56" i="1" s="1"/>
  <c r="BH85" i="3"/>
  <c r="F36" i="3" s="1"/>
  <c r="BC56" i="1" s="1"/>
  <c r="BG85" i="3"/>
  <c r="F35" i="3" s="1"/>
  <c r="BB56" i="1" s="1"/>
  <c r="BF85" i="3"/>
  <c r="F34" i="3" s="1"/>
  <c r="BA56" i="1" s="1"/>
  <c r="T85" i="3"/>
  <c r="T84" i="3" s="1"/>
  <c r="T83" i="3" s="1"/>
  <c r="T82" i="3" s="1"/>
  <c r="R85" i="3"/>
  <c r="R84" i="3" s="1"/>
  <c r="R83" i="3" s="1"/>
  <c r="R82" i="3" s="1"/>
  <c r="P85" i="3"/>
  <c r="P84" i="3" s="1"/>
  <c r="P83" i="3" s="1"/>
  <c r="P82" i="3" s="1"/>
  <c r="AU56" i="1" s="1"/>
  <c r="BK85" i="3"/>
  <c r="BK84" i="3" s="1"/>
  <c r="J85" i="3"/>
  <c r="BE85" i="3"/>
  <c r="J33" i="3" s="1"/>
  <c r="AV56" i="1" s="1"/>
  <c r="F76" i="3"/>
  <c r="E74" i="3"/>
  <c r="F52" i="3"/>
  <c r="E50" i="3"/>
  <c r="J24" i="3"/>
  <c r="E24" i="3"/>
  <c r="J79" i="3" s="1"/>
  <c r="J55" i="3"/>
  <c r="J23" i="3"/>
  <c r="J21" i="3"/>
  <c r="E21" i="3"/>
  <c r="J78" i="3"/>
  <c r="J54" i="3"/>
  <c r="J20" i="3"/>
  <c r="J18" i="3"/>
  <c r="E18" i="3"/>
  <c r="F55" i="3" s="1"/>
  <c r="F79" i="3"/>
  <c r="J17" i="3"/>
  <c r="J15" i="3"/>
  <c r="E15" i="3"/>
  <c r="F78" i="3" s="1"/>
  <c r="J14" i="3"/>
  <c r="J12" i="3"/>
  <c r="J76" i="3" s="1"/>
  <c r="E7" i="3"/>
  <c r="E48" i="3" s="1"/>
  <c r="E72" i="3"/>
  <c r="J37" i="2"/>
  <c r="J36" i="2"/>
  <c r="AY55" i="1"/>
  <c r="J35" i="2"/>
  <c r="AX55" i="1" s="1"/>
  <c r="BI470" i="2"/>
  <c r="BH470" i="2"/>
  <c r="BG470" i="2"/>
  <c r="BF470" i="2"/>
  <c r="T470" i="2"/>
  <c r="R470" i="2"/>
  <c r="P470" i="2"/>
  <c r="BK470" i="2"/>
  <c r="J470" i="2"/>
  <c r="BE470" i="2"/>
  <c r="BI468" i="2"/>
  <c r="BH468" i="2"/>
  <c r="BG468" i="2"/>
  <c r="BF468" i="2"/>
  <c r="T468" i="2"/>
  <c r="R468" i="2"/>
  <c r="P468" i="2"/>
  <c r="BK468" i="2"/>
  <c r="J468" i="2"/>
  <c r="BE468" i="2" s="1"/>
  <c r="BI466" i="2"/>
  <c r="BH466" i="2"/>
  <c r="BG466" i="2"/>
  <c r="BF466" i="2"/>
  <c r="T466" i="2"/>
  <c r="R466" i="2"/>
  <c r="P466" i="2"/>
  <c r="BK466" i="2"/>
  <c r="J466" i="2"/>
  <c r="BE466" i="2"/>
  <c r="BI464" i="2"/>
  <c r="BH464" i="2"/>
  <c r="BG464" i="2"/>
  <c r="BF464" i="2"/>
  <c r="T464" i="2"/>
  <c r="R464" i="2"/>
  <c r="P464" i="2"/>
  <c r="BK464" i="2"/>
  <c r="J464" i="2"/>
  <c r="BE464" i="2"/>
  <c r="BI462" i="2"/>
  <c r="BH462" i="2"/>
  <c r="BG462" i="2"/>
  <c r="BF462" i="2"/>
  <c r="T462" i="2"/>
  <c r="R462" i="2"/>
  <c r="P462" i="2"/>
  <c r="BK462" i="2"/>
  <c r="J462" i="2"/>
  <c r="BE462" i="2"/>
  <c r="BI460" i="2"/>
  <c r="BH460" i="2"/>
  <c r="BG460" i="2"/>
  <c r="BF460" i="2"/>
  <c r="T460" i="2"/>
  <c r="R460" i="2"/>
  <c r="P460" i="2"/>
  <c r="BK460" i="2"/>
  <c r="J460" i="2"/>
  <c r="BE460" i="2"/>
  <c r="BI458" i="2"/>
  <c r="BH458" i="2"/>
  <c r="BG458" i="2"/>
  <c r="BF458" i="2"/>
  <c r="T458" i="2"/>
  <c r="R458" i="2"/>
  <c r="P458" i="2"/>
  <c r="BK458" i="2"/>
  <c r="J458" i="2"/>
  <c r="BE458" i="2"/>
  <c r="BI456" i="2"/>
  <c r="BH456" i="2"/>
  <c r="BG456" i="2"/>
  <c r="BF456" i="2"/>
  <c r="T456" i="2"/>
  <c r="R456" i="2"/>
  <c r="P456" i="2"/>
  <c r="BK456" i="2"/>
  <c r="J456" i="2"/>
  <c r="BE456" i="2"/>
  <c r="BI454" i="2"/>
  <c r="BH454" i="2"/>
  <c r="BG454" i="2"/>
  <c r="BF454" i="2"/>
  <c r="T454" i="2"/>
  <c r="R454" i="2"/>
  <c r="P454" i="2"/>
  <c r="BK454" i="2"/>
  <c r="J454" i="2"/>
  <c r="BE454" i="2"/>
  <c r="BI452" i="2"/>
  <c r="BH452" i="2"/>
  <c r="BG452" i="2"/>
  <c r="BF452" i="2"/>
  <c r="T452" i="2"/>
  <c r="R452" i="2"/>
  <c r="P452" i="2"/>
  <c r="BK452" i="2"/>
  <c r="J452" i="2"/>
  <c r="BE452" i="2"/>
  <c r="BI450" i="2"/>
  <c r="BH450" i="2"/>
  <c r="BG450" i="2"/>
  <c r="BF450" i="2"/>
  <c r="T450" i="2"/>
  <c r="R450" i="2"/>
  <c r="P450" i="2"/>
  <c r="BK450" i="2"/>
  <c r="J450" i="2"/>
  <c r="BE450" i="2"/>
  <c r="BI448" i="2"/>
  <c r="BH448" i="2"/>
  <c r="BG448" i="2"/>
  <c r="BF448" i="2"/>
  <c r="T448" i="2"/>
  <c r="R448" i="2"/>
  <c r="P448" i="2"/>
  <c r="BK448" i="2"/>
  <c r="J448" i="2"/>
  <c r="BE448" i="2"/>
  <c r="BI446" i="2"/>
  <c r="BH446" i="2"/>
  <c r="BG446" i="2"/>
  <c r="BF446" i="2"/>
  <c r="T446" i="2"/>
  <c r="R446" i="2"/>
  <c r="P446" i="2"/>
  <c r="BK446" i="2"/>
  <c r="J446" i="2"/>
  <c r="BE446" i="2"/>
  <c r="BI444" i="2"/>
  <c r="BH444" i="2"/>
  <c r="BG444" i="2"/>
  <c r="BF444" i="2"/>
  <c r="T444" i="2"/>
  <c r="R444" i="2"/>
  <c r="P444" i="2"/>
  <c r="BK444" i="2"/>
  <c r="J444" i="2"/>
  <c r="BE444" i="2"/>
  <c r="BI442" i="2"/>
  <c r="BH442" i="2"/>
  <c r="BG442" i="2"/>
  <c r="BF442" i="2"/>
  <c r="T442" i="2"/>
  <c r="R442" i="2"/>
  <c r="P442" i="2"/>
  <c r="BK442" i="2"/>
  <c r="J442" i="2"/>
  <c r="BE442" i="2"/>
  <c r="BI440" i="2"/>
  <c r="BH440" i="2"/>
  <c r="BG440" i="2"/>
  <c r="BF440" i="2"/>
  <c r="T440" i="2"/>
  <c r="R440" i="2"/>
  <c r="P440" i="2"/>
  <c r="BK440" i="2"/>
  <c r="J440" i="2"/>
  <c r="BE440" i="2"/>
  <c r="BI438" i="2"/>
  <c r="BH438" i="2"/>
  <c r="BG438" i="2"/>
  <c r="BF438" i="2"/>
  <c r="T438" i="2"/>
  <c r="R438" i="2"/>
  <c r="P438" i="2"/>
  <c r="BK438" i="2"/>
  <c r="J438" i="2"/>
  <c r="BE438" i="2"/>
  <c r="BI436" i="2"/>
  <c r="BH436" i="2"/>
  <c r="BG436" i="2"/>
  <c r="BF436" i="2"/>
  <c r="T436" i="2"/>
  <c r="R436" i="2"/>
  <c r="P436" i="2"/>
  <c r="BK436" i="2"/>
  <c r="J436" i="2"/>
  <c r="BE436" i="2"/>
  <c r="BI434" i="2"/>
  <c r="BH434" i="2"/>
  <c r="BG434" i="2"/>
  <c r="BF434" i="2"/>
  <c r="T434" i="2"/>
  <c r="R434" i="2"/>
  <c r="P434" i="2"/>
  <c r="BK434" i="2"/>
  <c r="J434" i="2"/>
  <c r="BE434" i="2"/>
  <c r="BI432" i="2"/>
  <c r="BH432" i="2"/>
  <c r="BG432" i="2"/>
  <c r="BF432" i="2"/>
  <c r="T432" i="2"/>
  <c r="R432" i="2"/>
  <c r="P432" i="2"/>
  <c r="BK432" i="2"/>
  <c r="J432" i="2"/>
  <c r="BE432" i="2"/>
  <c r="BI430" i="2"/>
  <c r="BH430" i="2"/>
  <c r="BG430" i="2"/>
  <c r="BF430" i="2"/>
  <c r="T430" i="2"/>
  <c r="R430" i="2"/>
  <c r="P430" i="2"/>
  <c r="BK430" i="2"/>
  <c r="J430" i="2"/>
  <c r="BE430" i="2"/>
  <c r="BI428" i="2"/>
  <c r="BH428" i="2"/>
  <c r="BG428" i="2"/>
  <c r="BF428" i="2"/>
  <c r="T428" i="2"/>
  <c r="T427" i="2"/>
  <c r="R428" i="2"/>
  <c r="R427" i="2"/>
  <c r="P428" i="2"/>
  <c r="P427" i="2"/>
  <c r="BK428" i="2"/>
  <c r="BK427" i="2"/>
  <c r="J427" i="2" s="1"/>
  <c r="J63" i="2" s="1"/>
  <c r="J428" i="2"/>
  <c r="BE428" i="2" s="1"/>
  <c r="BI422" i="2"/>
  <c r="BH422" i="2"/>
  <c r="BG422" i="2"/>
  <c r="BF422" i="2"/>
  <c r="T422" i="2"/>
  <c r="R422" i="2"/>
  <c r="P422" i="2"/>
  <c r="BK422" i="2"/>
  <c r="J422" i="2"/>
  <c r="BE422" i="2"/>
  <c r="BI414" i="2"/>
  <c r="BH414" i="2"/>
  <c r="BG414" i="2"/>
  <c r="BF414" i="2"/>
  <c r="T414" i="2"/>
  <c r="R414" i="2"/>
  <c r="P414" i="2"/>
  <c r="BK414" i="2"/>
  <c r="J414" i="2"/>
  <c r="BE414" i="2"/>
  <c r="BI410" i="2"/>
  <c r="BH410" i="2"/>
  <c r="BG410" i="2"/>
  <c r="BF410" i="2"/>
  <c r="T410" i="2"/>
  <c r="R410" i="2"/>
  <c r="P410" i="2"/>
  <c r="BK410" i="2"/>
  <c r="J410" i="2"/>
  <c r="BE410" i="2"/>
  <c r="BI404" i="2"/>
  <c r="BH404" i="2"/>
  <c r="BG404" i="2"/>
  <c r="BF404" i="2"/>
  <c r="T404" i="2"/>
  <c r="R404" i="2"/>
  <c r="P404" i="2"/>
  <c r="BK404" i="2"/>
  <c r="J404" i="2"/>
  <c r="BE404" i="2"/>
  <c r="BI397" i="2"/>
  <c r="BH397" i="2"/>
  <c r="BG397" i="2"/>
  <c r="BF397" i="2"/>
  <c r="T397" i="2"/>
  <c r="R397" i="2"/>
  <c r="P397" i="2"/>
  <c r="BK397" i="2"/>
  <c r="J397" i="2"/>
  <c r="BE397" i="2"/>
  <c r="BI393" i="2"/>
  <c r="BH393" i="2"/>
  <c r="BG393" i="2"/>
  <c r="BF393" i="2"/>
  <c r="T393" i="2"/>
  <c r="R393" i="2"/>
  <c r="P393" i="2"/>
  <c r="BK393" i="2"/>
  <c r="J393" i="2"/>
  <c r="BE393" i="2"/>
  <c r="BI385" i="2"/>
  <c r="BH385" i="2"/>
  <c r="BG385" i="2"/>
  <c r="BF385" i="2"/>
  <c r="T385" i="2"/>
  <c r="R385" i="2"/>
  <c r="P385" i="2"/>
  <c r="BK385" i="2"/>
  <c r="J385" i="2"/>
  <c r="BE385" i="2"/>
  <c r="BI377" i="2"/>
  <c r="BH377" i="2"/>
  <c r="BG377" i="2"/>
  <c r="BF377" i="2"/>
  <c r="T377" i="2"/>
  <c r="R377" i="2"/>
  <c r="P377" i="2"/>
  <c r="BK377" i="2"/>
  <c r="J377" i="2"/>
  <c r="BE377" i="2"/>
  <c r="BI373" i="2"/>
  <c r="BH373" i="2"/>
  <c r="BG373" i="2"/>
  <c r="BF373" i="2"/>
  <c r="T373" i="2"/>
  <c r="R373" i="2"/>
  <c r="P373" i="2"/>
  <c r="BK373" i="2"/>
  <c r="J373" i="2"/>
  <c r="BE373" i="2"/>
  <c r="BI368" i="2"/>
  <c r="BH368" i="2"/>
  <c r="BG368" i="2"/>
  <c r="BF368" i="2"/>
  <c r="T368" i="2"/>
  <c r="R368" i="2"/>
  <c r="P368" i="2"/>
  <c r="BK368" i="2"/>
  <c r="J368" i="2"/>
  <c r="BE368" i="2"/>
  <c r="BI364" i="2"/>
  <c r="BH364" i="2"/>
  <c r="BG364" i="2"/>
  <c r="BF364" i="2"/>
  <c r="T364" i="2"/>
  <c r="R364" i="2"/>
  <c r="P364" i="2"/>
  <c r="BK364" i="2"/>
  <c r="J364" i="2"/>
  <c r="BE364" i="2"/>
  <c r="BI360" i="2"/>
  <c r="BH360" i="2"/>
  <c r="BG360" i="2"/>
  <c r="BF360" i="2"/>
  <c r="T360" i="2"/>
  <c r="R360" i="2"/>
  <c r="P360" i="2"/>
  <c r="BK360" i="2"/>
  <c r="J360" i="2"/>
  <c r="BE360" i="2"/>
  <c r="BI351" i="2"/>
  <c r="BH351" i="2"/>
  <c r="BG351" i="2"/>
  <c r="BF351" i="2"/>
  <c r="T351" i="2"/>
  <c r="R351" i="2"/>
  <c r="P351" i="2"/>
  <c r="BK351" i="2"/>
  <c r="J351" i="2"/>
  <c r="BE351" i="2"/>
  <c r="BI347" i="2"/>
  <c r="BH347" i="2"/>
  <c r="BG347" i="2"/>
  <c r="BF347" i="2"/>
  <c r="T347" i="2"/>
  <c r="R347" i="2"/>
  <c r="P347" i="2"/>
  <c r="BK347" i="2"/>
  <c r="J347" i="2"/>
  <c r="BE347" i="2"/>
  <c r="BI343" i="2"/>
  <c r="BH343" i="2"/>
  <c r="BG343" i="2"/>
  <c r="BF343" i="2"/>
  <c r="T343" i="2"/>
  <c r="R343" i="2"/>
  <c r="P343" i="2"/>
  <c r="BK343" i="2"/>
  <c r="J343" i="2"/>
  <c r="BE343" i="2"/>
  <c r="BI341" i="2"/>
  <c r="BH341" i="2"/>
  <c r="BG341" i="2"/>
  <c r="BF341" i="2"/>
  <c r="T341" i="2"/>
  <c r="R341" i="2"/>
  <c r="P341" i="2"/>
  <c r="BK341" i="2"/>
  <c r="J341" i="2"/>
  <c r="BE341" i="2"/>
  <c r="BI339" i="2"/>
  <c r="BH339" i="2"/>
  <c r="BG339" i="2"/>
  <c r="BF339" i="2"/>
  <c r="T339" i="2"/>
  <c r="R339" i="2"/>
  <c r="P339" i="2"/>
  <c r="BK339" i="2"/>
  <c r="J339" i="2"/>
  <c r="BE339" i="2"/>
  <c r="BI337" i="2"/>
  <c r="BH337" i="2"/>
  <c r="BG337" i="2"/>
  <c r="BF337" i="2"/>
  <c r="T337" i="2"/>
  <c r="R337" i="2"/>
  <c r="P337" i="2"/>
  <c r="BK337" i="2"/>
  <c r="J337" i="2"/>
  <c r="BE337" i="2"/>
  <c r="BI333" i="2"/>
  <c r="BH333" i="2"/>
  <c r="BG333" i="2"/>
  <c r="BF333" i="2"/>
  <c r="T333" i="2"/>
  <c r="R333" i="2"/>
  <c r="P333" i="2"/>
  <c r="BK333" i="2"/>
  <c r="J333" i="2"/>
  <c r="BE333" i="2"/>
  <c r="BI329" i="2"/>
  <c r="BH329" i="2"/>
  <c r="BG329" i="2"/>
  <c r="BF329" i="2"/>
  <c r="T329" i="2"/>
  <c r="R329" i="2"/>
  <c r="P329" i="2"/>
  <c r="BK329" i="2"/>
  <c r="J329" i="2"/>
  <c r="BE329" i="2"/>
  <c r="BI327" i="2"/>
  <c r="BH327" i="2"/>
  <c r="BG327" i="2"/>
  <c r="BF327" i="2"/>
  <c r="T327" i="2"/>
  <c r="R327" i="2"/>
  <c r="P327" i="2"/>
  <c r="BK327" i="2"/>
  <c r="J327" i="2"/>
  <c r="BE327" i="2"/>
  <c r="BI325" i="2"/>
  <c r="BH325" i="2"/>
  <c r="BG325" i="2"/>
  <c r="BF325" i="2"/>
  <c r="T325" i="2"/>
  <c r="R325" i="2"/>
  <c r="P325" i="2"/>
  <c r="BK325" i="2"/>
  <c r="J325" i="2"/>
  <c r="BE325" i="2"/>
  <c r="BI323" i="2"/>
  <c r="BH323" i="2"/>
  <c r="BG323" i="2"/>
  <c r="BF323" i="2"/>
  <c r="T323" i="2"/>
  <c r="R323" i="2"/>
  <c r="P323" i="2"/>
  <c r="BK323" i="2"/>
  <c r="J323" i="2"/>
  <c r="BE323" i="2"/>
  <c r="BI321" i="2"/>
  <c r="BH321" i="2"/>
  <c r="BG321" i="2"/>
  <c r="BF321" i="2"/>
  <c r="T321" i="2"/>
  <c r="R321" i="2"/>
  <c r="P321" i="2"/>
  <c r="BK321" i="2"/>
  <c r="J321" i="2"/>
  <c r="BE321" i="2"/>
  <c r="BI319" i="2"/>
  <c r="BH319" i="2"/>
  <c r="BG319" i="2"/>
  <c r="BF319" i="2"/>
  <c r="T319" i="2"/>
  <c r="R319" i="2"/>
  <c r="P319" i="2"/>
  <c r="BK319" i="2"/>
  <c r="J319" i="2"/>
  <c r="BE319" i="2"/>
  <c r="BI317" i="2"/>
  <c r="BH317" i="2"/>
  <c r="BG317" i="2"/>
  <c r="BF317" i="2"/>
  <c r="T317" i="2"/>
  <c r="R317" i="2"/>
  <c r="P317" i="2"/>
  <c r="BK317" i="2"/>
  <c r="J317" i="2"/>
  <c r="BE317" i="2"/>
  <c r="BI315" i="2"/>
  <c r="BH315" i="2"/>
  <c r="BG315" i="2"/>
  <c r="BF315" i="2"/>
  <c r="T315" i="2"/>
  <c r="R315" i="2"/>
  <c r="P315" i="2"/>
  <c r="BK315" i="2"/>
  <c r="J315" i="2"/>
  <c r="BE315" i="2"/>
  <c r="BI313" i="2"/>
  <c r="BH313" i="2"/>
  <c r="BG313" i="2"/>
  <c r="BF313" i="2"/>
  <c r="T313" i="2"/>
  <c r="R313" i="2"/>
  <c r="P313" i="2"/>
  <c r="BK313" i="2"/>
  <c r="J313" i="2"/>
  <c r="BE313" i="2"/>
  <c r="BI311" i="2"/>
  <c r="BH311" i="2"/>
  <c r="BG311" i="2"/>
  <c r="BF311" i="2"/>
  <c r="T311" i="2"/>
  <c r="R311" i="2"/>
  <c r="P311" i="2"/>
  <c r="BK311" i="2"/>
  <c r="J311" i="2"/>
  <c r="BE311" i="2"/>
  <c r="BI309" i="2"/>
  <c r="BH309" i="2"/>
  <c r="BG309" i="2"/>
  <c r="BF309" i="2"/>
  <c r="T309" i="2"/>
  <c r="R309" i="2"/>
  <c r="P309" i="2"/>
  <c r="BK309" i="2"/>
  <c r="J309" i="2"/>
  <c r="BE309" i="2"/>
  <c r="BI307" i="2"/>
  <c r="BH307" i="2"/>
  <c r="BG307" i="2"/>
  <c r="BF307" i="2"/>
  <c r="T307" i="2"/>
  <c r="R307" i="2"/>
  <c r="P307" i="2"/>
  <c r="BK307" i="2"/>
  <c r="J307" i="2"/>
  <c r="BE307" i="2"/>
  <c r="BI305" i="2"/>
  <c r="BH305" i="2"/>
  <c r="BG305" i="2"/>
  <c r="BF305" i="2"/>
  <c r="T305" i="2"/>
  <c r="T304" i="2" s="1"/>
  <c r="R305" i="2"/>
  <c r="R304" i="2"/>
  <c r="P305" i="2"/>
  <c r="P304" i="2" s="1"/>
  <c r="BK305" i="2"/>
  <c r="BK304" i="2"/>
  <c r="J304" i="2" s="1"/>
  <c r="J62" i="2" s="1"/>
  <c r="J305" i="2"/>
  <c r="BE305" i="2"/>
  <c r="BI302" i="2"/>
  <c r="BH302" i="2"/>
  <c r="BG302" i="2"/>
  <c r="BF302" i="2"/>
  <c r="T302" i="2"/>
  <c r="R302" i="2"/>
  <c r="P302" i="2"/>
  <c r="BK302" i="2"/>
  <c r="J302" i="2"/>
  <c r="BE302" i="2"/>
  <c r="BI298" i="2"/>
  <c r="BH298" i="2"/>
  <c r="BG298" i="2"/>
  <c r="BF298" i="2"/>
  <c r="T298" i="2"/>
  <c r="R298" i="2"/>
  <c r="P298" i="2"/>
  <c r="BK298" i="2"/>
  <c r="J298" i="2"/>
  <c r="BE298" i="2"/>
  <c r="BI296" i="2"/>
  <c r="BH296" i="2"/>
  <c r="BG296" i="2"/>
  <c r="BF296" i="2"/>
  <c r="T296" i="2"/>
  <c r="R296" i="2"/>
  <c r="P296" i="2"/>
  <c r="BK296" i="2"/>
  <c r="J296" i="2"/>
  <c r="BE296" i="2"/>
  <c r="BI294" i="2"/>
  <c r="BH294" i="2"/>
  <c r="BG294" i="2"/>
  <c r="BF294" i="2"/>
  <c r="T294" i="2"/>
  <c r="R294" i="2"/>
  <c r="P294" i="2"/>
  <c r="BK294" i="2"/>
  <c r="J294" i="2"/>
  <c r="BE294" i="2"/>
  <c r="BI290" i="2"/>
  <c r="BH290" i="2"/>
  <c r="BG290" i="2"/>
  <c r="BF290" i="2"/>
  <c r="T290" i="2"/>
  <c r="R290" i="2"/>
  <c r="P290" i="2"/>
  <c r="BK290" i="2"/>
  <c r="J290" i="2"/>
  <c r="BE290" i="2"/>
  <c r="BI288" i="2"/>
  <c r="BH288" i="2"/>
  <c r="BG288" i="2"/>
  <c r="BF288" i="2"/>
  <c r="T288" i="2"/>
  <c r="R288" i="2"/>
  <c r="P288" i="2"/>
  <c r="BK288" i="2"/>
  <c r="J288" i="2"/>
  <c r="BE288" i="2"/>
  <c r="BI284" i="2"/>
  <c r="BH284" i="2"/>
  <c r="BG284" i="2"/>
  <c r="BF284" i="2"/>
  <c r="T284" i="2"/>
  <c r="R284" i="2"/>
  <c r="P284" i="2"/>
  <c r="BK284" i="2"/>
  <c r="J284" i="2"/>
  <c r="BE284" i="2"/>
  <c r="BI280" i="2"/>
  <c r="BH280" i="2"/>
  <c r="BG280" i="2"/>
  <c r="BF280" i="2"/>
  <c r="T280" i="2"/>
  <c r="R280" i="2"/>
  <c r="P280" i="2"/>
  <c r="BK280" i="2"/>
  <c r="J280" i="2"/>
  <c r="BE280" i="2"/>
  <c r="BI278" i="2"/>
  <c r="BH278" i="2"/>
  <c r="BG278" i="2"/>
  <c r="BF278" i="2"/>
  <c r="T278" i="2"/>
  <c r="R278" i="2"/>
  <c r="P278" i="2"/>
  <c r="BK278" i="2"/>
  <c r="J278" i="2"/>
  <c r="BE278" i="2"/>
  <c r="BI276" i="2"/>
  <c r="BH276" i="2"/>
  <c r="BG276" i="2"/>
  <c r="BF276" i="2"/>
  <c r="T276" i="2"/>
  <c r="R276" i="2"/>
  <c r="P276" i="2"/>
  <c r="BK276" i="2"/>
  <c r="J276" i="2"/>
  <c r="BE276" i="2"/>
  <c r="BI274" i="2"/>
  <c r="BH274" i="2"/>
  <c r="BG274" i="2"/>
  <c r="BF274" i="2"/>
  <c r="T274" i="2"/>
  <c r="R274" i="2"/>
  <c r="P274" i="2"/>
  <c r="BK274" i="2"/>
  <c r="J274" i="2"/>
  <c r="BE274" i="2"/>
  <c r="BI272" i="2"/>
  <c r="BH272" i="2"/>
  <c r="BG272" i="2"/>
  <c r="BF272" i="2"/>
  <c r="T272" i="2"/>
  <c r="R272" i="2"/>
  <c r="P272" i="2"/>
  <c r="BK272" i="2"/>
  <c r="J272" i="2"/>
  <c r="BE272" i="2"/>
  <c r="BI270" i="2"/>
  <c r="BH270" i="2"/>
  <c r="BG270" i="2"/>
  <c r="BF270" i="2"/>
  <c r="T270" i="2"/>
  <c r="R270" i="2"/>
  <c r="P270" i="2"/>
  <c r="BK270" i="2"/>
  <c r="J270" i="2"/>
  <c r="BE270" i="2"/>
  <c r="BI268" i="2"/>
  <c r="BH268" i="2"/>
  <c r="BG268" i="2"/>
  <c r="BF268" i="2"/>
  <c r="T268" i="2"/>
  <c r="R268" i="2"/>
  <c r="P268" i="2"/>
  <c r="BK268" i="2"/>
  <c r="J268" i="2"/>
  <c r="BE268" i="2"/>
  <c r="BI266" i="2"/>
  <c r="BH266" i="2"/>
  <c r="BG266" i="2"/>
  <c r="BF266" i="2"/>
  <c r="T266" i="2"/>
  <c r="R266" i="2"/>
  <c r="P266" i="2"/>
  <c r="BK266" i="2"/>
  <c r="J266" i="2"/>
  <c r="BE266" i="2"/>
  <c r="BI264" i="2"/>
  <c r="BH264" i="2"/>
  <c r="BG264" i="2"/>
  <c r="BF264" i="2"/>
  <c r="T264" i="2"/>
  <c r="R264" i="2"/>
  <c r="P264" i="2"/>
  <c r="BK264" i="2"/>
  <c r="J264" i="2"/>
  <c r="BE264" i="2"/>
  <c r="BI262" i="2"/>
  <c r="BH262" i="2"/>
  <c r="BG262" i="2"/>
  <c r="BF262" i="2"/>
  <c r="T262" i="2"/>
  <c r="R262" i="2"/>
  <c r="P262" i="2"/>
  <c r="BK262" i="2"/>
  <c r="J262" i="2"/>
  <c r="BE262" i="2"/>
  <c r="BI258" i="2"/>
  <c r="BH258" i="2"/>
  <c r="BG258" i="2"/>
  <c r="BF258" i="2"/>
  <c r="T258" i="2"/>
  <c r="R258" i="2"/>
  <c r="P258" i="2"/>
  <c r="BK258" i="2"/>
  <c r="J258" i="2"/>
  <c r="BE258" i="2"/>
  <c r="BI256" i="2"/>
  <c r="BH256" i="2"/>
  <c r="BG256" i="2"/>
  <c r="BF256" i="2"/>
  <c r="T256" i="2"/>
  <c r="R256" i="2"/>
  <c r="P256" i="2"/>
  <c r="BK256" i="2"/>
  <c r="J256" i="2"/>
  <c r="BE256" i="2"/>
  <c r="BI254" i="2"/>
  <c r="BH254" i="2"/>
  <c r="BG254" i="2"/>
  <c r="BF254" i="2"/>
  <c r="T254" i="2"/>
  <c r="R254" i="2"/>
  <c r="P254" i="2"/>
  <c r="BK254" i="2"/>
  <c r="J254" i="2"/>
  <c r="BE254" i="2"/>
  <c r="BI252" i="2"/>
  <c r="BH252" i="2"/>
  <c r="BG252" i="2"/>
  <c r="BF252" i="2"/>
  <c r="T252" i="2"/>
  <c r="R252" i="2"/>
  <c r="P252" i="2"/>
  <c r="BK252" i="2"/>
  <c r="J252" i="2"/>
  <c r="BE252" i="2"/>
  <c r="BI250" i="2"/>
  <c r="BH250" i="2"/>
  <c r="BG250" i="2"/>
  <c r="BF250" i="2"/>
  <c r="T250" i="2"/>
  <c r="R250" i="2"/>
  <c r="P250" i="2"/>
  <c r="BK250" i="2"/>
  <c r="J250" i="2"/>
  <c r="BE250" i="2"/>
  <c r="BI248" i="2"/>
  <c r="BH248" i="2"/>
  <c r="BG248" i="2"/>
  <c r="BF248" i="2"/>
  <c r="T248" i="2"/>
  <c r="R248" i="2"/>
  <c r="P248" i="2"/>
  <c r="BK248" i="2"/>
  <c r="J248" i="2"/>
  <c r="BE248" i="2"/>
  <c r="BI246" i="2"/>
  <c r="BH246" i="2"/>
  <c r="BG246" i="2"/>
  <c r="BF246" i="2"/>
  <c r="T246" i="2"/>
  <c r="R246" i="2"/>
  <c r="P246" i="2"/>
  <c r="BK246" i="2"/>
  <c r="J246" i="2"/>
  <c r="BE246" i="2"/>
  <c r="BI244" i="2"/>
  <c r="BH244" i="2"/>
  <c r="BG244" i="2"/>
  <c r="BF244" i="2"/>
  <c r="T244" i="2"/>
  <c r="R244" i="2"/>
  <c r="P244" i="2"/>
  <c r="BK244" i="2"/>
  <c r="J244" i="2"/>
  <c r="BE244" i="2"/>
  <c r="BI242" i="2"/>
  <c r="BH242" i="2"/>
  <c r="BG242" i="2"/>
  <c r="BF242" i="2"/>
  <c r="T242" i="2"/>
  <c r="R242" i="2"/>
  <c r="P242" i="2"/>
  <c r="BK242" i="2"/>
  <c r="J242" i="2"/>
  <c r="BE242" i="2"/>
  <c r="BI240" i="2"/>
  <c r="BH240" i="2"/>
  <c r="BG240" i="2"/>
  <c r="BF240" i="2"/>
  <c r="T240" i="2"/>
  <c r="R240" i="2"/>
  <c r="P240" i="2"/>
  <c r="BK240" i="2"/>
  <c r="J240" i="2"/>
  <c r="BE240" i="2"/>
  <c r="BI238" i="2"/>
  <c r="BH238" i="2"/>
  <c r="BG238" i="2"/>
  <c r="BF238" i="2"/>
  <c r="T238" i="2"/>
  <c r="R238" i="2"/>
  <c r="P238" i="2"/>
  <c r="BK238" i="2"/>
  <c r="J238" i="2"/>
  <c r="BE238" i="2"/>
  <c r="BI234" i="2"/>
  <c r="BH234" i="2"/>
  <c r="BG234" i="2"/>
  <c r="BF234" i="2"/>
  <c r="T234" i="2"/>
  <c r="R234" i="2"/>
  <c r="P234" i="2"/>
  <c r="BK234" i="2"/>
  <c r="J234" i="2"/>
  <c r="BE234" i="2"/>
  <c r="BI232" i="2"/>
  <c r="BH232" i="2"/>
  <c r="BG232" i="2"/>
  <c r="BF232" i="2"/>
  <c r="T232" i="2"/>
  <c r="R232" i="2"/>
  <c r="P232" i="2"/>
  <c r="BK232" i="2"/>
  <c r="J232" i="2"/>
  <c r="BE232" i="2"/>
  <c r="BI230" i="2"/>
  <c r="BH230" i="2"/>
  <c r="BG230" i="2"/>
  <c r="BF230" i="2"/>
  <c r="T230" i="2"/>
  <c r="R230" i="2"/>
  <c r="P230" i="2"/>
  <c r="BK230" i="2"/>
  <c r="J230" i="2"/>
  <c r="BE230" i="2"/>
  <c r="BI226" i="2"/>
  <c r="BH226" i="2"/>
  <c r="BG226" i="2"/>
  <c r="BF226" i="2"/>
  <c r="T226" i="2"/>
  <c r="R226" i="2"/>
  <c r="P226" i="2"/>
  <c r="BK226" i="2"/>
  <c r="J226" i="2"/>
  <c r="BE226" i="2"/>
  <c r="BI221" i="2"/>
  <c r="BH221" i="2"/>
  <c r="BG221" i="2"/>
  <c r="BF221" i="2"/>
  <c r="T221" i="2"/>
  <c r="R221" i="2"/>
  <c r="P221" i="2"/>
  <c r="BK221" i="2"/>
  <c r="J221" i="2"/>
  <c r="BE221" i="2"/>
  <c r="BI219" i="2"/>
  <c r="BH219" i="2"/>
  <c r="BG219" i="2"/>
  <c r="BF219" i="2"/>
  <c r="T219" i="2"/>
  <c r="R219" i="2"/>
  <c r="P219" i="2"/>
  <c r="BK219" i="2"/>
  <c r="J219" i="2"/>
  <c r="BE219" i="2"/>
  <c r="BI215" i="2"/>
  <c r="BH215" i="2"/>
  <c r="BG215" i="2"/>
  <c r="BF215" i="2"/>
  <c r="T215" i="2"/>
  <c r="R215" i="2"/>
  <c r="P215" i="2"/>
  <c r="BK215" i="2"/>
  <c r="J215" i="2"/>
  <c r="BE215" i="2"/>
  <c r="BI210" i="2"/>
  <c r="BH210" i="2"/>
  <c r="BG210" i="2"/>
  <c r="BF210" i="2"/>
  <c r="T210" i="2"/>
  <c r="R210" i="2"/>
  <c r="P210" i="2"/>
  <c r="BK210" i="2"/>
  <c r="J210" i="2"/>
  <c r="BE210" i="2"/>
  <c r="BI206" i="2"/>
  <c r="BH206" i="2"/>
  <c r="BG206" i="2"/>
  <c r="BF206" i="2"/>
  <c r="T206" i="2"/>
  <c r="R206" i="2"/>
  <c r="P206" i="2"/>
  <c r="BK206" i="2"/>
  <c r="J206" i="2"/>
  <c r="BE206" i="2"/>
  <c r="BI201" i="2"/>
  <c r="BH201" i="2"/>
  <c r="BG201" i="2"/>
  <c r="BF201" i="2"/>
  <c r="T201" i="2"/>
  <c r="R201" i="2"/>
  <c r="P201" i="2"/>
  <c r="BK201" i="2"/>
  <c r="J201" i="2"/>
  <c r="BE201" i="2"/>
  <c r="BI197" i="2"/>
  <c r="BH197" i="2"/>
  <c r="BG197" i="2"/>
  <c r="BF197" i="2"/>
  <c r="T197" i="2"/>
  <c r="R197" i="2"/>
  <c r="P197" i="2"/>
  <c r="BK197" i="2"/>
  <c r="J197" i="2"/>
  <c r="BE197" i="2"/>
  <c r="BI195" i="2"/>
  <c r="BH195" i="2"/>
  <c r="BG195" i="2"/>
  <c r="BF195" i="2"/>
  <c r="T195" i="2"/>
  <c r="R195" i="2"/>
  <c r="P195" i="2"/>
  <c r="BK195" i="2"/>
  <c r="J195" i="2"/>
  <c r="BE195" i="2"/>
  <c r="BI191" i="2"/>
  <c r="BH191" i="2"/>
  <c r="BG191" i="2"/>
  <c r="BF191" i="2"/>
  <c r="T191" i="2"/>
  <c r="R191" i="2"/>
  <c r="P191" i="2"/>
  <c r="BK191" i="2"/>
  <c r="J191" i="2"/>
  <c r="BE191" i="2"/>
  <c r="BI186" i="2"/>
  <c r="BH186" i="2"/>
  <c r="BG186" i="2"/>
  <c r="BF186" i="2"/>
  <c r="T186" i="2"/>
  <c r="R186" i="2"/>
  <c r="P186" i="2"/>
  <c r="BK186" i="2"/>
  <c r="J186" i="2"/>
  <c r="BE186" i="2"/>
  <c r="BI184" i="2"/>
  <c r="BH184" i="2"/>
  <c r="BG184" i="2"/>
  <c r="BF184" i="2"/>
  <c r="T184" i="2"/>
  <c r="R184" i="2"/>
  <c r="P184" i="2"/>
  <c r="BK184" i="2"/>
  <c r="J184" i="2"/>
  <c r="BE184" i="2"/>
  <c r="BI182" i="2"/>
  <c r="BH182" i="2"/>
  <c r="BG182" i="2"/>
  <c r="BF182" i="2"/>
  <c r="T182" i="2"/>
  <c r="R182" i="2"/>
  <c r="P182" i="2"/>
  <c r="BK182" i="2"/>
  <c r="J182" i="2"/>
  <c r="BE182" i="2"/>
  <c r="BI178" i="2"/>
  <c r="BH178" i="2"/>
  <c r="BG178" i="2"/>
  <c r="BF178" i="2"/>
  <c r="T178" i="2"/>
  <c r="R178" i="2"/>
  <c r="P178" i="2"/>
  <c r="BK178" i="2"/>
  <c r="J178" i="2"/>
  <c r="BE178" i="2"/>
  <c r="BI174" i="2"/>
  <c r="BH174" i="2"/>
  <c r="BG174" i="2"/>
  <c r="BF174" i="2"/>
  <c r="T174" i="2"/>
  <c r="R174" i="2"/>
  <c r="P174" i="2"/>
  <c r="BK174" i="2"/>
  <c r="J174" i="2"/>
  <c r="BE174" i="2"/>
  <c r="BI170" i="2"/>
  <c r="BH170" i="2"/>
  <c r="BG170" i="2"/>
  <c r="BF170" i="2"/>
  <c r="T170" i="2"/>
  <c r="R170" i="2"/>
  <c r="P170" i="2"/>
  <c r="BK170" i="2"/>
  <c r="J170" i="2"/>
  <c r="BE170" i="2"/>
  <c r="BI168" i="2"/>
  <c r="BH168" i="2"/>
  <c r="BG168" i="2"/>
  <c r="BF168" i="2"/>
  <c r="T168" i="2"/>
  <c r="R168" i="2"/>
  <c r="P168" i="2"/>
  <c r="BK168" i="2"/>
  <c r="J168" i="2"/>
  <c r="BE168" i="2"/>
  <c r="BI162" i="2"/>
  <c r="BH162" i="2"/>
  <c r="BG162" i="2"/>
  <c r="BF162" i="2"/>
  <c r="T162" i="2"/>
  <c r="R162" i="2"/>
  <c r="P162" i="2"/>
  <c r="BK162" i="2"/>
  <c r="J162" i="2"/>
  <c r="BE162" i="2"/>
  <c r="BI158" i="2"/>
  <c r="BH158" i="2"/>
  <c r="BG158" i="2"/>
  <c r="BF158" i="2"/>
  <c r="T158" i="2"/>
  <c r="R158" i="2"/>
  <c r="P158" i="2"/>
  <c r="BK158" i="2"/>
  <c r="J158" i="2"/>
  <c r="BE158" i="2"/>
  <c r="BI154" i="2"/>
  <c r="BH154" i="2"/>
  <c r="BG154" i="2"/>
  <c r="BF154" i="2"/>
  <c r="T154" i="2"/>
  <c r="R154" i="2"/>
  <c r="P154" i="2"/>
  <c r="BK154" i="2"/>
  <c r="J154" i="2"/>
  <c r="BE154" i="2"/>
  <c r="BI149" i="2"/>
  <c r="BH149" i="2"/>
  <c r="BG149" i="2"/>
  <c r="BF149" i="2"/>
  <c r="T149" i="2"/>
  <c r="R149" i="2"/>
  <c r="P149" i="2"/>
  <c r="BK149" i="2"/>
  <c r="J149" i="2"/>
  <c r="BE149" i="2"/>
  <c r="BI145" i="2"/>
  <c r="BH145" i="2"/>
  <c r="BG145" i="2"/>
  <c r="BF145" i="2"/>
  <c r="T145" i="2"/>
  <c r="R145" i="2"/>
  <c r="P145" i="2"/>
  <c r="BK145" i="2"/>
  <c r="J145" i="2"/>
  <c r="BE145" i="2"/>
  <c r="BI141" i="2"/>
  <c r="BH141" i="2"/>
  <c r="BG141" i="2"/>
  <c r="BF141" i="2"/>
  <c r="T141" i="2"/>
  <c r="R141" i="2"/>
  <c r="P141" i="2"/>
  <c r="BK141" i="2"/>
  <c r="J141" i="2"/>
  <c r="BE141" i="2"/>
  <c r="BI139" i="2"/>
  <c r="BH139" i="2"/>
  <c r="BG139" i="2"/>
  <c r="BF139" i="2"/>
  <c r="T139" i="2"/>
  <c r="R139" i="2"/>
  <c r="P139" i="2"/>
  <c r="BK139" i="2"/>
  <c r="J139" i="2"/>
  <c r="BE139" i="2"/>
  <c r="BI137" i="2"/>
  <c r="BH137" i="2"/>
  <c r="BG137" i="2"/>
  <c r="BF137" i="2"/>
  <c r="T137" i="2"/>
  <c r="R137" i="2"/>
  <c r="P137" i="2"/>
  <c r="BK137" i="2"/>
  <c r="J137" i="2"/>
  <c r="BE137" i="2"/>
  <c r="BI135" i="2"/>
  <c r="BH135" i="2"/>
  <c r="BG135" i="2"/>
  <c r="BF135" i="2"/>
  <c r="T135" i="2"/>
  <c r="R135" i="2"/>
  <c r="P135" i="2"/>
  <c r="BK135" i="2"/>
  <c r="J135" i="2"/>
  <c r="BE135" i="2"/>
  <c r="BI129" i="2"/>
  <c r="BH129" i="2"/>
  <c r="BG129" i="2"/>
  <c r="BF129" i="2"/>
  <c r="T129" i="2"/>
  <c r="R129" i="2"/>
  <c r="P129" i="2"/>
  <c r="BK129" i="2"/>
  <c r="J129" i="2"/>
  <c r="BE129" i="2"/>
  <c r="BI124" i="2"/>
  <c r="BH124" i="2"/>
  <c r="BG124" i="2"/>
  <c r="BF124" i="2"/>
  <c r="T124" i="2"/>
  <c r="R124" i="2"/>
  <c r="P124" i="2"/>
  <c r="BK124" i="2"/>
  <c r="J124" i="2"/>
  <c r="BE124" i="2"/>
  <c r="BI122" i="2"/>
  <c r="BH122" i="2"/>
  <c r="BG122" i="2"/>
  <c r="BF122" i="2"/>
  <c r="T122" i="2"/>
  <c r="R122" i="2"/>
  <c r="P122" i="2"/>
  <c r="BK122" i="2"/>
  <c r="J122" i="2"/>
  <c r="BE122" i="2"/>
  <c r="BI117" i="2"/>
  <c r="BH117" i="2"/>
  <c r="BG117" i="2"/>
  <c r="BF117" i="2"/>
  <c r="T117" i="2"/>
  <c r="R117" i="2"/>
  <c r="P117" i="2"/>
  <c r="BK117" i="2"/>
  <c r="J117" i="2"/>
  <c r="BE117" i="2"/>
  <c r="BI113" i="2"/>
  <c r="BH113" i="2"/>
  <c r="BG113" i="2"/>
  <c r="BF113" i="2"/>
  <c r="T113" i="2"/>
  <c r="R113" i="2"/>
  <c r="P113" i="2"/>
  <c r="BK113" i="2"/>
  <c r="J113" i="2"/>
  <c r="BE113" i="2"/>
  <c r="BI109" i="2"/>
  <c r="BH109" i="2"/>
  <c r="BG109" i="2"/>
  <c r="BF109" i="2"/>
  <c r="T109" i="2"/>
  <c r="R109" i="2"/>
  <c r="P109" i="2"/>
  <c r="BK109" i="2"/>
  <c r="J109" i="2"/>
  <c r="BE109" i="2"/>
  <c r="BI105" i="2"/>
  <c r="BH105" i="2"/>
  <c r="BG105" i="2"/>
  <c r="BF105" i="2"/>
  <c r="T105" i="2"/>
  <c r="R105" i="2"/>
  <c r="P105" i="2"/>
  <c r="BK105" i="2"/>
  <c r="J105" i="2"/>
  <c r="BE105" i="2"/>
  <c r="BI101" i="2"/>
  <c r="BH101" i="2"/>
  <c r="BG101" i="2"/>
  <c r="BF101" i="2"/>
  <c r="T101" i="2"/>
  <c r="R101" i="2"/>
  <c r="P101" i="2"/>
  <c r="BK101" i="2"/>
  <c r="J101" i="2"/>
  <c r="BE101" i="2"/>
  <c r="BI97" i="2"/>
  <c r="BH97" i="2"/>
  <c r="BG97" i="2"/>
  <c r="BF97" i="2"/>
  <c r="T97" i="2"/>
  <c r="R97" i="2"/>
  <c r="P97" i="2"/>
  <c r="BK97" i="2"/>
  <c r="J97" i="2"/>
  <c r="BE97" i="2"/>
  <c r="BI93" i="2"/>
  <c r="BH93" i="2"/>
  <c r="BG93" i="2"/>
  <c r="BF93" i="2"/>
  <c r="T93" i="2"/>
  <c r="R93" i="2"/>
  <c r="P93" i="2"/>
  <c r="BK93" i="2"/>
  <c r="J93" i="2"/>
  <c r="BE93" i="2"/>
  <c r="BI88" i="2"/>
  <c r="BH88" i="2"/>
  <c r="BG88" i="2"/>
  <c r="BF88" i="2"/>
  <c r="T88" i="2"/>
  <c r="R88" i="2"/>
  <c r="P88" i="2"/>
  <c r="BK88" i="2"/>
  <c r="J88" i="2"/>
  <c r="BE88" i="2"/>
  <c r="BI86" i="2"/>
  <c r="F37" i="2"/>
  <c r="BD55" i="1" s="1"/>
  <c r="BH86" i="2"/>
  <c r="F36" i="2" s="1"/>
  <c r="BC55" i="1" s="1"/>
  <c r="BC54" i="1" s="1"/>
  <c r="BG86" i="2"/>
  <c r="F35" i="2"/>
  <c r="BB55" i="1" s="1"/>
  <c r="BB54" i="1" s="1"/>
  <c r="BF86" i="2"/>
  <c r="J34" i="2" s="1"/>
  <c r="AW55" i="1" s="1"/>
  <c r="T86" i="2"/>
  <c r="T85" i="2"/>
  <c r="T84" i="2" s="1"/>
  <c r="T83" i="2" s="1"/>
  <c r="R86" i="2"/>
  <c r="R85" i="2"/>
  <c r="R84" i="2" s="1"/>
  <c r="R83" i="2" s="1"/>
  <c r="P86" i="2"/>
  <c r="P85" i="2"/>
  <c r="P84" i="2" s="1"/>
  <c r="P83" i="2" s="1"/>
  <c r="AU55" i="1" s="1"/>
  <c r="BK86" i="2"/>
  <c r="BK85" i="2" s="1"/>
  <c r="J86" i="2"/>
  <c r="BE86" i="2" s="1"/>
  <c r="F77" i="2"/>
  <c r="E75" i="2"/>
  <c r="F52" i="2"/>
  <c r="E50" i="2"/>
  <c r="J24" i="2"/>
  <c r="E24" i="2"/>
  <c r="J80" i="2" s="1"/>
  <c r="J23" i="2"/>
  <c r="J21" i="2"/>
  <c r="E21" i="2"/>
  <c r="J54" i="2" s="1"/>
  <c r="J79" i="2"/>
  <c r="J20" i="2"/>
  <c r="J18" i="2"/>
  <c r="E18" i="2"/>
  <c r="F80" i="2" s="1"/>
  <c r="F55" i="2"/>
  <c r="J17" i="2"/>
  <c r="J15" i="2"/>
  <c r="E15" i="2"/>
  <c r="F79" i="2"/>
  <c r="F54" i="2"/>
  <c r="J14" i="2"/>
  <c r="J12" i="2"/>
  <c r="J77" i="2"/>
  <c r="J52" i="2"/>
  <c r="E7" i="2"/>
  <c r="E73" i="2" s="1"/>
  <c r="E48" i="2"/>
  <c r="AS54" i="1"/>
  <c r="L50" i="1"/>
  <c r="AM50" i="1"/>
  <c r="AM49" i="1"/>
  <c r="L49" i="1"/>
  <c r="AM47" i="1"/>
  <c r="L47" i="1"/>
  <c r="L45" i="1"/>
  <c r="L44" i="1"/>
  <c r="AY54" i="1" l="1"/>
  <c r="W32" i="1"/>
  <c r="J33" i="2"/>
  <c r="AV55" i="1" s="1"/>
  <c r="AT55" i="1" s="1"/>
  <c r="F33" i="2"/>
  <c r="AZ55" i="1" s="1"/>
  <c r="BD54" i="1"/>
  <c r="W33" i="1" s="1"/>
  <c r="J84" i="5"/>
  <c r="J61" i="5" s="1"/>
  <c r="BK83" i="5"/>
  <c r="J33" i="6"/>
  <c r="AV59" i="1" s="1"/>
  <c r="AT59" i="1" s="1"/>
  <c r="P81" i="6"/>
  <c r="AU59" i="1" s="1"/>
  <c r="AU54" i="1" s="1"/>
  <c r="BK84" i="2"/>
  <c r="J85" i="2"/>
  <c r="J61" i="2" s="1"/>
  <c r="AX54" i="1"/>
  <c r="W31" i="1"/>
  <c r="AT56" i="1"/>
  <c r="F33" i="4"/>
  <c r="AZ57" i="1" s="1"/>
  <c r="J33" i="4"/>
  <c r="AV57" i="1" s="1"/>
  <c r="F33" i="5"/>
  <c r="AZ58" i="1" s="1"/>
  <c r="J33" i="5"/>
  <c r="AV58" i="1" s="1"/>
  <c r="AT58" i="1" s="1"/>
  <c r="J59" i="7"/>
  <c r="J30" i="7"/>
  <c r="J84" i="3"/>
  <c r="J61" i="3" s="1"/>
  <c r="BK83" i="3"/>
  <c r="T81" i="6"/>
  <c r="J55" i="2"/>
  <c r="J34" i="3"/>
  <c r="AW56" i="1" s="1"/>
  <c r="J52" i="5"/>
  <c r="F54" i="5"/>
  <c r="J79" i="5"/>
  <c r="F34" i="5"/>
  <c r="BA58" i="1" s="1"/>
  <c r="J77" i="7"/>
  <c r="J33" i="7"/>
  <c r="AV60" i="1" s="1"/>
  <c r="J34" i="7"/>
  <c r="AW60" i="1" s="1"/>
  <c r="F34" i="2"/>
  <c r="BA55" i="1" s="1"/>
  <c r="BA54" i="1" s="1"/>
  <c r="F33" i="3"/>
  <c r="AZ56" i="1" s="1"/>
  <c r="J54" i="4"/>
  <c r="BK83" i="4"/>
  <c r="J34" i="4"/>
  <c r="AW57" i="1" s="1"/>
  <c r="F33" i="6"/>
  <c r="AZ59" i="1" s="1"/>
  <c r="F34" i="6"/>
  <c r="BA59" i="1" s="1"/>
  <c r="J52" i="3"/>
  <c r="F54" i="3"/>
  <c r="J55" i="4"/>
  <c r="J55" i="6"/>
  <c r="BK81" i="6"/>
  <c r="J81" i="6" s="1"/>
  <c r="J54" i="7"/>
  <c r="J83" i="3" l="1"/>
  <c r="J60" i="3" s="1"/>
  <c r="BK82" i="3"/>
  <c r="J82" i="3" s="1"/>
  <c r="W30" i="1"/>
  <c r="AW54" i="1"/>
  <c r="AK30" i="1" s="1"/>
  <c r="J30" i="6"/>
  <c r="J59" i="6"/>
  <c r="BK82" i="4"/>
  <c r="J82" i="4" s="1"/>
  <c r="J83" i="4"/>
  <c r="J60" i="4" s="1"/>
  <c r="AG60" i="1"/>
  <c r="J39" i="7"/>
  <c r="AT57" i="1"/>
  <c r="AZ54" i="1"/>
  <c r="AT60" i="1"/>
  <c r="J83" i="5"/>
  <c r="J60" i="5" s="1"/>
  <c r="BK82" i="5"/>
  <c r="J82" i="5" s="1"/>
  <c r="J84" i="2"/>
  <c r="J60" i="2" s="1"/>
  <c r="BK83" i="2"/>
  <c r="J83" i="2" s="1"/>
  <c r="J59" i="5" l="1"/>
  <c r="J30" i="5"/>
  <c r="J59" i="4"/>
  <c r="J30" i="4"/>
  <c r="J30" i="3"/>
  <c r="J59" i="3"/>
  <c r="J59" i="2"/>
  <c r="J30" i="2"/>
  <c r="AN60" i="1"/>
  <c r="AG59" i="1"/>
  <c r="AN59" i="1" s="1"/>
  <c r="J39" i="6"/>
  <c r="AV54" i="1"/>
  <c r="W29" i="1"/>
  <c r="J39" i="5" l="1"/>
  <c r="AG58" i="1"/>
  <c r="AN58" i="1" s="1"/>
  <c r="AG56" i="1"/>
  <c r="AN56" i="1" s="1"/>
  <c r="J39" i="3"/>
  <c r="AK29" i="1"/>
  <c r="AT54" i="1"/>
  <c r="AG55" i="1"/>
  <c r="J39" i="2"/>
  <c r="AG57" i="1"/>
  <c r="AN57" i="1" s="1"/>
  <c r="J39" i="4"/>
  <c r="AG54" i="1" l="1"/>
  <c r="AN55" i="1"/>
  <c r="AK26" i="1" l="1"/>
  <c r="AK35" i="1" s="1"/>
  <c r="AN54" i="1"/>
</calcChain>
</file>

<file path=xl/sharedStrings.xml><?xml version="1.0" encoding="utf-8"?>
<sst xmlns="http://schemas.openxmlformats.org/spreadsheetml/2006/main" count="6821" uniqueCount="999">
  <si>
    <t>Export Komplet</t>
  </si>
  <si>
    <t>VZ</t>
  </si>
  <si>
    <t>2.0</t>
  </si>
  <si>
    <t>ZAMOK</t>
  </si>
  <si>
    <t>False</t>
  </si>
  <si>
    <t>{be262ac2-fef3-4b6b-99bb-4723be2adee1}</t>
  </si>
  <si>
    <t>0,01</t>
  </si>
  <si>
    <t>21</t>
  </si>
  <si>
    <t>15</t>
  </si>
  <si>
    <t>REKAPITULACE ZAKÁZKY</t>
  </si>
  <si>
    <t>v ---  níže se nacházejí doplnkové a pomocné údaje k sestavám  --- v</t>
  </si>
  <si>
    <t>Návod na vyplnění</t>
  </si>
  <si>
    <t>0,001</t>
  </si>
  <si>
    <t>Kód:</t>
  </si>
  <si>
    <t>2019_5_24</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</si>
  <si>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</si>
  <si>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</si>
  <si>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TRAŤOVÉHO ÚSEKU JAROMĚŘ - STARÁ PAKA</t>
  </si>
  <si>
    <t>KSO:</t>
  </si>
  <si>
    <t/>
  </si>
  <si>
    <t>CC-CZ:</t>
  </si>
  <si>
    <t>Místo:</t>
  </si>
  <si>
    <t xml:space="preserve"> </t>
  </si>
  <si>
    <t>Datum:</t>
  </si>
  <si>
    <t>23. 5. 2019</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</si>
  <si>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</si>
  <si>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</si>
  <si>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</si>
  <si>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</si>
  <si>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</si>
  <si>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</si>
  <si>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</si>
  <si>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</si>
  <si>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</si>
  <si>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</si>
  <si>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</si>
  <si>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</si>
  <si>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</si>
  <si>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</si>
  <si>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</si>
  <si>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</si>
  <si>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</si>
  <si>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</si>
  <si>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</si>
  <si>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</si>
  <si>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</si>
  <si>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</si>
  <si>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</si>
  <si>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</si>
  <si>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</si>
  <si>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</si>
  <si>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</si>
  <si>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</si>
  <si>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</si>
  <si>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</si>
  <si>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</si>
  <si>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</si>
  <si>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</si>
  <si>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</si>
  <si>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</si>
  <si>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</si>
  <si>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</si>
  <si>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</si>
  <si>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</si>
  <si>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</si>
  <si>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</si>
  <si>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</si>
  <si>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</si>
  <si>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</si>
  <si>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</si>
  <si>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</si>
  <si>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</si>
  <si>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</si>
  <si>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</si>
  <si>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</si>
  <si>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Železniční svršek a spodek</t>
  </si>
  <si>
    <t>STA</t>
  </si>
  <si>
    <t>1</t>
  </si>
  <si>
    <t>{0ced9dd9-67b6-4e00-b22f-a0d14f749f31}</t>
  </si>
  <si>
    <t>2</t>
  </si>
  <si>
    <t>SO 01.1</t>
  </si>
  <si>
    <t>Následná úprava GPK</t>
  </si>
  <si>
    <t>{2591ccf5-7882-4c3b-a831-c7d5e8cbcfeb}</t>
  </si>
  <si>
    <t>SO 02</t>
  </si>
  <si>
    <t>Železniční přejezd km 77,719</t>
  </si>
  <si>
    <t>{0918d666-bd52-4c7d-ae12-aa2204338d9e}</t>
  </si>
  <si>
    <t>SO 03</t>
  </si>
  <si>
    <t>Železniční přejezd km 78,043</t>
  </si>
  <si>
    <t>{ee8e81b3-dda8-4d0d-b8ea-1c36988b626a}</t>
  </si>
  <si>
    <t>SO 04</t>
  </si>
  <si>
    <t>Propustek km 78,070</t>
  </si>
  <si>
    <t>{150aea09-113e-4e60-a445-5693d7602877}</t>
  </si>
  <si>
    <t>VON</t>
  </si>
  <si>
    <t>Vedlejší a ostatní náklady</t>
  </si>
  <si>
    <t>{9d6a3a66-b29f-47c5-8603-707dd45c5697}</t>
  </si>
  <si>
    <t>KRYCÍ LIST SOUPISU PRACÍ</t>
  </si>
  <si>
    <t>Objekt:</t>
  </si>
  <si>
    <t>SO 01 - Železniční svršek a spodek</t>
  </si>
  <si>
    <t>REKAPITULACE ČLENĚNÍ SOUPISU PRACÍ</t>
  </si>
  <si>
    <t>Kód dílu - Popis</t>
  </si>
  <si>
    <t>Cena celkem [CZK]</t>
  </si>
  <si>
    <t>-1</t>
  </si>
  <si>
    <t>HSV - Práce a dodávky HSV</t>
  </si>
  <si>
    <t xml:space="preserve">    5 - Komunikace pozemní</t>
  </si>
  <si>
    <t xml:space="preserve">    OST - Ostatní</t>
  </si>
  <si>
    <t xml:space="preserve">    ČD-T - ochrana sítí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</si>
  <si>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</si>
  <si>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</si>
  <si>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</si>
  <si>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</si>
  <si>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</si>
  <si>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</si>
  <si>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</si>
  <si>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</si>
  <si>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</si>
  <si>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</si>
  <si>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</si>
  <si>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</si>
  <si>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</si>
  <si>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</si>
  <si>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</si>
  <si>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</si>
  <si>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</si>
  <si>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</si>
  <si>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</si>
  <si>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</si>
  <si>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t>
  </si>
  <si>
    <t>m2</t>
  </si>
  <si>
    <t>Sborník UOŽI 01 2019</t>
  </si>
  <si>
    <t>4</t>
  </si>
  <si>
    <t>PP</t>
  </si>
  <si>
    <t>5905023020</t>
  </si>
  <si>
    <t>Úprava povrchu stezky rozprostřením štěrkodrtě přes 3 do 5 cm</t>
  </si>
  <si>
    <t>VV</t>
  </si>
  <si>
    <t>"výzisk ze SČ" 1466</t>
  </si>
  <si>
    <t>"ve stanici" 306</t>
  </si>
  <si>
    <t>Součet</t>
  </si>
  <si>
    <t>3</t>
  </si>
  <si>
    <t>5905025110</t>
  </si>
  <si>
    <t>Doplnění stezky štěrkodrtí souvislé</t>
  </si>
  <si>
    <t>m3</t>
  </si>
  <si>
    <t>6</t>
  </si>
  <si>
    <t>"staniční úprava"306*0,05</t>
  </si>
  <si>
    <t>M</t>
  </si>
  <si>
    <t>5955101030</t>
  </si>
  <si>
    <t>Kamenivo drcené drť frakce 8/16</t>
  </si>
  <si>
    <t>t</t>
  </si>
  <si>
    <t>8</t>
  </si>
  <si>
    <t>15,3*1,9</t>
  </si>
  <si>
    <t>5905050050</t>
  </si>
  <si>
    <t>Souvislá výměna KL se snesením KR koleje pražce betonové rozdělení "c"</t>
  </si>
  <si>
    <t>km</t>
  </si>
  <si>
    <t>10</t>
  </si>
  <si>
    <t>"most v km 78,070" 13/1000</t>
  </si>
  <si>
    <t>5905050060</t>
  </si>
  <si>
    <t>Souvislá výměna KL se snesením KR koleje pražce betonové rozdělení "d"</t>
  </si>
  <si>
    <t>12</t>
  </si>
  <si>
    <t>"most v km 78,482" 18,1/1000</t>
  </si>
  <si>
    <t>7</t>
  </si>
  <si>
    <t>5905085040</t>
  </si>
  <si>
    <t>Souvislé čištění KL strojně koleje pražce betonové rozdělení "c"</t>
  </si>
  <si>
    <t>14</t>
  </si>
  <si>
    <t>(78,065365-77,617)+(78,474777-78,078361)</t>
  </si>
  <si>
    <t>5905085050</t>
  </si>
  <si>
    <t>Souvislé čištění KL strojně koleje pražce betonové rozdělení "d"</t>
  </si>
  <si>
    <t>16</t>
  </si>
  <si>
    <t>(79,395430-78,492825)</t>
  </si>
  <si>
    <t>9</t>
  </si>
  <si>
    <t>5905105030</t>
  </si>
  <si>
    <t>Doplnění KL kamenivem souvisle strojně v koleji</t>
  </si>
  <si>
    <t>18</t>
  </si>
  <si>
    <t>"po SČ" 1854</t>
  </si>
  <si>
    <t>"v místě SVÚ" 49</t>
  </si>
  <si>
    <t>5905105040</t>
  </si>
  <si>
    <t>Doplnění KL kamenivem souvisle strojně ve výhybce</t>
  </si>
  <si>
    <t>20</t>
  </si>
  <si>
    <t>11</t>
  </si>
  <si>
    <t>5955101000</t>
  </si>
  <si>
    <t>Kamenivo drcené štěrk frakce 31,5/63 třídy BI</t>
  </si>
  <si>
    <t>22</t>
  </si>
  <si>
    <t>"doplnění po SČ a v místech SVÚ"1908*2,035</t>
  </si>
  <si>
    <t>"na mostech" (13+18,1)*2,1*2,035-"podvoz na propustku" 29,55*2,035</t>
  </si>
  <si>
    <t>5906035120</t>
  </si>
  <si>
    <t>Souvislá výměna pražců současně s výměnou nebo čištěním KL pražce betonové příčné vystrojené</t>
  </si>
  <si>
    <t>kus</t>
  </si>
  <si>
    <t>24</t>
  </si>
  <si>
    <t xml:space="preserve">"km 77,617-78,400 - jednotlivě BxB" 50 </t>
  </si>
  <si>
    <t>"km 78,474777-79,001200 - souvisle BxB" (79,001200-78,474777)*1640+"zaokrouhlení"0,666</t>
  </si>
  <si>
    <t>"km 79,001200-79,395430 - souvisle DxB" (79,395430-79,001200)*1640+"zaokrouhlení"0,463</t>
  </si>
  <si>
    <t>13</t>
  </si>
  <si>
    <t>5956213065</t>
  </si>
  <si>
    <t>Pražec betonový příčný vystrojený  užitý tv. SB 8 P - DODÁ SŽDC</t>
  </si>
  <si>
    <t>26</t>
  </si>
  <si>
    <t>5906055020</t>
  </si>
  <si>
    <t>Příplatek za současnou výměnu pražce s podkladnicovým upevněním a kompletů a pryžových podložek</t>
  </si>
  <si>
    <t>28</t>
  </si>
  <si>
    <t>5906105010</t>
  </si>
  <si>
    <t>Demontáž pražce dřevěný</t>
  </si>
  <si>
    <t>30</t>
  </si>
  <si>
    <t>5906105020</t>
  </si>
  <si>
    <t>Demontáž pražce betonový</t>
  </si>
  <si>
    <t>32</t>
  </si>
  <si>
    <t>"50% " ((883+50)*0,5)+"zaokrouhlení" 0,5</t>
  </si>
  <si>
    <t>17</t>
  </si>
  <si>
    <t>5907015035</t>
  </si>
  <si>
    <t>Ojedinělá výměna kolejnic stávající upevnění tv. S49 rozdělení "c"</t>
  </si>
  <si>
    <t>m</t>
  </si>
  <si>
    <t>34</t>
  </si>
  <si>
    <t>"doplnění kolejnic po posunu a vyřezání svarů" 2*25</t>
  </si>
  <si>
    <t>5957201010</t>
  </si>
  <si>
    <t>Kolejnice užité tv. S49 - DODÁ SŽDC</t>
  </si>
  <si>
    <t>36</t>
  </si>
  <si>
    <t>"SVK km" (79,395430-78,474777)*1000*2</t>
  </si>
  <si>
    <t>"vložky po vyřezání svarů a posunu kolejnic" 2*25</t>
  </si>
  <si>
    <t>19</t>
  </si>
  <si>
    <t>5907025115</t>
  </si>
  <si>
    <t>Výměna kolejnicových pásů současně s výměnou pražců tv. S49 rozdělení "d"</t>
  </si>
  <si>
    <t>38</t>
  </si>
  <si>
    <t>(79,395430-78,474777)*1000*2</t>
  </si>
  <si>
    <t>5907040030</t>
  </si>
  <si>
    <t>Posun kolejnic před svařováním tv. S49</t>
  </si>
  <si>
    <t>40</t>
  </si>
  <si>
    <t>"km" (78,474777-77,617)*1000*2</t>
  </si>
  <si>
    <t>5907050020</t>
  </si>
  <si>
    <t>Dělení kolejnic řezáním nebo rozbroušením tv. S49</t>
  </si>
  <si>
    <t>42</t>
  </si>
  <si>
    <t>"posun kolejnic= km" ((78,474777-77,617)/"svary po 20m"0,025+"zaokrouhlení"0,689)*2*2</t>
  </si>
  <si>
    <t>"na mostech" 4*2</t>
  </si>
  <si>
    <t>"úprava BK v místě SVÚ"2*2</t>
  </si>
  <si>
    <t>5908010130</t>
  </si>
  <si>
    <t>Zřízení kolejnicového styku s rozřezem a vrtáním - 4 otvory tv. S49</t>
  </si>
  <si>
    <t>styk</t>
  </si>
  <si>
    <t>44</t>
  </si>
  <si>
    <t>23</t>
  </si>
  <si>
    <t>5958101005</t>
  </si>
  <si>
    <t>Součásti spojovací kolejnicové spojky tv. S 730 mm - DODÁ SŽDC</t>
  </si>
  <si>
    <t>46</t>
  </si>
  <si>
    <t>2*2</t>
  </si>
  <si>
    <t>5958107005</t>
  </si>
  <si>
    <t>Šroub spojkový M24 x 140 mm</t>
  </si>
  <si>
    <t>48</t>
  </si>
  <si>
    <t>2*8</t>
  </si>
  <si>
    <t>25</t>
  </si>
  <si>
    <t>5908045030</t>
  </si>
  <si>
    <t>Výměna podkladnice čtyři vrtule pražce betonové</t>
  </si>
  <si>
    <t>50</t>
  </si>
  <si>
    <t>1511*2</t>
  </si>
  <si>
    <t>5958140005</t>
  </si>
  <si>
    <t>Podkladnice žebrová tv. S4pl - DODÁ SŽDC</t>
  </si>
  <si>
    <t>52</t>
  </si>
  <si>
    <t>27</t>
  </si>
  <si>
    <t>5958158070</t>
  </si>
  <si>
    <t>Podložka polyetylenová pod podkladnici 380/160/2 (S4, R4)</t>
  </si>
  <si>
    <t>54</t>
  </si>
  <si>
    <t>5958158005</t>
  </si>
  <si>
    <t>Podložka pryžová pod patu kolejnice S49  183/126/6</t>
  </si>
  <si>
    <t>56</t>
  </si>
  <si>
    <t>"výměna pražců" 1561*2</t>
  </si>
  <si>
    <t>"v úseku vyřezávání svarů a posunu kolejnic - km" ((78,474777-77,617)*1520+"zaokrouhlení"0,179-"jednotlivá výměna pražců"50)*2</t>
  </si>
  <si>
    <t>29</t>
  </si>
  <si>
    <t>5958134075</t>
  </si>
  <si>
    <t>Součásti upevňovací vrtule R1(145)</t>
  </si>
  <si>
    <t>58</t>
  </si>
  <si>
    <t>3022*4</t>
  </si>
  <si>
    <t>5958134040</t>
  </si>
  <si>
    <t>Součásti upevňovací kroužek pružný dvojitý Fe 6</t>
  </si>
  <si>
    <t>60</t>
  </si>
  <si>
    <t>31</t>
  </si>
  <si>
    <t>5958116000</t>
  </si>
  <si>
    <t>Matice M24</t>
  </si>
  <si>
    <t>62</t>
  </si>
  <si>
    <t>"pro kolejnicové styky" 16</t>
  </si>
  <si>
    <t>5958128010</t>
  </si>
  <si>
    <t>Komplety ŽS 4 (šroub RS 1, matice M 24, podložka Fe6, svěrka ŽS4)</t>
  </si>
  <si>
    <t>64</t>
  </si>
  <si>
    <t>"výměna pražců" 1561*4</t>
  </si>
  <si>
    <t>"v úseku vyřezávání svarů a posunu kolejnic - km" ((78,474777-77,617)*1520+"zaokrouhlení"0,179-"jednotlivá výměna pražců"50)*4</t>
  </si>
  <si>
    <t>33</t>
  </si>
  <si>
    <t>5908050010</t>
  </si>
  <si>
    <t>Výměna upevnění podkladnicového komplety a pryžová podložka</t>
  </si>
  <si>
    <t>úl.pl.</t>
  </si>
  <si>
    <t>66</t>
  </si>
  <si>
    <t>5909032020</t>
  </si>
  <si>
    <t>Přesná úprava GPK koleje směrové a výškové uspořádání pražce betonové</t>
  </si>
  <si>
    <t>68</t>
  </si>
  <si>
    <t>"staniční kolej č. 1 a 2-min.3x"(297+60)/1000*3</t>
  </si>
  <si>
    <t>"výběh za koncem SČ"0,4-0,395430</t>
  </si>
  <si>
    <t>35</t>
  </si>
  <si>
    <t>5909042010</t>
  </si>
  <si>
    <t>Přesná úprava GPK výhybky směrové a výškové uspořádání pražce dřevěné nebo ocelové</t>
  </si>
  <si>
    <t>70</t>
  </si>
  <si>
    <t>"v.č.3 min.3x" 49,85*3</t>
  </si>
  <si>
    <t>5910020030</t>
  </si>
  <si>
    <t>Svařování kolejnic termitem plný předehřev standardní spára svar sériový tv. S49</t>
  </si>
  <si>
    <t>svar</t>
  </si>
  <si>
    <t>72</t>
  </si>
  <si>
    <t>37</t>
  </si>
  <si>
    <t>5910040310</t>
  </si>
  <si>
    <t>Umožnění volné dilatace kolejnice demontáž upevňovadel s osazením kluzných podložek rozdělení pražců "c"</t>
  </si>
  <si>
    <t>74</t>
  </si>
  <si>
    <t>(78,474777-77,617)*1000*2</t>
  </si>
  <si>
    <t>"ve stanici" 357*2</t>
  </si>
  <si>
    <t>5910040320</t>
  </si>
  <si>
    <t>Umožnění volné dilatace kolejnice demontáž upevňovadel s osazením kluzných podložek rozdělení pražců "d"</t>
  </si>
  <si>
    <t>76</t>
  </si>
  <si>
    <t>39</t>
  </si>
  <si>
    <t>5910040410</t>
  </si>
  <si>
    <t>Umožnění volné dilatace kolejnice montáž upevňovadel s odstraněním kluzných podložek rozdělení pražců "c"</t>
  </si>
  <si>
    <t>78</t>
  </si>
  <si>
    <t>5910040420</t>
  </si>
  <si>
    <t>Umožnění volné dilatace kolejnice montáž upevňovadel s odstraněním kluzných podložek rozdělení pražců "d"</t>
  </si>
  <si>
    <t>80</t>
  </si>
  <si>
    <t>41</t>
  </si>
  <si>
    <t>5910045020</t>
  </si>
  <si>
    <t>Zajištění polohy kolejnice bočními válečkovými opěrkami rozdělení pražců "d"</t>
  </si>
  <si>
    <t>82</t>
  </si>
  <si>
    <t>(79,359-78,522)*1000*2</t>
  </si>
  <si>
    <t>5910050010</t>
  </si>
  <si>
    <t>Umožnění volné dilatace dílů výhybek demontáž upevňovadel výhybka I. generace</t>
  </si>
  <si>
    <t>84</t>
  </si>
  <si>
    <t>43</t>
  </si>
  <si>
    <t>5910050110</t>
  </si>
  <si>
    <t>Umožnění volné dilatace dílů výhybek montáž upevňovadel výhybka I. generace</t>
  </si>
  <si>
    <t>86</t>
  </si>
  <si>
    <t>5912015030</t>
  </si>
  <si>
    <t>Výměna návěstidla včetně sloupku a patky předvěstníku (vlak se blíží)</t>
  </si>
  <si>
    <t>88</t>
  </si>
  <si>
    <t>45</t>
  </si>
  <si>
    <t>5912015050</t>
  </si>
  <si>
    <t>Výměna návěstidla včetně sloupku a patky sklonovníku</t>
  </si>
  <si>
    <t>90</t>
  </si>
  <si>
    <t>5912015020</t>
  </si>
  <si>
    <t>Výměna návěstidla včetně sloupku a patky označníku</t>
  </si>
  <si>
    <t>92</t>
  </si>
  <si>
    <t>47</t>
  </si>
  <si>
    <t>5912015090</t>
  </si>
  <si>
    <t>Výměna návěstidla včetně sloupku a patky staničníku</t>
  </si>
  <si>
    <t>94</t>
  </si>
  <si>
    <t>5912020110</t>
  </si>
  <si>
    <t>Demontáž návěstidla konce nástupiště (bez označení)</t>
  </si>
  <si>
    <t>96</t>
  </si>
  <si>
    <t>49</t>
  </si>
  <si>
    <t>5912045040</t>
  </si>
  <si>
    <t>Montáž návěstidla včetně sloupku a patky rychlostníku</t>
  </si>
  <si>
    <t>98</t>
  </si>
  <si>
    <t>40413544</t>
  </si>
  <si>
    <t>návěst 57a rychlostník-obdélník</t>
  </si>
  <si>
    <t>CS ÚRS 2019 01</t>
  </si>
  <si>
    <t>100</t>
  </si>
  <si>
    <t>51</t>
  </si>
  <si>
    <t>7592701180</t>
  </si>
  <si>
    <t>Upozorňovadla, značky Návěsti označující místo na trati Návěst Vlak se blíží sam.p</t>
  </si>
  <si>
    <t>102</t>
  </si>
  <si>
    <t>5964165000</t>
  </si>
  <si>
    <t>Betonová patka sloupku malá prefabrikát</t>
  </si>
  <si>
    <t>104</t>
  </si>
  <si>
    <t>"3x rychlostník + 4x vlak se blíží" 3+4</t>
  </si>
  <si>
    <t>53</t>
  </si>
  <si>
    <t>5962113000</t>
  </si>
  <si>
    <t>Sloupek ocelový pozinkovaný 70 mm</t>
  </si>
  <si>
    <t>106</t>
  </si>
  <si>
    <t>5962114000</t>
  </si>
  <si>
    <t>Výstroj sloupku objímka 50 až 100 mm kompletní</t>
  </si>
  <si>
    <t>108</t>
  </si>
  <si>
    <t>55</t>
  </si>
  <si>
    <t>5962114015</t>
  </si>
  <si>
    <t>Výstroj sloupku víčko plast 70 mm</t>
  </si>
  <si>
    <t>110</t>
  </si>
  <si>
    <t>5912050020</t>
  </si>
  <si>
    <t>Staničení výměna hektometrovníku</t>
  </si>
  <si>
    <t>112</t>
  </si>
  <si>
    <t>57</t>
  </si>
  <si>
    <t>5912060210</t>
  </si>
  <si>
    <t>Demontáž zajišťovací značky včetně sloupku a základu konzolové</t>
  </si>
  <si>
    <t>114</t>
  </si>
  <si>
    <t>5912065210</t>
  </si>
  <si>
    <t>Montáž zajišťovací značky včetně sloupku a základu konzolové</t>
  </si>
  <si>
    <t>116</t>
  </si>
  <si>
    <t>59</t>
  </si>
  <si>
    <t>5962119025</t>
  </si>
  <si>
    <t>Zajištění PPK betonový sloupek pro konzolovou značku</t>
  </si>
  <si>
    <t>118</t>
  </si>
  <si>
    <t>5962119010</t>
  </si>
  <si>
    <t>Zajištění PPK konzolová značka</t>
  </si>
  <si>
    <t>120</t>
  </si>
  <si>
    <t>61</t>
  </si>
  <si>
    <t>5913410020</t>
  </si>
  <si>
    <t>Nátěr traťových značek hektometrovníku</t>
  </si>
  <si>
    <t>122</t>
  </si>
  <si>
    <t>5914020020</t>
  </si>
  <si>
    <t>Čištění otevřených odvodňovacích zařízení strojně příkop nezpevněný</t>
  </si>
  <si>
    <t>124</t>
  </si>
  <si>
    <t>"změřeno z digitálních výkresů - 50% na skládku" 1737</t>
  </si>
  <si>
    <t>63</t>
  </si>
  <si>
    <t>5915005010</t>
  </si>
  <si>
    <t>Hloubení rýh nebo jam na železničním spodku I. třídy</t>
  </si>
  <si>
    <t>126</t>
  </si>
  <si>
    <t>"pro zajišťovací značky"0,3*44</t>
  </si>
  <si>
    <t>5915020010</t>
  </si>
  <si>
    <t>Povrchová úprava plochy železničního spodku (přechod z kameniva při směrování kolejí)</t>
  </si>
  <si>
    <t>ÚOŽI 2019 01</t>
  </si>
  <si>
    <t>128</t>
  </si>
  <si>
    <t>65</t>
  </si>
  <si>
    <t>5915030040</t>
  </si>
  <si>
    <t>Bourání drobných staveb železničního spodku kolejových brzd (starých základů)</t>
  </si>
  <si>
    <t>130</t>
  </si>
  <si>
    <t>"staré betonové základy" 9*1*1*1,5</t>
  </si>
  <si>
    <t>5917040030</t>
  </si>
  <si>
    <t>Kolejnicový mazník mechanický montáž</t>
  </si>
  <si>
    <t>132</t>
  </si>
  <si>
    <t>67</t>
  </si>
  <si>
    <t>5917040040</t>
  </si>
  <si>
    <t>Kolejnicový mazník mechanický demontáž</t>
  </si>
  <si>
    <t>134</t>
  </si>
  <si>
    <t>5999010010</t>
  </si>
  <si>
    <t>Vyjmutí a snesení konstrukcí nebo dílů hmotnosti do 10 t</t>
  </si>
  <si>
    <t>136</t>
  </si>
  <si>
    <t xml:space="preserve">"mosty v km 78,070 a 78,482 = nemožný průjezd SČ" (13+18,1)*0,554482 </t>
  </si>
  <si>
    <t>69</t>
  </si>
  <si>
    <t>5999015010</t>
  </si>
  <si>
    <t>Vložení konstrukcí nebo dílů hmotnosti do 10 t</t>
  </si>
  <si>
    <t>138</t>
  </si>
  <si>
    <t>OST</t>
  </si>
  <si>
    <t>Ostatní</t>
  </si>
  <si>
    <t>7590155044</t>
  </si>
  <si>
    <t>Montáž pasivní ochrany pro omezení atmosférických vlivů u neelektrizovaných tratí jednoduché bez uzemnění</t>
  </si>
  <si>
    <t>262144</t>
  </si>
  <si>
    <t>140</t>
  </si>
  <si>
    <t>71</t>
  </si>
  <si>
    <t>7590157040</t>
  </si>
  <si>
    <t>Demontáž uzemnění pasivní ochrany u neelektrizovaných tratí</t>
  </si>
  <si>
    <t>142</t>
  </si>
  <si>
    <t>7590715034</t>
  </si>
  <si>
    <t>Montáž světelného návěstidla jednostranného stožárového se 3 svítilnami</t>
  </si>
  <si>
    <t>144</t>
  </si>
  <si>
    <t>73</t>
  </si>
  <si>
    <t>7590717034</t>
  </si>
  <si>
    <t>Demontáž světelného návěstidla jednostranného stožárového se 3 svítilnami</t>
  </si>
  <si>
    <t>146</t>
  </si>
  <si>
    <t>7591015034</t>
  </si>
  <si>
    <t>Montáž elektromotorického přestavníku na výhybce s kontrolou jazyků s upevněním kloubovým na koleji</t>
  </si>
  <si>
    <t>148</t>
  </si>
  <si>
    <t>75</t>
  </si>
  <si>
    <t>7591015062</t>
  </si>
  <si>
    <t>Připojení elektromotorického přestavníku na výhybku s kontrolou jazyků</t>
  </si>
  <si>
    <t>150</t>
  </si>
  <si>
    <t>7591017030</t>
  </si>
  <si>
    <t>Demontáž elektromotorického přestavníku z výhybky s kontrolou jazyků</t>
  </si>
  <si>
    <t>152</t>
  </si>
  <si>
    <t>77</t>
  </si>
  <si>
    <t>7591017060</t>
  </si>
  <si>
    <t>Odpojení elektromotorického přestavníku z výhybky</t>
  </si>
  <si>
    <t>154</t>
  </si>
  <si>
    <t>7592005070</t>
  </si>
  <si>
    <t>Montáž počítacího bodu počítače náprav PZN 1</t>
  </si>
  <si>
    <t>156</t>
  </si>
  <si>
    <t>79</t>
  </si>
  <si>
    <t>7592007070</t>
  </si>
  <si>
    <t>Demontáž počítacího bodu počítače náprav PZN 1</t>
  </si>
  <si>
    <t>158</t>
  </si>
  <si>
    <t>7592705014</t>
  </si>
  <si>
    <t>Montáž upozorňovadla vysokého na sloupek</t>
  </si>
  <si>
    <t>160</t>
  </si>
  <si>
    <t>81</t>
  </si>
  <si>
    <t>7592707014</t>
  </si>
  <si>
    <t>Demontáž upozorňovadla vysokého</t>
  </si>
  <si>
    <t>162</t>
  </si>
  <si>
    <t>7593407225</t>
  </si>
  <si>
    <t>Demontáž žlabu ocelového s poklopem 20 x 20 x 300</t>
  </si>
  <si>
    <t>164</t>
  </si>
  <si>
    <t>"u přejezdu" 1</t>
  </si>
  <si>
    <t>83</t>
  </si>
  <si>
    <t>7593407280</t>
  </si>
  <si>
    <t>Demontáž žlabu betonového plnostěnného 20 x 20 - T 2 N</t>
  </si>
  <si>
    <t>166</t>
  </si>
  <si>
    <t>7594305030</t>
  </si>
  <si>
    <t>Montáž součástí počítače náprav kabelového závěru KSL-F pro RSR</t>
  </si>
  <si>
    <t>168</t>
  </si>
  <si>
    <t>85</t>
  </si>
  <si>
    <t>7594307030</t>
  </si>
  <si>
    <t>Demontáž součástí počítače náprav kabelového závěru KSL-F pro RSR</t>
  </si>
  <si>
    <t>170</t>
  </si>
  <si>
    <t>7598095090</t>
  </si>
  <si>
    <t>Přezkoušení a regulace počítače náprav včetně vyhotovení protokolu za 1 úsek</t>
  </si>
  <si>
    <t>172</t>
  </si>
  <si>
    <t>87</t>
  </si>
  <si>
    <t>9901000200</t>
  </si>
  <si>
    <t>Doprava dodávek zhotovitele, dodávek objednatele nebo výzisku mechanizací o nosnosti do 3,5 t do 20 km</t>
  </si>
  <si>
    <t>174</t>
  </si>
  <si>
    <t>"PE a pryžové podložky na skládku" 1</t>
  </si>
  <si>
    <t>9901000700</t>
  </si>
  <si>
    <t>Doprava dodávek zhotovitele, dodávek objednatele nebo výzisku mechanizací o nosnosti do 3,5 t do 100 km</t>
  </si>
  <si>
    <t>176</t>
  </si>
  <si>
    <t>"nová výstroj trati" 1</t>
  </si>
  <si>
    <t>89</t>
  </si>
  <si>
    <t>9902100300</t>
  </si>
  <si>
    <t>Doprava dodávek zhotovitele, dodávek objednatele nebo výzisku mechanizací přes 3,5 t sypanin  do 30 km</t>
  </si>
  <si>
    <t>178</t>
  </si>
  <si>
    <t>Doprava dodávek zhotovitele, dodávek objednatele nebo výzisku mechanizací přes 3,5 t sypanin do 30 km</t>
  </si>
  <si>
    <t xml:space="preserve">"zemina ze zemních prací - 50%" 1737*0,5*1,9 </t>
  </si>
  <si>
    <t>"staré betonové základy" 9*1*1*1,5*2,4</t>
  </si>
  <si>
    <t>"odpad ze SČ"854*1,808</t>
  </si>
  <si>
    <t>"těžení KL na mostech" (13+18,1)*2,1*1,808</t>
  </si>
  <si>
    <t>"štěrk fr. 32/63 vlakem z Koťálova-tarifní zdálenost" 3882,78</t>
  </si>
  <si>
    <t>"drť fr. 8/16 vlakem z Košťálova" 29,07</t>
  </si>
  <si>
    <t>9902100700</t>
  </si>
  <si>
    <t>Doprava dodávek zhotovitele, dodávek objednatele nebo výzisku mechanizací přes 3,5 t sypanin  do 100 km</t>
  </si>
  <si>
    <t>180</t>
  </si>
  <si>
    <t>Doprava dodávek zhotovitele, dodávek objednatele nebo výzisku mechanizací přes 3,5 t sypanin do 100 km</t>
  </si>
  <si>
    <t>"přeprava nového drobného svrškového materiálu " 0,01+23,165+0,281+1,013+6,494+1,125+0,002+13,85+0,012</t>
  </si>
  <si>
    <t>91</t>
  </si>
  <si>
    <t>9902200100</t>
  </si>
  <si>
    <t>Doprava dodávek zhotovitele, dodávek objednatele nebo výzisku mechanizací přes 3,5 t objemnějšího kusového materiálu do 10 km</t>
  </si>
  <si>
    <t>182</t>
  </si>
  <si>
    <t>"vyzískané kolejnice" 1891,306*0,04939</t>
  </si>
  <si>
    <t>9902200700</t>
  </si>
  <si>
    <t>Doprava dodávek zhotovitele, dodávek objednatele nebo výzisku mechanizací přes 3,5 t objemnějšího kusového materiálu do 100 km</t>
  </si>
  <si>
    <t>184</t>
  </si>
  <si>
    <t>"nové zajišťovací značky z Běstovic" 44*0,17</t>
  </si>
  <si>
    <t>"dřevěné pražce k likvidaci" 30,8</t>
  </si>
  <si>
    <t>93</t>
  </si>
  <si>
    <t>9902200900</t>
  </si>
  <si>
    <t>Doprava dodávek zhotovitele, dodávek objednatele nebo výzisku mechanizací přes 3,5 t objemnějšího kusového materiálu do 200 km</t>
  </si>
  <si>
    <t>186</t>
  </si>
  <si>
    <t xml:space="preserve">"přeprava nových/regenerovaných kolejnic z Duchcova"1891,306*0,04939 </t>
  </si>
  <si>
    <t>9902900100</t>
  </si>
  <si>
    <t>Naložení  sypanin, drobného kusového materiálu, suti</t>
  </si>
  <si>
    <t>188</t>
  </si>
  <si>
    <t>Naložení sypanin, drobného kusového materiálu, suti</t>
  </si>
  <si>
    <t>"naložení pryžových a PE podložek k likvidaci"1,315</t>
  </si>
  <si>
    <t>"odpad ze SČ a těžení KL"854*1,808</t>
  </si>
  <si>
    <t>95</t>
  </si>
  <si>
    <t>9902900200</t>
  </si>
  <si>
    <t>Naložení  objemnějšího kusového materiálu, vybouraných hmot</t>
  </si>
  <si>
    <t>190</t>
  </si>
  <si>
    <t>Naložení objemnějšího kusového materiálu, vybouraných hmot</t>
  </si>
  <si>
    <t>"demontované zaj. značky" 44*0,17</t>
  </si>
  <si>
    <t>"naložení dřevěných pražců k likvidaci" 30,8</t>
  </si>
  <si>
    <t xml:space="preserve">"naložení nových/regenerovaných kolejnic v Duchcově"1891,306*0,04939 </t>
  </si>
  <si>
    <t>"naložení vyzískaných kolejnic" 1891,306*0,04939*2</t>
  </si>
  <si>
    <t>"pro vyvezení nových/regenerovaných okovaných pražců z Horky u Staré Paky" 1561*0,292</t>
  </si>
  <si>
    <t>9903200100</t>
  </si>
  <si>
    <t>Přeprava mechanizace na místo prováděných prací o hmotnosti přes 12 t přes 50 do 100 km</t>
  </si>
  <si>
    <t>192</t>
  </si>
  <si>
    <t>"MHS" 4</t>
  </si>
  <si>
    <t>97</t>
  </si>
  <si>
    <t>9903200200</t>
  </si>
  <si>
    <t>Přeprava mechanizace na místo prováděných prací o hmotnosti přes 12 t do 200 km</t>
  </si>
  <si>
    <t>194</t>
  </si>
  <si>
    <t>"Loko" 1</t>
  </si>
  <si>
    <t>"ASPv" 1</t>
  </si>
  <si>
    <t>"SSP" 1</t>
  </si>
  <si>
    <t>"SČ+PA+SMD" 1</t>
  </si>
  <si>
    <t>9909000100</t>
  </si>
  <si>
    <t>Poplatek za uložení suti nebo hmot na oficiální skládku</t>
  </si>
  <si>
    <t>196</t>
  </si>
  <si>
    <t>99</t>
  </si>
  <si>
    <t>9909000300</t>
  </si>
  <si>
    <t>Poplatek za likvidaci dřevěných kolejnicových podpor</t>
  </si>
  <si>
    <t>198</t>
  </si>
  <si>
    <t>385*0,08</t>
  </si>
  <si>
    <t>9909000400</t>
  </si>
  <si>
    <t>Poplatek za likvidaci plastových součástí</t>
  </si>
  <si>
    <t>200</t>
  </si>
  <si>
    <t>"vyzískané demontované bet. pražce (PE+pryž.)" 883*2*(0,00016+0,00008)</t>
  </si>
  <si>
    <t>"vyzískané demontované dř. pražce (PE+pryž.)" (385+50)*2*(0,00016+0,00008)</t>
  </si>
  <si>
    <t>"vyzískané dř. pražce (pryž.)" 96*2*0,00016</t>
  </si>
  <si>
    <t>"pryž. podložky v úseku posunu kolejnic" (858*1,52-50)*2*0,00016</t>
  </si>
  <si>
    <t>"PE podložky z překovávání pražců" 3122*0,00008</t>
  </si>
  <si>
    <t>101</t>
  </si>
  <si>
    <t>9909000500</t>
  </si>
  <si>
    <t>Poplatek uložení odpadu betonových prefabrikátů</t>
  </si>
  <si>
    <t>202</t>
  </si>
  <si>
    <t>ČD-T</t>
  </si>
  <si>
    <t>ochrana sítí</t>
  </si>
  <si>
    <t>1320010001-R</t>
  </si>
  <si>
    <t>Výkop a odkop zeminy ke stávajícím kabelům ručně, zabezpečení výkopu - pro přeložku</t>
  </si>
  <si>
    <t>204</t>
  </si>
  <si>
    <t>103</t>
  </si>
  <si>
    <t>1320010041-R</t>
  </si>
  <si>
    <t>Zához osazené kabelové trasy ručně včetně hutnění</t>
  </si>
  <si>
    <t>206</t>
  </si>
  <si>
    <t>nab. Cena</t>
  </si>
  <si>
    <t>Zvýšená mechanická ochrana stávajících sítí (2x kabelový žlab 15x15)</t>
  </si>
  <si>
    <t>208</t>
  </si>
  <si>
    <t>105</t>
  </si>
  <si>
    <t>7492756030</t>
  </si>
  <si>
    <t>Pomocné práce pro montáž kabelů vyhledání stávajících kabelů (měření, sonda)</t>
  </si>
  <si>
    <t>214</t>
  </si>
  <si>
    <t>7593500600</t>
  </si>
  <si>
    <t>Trasy kabelového vedení Kabelové krycí desky a pásy Fólie výstražná modrá š. 34 cm</t>
  </si>
  <si>
    <t>256</t>
  </si>
  <si>
    <t>142112603</t>
  </si>
  <si>
    <t>107</t>
  </si>
  <si>
    <t>7598025010</t>
  </si>
  <si>
    <t>Měření dálkových kabelů závěrečné zkrácené v obou směrech za provozu 5 čtyřek - před přeložkou</t>
  </si>
  <si>
    <t>úsek</t>
  </si>
  <si>
    <t>218</t>
  </si>
  <si>
    <t>7598025335</t>
  </si>
  <si>
    <t>Měření dálkových kabelů závěrečné zkrácené v obou směrech za provozu 5 čtyřek - závěrečné</t>
  </si>
  <si>
    <t>220</t>
  </si>
  <si>
    <t>109</t>
  </si>
  <si>
    <t>7598025020</t>
  </si>
  <si>
    <t>Měření dálkových kabelů závěrečné zkrácené v obou směrech za provozu 12 čtyřek - před přeložkou</t>
  </si>
  <si>
    <t>222</t>
  </si>
  <si>
    <t>7598025020-R</t>
  </si>
  <si>
    <t>Měření dálkových kabelů závěrečné zkrácené v obou směrech za provozu 12 čtyřek - závěrečné</t>
  </si>
  <si>
    <t>224</t>
  </si>
  <si>
    <t>111</t>
  </si>
  <si>
    <t>7598015185</t>
  </si>
  <si>
    <t>Jednosměrné měření kabelu místního - před přeložkou</t>
  </si>
  <si>
    <t>pár</t>
  </si>
  <si>
    <t>226</t>
  </si>
  <si>
    <t>7598015185-R</t>
  </si>
  <si>
    <t>Jednosměrné měření kabelu místního - závěrečné</t>
  </si>
  <si>
    <t>228</t>
  </si>
  <si>
    <t>113</t>
  </si>
  <si>
    <t>7598035065</t>
  </si>
  <si>
    <t>Měření útlumu optického kabelu po položení nebo zavěšení, kabelu se 36 vlákny - před přeložkou</t>
  </si>
  <si>
    <t>230</t>
  </si>
  <si>
    <t>7598035065-R</t>
  </si>
  <si>
    <t>Měření útlumu optického kabelu po položení nebo zavěšení, kabelu se 36 vlákny - závěrečné</t>
  </si>
  <si>
    <t>232</t>
  </si>
  <si>
    <t>115</t>
  </si>
  <si>
    <t>7598035050</t>
  </si>
  <si>
    <t>Měření útlumu optického kabelu po položení nebo zavěšení, kabelu s 8 vlákny - před přeložkou</t>
  </si>
  <si>
    <t>234</t>
  </si>
  <si>
    <t>7598035050-R</t>
  </si>
  <si>
    <t>Měření útlumu optického kabelu po položení nebo zavěšení, kabelu s 8 vlákny - závěrečné</t>
  </si>
  <si>
    <t>236</t>
  </si>
  <si>
    <t>117</t>
  </si>
  <si>
    <t>7598035135</t>
  </si>
  <si>
    <t>PM + OTDR + PMD obě vlnové délky obousměrně - před přeložkou</t>
  </si>
  <si>
    <t>vlákno</t>
  </si>
  <si>
    <t>238</t>
  </si>
  <si>
    <t>7598035135-R</t>
  </si>
  <si>
    <t>PM + OTDR + PMD obě vlnové délky obousměrně - závěrečné</t>
  </si>
  <si>
    <t>240</t>
  </si>
  <si>
    <t>119</t>
  </si>
  <si>
    <t>7598035150</t>
  </si>
  <si>
    <t>Záznam a vyhodnocení měřících protokolů na nosič (1 případ = 1 kus)</t>
  </si>
  <si>
    <t>242</t>
  </si>
  <si>
    <t>7598035170</t>
  </si>
  <si>
    <t>Kontrola tlakutěsnosti HDPE trubky v úseku do 2 000 m - před přeložkou</t>
  </si>
  <si>
    <t>244</t>
  </si>
  <si>
    <t>121</t>
  </si>
  <si>
    <t>7598035170-R</t>
  </si>
  <si>
    <t>Kontrola tlakutěsnosti HDPE trubky v úseku do 2 000 m - závěrečné</t>
  </si>
  <si>
    <t>246</t>
  </si>
  <si>
    <t>7598035190</t>
  </si>
  <si>
    <t>Kontrola průchodnosti trubky pro optický kabel - před přeložkou</t>
  </si>
  <si>
    <t>248</t>
  </si>
  <si>
    <t>123</t>
  </si>
  <si>
    <t>7598035190-R</t>
  </si>
  <si>
    <t>Kontrola průchodnosti trubky pro optický kabel - závěrečné</t>
  </si>
  <si>
    <t>250</t>
  </si>
  <si>
    <t>SO 01.1 - Následná úprava GPK</t>
  </si>
  <si>
    <t>OST - Ostatní</t>
  </si>
  <si>
    <t>1778*3,4*0,02</t>
  </si>
  <si>
    <t>120,904*2,035</t>
  </si>
  <si>
    <t>5909030020</t>
  </si>
  <si>
    <t>Následná úprava GPK koleje směrové a výškové uspořádání pražce betonové</t>
  </si>
  <si>
    <t>79,395430-77,617</t>
  </si>
  <si>
    <t>"ASP"1</t>
  </si>
  <si>
    <t>"SSP"1</t>
  </si>
  <si>
    <t>SO 02 - Železniční přejezd km 77,719</t>
  </si>
  <si>
    <t>5905105010</t>
  </si>
  <si>
    <t>Doplnění KL kamenivem ojediněle ručně v koleji</t>
  </si>
  <si>
    <t>5913200010</t>
  </si>
  <si>
    <t>Demontáž dřevěné konstrukce přejezdu část vnější a vnitřní</t>
  </si>
  <si>
    <t>5915025010</t>
  </si>
  <si>
    <t>Úprava vrstvy KL po snesení kolejového roštu koleje nebo výhybky (urovnání a zhutnění povrchu přejezdu)</t>
  </si>
  <si>
    <t>13*2,035</t>
  </si>
  <si>
    <t>7491351010</t>
  </si>
  <si>
    <t>Montáž ocelových profilů tyčí, úhelníků</t>
  </si>
  <si>
    <t>kg</t>
  </si>
  <si>
    <t>15*13,43</t>
  </si>
  <si>
    <t>spcm01</t>
  </si>
  <si>
    <t>Ocelový rovnoramenný úhelník L 110x110x8 mm vč. montážního materiálu</t>
  </si>
  <si>
    <t>5963134010</t>
  </si>
  <si>
    <t>Náběhový klín ocelový</t>
  </si>
  <si>
    <t>"oc. úhelník, náb.klíny, drobný svrškový mat."1</t>
  </si>
  <si>
    <t>14*0,15*0,815</t>
  </si>
  <si>
    <t>SO 03 - Železniční přejezd km 78,043</t>
  </si>
  <si>
    <t>5914015040</t>
  </si>
  <si>
    <t>Čištění odvodňovacích zařízení ručně příkopová zídka s krytem</t>
  </si>
  <si>
    <t>SO 04 - Propustek km 78,070</t>
  </si>
  <si>
    <t>M - Práce a dodávky M</t>
  </si>
  <si>
    <t>111111313</t>
  </si>
  <si>
    <t>Odstranění ruderálního porostu do 100 m2 naložení a odvoz do 20 km ve svahu do 1:1</t>
  </si>
  <si>
    <t>115001106</t>
  </si>
  <si>
    <t>Převedení vody potrubím DN do 900</t>
  </si>
  <si>
    <t>115101201</t>
  </si>
  <si>
    <t>Čerpání vody na dopravní výšku do 10 m průměrný přítok do 500 l/min</t>
  </si>
  <si>
    <t>hod</t>
  </si>
  <si>
    <t>115101301</t>
  </si>
  <si>
    <t>Pohotovost čerpací soupravy pro dopravní výšku do 10 m přítok do 500 l/min</t>
  </si>
  <si>
    <t>den</t>
  </si>
  <si>
    <t>119001421</t>
  </si>
  <si>
    <t>Dočasné zajištění kabelů a kabelových tratí ze 3 volně ložených kabelů</t>
  </si>
  <si>
    <t>121101102</t>
  </si>
  <si>
    <t>Sejmutí ornice s přemístěním na vzdálenost do 100 m</t>
  </si>
  <si>
    <t>122302501</t>
  </si>
  <si>
    <t>Odkopávky a prokopávky nezapažené pro spodní stavbu železnic do 100 m3 v hornině tř. 4</t>
  </si>
  <si>
    <t>122302509</t>
  </si>
  <si>
    <t>Příplatek k odkopávkám pro spodní stavbu železnic v hornině tř. 4 za lepivost</t>
  </si>
  <si>
    <t>122302508</t>
  </si>
  <si>
    <t>Příplatek k odkopávkám pro spodní stavbu železnic v hornině tř. 4 za ztížení při rekonstrukci</t>
  </si>
  <si>
    <t>162701105</t>
  </si>
  <si>
    <t>Vodorovné přemístění do 10000 m výkopku/sypaniny z horniny tř. 1 až 4</t>
  </si>
  <si>
    <t>162701109</t>
  </si>
  <si>
    <t>Příplatek k vodorovnému přemístění výkopku/sypaniny z horniny tř. 1 až 4 ZKD 1000 m přes 10000 m</t>
  </si>
  <si>
    <t>171201201</t>
  </si>
  <si>
    <t>Uložení sypaniny na skládky</t>
  </si>
  <si>
    <t>171201211</t>
  </si>
  <si>
    <t>Poplatek za uložení stavebního odpadu - zeminy a kameniva na skládce</t>
  </si>
  <si>
    <t>174111311</t>
  </si>
  <si>
    <t>Zásyp sypaninou se zhutněním přes 3 m3 pro spodní stavbu železnic</t>
  </si>
  <si>
    <t>58344169</t>
  </si>
  <si>
    <t>štěrkodrť frakce 0/32 OTP ČD</t>
  </si>
  <si>
    <t>175101209</t>
  </si>
  <si>
    <t>Příplatek k obsypání objektu za ruční prohození sypaniny , uložené do 3 m</t>
  </si>
  <si>
    <t>181202301</t>
  </si>
  <si>
    <t>Úprava pláně na násypech bez zhutnění</t>
  </si>
  <si>
    <t>181411123</t>
  </si>
  <si>
    <t>Založení lučního trávníku výsevem plochy do 1000 m2 ve svahu do 1:1</t>
  </si>
  <si>
    <t>00572474</t>
  </si>
  <si>
    <t>osivo směs travní krajinná-svahová</t>
  </si>
  <si>
    <t>182201101</t>
  </si>
  <si>
    <t>Svahování násypů</t>
  </si>
  <si>
    <t>182301122</t>
  </si>
  <si>
    <t>Rozprostření ornice pl do 500 m2 ve svahu přes 1:5 tl vrstvy do 150 mm</t>
  </si>
  <si>
    <t>275311127</t>
  </si>
  <si>
    <t>Základové patky a bloky z betonu prostého C 25/30</t>
  </si>
  <si>
    <t>423176511</t>
  </si>
  <si>
    <t>Montáž atypické OK š do 2,4 m, v do 3,0 m most o 1 poli rozpětí do 13 m</t>
  </si>
  <si>
    <t>423131191R</t>
  </si>
  <si>
    <t>Příplatek k osazení OK  za přejezd jeřábu</t>
  </si>
  <si>
    <t>kpl</t>
  </si>
  <si>
    <t>Příplatek k osazení OK za přejezd jeřábu</t>
  </si>
  <si>
    <t>55314110R</t>
  </si>
  <si>
    <t>trouba ocelová z vlnitého plechu DN 1200</t>
  </si>
  <si>
    <t>55314414R</t>
  </si>
  <si>
    <t>trouba ocelová flexibilní Pz s polymerovanou fólií z vlnitého plechu 1200/2,0mm - šikmý řez</t>
  </si>
  <si>
    <t>55314374R</t>
  </si>
  <si>
    <t>spojovací prstenec</t>
  </si>
  <si>
    <t>457311116</t>
  </si>
  <si>
    <t>Vyrovnávací nebo spádový beton C 20/25 včetně úpravy povrchu</t>
  </si>
  <si>
    <t>465513256</t>
  </si>
  <si>
    <t>Dlažba svahu u opěr z upraveného lomového žulového kamene tl 250 mm do lože C 25/30 pl do 10 m2</t>
  </si>
  <si>
    <t>511532111</t>
  </si>
  <si>
    <t>Kolejové lože z kameniva hrubého drceného</t>
  </si>
  <si>
    <t>511582195</t>
  </si>
  <si>
    <t>Příplatek za ztížení kolejového lože z kameniva při rekonstrukcích</t>
  </si>
  <si>
    <t>512502121</t>
  </si>
  <si>
    <t>Odstranění kolejového lože z kameniva po rozebrání koleje</t>
  </si>
  <si>
    <t>512502995</t>
  </si>
  <si>
    <t>Příplatek za ztížení odstranění lože z kameniva po rozebrání koleje při rekonstrukcích</t>
  </si>
  <si>
    <t>936942211</t>
  </si>
  <si>
    <t>Zhotovení tabulky s letopočtem opravy mostu vložením šablony do bednění</t>
  </si>
  <si>
    <t>962021112</t>
  </si>
  <si>
    <t>Bourání mostních zdí a pilířů z kamene</t>
  </si>
  <si>
    <t>963051111</t>
  </si>
  <si>
    <t>Bourání mostní nosné konstrukce z ŽB</t>
  </si>
  <si>
    <t>966075141</t>
  </si>
  <si>
    <t>Odstranění kovového zábradlí vcelku</t>
  </si>
  <si>
    <t>992114151R</t>
  </si>
  <si>
    <t>Vodorovné přemístění mostních ocelových dílců na vzdálenost 5000 m do hmotnosti 5 t</t>
  </si>
  <si>
    <t>992114191R</t>
  </si>
  <si>
    <t>Příplatek k vodorovnému přemístění dílců z oceli hmotnosti do 5 t ZKD 5000 m</t>
  </si>
  <si>
    <t>992114291</t>
  </si>
  <si>
    <t>Příplatek k vodorovnému přemístění dílců z oceli hmotnosti do 5 t ZKD složení</t>
  </si>
  <si>
    <t>997211521</t>
  </si>
  <si>
    <t>Vodorovná doprava vybouraných hmot po suchu na vzdálenost do 1 km</t>
  </si>
  <si>
    <t>997211529</t>
  </si>
  <si>
    <t>Příplatek ZKD 1 km u vodorovné dopravy vybouraných hmot</t>
  </si>
  <si>
    <t>997221825</t>
  </si>
  <si>
    <t>Poplatek za uložení na skládce (skládkovné) stavebního odpadu železobetonového kód odpadu 170 101</t>
  </si>
  <si>
    <t>997221855</t>
  </si>
  <si>
    <t>Poplatek za uložení na skládce (skládkovné) zeminy a kameniva kód odpadu 170 504</t>
  </si>
  <si>
    <t>998001123</t>
  </si>
  <si>
    <t>Přesun hmot pro demolice objektů v do 21 m</t>
  </si>
  <si>
    <t>Práce a dodávky M</t>
  </si>
  <si>
    <t>460650141</t>
  </si>
  <si>
    <t>Zřízení provizorní příjezdové komunikace ze silničních panelů se štěrkovým ložem</t>
  </si>
  <si>
    <t>59381003R</t>
  </si>
  <si>
    <t>panel silniční 3,00x1,50x0,15m</t>
  </si>
  <si>
    <t>VON - Vedlejší a ostatní náklady</t>
  </si>
  <si>
    <t>VRN - Vedlejší rozpočtové náklady</t>
  </si>
  <si>
    <t>VRN</t>
  </si>
  <si>
    <t>Vedlejší rozpočtové náklady</t>
  </si>
  <si>
    <t>021211001</t>
  </si>
  <si>
    <t>Průzkumné práce pro opravy Doplňující laboratorní rozbor kontaminace zeminy nebo kol. lože</t>
  </si>
  <si>
    <t>1024</t>
  </si>
  <si>
    <t>1+1 "výzisk SČ, těžení ŠL, zemní práce"</t>
  </si>
  <si>
    <t>022101001</t>
  </si>
  <si>
    <t>Geodetické práce Geodetické práce před opravou</t>
  </si>
  <si>
    <t>Soubor</t>
  </si>
  <si>
    <t>022101011</t>
  </si>
  <si>
    <t>Geodetické práce Geodetické práce v průběhu opravy (přesun bodů bodového pole)</t>
  </si>
  <si>
    <t>12303000</t>
  </si>
  <si>
    <t>Geodetické práce po ukončení opravy</t>
  </si>
  <si>
    <t>2118712553</t>
  </si>
  <si>
    <t>022111001</t>
  </si>
  <si>
    <t>Geodetické práce Kontrola PPK při směrové a výškové úpravě koleje zaměřením APK trať jednokolejná</t>
  </si>
  <si>
    <t>022121001</t>
  </si>
  <si>
    <t>Geodetické práce Diagnostika technické infrastruktury Vytýčení trasy inženýrských sítí</t>
  </si>
  <si>
    <t>023111011</t>
  </si>
  <si>
    <t>Projektové práce Technický projekt zajištění PPK bez optimalizace nivelety/osy koleje trať jednokolejná zajištění PPK</t>
  </si>
  <si>
    <t>023131001</t>
  </si>
  <si>
    <t>Projektové práce Dokumentace skutečného provedení železničního svršku a spodku</t>
  </si>
  <si>
    <t>024101401</t>
  </si>
  <si>
    <t>Inženýrská činnost koordinační a kompletační činnost</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</si>
  <si>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</si>
  <si>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</si>
  <si>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033111001</t>
  </si>
  <si>
    <t>Provozní vlivy Výluka silničního provozu se zajištěním objížďky</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</si>
  <si>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</si>
  <si>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</si>
  <si>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</si>
  <si>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</si>
  <si>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9"/>
        <rFont val="Trebuchet MS"/>
        <charset val="238"/>
      </rPr>
      <t xml:space="preserve">Rekapitulace rekonstrukce </t>
    </r>
    <r>
      <rPr>
        <sz val="9"/>
        <rFont val="Trebuchet MS"/>
        <charset val="238"/>
      </rPr>
      <t>obsahuje sestavu Rekapitulace rekonstrukce a Rekapitulace objektů rekonstrukce a soupisů prací.</t>
    </r>
  </si>
  <si>
    <r>
      <t xml:space="preserve">V sestavě </t>
    </r>
    <r>
      <rPr>
        <b/>
        <sz val="9"/>
        <rFont val="Trebuchet MS"/>
        <charset val="238"/>
      </rPr>
      <t>Rekapitulace rekonstrukce</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</si>
  <si>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</si>
  <si>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</si>
  <si>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rekonstrukce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</si>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</sst>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D27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7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4" fillId="5" borderId="23" xfId="0" applyFont="1" applyFill="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4" fontId="17"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20" fillId="4" borderId="7" xfId="0" applyFont="1" applyFill="1" applyBorder="1" applyAlignment="1" applyProtection="1">
      <alignment horizontal="center" vertical="center"/>
    </xf>
    <xf numFmtId="0" fontId="25"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left" vertical="top"/>
    </xf>
    <xf numFmtId="0" fontId="38" fillId="0" borderId="29" xfId="0" applyFont="1" applyBorder="1" applyAlignment="1">
      <alignment horizontal="left"/>
    </xf>
    <xf numFmtId="0" fontId="39" fillId="0" borderId="1" xfId="0" applyFont="1" applyBorder="1" applyAlignment="1">
      <alignment horizontal="left" vertical="center"/>
    </xf>
    <xf numFmtId="0" fontId="37" fillId="0" borderId="1" xfId="0" applyFont="1" applyBorder="1" applyAlignment="1">
      <alignment horizontal="center" vertical="center" wrapText="1"/>
    </xf>
    <xf numFmtId="0" fontId="37" fillId="0" borderId="1" xfId="0" applyFont="1" applyBorder="1" applyAlignment="1">
      <alignment horizontal="center" vertical="center"/>
    </xf>
    <xf numFmtId="0" fontId="39" fillId="0" borderId="1" xfId="0" applyFont="1" applyBorder="1" applyAlignment="1">
      <alignment horizontal="left" vertical="center" wrapText="1"/>
    </xf>
    <xf numFmtId="49" fontId="39" fillId="0" borderId="1" xfId="0" applyNumberFormat="1" applyFont="1" applyBorder="1" applyAlignment="1">
      <alignment horizontal="left" vertical="center" wrapText="1"/>
    </xf>
    <xf numFmtId="0" fontId="38"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BF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2"/>
  <sheetViews>
    <sheetView showGridLines="0" tabSelected="1" topLeftCell="A43" workbookViewId="0">
      <selection activeCell="R64" sqref="R64"/>
    </sheetView>
  </sheetViews>
  <sheetFormatPr defaultRowHeight="13.8"/>
  <cols>
    <col min="1" max="1" width="7.140625" customWidth="1"/>
    <col min="2" max="2" width="1.42578125" customWidth="1"/>
    <col min="3" max="3" width="3.5703125" customWidth="1"/>
    <col min="4" max="33" width="2.28515625" customWidth="1"/>
    <col min="34" max="34" width="2.85546875" customWidth="1"/>
    <col min="35" max="35" width="14" bestFit="1" customWidth="1"/>
    <col min="36" max="36" width="2.140625" customWidth="1"/>
    <col min="37" max="37" width="9.28515625" bestFit="1" customWidth="1"/>
    <col min="38" max="38" width="7.140625" customWidth="1"/>
    <col min="39" max="39" width="2.85546875" customWidth="1"/>
    <col min="40" max="40" width="13.140625" bestFit="1" customWidth="1"/>
    <col min="41" max="41" width="6.42578125" customWidth="1"/>
    <col min="42" max="42" width="3.5703125" customWidth="1"/>
    <col min="43" max="43" width="6.42578125" bestFit="1" customWidth="1"/>
    <col min="44" max="44" width="11.7109375" customWidth="1"/>
    <col min="45" max="47" width="22.140625" hidden="1" customWidth="1"/>
    <col min="48" max="49" width="18.5703125" hidden="1" customWidth="1"/>
    <col min="50" max="51" width="21.42578125" hidden="1" customWidth="1"/>
    <col min="52" max="52" width="18.5703125" hidden="1" customWidth="1"/>
    <col min="53" max="53" width="16.42578125" hidden="1" customWidth="1"/>
    <col min="54" max="54" width="21.42578125" hidden="1" customWidth="1"/>
    <col min="55" max="55" width="18.5703125" hidden="1" customWidth="1"/>
    <col min="56" max="56" width="16.42578125" hidden="1" customWidth="1"/>
    <col min="57" max="57" width="57" customWidth="1"/>
    <col min="71" max="91" width="9.140625" hidden="1"/>
  </cols>
  <sheetData>
    <row r="1" spans="1:74" ht="10.199999999999999">
      <c r="A1" s="15" t="s">
        <v>0</v>
      </c>
      <c r="AZ1" s="15" t="s">
        <v>1</v>
      </c>
      <c r="BA1" s="15" t="s">
        <v>2</v>
      </c>
      <c r="BB1" s="15" t="s">
        <v>3</v>
      </c>
      <c r="BT1" s="15" t="s">
        <v>4</v>
      </c>
      <c r="BU1" s="15" t="s">
        <v>4</v>
      </c>
      <c r="BV1" s="15" t="s">
        <v>5</v>
      </c>
    </row>
    <row r="2" spans="1:74" ht="36.9" customHeight="1">
      <c r="AR2" s="323"/>
      <c r="AS2" s="323"/>
      <c r="AT2" s="323"/>
      <c r="AU2" s="323"/>
      <c r="AV2" s="323"/>
      <c r="AW2" s="323"/>
      <c r="AX2" s="323"/>
      <c r="AY2" s="323"/>
      <c r="AZ2" s="323"/>
      <c r="BA2" s="323"/>
      <c r="BB2" s="323"/>
      <c r="BC2" s="323"/>
      <c r="BD2" s="323"/>
      <c r="BE2" s="323"/>
      <c r="BS2" s="16" t="s">
        <v>6</v>
      </c>
      <c r="BT2" s="16" t="s">
        <v>7</v>
      </c>
    </row>
    <row r="3" spans="1:74"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ht="12" customHeight="1">
      <c r="B5" s="20"/>
      <c r="C5" s="21"/>
      <c r="D5" s="25" t="s">
        <v>13</v>
      </c>
      <c r="E5" s="21"/>
      <c r="F5" s="21"/>
      <c r="G5" s="21"/>
      <c r="H5" s="21"/>
      <c r="I5" s="21"/>
      <c r="J5" s="21"/>
      <c r="K5" s="335" t="s">
        <v>14</v>
      </c>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21"/>
      <c r="AQ5" s="21"/>
      <c r="AR5" s="19"/>
      <c r="BE5" s="314" t="s">
        <v>15</v>
      </c>
      <c r="BS5" s="16" t="s">
        <v>6</v>
      </c>
    </row>
    <row r="6" spans="1:74" ht="36.9" customHeight="1">
      <c r="B6" s="20"/>
      <c r="C6" s="21"/>
      <c r="D6" s="27" t="s">
        <v>16</v>
      </c>
      <c r="E6" s="21"/>
      <c r="F6" s="21"/>
      <c r="G6" s="21"/>
      <c r="H6" s="21"/>
      <c r="I6" s="21"/>
      <c r="J6" s="21"/>
      <c r="K6" s="337" t="s">
        <v>17</v>
      </c>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21"/>
      <c r="AQ6" s="21"/>
      <c r="AR6" s="19"/>
      <c r="BE6" s="315"/>
      <c r="BS6" s="16" t="s">
        <v>6</v>
      </c>
    </row>
    <row r="7" spans="1:74"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19</v>
      </c>
      <c r="AO7" s="21"/>
      <c r="AP7" s="21"/>
      <c r="AQ7" s="21"/>
      <c r="AR7" s="19"/>
      <c r="BE7" s="315"/>
      <c r="BS7" s="16" t="s">
        <v>6</v>
      </c>
    </row>
    <row r="8" spans="1:74"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315"/>
      <c r="BS8" s="16" t="s">
        <v>6</v>
      </c>
    </row>
    <row r="9" spans="1:74"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15"/>
      <c r="BS9" s="16" t="s">
        <v>6</v>
      </c>
    </row>
    <row r="10" spans="1:74"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19</v>
      </c>
      <c r="AO10" s="21"/>
      <c r="AP10" s="21"/>
      <c r="AQ10" s="21"/>
      <c r="AR10" s="19"/>
      <c r="BE10" s="315"/>
      <c r="BS10" s="16" t="s">
        <v>6</v>
      </c>
    </row>
    <row r="11" spans="1:74" ht="18.45" customHeight="1">
      <c r="B11" s="20"/>
      <c r="C11" s="21"/>
      <c r="D11" s="21"/>
      <c r="E11" s="26" t="s">
        <v>22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19</v>
      </c>
      <c r="AO11" s="21"/>
      <c r="AP11" s="21"/>
      <c r="AQ11" s="21"/>
      <c r="AR11" s="19"/>
      <c r="BE11" s="315"/>
      <c r="BS11" s="16" t="s">
        <v>6</v>
      </c>
    </row>
    <row r="12" spans="1:74"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15"/>
      <c r="BS12" s="16" t="s">
        <v>6</v>
      </c>
    </row>
    <row r="13" spans="1:74"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29</v>
      </c>
      <c r="AO13" s="21"/>
      <c r="AP13" s="21"/>
      <c r="AQ13" s="21"/>
      <c r="AR13" s="19"/>
      <c r="BE13" s="315"/>
      <c r="BS13" s="16" t="s">
        <v>6</v>
      </c>
    </row>
    <row r="14" spans="1:74" ht="13.2">
      <c r="B14" s="20"/>
      <c r="C14" s="21"/>
      <c r="D14" s="21"/>
      <c r="E14" s="338" t="s">
        <v>29</v>
      </c>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28" t="s">
        <v>27</v>
      </c>
      <c r="AL14" s="21"/>
      <c r="AM14" s="21"/>
      <c r="AN14" s="30" t="s">
        <v>29</v>
      </c>
      <c r="AO14" s="21"/>
      <c r="AP14" s="21"/>
      <c r="AQ14" s="21"/>
      <c r="AR14" s="19"/>
      <c r="BE14" s="315"/>
      <c r="BS14" s="16" t="s">
        <v>6</v>
      </c>
    </row>
    <row r="15" spans="1:74"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15"/>
      <c r="BS15" s="16" t="s">
        <v>4</v>
      </c>
    </row>
    <row r="16" spans="1:74"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19</v>
      </c>
      <c r="AO16" s="21"/>
      <c r="AP16" s="21"/>
      <c r="AQ16" s="21"/>
      <c r="AR16" s="19"/>
      <c r="BE16" s="315"/>
      <c r="BS16" s="16" t="s">
        <v>4</v>
      </c>
    </row>
    <row r="17" spans="2:71" ht="18.45"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19</v>
      </c>
      <c r="AO17" s="21"/>
      <c r="AP17" s="21"/>
      <c r="AQ17" s="21"/>
      <c r="AR17" s="19"/>
      <c r="BE17" s="315"/>
      <c r="BS17" s="16" t="s">
        <v>31</v>
      </c>
    </row>
    <row r="18" spans="2:7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15"/>
      <c r="BS18" s="16" t="s">
        <v>6</v>
      </c>
    </row>
    <row r="19" spans="2:7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19</v>
      </c>
      <c r="AO19" s="21"/>
      <c r="AP19" s="21"/>
      <c r="AQ19" s="21"/>
      <c r="AR19" s="19"/>
      <c r="BE19" s="315"/>
      <c r="BS19" s="16" t="s">
        <v>6</v>
      </c>
    </row>
    <row r="20" spans="2:71" ht="18.45" customHeight="1">
      <c r="B20" s="20"/>
      <c r="C20" s="21"/>
      <c r="D20" s="21"/>
      <c r="E20" s="26" t="s">
        <v>22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19</v>
      </c>
      <c r="AO20" s="21"/>
      <c r="AP20" s="21"/>
      <c r="AQ20" s="21"/>
      <c r="AR20" s="19"/>
      <c r="BE20" s="315"/>
      <c r="BS20" s="16" t="s">
        <v>31</v>
      </c>
    </row>
    <row r="21" spans="2:7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15"/>
    </row>
    <row r="22" spans="2:71" ht="12" customHeight="1">
      <c r="B22" s="20"/>
      <c r="C22" s="21"/>
      <c r="D22" s="28" t="s">
        <v>33</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15"/>
    </row>
    <row r="23" spans="2:71" ht="60" customHeight="1">
      <c r="B23" s="20"/>
      <c r="C23" s="21"/>
      <c r="D23" s="21"/>
      <c r="E23" s="340" t="s">
        <v>34</v>
      </c>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21"/>
      <c r="AP23" s="21"/>
      <c r="AQ23" s="21"/>
      <c r="AR23" s="19"/>
      <c r="BE23" s="315"/>
    </row>
    <row r="24" spans="2:7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15"/>
    </row>
    <row r="25" spans="2:7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315"/>
    </row>
    <row r="26" spans="2:71" s="1" customFormat="1" ht="25.95" customHeight="1">
      <c r="B26" s="33"/>
      <c r="C26" s="34"/>
      <c r="D26" s="35" t="s">
        <v>35</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17">
        <f>ROUND(AG54,2)</f>
        <v>0</v>
      </c>
      <c r="AL26" s="318"/>
      <c r="AM26" s="318"/>
      <c r="AN26" s="318"/>
      <c r="AO26" s="318"/>
      <c r="AP26" s="34"/>
      <c r="AQ26" s="34"/>
      <c r="AR26" s="37"/>
      <c r="BE26" s="315"/>
    </row>
    <row r="27" spans="2:71" s="1" customFormat="1" ht="6.9" customHeight="1">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315"/>
    </row>
    <row r="28" spans="2:71" s="1" customFormat="1" ht="13.2">
      <c r="B28" s="33"/>
      <c r="C28" s="34"/>
      <c r="D28" s="34"/>
      <c r="E28" s="34"/>
      <c r="F28" s="34"/>
      <c r="G28" s="34"/>
      <c r="H28" s="34"/>
      <c r="I28" s="34"/>
      <c r="J28" s="34"/>
      <c r="K28" s="34"/>
      <c r="L28" s="341" t="s">
        <v>36</v>
      </c>
      <c r="M28" s="341"/>
      <c r="N28" s="341"/>
      <c r="O28" s="341"/>
      <c r="P28" s="341"/>
      <c r="Q28" s="34"/>
      <c r="R28" s="34"/>
      <c r="S28" s="34"/>
      <c r="T28" s="34"/>
      <c r="U28" s="34"/>
      <c r="V28" s="34"/>
      <c r="W28" s="341" t="s">
        <v>37</v>
      </c>
      <c r="X28" s="341"/>
      <c r="Y28" s="341"/>
      <c r="Z28" s="341"/>
      <c r="AA28" s="341"/>
      <c r="AB28" s="341"/>
      <c r="AC28" s="341"/>
      <c r="AD28" s="341"/>
      <c r="AE28" s="341"/>
      <c r="AF28" s="34"/>
      <c r="AG28" s="34"/>
      <c r="AH28" s="34"/>
      <c r="AI28" s="34"/>
      <c r="AJ28" s="34"/>
      <c r="AK28" s="341" t="s">
        <v>38</v>
      </c>
      <c r="AL28" s="341"/>
      <c r="AM28" s="341"/>
      <c r="AN28" s="341"/>
      <c r="AO28" s="341"/>
      <c r="AP28" s="34"/>
      <c r="AQ28" s="34"/>
      <c r="AR28" s="37"/>
      <c r="BE28" s="315"/>
    </row>
    <row r="29" spans="2:71" s="2" customFormat="1" ht="14.4" customHeight="1">
      <c r="B29" s="38"/>
      <c r="C29" s="39"/>
      <c r="D29" s="28" t="s">
        <v>39</v>
      </c>
      <c r="E29" s="39"/>
      <c r="F29" s="28" t="s">
        <v>40</v>
      </c>
      <c r="G29" s="39"/>
      <c r="H29" s="39"/>
      <c r="I29" s="39"/>
      <c r="J29" s="39"/>
      <c r="K29" s="39"/>
      <c r="L29" s="342">
        <v>0.21</v>
      </c>
      <c r="M29" s="313"/>
      <c r="N29" s="313"/>
      <c r="O29" s="313"/>
      <c r="P29" s="313"/>
      <c r="Q29" s="39"/>
      <c r="R29" s="39"/>
      <c r="S29" s="39"/>
      <c r="T29" s="39"/>
      <c r="U29" s="39"/>
      <c r="V29" s="39"/>
      <c r="W29" s="312">
        <f>ROUND(AZ54, 2)</f>
        <v>0</v>
      </c>
      <c r="X29" s="313"/>
      <c r="Y29" s="313"/>
      <c r="Z29" s="313"/>
      <c r="AA29" s="313"/>
      <c r="AB29" s="313"/>
      <c r="AC29" s="313"/>
      <c r="AD29" s="313"/>
      <c r="AE29" s="313"/>
      <c r="AF29" s="39"/>
      <c r="AG29" s="39"/>
      <c r="AH29" s="39"/>
      <c r="AI29" s="39"/>
      <c r="AJ29" s="39"/>
      <c r="AK29" s="312">
        <f>ROUND(AV54, 2)</f>
        <v>0</v>
      </c>
      <c r="AL29" s="313"/>
      <c r="AM29" s="313"/>
      <c r="AN29" s="313"/>
      <c r="AO29" s="313"/>
      <c r="AP29" s="39"/>
      <c r="AQ29" s="39"/>
      <c r="AR29" s="40"/>
      <c r="BE29" s="316"/>
    </row>
    <row r="30" spans="2:71" s="2" customFormat="1" ht="14.4" customHeight="1">
      <c r="B30" s="38"/>
      <c r="C30" s="39"/>
      <c r="D30" s="39"/>
      <c r="E30" s="39"/>
      <c r="F30" s="28" t="s">
        <v>41</v>
      </c>
      <c r="G30" s="39"/>
      <c r="H30" s="39"/>
      <c r="I30" s="39"/>
      <c r="J30" s="39"/>
      <c r="K30" s="39"/>
      <c r="L30" s="342">
        <v>0.15</v>
      </c>
      <c r="M30" s="313"/>
      <c r="N30" s="313"/>
      <c r="O30" s="313"/>
      <c r="P30" s="313"/>
      <c r="Q30" s="39"/>
      <c r="R30" s="39"/>
      <c r="S30" s="39"/>
      <c r="T30" s="39"/>
      <c r="U30" s="39"/>
      <c r="V30" s="39"/>
      <c r="W30" s="312">
        <f>ROUND(BA54, 2)</f>
        <v>0</v>
      </c>
      <c r="X30" s="313"/>
      <c r="Y30" s="313"/>
      <c r="Z30" s="313"/>
      <c r="AA30" s="313"/>
      <c r="AB30" s="313"/>
      <c r="AC30" s="313"/>
      <c r="AD30" s="313"/>
      <c r="AE30" s="313"/>
      <c r="AF30" s="39"/>
      <c r="AG30" s="39"/>
      <c r="AH30" s="39"/>
      <c r="AI30" s="39"/>
      <c r="AJ30" s="39"/>
      <c r="AK30" s="312">
        <f>ROUND(AW54, 2)</f>
        <v>0</v>
      </c>
      <c r="AL30" s="313"/>
      <c r="AM30" s="313"/>
      <c r="AN30" s="313"/>
      <c r="AO30" s="313"/>
      <c r="AP30" s="39"/>
      <c r="AQ30" s="39"/>
      <c r="AR30" s="40"/>
      <c r="BE30" s="316"/>
    </row>
    <row r="31" spans="2:71" s="2" customFormat="1" ht="14.4" hidden="1" customHeight="1">
      <c r="B31" s="38"/>
      <c r="C31" s="39"/>
      <c r="D31" s="39"/>
      <c r="E31" s="39"/>
      <c r="F31" s="28" t="s">
        <v>42</v>
      </c>
      <c r="G31" s="39"/>
      <c r="H31" s="39"/>
      <c r="I31" s="39"/>
      <c r="J31" s="39"/>
      <c r="K31" s="39"/>
      <c r="L31" s="342">
        <v>0.21</v>
      </c>
      <c r="M31" s="313"/>
      <c r="N31" s="313"/>
      <c r="O31" s="313"/>
      <c r="P31" s="313"/>
      <c r="Q31" s="39"/>
      <c r="R31" s="39"/>
      <c r="S31" s="39"/>
      <c r="T31" s="39"/>
      <c r="U31" s="39"/>
      <c r="V31" s="39"/>
      <c r="W31" s="312">
        <f>ROUND(BB54, 2)</f>
        <v>0</v>
      </c>
      <c r="X31" s="313"/>
      <c r="Y31" s="313"/>
      <c r="Z31" s="313"/>
      <c r="AA31" s="313"/>
      <c r="AB31" s="313"/>
      <c r="AC31" s="313"/>
      <c r="AD31" s="313"/>
      <c r="AE31" s="313"/>
      <c r="AF31" s="39"/>
      <c r="AG31" s="39"/>
      <c r="AH31" s="39"/>
      <c r="AI31" s="39"/>
      <c r="AJ31" s="39"/>
      <c r="AK31" s="312">
        <v>0</v>
      </c>
      <c r="AL31" s="313"/>
      <c r="AM31" s="313"/>
      <c r="AN31" s="313"/>
      <c r="AO31" s="313"/>
      <c r="AP31" s="39"/>
      <c r="AQ31" s="39"/>
      <c r="AR31" s="40"/>
      <c r="BE31" s="316"/>
    </row>
    <row r="32" spans="2:71" s="2" customFormat="1" ht="14.4" hidden="1" customHeight="1">
      <c r="B32" s="38"/>
      <c r="C32" s="39"/>
      <c r="D32" s="39"/>
      <c r="E32" s="39"/>
      <c r="F32" s="28" t="s">
        <v>43</v>
      </c>
      <c r="G32" s="39"/>
      <c r="H32" s="39"/>
      <c r="I32" s="39"/>
      <c r="J32" s="39"/>
      <c r="K32" s="39"/>
      <c r="L32" s="342">
        <v>0.15</v>
      </c>
      <c r="M32" s="313"/>
      <c r="N32" s="313"/>
      <c r="O32" s="313"/>
      <c r="P32" s="313"/>
      <c r="Q32" s="39"/>
      <c r="R32" s="39"/>
      <c r="S32" s="39"/>
      <c r="T32" s="39"/>
      <c r="U32" s="39"/>
      <c r="V32" s="39"/>
      <c r="W32" s="312">
        <f>ROUND(BC54, 2)</f>
        <v>0</v>
      </c>
      <c r="X32" s="313"/>
      <c r="Y32" s="313"/>
      <c r="Z32" s="313"/>
      <c r="AA32" s="313"/>
      <c r="AB32" s="313"/>
      <c r="AC32" s="313"/>
      <c r="AD32" s="313"/>
      <c r="AE32" s="313"/>
      <c r="AF32" s="39"/>
      <c r="AG32" s="39"/>
      <c r="AH32" s="39"/>
      <c r="AI32" s="39"/>
      <c r="AJ32" s="39"/>
      <c r="AK32" s="312">
        <v>0</v>
      </c>
      <c r="AL32" s="313"/>
      <c r="AM32" s="313"/>
      <c r="AN32" s="313"/>
      <c r="AO32" s="313"/>
      <c r="AP32" s="39"/>
      <c r="AQ32" s="39"/>
      <c r="AR32" s="40"/>
      <c r="BE32" s="316"/>
    </row>
    <row r="33" spans="2:44" s="2" customFormat="1" ht="14.4" hidden="1" customHeight="1">
      <c r="B33" s="38"/>
      <c r="C33" s="39"/>
      <c r="D33" s="39"/>
      <c r="E33" s="39"/>
      <c r="F33" s="28" t="s">
        <v>44</v>
      </c>
      <c r="G33" s="39"/>
      <c r="H33" s="39"/>
      <c r="I33" s="39"/>
      <c r="J33" s="39"/>
      <c r="K33" s="39"/>
      <c r="L33" s="342">
        <v>0</v>
      </c>
      <c r="M33" s="313"/>
      <c r="N33" s="313"/>
      <c r="O33" s="313"/>
      <c r="P33" s="313"/>
      <c r="Q33" s="39"/>
      <c r="R33" s="39"/>
      <c r="S33" s="39"/>
      <c r="T33" s="39"/>
      <c r="U33" s="39"/>
      <c r="V33" s="39"/>
      <c r="W33" s="312">
        <f>ROUND(BD54, 2)</f>
        <v>0</v>
      </c>
      <c r="X33" s="313"/>
      <c r="Y33" s="313"/>
      <c r="Z33" s="313"/>
      <c r="AA33" s="313"/>
      <c r="AB33" s="313"/>
      <c r="AC33" s="313"/>
      <c r="AD33" s="313"/>
      <c r="AE33" s="313"/>
      <c r="AF33" s="39"/>
      <c r="AG33" s="39"/>
      <c r="AH33" s="39"/>
      <c r="AI33" s="39"/>
      <c r="AJ33" s="39"/>
      <c r="AK33" s="312">
        <v>0</v>
      </c>
      <c r="AL33" s="313"/>
      <c r="AM33" s="313"/>
      <c r="AN33" s="313"/>
      <c r="AO33" s="313"/>
      <c r="AP33" s="39"/>
      <c r="AQ33" s="39"/>
      <c r="AR33" s="40"/>
    </row>
    <row r="34" spans="2:44" s="1" customFormat="1" ht="6.9"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row>
    <row r="35" spans="2:44" s="1" customFormat="1" ht="25.95" customHeight="1">
      <c r="B35" s="33"/>
      <c r="C35" s="41"/>
      <c r="D35" s="42" t="s">
        <v>45</v>
      </c>
      <c r="E35" s="43"/>
      <c r="F35" s="43"/>
      <c r="G35" s="43"/>
      <c r="H35" s="43"/>
      <c r="I35" s="43"/>
      <c r="J35" s="43"/>
      <c r="K35" s="43"/>
      <c r="L35" s="43"/>
      <c r="M35" s="43"/>
      <c r="N35" s="43"/>
      <c r="O35" s="43"/>
      <c r="P35" s="43"/>
      <c r="Q35" s="43"/>
      <c r="R35" s="43"/>
      <c r="S35" s="43"/>
      <c r="T35" s="44" t="s">
        <v>46</v>
      </c>
      <c r="U35" s="43"/>
      <c r="V35" s="43"/>
      <c r="W35" s="43"/>
      <c r="X35" s="319" t="s">
        <v>47</v>
      </c>
      <c r="Y35" s="320"/>
      <c r="Z35" s="320"/>
      <c r="AA35" s="320"/>
      <c r="AB35" s="320"/>
      <c r="AC35" s="43"/>
      <c r="AD35" s="43"/>
      <c r="AE35" s="43"/>
      <c r="AF35" s="43"/>
      <c r="AG35" s="43"/>
      <c r="AH35" s="43"/>
      <c r="AI35" s="43"/>
      <c r="AJ35" s="43"/>
      <c r="AK35" s="321">
        <f>SUM(AK26:AK33)</f>
        <v>0</v>
      </c>
      <c r="AL35" s="320"/>
      <c r="AM35" s="320"/>
      <c r="AN35" s="320"/>
      <c r="AO35" s="322"/>
      <c r="AP35" s="41"/>
      <c r="AQ35" s="41"/>
      <c r="AR35" s="37"/>
    </row>
    <row r="36" spans="2:44" s="1" customFormat="1" ht="6.9"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row>
    <row r="37" spans="2:44" s="1" customFormat="1" ht="6.9" customHeight="1">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row>
    <row r="41" spans="2:44" s="1" customFormat="1" ht="6.9" customHeight="1">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row>
    <row r="42" spans="2:44" s="1" customFormat="1" ht="24.9" customHeight="1">
      <c r="B42" s="33"/>
      <c r="C42" s="22" t="s">
        <v>48</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row>
    <row r="43" spans="2:44" s="1" customFormat="1" ht="6.9" customHeight="1">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row>
    <row r="44" spans="2:44" s="3" customFormat="1" ht="12" customHeight="1">
      <c r="B44" s="49"/>
      <c r="C44" s="28" t="s">
        <v>13</v>
      </c>
      <c r="D44" s="50"/>
      <c r="E44" s="50"/>
      <c r="F44" s="50"/>
      <c r="G44" s="50"/>
      <c r="H44" s="50"/>
      <c r="I44" s="50"/>
      <c r="J44" s="50"/>
      <c r="K44" s="50"/>
      <c r="L44" s="50" t="str">
        <f>K5</f>
        <v>2019_5_24</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1"/>
    </row>
    <row r="45" spans="2:44" s="4" customFormat="1" ht="36.9" customHeight="1">
      <c r="B45" s="52"/>
      <c r="C45" s="53" t="s">
        <v>16</v>
      </c>
      <c r="D45" s="54"/>
      <c r="E45" s="54"/>
      <c r="F45" s="54"/>
      <c r="G45" s="54"/>
      <c r="H45" s="54"/>
      <c r="I45" s="54"/>
      <c r="J45" s="54"/>
      <c r="K45" s="54"/>
      <c r="L45" s="332" t="str">
        <f>K6</f>
        <v>OPRAVA TRAŤOVÉHO ÚSEKU JAROMĚŘ - STARÁ PAKA</v>
      </c>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33"/>
      <c r="AL45" s="333"/>
      <c r="AM45" s="333"/>
      <c r="AN45" s="333"/>
      <c r="AO45" s="333"/>
      <c r="AP45" s="54"/>
      <c r="AQ45" s="54"/>
      <c r="AR45" s="55"/>
    </row>
    <row r="46" spans="2:44" s="1" customFormat="1" ht="6.9" customHeight="1">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row>
    <row r="47" spans="2:44" s="1" customFormat="1" ht="12" customHeight="1">
      <c r="B47" s="33"/>
      <c r="C47" s="28" t="s">
        <v>21</v>
      </c>
      <c r="D47" s="34"/>
      <c r="E47" s="34"/>
      <c r="F47" s="34"/>
      <c r="G47" s="34"/>
      <c r="H47" s="34"/>
      <c r="I47" s="34"/>
      <c r="J47" s="34"/>
      <c r="K47" s="34"/>
      <c r="L47" s="56" t="str">
        <f>IF(K8="","",K8)</f>
        <v xml:space="preserve"> </v>
      </c>
      <c r="M47" s="34"/>
      <c r="N47" s="34"/>
      <c r="O47" s="34"/>
      <c r="P47" s="34"/>
      <c r="Q47" s="34"/>
      <c r="R47" s="34"/>
      <c r="S47" s="34"/>
      <c r="T47" s="34"/>
      <c r="U47" s="34"/>
      <c r="V47" s="34"/>
      <c r="W47" s="34"/>
      <c r="X47" s="34"/>
      <c r="Y47" s="34"/>
      <c r="Z47" s="34"/>
      <c r="AA47" s="34"/>
      <c r="AB47" s="34"/>
      <c r="AC47" s="34"/>
      <c r="AD47" s="34"/>
      <c r="AE47" s="34"/>
      <c r="AF47" s="34"/>
      <c r="AG47" s="34"/>
      <c r="AH47" s="34"/>
      <c r="AI47" s="28" t="s">
        <v>23</v>
      </c>
      <c r="AJ47" s="34"/>
      <c r="AK47" s="34"/>
      <c r="AL47" s="34"/>
      <c r="AM47" s="334" t="str">
        <f>IF(AN8= "","",AN8)</f>
        <v>23. 5. 2019</v>
      </c>
      <c r="AN47" s="334"/>
      <c r="AO47" s="34"/>
      <c r="AP47" s="34"/>
      <c r="AQ47" s="34"/>
      <c r="AR47" s="37"/>
    </row>
    <row r="48" spans="2:44" s="1" customFormat="1" ht="6.9" customHeight="1">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row>
    <row r="49" spans="1:91" s="1" customFormat="1" ht="15.6" customHeight="1">
      <c r="B49" s="33"/>
      <c r="C49" s="28" t="s">
        <v>25</v>
      </c>
      <c r="D49" s="34"/>
      <c r="E49" s="34"/>
      <c r="F49" s="34"/>
      <c r="G49" s="34"/>
      <c r="H49" s="34"/>
      <c r="I49" s="34"/>
      <c r="J49" s="34"/>
      <c r="K49" s="34"/>
      <c r="L49" s="50" t="str">
        <f>IF(E11= "","",E11)</f>
        <v xml:space="preserve"> </v>
      </c>
      <c r="M49" s="34"/>
      <c r="N49" s="34"/>
      <c r="O49" s="34"/>
      <c r="P49" s="34"/>
      <c r="Q49" s="34"/>
      <c r="R49" s="34"/>
      <c r="S49" s="34"/>
      <c r="T49" s="34"/>
      <c r="U49" s="34"/>
      <c r="V49" s="34"/>
      <c r="W49" s="34"/>
      <c r="X49" s="34"/>
      <c r="Y49" s="34"/>
      <c r="Z49" s="34"/>
      <c r="AA49" s="34"/>
      <c r="AB49" s="34"/>
      <c r="AC49" s="34"/>
      <c r="AD49" s="34"/>
      <c r="AE49" s="34"/>
      <c r="AF49" s="34"/>
      <c r="AG49" s="34"/>
      <c r="AH49" s="34"/>
      <c r="AI49" s="28" t="s">
        <v>30</v>
      </c>
      <c r="AJ49" s="34"/>
      <c r="AK49" s="34"/>
      <c r="AL49" s="34"/>
      <c r="AM49" s="330" t="str">
        <f>IF(E17="","",E17)</f>
        <v xml:space="preserve"> </v>
      </c>
      <c r="AN49" s="331"/>
      <c r="AO49" s="331"/>
      <c r="AP49" s="331"/>
      <c r="AQ49" s="34"/>
      <c r="AR49" s="37"/>
      <c r="AS49" s="324" t="s">
        <v>49</v>
      </c>
      <c r="AT49" s="325"/>
      <c r="AU49" s="58"/>
      <c r="AV49" s="58"/>
      <c r="AW49" s="58"/>
      <c r="AX49" s="58"/>
      <c r="AY49" s="58"/>
      <c r="AZ49" s="58"/>
      <c r="BA49" s="58"/>
      <c r="BB49" s="58"/>
      <c r="BC49" s="58"/>
      <c r="BD49" s="59"/>
    </row>
    <row r="50" spans="1:91" s="1" customFormat="1" ht="15.6" customHeight="1">
      <c r="B50" s="33"/>
      <c r="C50" s="28" t="s">
        <v>28</v>
      </c>
      <c r="D50" s="34"/>
      <c r="E50" s="34"/>
      <c r="F50" s="34"/>
      <c r="G50" s="34"/>
      <c r="H50" s="34"/>
      <c r="I50" s="34"/>
      <c r="J50" s="34"/>
      <c r="K50" s="34"/>
      <c r="L50" s="50"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8" t="s">
        <v>32</v>
      </c>
      <c r="AJ50" s="34"/>
      <c r="AK50" s="34"/>
      <c r="AL50" s="34"/>
      <c r="AM50" s="330" t="str">
        <f>IF(E20="","",E20)</f>
        <v xml:space="preserve"> </v>
      </c>
      <c r="AN50" s="331"/>
      <c r="AO50" s="331"/>
      <c r="AP50" s="331"/>
      <c r="AQ50" s="34"/>
      <c r="AR50" s="37"/>
      <c r="AS50" s="326"/>
      <c r="AT50" s="327"/>
      <c r="AU50" s="60"/>
      <c r="AV50" s="60"/>
      <c r="AW50" s="60"/>
      <c r="AX50" s="60"/>
      <c r="AY50" s="60"/>
      <c r="AZ50" s="60"/>
      <c r="BA50" s="60"/>
      <c r="BB50" s="60"/>
      <c r="BC50" s="60"/>
      <c r="BD50" s="61"/>
    </row>
    <row r="51" spans="1:91" s="1" customFormat="1" ht="10.8" customHeight="1">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328"/>
      <c r="AT51" s="329"/>
      <c r="AU51" s="62"/>
      <c r="AV51" s="62"/>
      <c r="AW51" s="62"/>
      <c r="AX51" s="62"/>
      <c r="AY51" s="62"/>
      <c r="AZ51" s="62"/>
      <c r="BA51" s="62"/>
      <c r="BB51" s="62"/>
      <c r="BC51" s="62"/>
      <c r="BD51" s="63"/>
    </row>
    <row r="52" spans="1:91" s="1" customFormat="1" ht="29.25" customHeight="1">
      <c r="B52" s="33"/>
      <c r="C52" s="350" t="s">
        <v>50</v>
      </c>
      <c r="D52" s="344"/>
      <c r="E52" s="344"/>
      <c r="F52" s="344"/>
      <c r="G52" s="344"/>
      <c r="H52" s="64"/>
      <c r="I52" s="343" t="s">
        <v>51</v>
      </c>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5" t="s">
        <v>52</v>
      </c>
      <c r="AH52" s="344"/>
      <c r="AI52" s="344"/>
      <c r="AJ52" s="344"/>
      <c r="AK52" s="344"/>
      <c r="AL52" s="344"/>
      <c r="AM52" s="344"/>
      <c r="AN52" s="343" t="s">
        <v>53</v>
      </c>
      <c r="AO52" s="344"/>
      <c r="AP52" s="344"/>
      <c r="AQ52" s="65" t="s">
        <v>54</v>
      </c>
      <c r="AR52" s="37"/>
      <c r="AS52" s="66" t="s">
        <v>55</v>
      </c>
      <c r="AT52" s="67" t="s">
        <v>56</v>
      </c>
      <c r="AU52" s="67" t="s">
        <v>57</v>
      </c>
      <c r="AV52" s="67" t="s">
        <v>58</v>
      </c>
      <c r="AW52" s="67" t="s">
        <v>59</v>
      </c>
      <c r="AX52" s="67" t="s">
        <v>60</v>
      </c>
      <c r="AY52" s="67" t="s">
        <v>61</v>
      </c>
      <c r="AZ52" s="67" t="s">
        <v>62</v>
      </c>
      <c r="BA52" s="67" t="s">
        <v>63</v>
      </c>
      <c r="BB52" s="67" t="s">
        <v>64</v>
      </c>
      <c r="BC52" s="67" t="s">
        <v>65</v>
      </c>
      <c r="BD52" s="68" t="s">
        <v>66</v>
      </c>
    </row>
    <row r="53" spans="1:91" s="1" customFormat="1" ht="10.8" customHeight="1">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9"/>
      <c r="AT53" s="70"/>
      <c r="AU53" s="70"/>
      <c r="AV53" s="70"/>
      <c r="AW53" s="70"/>
      <c r="AX53" s="70"/>
      <c r="AY53" s="70"/>
      <c r="AZ53" s="70"/>
      <c r="BA53" s="70"/>
      <c r="BB53" s="70"/>
      <c r="BC53" s="70"/>
      <c r="BD53" s="71"/>
    </row>
    <row r="54" spans="1:91" s="5" customFormat="1" ht="32.4" customHeight="1">
      <c r="B54" s="72"/>
      <c r="C54" s="73" t="s">
        <v>67</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348">
        <f>ROUND(SUM(AG55:AG60),2)</f>
        <v>0</v>
      </c>
      <c r="AH54" s="348"/>
      <c r="AI54" s="348"/>
      <c r="AJ54" s="348"/>
      <c r="AK54" s="348"/>
      <c r="AL54" s="348"/>
      <c r="AM54" s="348"/>
      <c r="AN54" s="349">
        <f t="shared" ref="AN54:AN60" si="0">SUM(AG54,AT54)</f>
        <v>0</v>
      </c>
      <c r="AO54" s="349"/>
      <c r="AP54" s="349"/>
      <c r="AQ54" s="76" t="s">
        <v>19</v>
      </c>
      <c r="AR54" s="77"/>
      <c r="AS54" s="78">
        <f>ROUND(SUM(AS55:AS60),2)</f>
        <v>0</v>
      </c>
      <c r="AT54" s="79">
        <f t="shared" ref="AT54:AT60" si="1">ROUND(SUM(AV54:AW54),2)</f>
        <v>0</v>
      </c>
      <c r="AU54" s="80">
        <f>ROUND(SUM(AU55:AU60),5)</f>
        <v>0</v>
      </c>
      <c r="AV54" s="79">
        <f>ROUND(AZ54*L29,2)</f>
        <v>0</v>
      </c>
      <c r="AW54" s="79">
        <f>ROUND(BA54*L30,2)</f>
        <v>0</v>
      </c>
      <c r="AX54" s="79">
        <f>ROUND(BB54*L29,2)</f>
        <v>0</v>
      </c>
      <c r="AY54" s="79">
        <f>ROUND(BC54*L30,2)</f>
        <v>0</v>
      </c>
      <c r="AZ54" s="79">
        <f>ROUND(SUM(AZ55:AZ60),2)</f>
        <v>0</v>
      </c>
      <c r="BA54" s="79">
        <f>ROUND(SUM(BA55:BA60),2)</f>
        <v>0</v>
      </c>
      <c r="BB54" s="79">
        <f>ROUND(SUM(BB55:BB60),2)</f>
        <v>0</v>
      </c>
      <c r="BC54" s="79">
        <f>ROUND(SUM(BC55:BC60),2)</f>
        <v>0</v>
      </c>
      <c r="BD54" s="81">
        <f>ROUND(SUM(BD55:BD60),2)</f>
        <v>0</v>
      </c>
      <c r="BS54" s="82" t="s">
        <v>68</v>
      </c>
      <c r="BT54" s="82" t="s">
        <v>69</v>
      </c>
      <c r="BU54" s="83" t="s">
        <v>70</v>
      </c>
      <c r="BV54" s="82" t="s">
        <v>71</v>
      </c>
      <c r="BW54" s="82" t="s">
        <v>5</v>
      </c>
      <c r="BX54" s="82" t="s">
        <v>72</v>
      </c>
      <c r="CL54" s="82" t="s">
        <v>19</v>
      </c>
    </row>
    <row r="55" spans="1:91" s="6" customFormat="1" ht="26.4" customHeight="1">
      <c r="A55" s="84" t="s">
        <v>73</v>
      </c>
      <c r="B55" s="85"/>
      <c r="C55" s="86"/>
      <c r="D55" s="351" t="s">
        <v>74</v>
      </c>
      <c r="E55" s="351"/>
      <c r="F55" s="351"/>
      <c r="G55" s="351"/>
      <c r="H55" s="351"/>
      <c r="I55" s="87"/>
      <c r="J55" s="351" t="s">
        <v>75</v>
      </c>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46">
        <f>'SO 01 - Železniční svršek...'!J30</f>
        <v>0</v>
      </c>
      <c r="AH55" s="347"/>
      <c r="AI55" s="347"/>
      <c r="AJ55" s="347"/>
      <c r="AK55" s="347"/>
      <c r="AL55" s="347"/>
      <c r="AM55" s="347"/>
      <c r="AN55" s="346">
        <f t="shared" si="0"/>
        <v>0</v>
      </c>
      <c r="AO55" s="347"/>
      <c r="AP55" s="347"/>
      <c r="AQ55" s="88" t="s">
        <v>76</v>
      </c>
      <c r="AR55" s="89"/>
      <c r="AS55" s="90">
        <v>0</v>
      </c>
      <c r="AT55" s="91">
        <f t="shared" si="1"/>
        <v>0</v>
      </c>
      <c r="AU55" s="92">
        <f>'SO 01 - Železniční svršek...'!P83</f>
        <v>0</v>
      </c>
      <c r="AV55" s="91">
        <f>'SO 01 - Železniční svršek...'!J33</f>
        <v>0</v>
      </c>
      <c r="AW55" s="91">
        <f>'SO 01 - Železniční svršek...'!J34</f>
        <v>0</v>
      </c>
      <c r="AX55" s="91">
        <f>'SO 01 - Železniční svršek...'!J35</f>
        <v>0</v>
      </c>
      <c r="AY55" s="91">
        <f>'SO 01 - Železniční svršek...'!J36</f>
        <v>0</v>
      </c>
      <c r="AZ55" s="91">
        <f>'SO 01 - Železniční svršek...'!F33</f>
        <v>0</v>
      </c>
      <c r="BA55" s="91">
        <f>'SO 01 - Železniční svršek...'!F34</f>
        <v>0</v>
      </c>
      <c r="BB55" s="91">
        <f>'SO 01 - Železniční svršek...'!F35</f>
        <v>0</v>
      </c>
      <c r="BC55" s="91">
        <f>'SO 01 - Železniční svršek...'!F36</f>
        <v>0</v>
      </c>
      <c r="BD55" s="93">
        <f>'SO 01 - Železniční svršek...'!F37</f>
        <v>0</v>
      </c>
      <c r="BT55" s="94" t="s">
        <v>77</v>
      </c>
      <c r="BV55" s="94" t="s">
        <v>71</v>
      </c>
      <c r="BW55" s="94" t="s">
        <v>78</v>
      </c>
      <c r="BX55" s="94" t="s">
        <v>5</v>
      </c>
      <c r="CL55" s="94" t="s">
        <v>19</v>
      </c>
      <c r="CM55" s="94" t="s">
        <v>79</v>
      </c>
    </row>
    <row r="56" spans="1:91" s="6" customFormat="1" ht="26.4" customHeight="1">
      <c r="A56" s="84" t="s">
        <v>73</v>
      </c>
      <c r="B56" s="85"/>
      <c r="C56" s="86"/>
      <c r="D56" s="351" t="s">
        <v>80</v>
      </c>
      <c r="E56" s="351"/>
      <c r="F56" s="351"/>
      <c r="G56" s="351"/>
      <c r="H56" s="351"/>
      <c r="I56" s="87"/>
      <c r="J56" s="351" t="s">
        <v>81</v>
      </c>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46">
        <f>'SO 01.1 - Následná úprava...'!J30</f>
        <v>0</v>
      </c>
      <c r="AH56" s="347"/>
      <c r="AI56" s="347"/>
      <c r="AJ56" s="347"/>
      <c r="AK56" s="347"/>
      <c r="AL56" s="347"/>
      <c r="AM56" s="347"/>
      <c r="AN56" s="346">
        <f t="shared" si="0"/>
        <v>0</v>
      </c>
      <c r="AO56" s="347"/>
      <c r="AP56" s="347"/>
      <c r="AQ56" s="88" t="s">
        <v>76</v>
      </c>
      <c r="AR56" s="89"/>
      <c r="AS56" s="90">
        <v>0</v>
      </c>
      <c r="AT56" s="91">
        <f t="shared" si="1"/>
        <v>0</v>
      </c>
      <c r="AU56" s="92">
        <f>'SO 01.1 - Následná úprava...'!P82</f>
        <v>0</v>
      </c>
      <c r="AV56" s="91">
        <f>'SO 01.1 - Následná úprava...'!J33</f>
        <v>0</v>
      </c>
      <c r="AW56" s="91">
        <f>'SO 01.1 - Následná úprava...'!J34</f>
        <v>0</v>
      </c>
      <c r="AX56" s="91">
        <f>'SO 01.1 - Následná úprava...'!J35</f>
        <v>0</v>
      </c>
      <c r="AY56" s="91">
        <f>'SO 01.1 - Následná úprava...'!J36</f>
        <v>0</v>
      </c>
      <c r="AZ56" s="91">
        <f>'SO 01.1 - Následná úprava...'!F33</f>
        <v>0</v>
      </c>
      <c r="BA56" s="91">
        <f>'SO 01.1 - Následná úprava...'!F34</f>
        <v>0</v>
      </c>
      <c r="BB56" s="91">
        <f>'SO 01.1 - Následná úprava...'!F35</f>
        <v>0</v>
      </c>
      <c r="BC56" s="91">
        <f>'SO 01.1 - Následná úprava...'!F36</f>
        <v>0</v>
      </c>
      <c r="BD56" s="93">
        <f>'SO 01.1 - Následná úprava...'!F37</f>
        <v>0</v>
      </c>
      <c r="BT56" s="94" t="s">
        <v>77</v>
      </c>
      <c r="BV56" s="94" t="s">
        <v>71</v>
      </c>
      <c r="BW56" s="94" t="s">
        <v>82</v>
      </c>
      <c r="BX56" s="94" t="s">
        <v>5</v>
      </c>
      <c r="CL56" s="94" t="s">
        <v>19</v>
      </c>
      <c r="CM56" s="94" t="s">
        <v>79</v>
      </c>
    </row>
    <row r="57" spans="1:91" s="6" customFormat="1" ht="26.4" customHeight="1">
      <c r="A57" s="84" t="s">
        <v>73</v>
      </c>
      <c r="B57" s="85"/>
      <c r="C57" s="86"/>
      <c r="D57" s="351" t="s">
        <v>83</v>
      </c>
      <c r="E57" s="351"/>
      <c r="F57" s="351"/>
      <c r="G57" s="351"/>
      <c r="H57" s="351"/>
      <c r="I57" s="87"/>
      <c r="J57" s="351" t="s">
        <v>84</v>
      </c>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46">
        <f>'SO 02 - Železniční přejez...'!J30</f>
        <v>0</v>
      </c>
      <c r="AH57" s="347"/>
      <c r="AI57" s="347"/>
      <c r="AJ57" s="347"/>
      <c r="AK57" s="347"/>
      <c r="AL57" s="347"/>
      <c r="AM57" s="347"/>
      <c r="AN57" s="346">
        <f t="shared" si="0"/>
        <v>0</v>
      </c>
      <c r="AO57" s="347"/>
      <c r="AP57" s="347"/>
      <c r="AQ57" s="88" t="s">
        <v>76</v>
      </c>
      <c r="AR57" s="89"/>
      <c r="AS57" s="90">
        <v>0</v>
      </c>
      <c r="AT57" s="91">
        <f t="shared" si="1"/>
        <v>0</v>
      </c>
      <c r="AU57" s="92">
        <f>'SO 02 - Železniční přejez...'!P82</f>
        <v>0</v>
      </c>
      <c r="AV57" s="91">
        <f>'SO 02 - Železniční přejez...'!J33</f>
        <v>0</v>
      </c>
      <c r="AW57" s="91">
        <f>'SO 02 - Železniční přejez...'!J34</f>
        <v>0</v>
      </c>
      <c r="AX57" s="91">
        <f>'SO 02 - Železniční přejez...'!J35</f>
        <v>0</v>
      </c>
      <c r="AY57" s="91">
        <f>'SO 02 - Železniční přejez...'!J36</f>
        <v>0</v>
      </c>
      <c r="AZ57" s="91">
        <f>'SO 02 - Železniční přejez...'!F33</f>
        <v>0</v>
      </c>
      <c r="BA57" s="91">
        <f>'SO 02 - Železniční přejez...'!F34</f>
        <v>0</v>
      </c>
      <c r="BB57" s="91">
        <f>'SO 02 - Železniční přejez...'!F35</f>
        <v>0</v>
      </c>
      <c r="BC57" s="91">
        <f>'SO 02 - Železniční přejez...'!F36</f>
        <v>0</v>
      </c>
      <c r="BD57" s="93">
        <f>'SO 02 - Železniční přejez...'!F37</f>
        <v>0</v>
      </c>
      <c r="BT57" s="94" t="s">
        <v>77</v>
      </c>
      <c r="BV57" s="94" t="s">
        <v>71</v>
      </c>
      <c r="BW57" s="94" t="s">
        <v>85</v>
      </c>
      <c r="BX57" s="94" t="s">
        <v>5</v>
      </c>
      <c r="CL57" s="94" t="s">
        <v>19</v>
      </c>
      <c r="CM57" s="94" t="s">
        <v>79</v>
      </c>
    </row>
    <row r="58" spans="1:91" s="6" customFormat="1" ht="26.4" customHeight="1">
      <c r="A58" s="84" t="s">
        <v>73</v>
      </c>
      <c r="B58" s="85"/>
      <c r="C58" s="86"/>
      <c r="D58" s="351" t="s">
        <v>86</v>
      </c>
      <c r="E58" s="351"/>
      <c r="F58" s="351"/>
      <c r="G58" s="351"/>
      <c r="H58" s="351"/>
      <c r="I58" s="87"/>
      <c r="J58" s="351" t="s">
        <v>87</v>
      </c>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46">
        <f>'SO 03 - Železniční přejez...'!J30</f>
        <v>0</v>
      </c>
      <c r="AH58" s="347"/>
      <c r="AI58" s="347"/>
      <c r="AJ58" s="347"/>
      <c r="AK58" s="347"/>
      <c r="AL58" s="347"/>
      <c r="AM58" s="347"/>
      <c r="AN58" s="346">
        <f t="shared" si="0"/>
        <v>0</v>
      </c>
      <c r="AO58" s="347"/>
      <c r="AP58" s="347"/>
      <c r="AQ58" s="88" t="s">
        <v>76</v>
      </c>
      <c r="AR58" s="89"/>
      <c r="AS58" s="90">
        <v>0</v>
      </c>
      <c r="AT58" s="91">
        <f t="shared" si="1"/>
        <v>0</v>
      </c>
      <c r="AU58" s="92">
        <f>'SO 03 - Železniční přejez...'!P82</f>
        <v>0</v>
      </c>
      <c r="AV58" s="91">
        <f>'SO 03 - Železniční přejez...'!J33</f>
        <v>0</v>
      </c>
      <c r="AW58" s="91">
        <f>'SO 03 - Železniční přejez...'!J34</f>
        <v>0</v>
      </c>
      <c r="AX58" s="91">
        <f>'SO 03 - Železniční přejez...'!J35</f>
        <v>0</v>
      </c>
      <c r="AY58" s="91">
        <f>'SO 03 - Železniční přejez...'!J36</f>
        <v>0</v>
      </c>
      <c r="AZ58" s="91">
        <f>'SO 03 - Železniční přejez...'!F33</f>
        <v>0</v>
      </c>
      <c r="BA58" s="91">
        <f>'SO 03 - Železniční přejez...'!F34</f>
        <v>0</v>
      </c>
      <c r="BB58" s="91">
        <f>'SO 03 - Železniční přejez...'!F35</f>
        <v>0</v>
      </c>
      <c r="BC58" s="91">
        <f>'SO 03 - Železniční přejez...'!F36</f>
        <v>0</v>
      </c>
      <c r="BD58" s="93">
        <f>'SO 03 - Železniční přejez...'!F37</f>
        <v>0</v>
      </c>
      <c r="BT58" s="94" t="s">
        <v>77</v>
      </c>
      <c r="BV58" s="94" t="s">
        <v>71</v>
      </c>
      <c r="BW58" s="94" t="s">
        <v>88</v>
      </c>
      <c r="BX58" s="94" t="s">
        <v>5</v>
      </c>
      <c r="CL58" s="94" t="s">
        <v>19</v>
      </c>
      <c r="CM58" s="94" t="s">
        <v>79</v>
      </c>
    </row>
    <row r="59" spans="1:91" s="6" customFormat="1" ht="26.4" customHeight="1">
      <c r="A59" s="84" t="s">
        <v>73</v>
      </c>
      <c r="B59" s="85"/>
      <c r="C59" s="86"/>
      <c r="D59" s="351" t="s">
        <v>89</v>
      </c>
      <c r="E59" s="351"/>
      <c r="F59" s="351"/>
      <c r="G59" s="351"/>
      <c r="H59" s="351"/>
      <c r="I59" s="87"/>
      <c r="J59" s="351" t="s">
        <v>90</v>
      </c>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46">
        <f>'SO 04 - Propustek km 78,070'!J30</f>
        <v>0</v>
      </c>
      <c r="AH59" s="347"/>
      <c r="AI59" s="347"/>
      <c r="AJ59" s="347"/>
      <c r="AK59" s="347"/>
      <c r="AL59" s="347"/>
      <c r="AM59" s="347"/>
      <c r="AN59" s="346">
        <f t="shared" si="0"/>
        <v>0</v>
      </c>
      <c r="AO59" s="347"/>
      <c r="AP59" s="347"/>
      <c r="AQ59" s="88" t="s">
        <v>76</v>
      </c>
      <c r="AR59" s="89"/>
      <c r="AS59" s="90">
        <v>0</v>
      </c>
      <c r="AT59" s="91">
        <f t="shared" si="1"/>
        <v>0</v>
      </c>
      <c r="AU59" s="92">
        <f>'SO 04 - Propustek km 78,070'!P81</f>
        <v>0</v>
      </c>
      <c r="AV59" s="91">
        <f>'SO 04 - Propustek km 78,070'!J33</f>
        <v>0</v>
      </c>
      <c r="AW59" s="91">
        <f>'SO 04 - Propustek km 78,070'!J34</f>
        <v>0</v>
      </c>
      <c r="AX59" s="91">
        <f>'SO 04 - Propustek km 78,070'!J35</f>
        <v>0</v>
      </c>
      <c r="AY59" s="91">
        <f>'SO 04 - Propustek km 78,070'!J36</f>
        <v>0</v>
      </c>
      <c r="AZ59" s="91">
        <f>'SO 04 - Propustek km 78,070'!F33</f>
        <v>0</v>
      </c>
      <c r="BA59" s="91">
        <f>'SO 04 - Propustek km 78,070'!F34</f>
        <v>0</v>
      </c>
      <c r="BB59" s="91">
        <f>'SO 04 - Propustek km 78,070'!F35</f>
        <v>0</v>
      </c>
      <c r="BC59" s="91">
        <f>'SO 04 - Propustek km 78,070'!F36</f>
        <v>0</v>
      </c>
      <c r="BD59" s="93">
        <f>'SO 04 - Propustek km 78,070'!F37</f>
        <v>0</v>
      </c>
      <c r="BT59" s="94" t="s">
        <v>77</v>
      </c>
      <c r="BV59" s="94" t="s">
        <v>71</v>
      </c>
      <c r="BW59" s="94" t="s">
        <v>91</v>
      </c>
      <c r="BX59" s="94" t="s">
        <v>5</v>
      </c>
      <c r="CL59" s="94" t="s">
        <v>19</v>
      </c>
      <c r="CM59" s="94" t="s">
        <v>79</v>
      </c>
    </row>
    <row r="60" spans="1:91" s="6" customFormat="1" ht="14.4" customHeight="1">
      <c r="A60" s="84" t="s">
        <v>73</v>
      </c>
      <c r="B60" s="85"/>
      <c r="C60" s="86"/>
      <c r="D60" s="351" t="s">
        <v>92</v>
      </c>
      <c r="E60" s="351"/>
      <c r="F60" s="351"/>
      <c r="G60" s="351"/>
      <c r="H60" s="351"/>
      <c r="I60" s="87"/>
      <c r="J60" s="351" t="s">
        <v>93</v>
      </c>
      <c r="K60" s="351"/>
      <c r="L60" s="351"/>
      <c r="M60" s="351"/>
      <c r="N60" s="351"/>
      <c r="O60" s="351"/>
      <c r="P60" s="351"/>
      <c r="Q60" s="351"/>
      <c r="R60" s="351"/>
      <c r="S60" s="351"/>
      <c r="T60" s="351"/>
      <c r="U60" s="351"/>
      <c r="V60" s="351"/>
      <c r="W60" s="351"/>
      <c r="X60" s="351"/>
      <c r="Y60" s="351"/>
      <c r="Z60" s="351"/>
      <c r="AA60" s="351"/>
      <c r="AB60" s="351"/>
      <c r="AC60" s="351"/>
      <c r="AD60" s="351"/>
      <c r="AE60" s="351"/>
      <c r="AF60" s="351"/>
      <c r="AG60" s="346">
        <f>'VON - Vedlejší a ostatní ...'!J30</f>
        <v>0</v>
      </c>
      <c r="AH60" s="347"/>
      <c r="AI60" s="347"/>
      <c r="AJ60" s="347"/>
      <c r="AK60" s="347"/>
      <c r="AL60" s="347"/>
      <c r="AM60" s="347"/>
      <c r="AN60" s="346">
        <f t="shared" si="0"/>
        <v>0</v>
      </c>
      <c r="AO60" s="347"/>
      <c r="AP60" s="347"/>
      <c r="AQ60" s="88" t="s">
        <v>76</v>
      </c>
      <c r="AR60" s="89"/>
      <c r="AS60" s="95">
        <v>0</v>
      </c>
      <c r="AT60" s="96">
        <f t="shared" si="1"/>
        <v>0</v>
      </c>
      <c r="AU60" s="97">
        <f>'VON - Vedlejší a ostatní ...'!P80</f>
        <v>0</v>
      </c>
      <c r="AV60" s="96">
        <f>'VON - Vedlejší a ostatní ...'!J33</f>
        <v>0</v>
      </c>
      <c r="AW60" s="96">
        <f>'VON - Vedlejší a ostatní ...'!J34</f>
        <v>0</v>
      </c>
      <c r="AX60" s="96">
        <f>'VON - Vedlejší a ostatní ...'!J35</f>
        <v>0</v>
      </c>
      <c r="AY60" s="96">
        <f>'VON - Vedlejší a ostatní ...'!J36</f>
        <v>0</v>
      </c>
      <c r="AZ60" s="96">
        <f>'VON - Vedlejší a ostatní ...'!F33</f>
        <v>0</v>
      </c>
      <c r="BA60" s="96">
        <f>'VON - Vedlejší a ostatní ...'!F34</f>
        <v>0</v>
      </c>
      <c r="BB60" s="96">
        <f>'VON - Vedlejší a ostatní ...'!F35</f>
        <v>0</v>
      </c>
      <c r="BC60" s="96">
        <f>'VON - Vedlejší a ostatní ...'!F36</f>
        <v>0</v>
      </c>
      <c r="BD60" s="98">
        <f>'VON - Vedlejší a ostatní ...'!F37</f>
        <v>0</v>
      </c>
      <c r="BT60" s="94" t="s">
        <v>77</v>
      </c>
      <c r="BV60" s="94" t="s">
        <v>71</v>
      </c>
      <c r="BW60" s="94" t="s">
        <v>94</v>
      </c>
      <c r="BX60" s="94" t="s">
        <v>5</v>
      </c>
      <c r="CL60" s="94" t="s">
        <v>19</v>
      </c>
      <c r="CM60" s="94" t="s">
        <v>79</v>
      </c>
    </row>
    <row r="61" spans="1:91" s="1" customFormat="1" ht="30" customHeight="1">
      <c r="B61" s="33"/>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7"/>
    </row>
    <row r="62" spans="1:91" s="1" customFormat="1" ht="6.9" customHeight="1">
      <c r="B62" s="45"/>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37"/>
    </row>
  </sheetData>
  <sheetProtection algorithmName="SHA-512" hashValue="OE3aR5wz0gLIp4kWKR3q/F2Pb7NemUgL3NUEg9n9IFYHzbq3zTaf6uPXJZLSAk2l9wJAFj7unYIe2OI6s5YZFg==" saltValue="Rpy7xOR9x12VYaXigfgYVWdnHC+a8DWlhISCNpCRqDXA01lqSr/lbV0tJ/+B1xNSsq+loN+jUBGVLXJp6hsJZQ==" spinCount="100000" sheet="1" objects="1" scenarios="1" formatColumns="0" formatRows="0"/>
  <mergeCells count="62">
    <mergeCell ref="D60:H60"/>
    <mergeCell ref="J60:AF60"/>
    <mergeCell ref="D57:H57"/>
    <mergeCell ref="J57:AF57"/>
    <mergeCell ref="D58:H58"/>
    <mergeCell ref="J58:AF58"/>
    <mergeCell ref="D59:H59"/>
    <mergeCell ref="J59:AF59"/>
    <mergeCell ref="C52:G52"/>
    <mergeCell ref="I52:AF52"/>
    <mergeCell ref="D55:H55"/>
    <mergeCell ref="J55:AF55"/>
    <mergeCell ref="D56:H56"/>
    <mergeCell ref="J56:AF56"/>
    <mergeCell ref="AN59:AP59"/>
    <mergeCell ref="AG59:AM59"/>
    <mergeCell ref="AN60:AP60"/>
    <mergeCell ref="AG60:AM60"/>
    <mergeCell ref="AG54:AM54"/>
    <mergeCell ref="AN54:AP54"/>
    <mergeCell ref="AN56:AP56"/>
    <mergeCell ref="AG56:AM56"/>
    <mergeCell ref="AN57:AP57"/>
    <mergeCell ref="AG57:AM57"/>
    <mergeCell ref="AN58:AP58"/>
    <mergeCell ref="AG58:AM58"/>
    <mergeCell ref="L33:P33"/>
    <mergeCell ref="AN52:AP52"/>
    <mergeCell ref="AG52:AM52"/>
    <mergeCell ref="AN55:AP55"/>
    <mergeCell ref="AG55:AM55"/>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SO 01 - Železniční svršek...'!C2" display="/"/>
    <hyperlink ref="A56" location="'SO 01.1 - Následná úprava...'!C2" display="/"/>
    <hyperlink ref="A57" location="'SO 02 - Železniční přejez...'!C2" display="/"/>
    <hyperlink ref="A58" location="'SO 03 - Železniční přejez...'!C2" display="/"/>
    <hyperlink ref="A59" location="'SO 04 - Propustek km 78,070'!C2" display="/"/>
    <hyperlink ref="A60"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472"/>
  <sheetViews>
    <sheetView showGridLines="0" topLeftCell="A112" workbookViewId="0">
      <selection activeCell="H112" sqref="H1:K1048576"/>
    </sheetView>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6" customWidth="1"/>
    <col min="8" max="8" width="14.5703125" bestFit="1" customWidth="1"/>
    <col min="9" max="9" width="18.5703125" style="99" bestFit="1" customWidth="1"/>
    <col min="10" max="10" width="19.42578125" bestFit="1" customWidth="1"/>
    <col min="11" max="11" width="22.85546875" bestFit="1"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323"/>
      <c r="M2" s="323"/>
      <c r="N2" s="323"/>
      <c r="O2" s="323"/>
      <c r="P2" s="323"/>
      <c r="Q2" s="323"/>
      <c r="R2" s="323"/>
      <c r="S2" s="323"/>
      <c r="T2" s="323"/>
      <c r="U2" s="323"/>
      <c r="V2" s="323"/>
      <c r="AT2" s="16" t="s">
        <v>78</v>
      </c>
    </row>
    <row r="3" spans="2:46" ht="6.9" customHeight="1">
      <c r="B3" s="100"/>
      <c r="C3" s="101"/>
      <c r="D3" s="101"/>
      <c r="E3" s="101"/>
      <c r="F3" s="101"/>
      <c r="G3" s="101"/>
      <c r="H3" s="101"/>
      <c r="I3" s="102"/>
      <c r="J3" s="101"/>
      <c r="K3" s="101"/>
      <c r="L3" s="19"/>
      <c r="AT3" s="16" t="s">
        <v>79</v>
      </c>
    </row>
    <row r="4" spans="2:46" ht="24.9" customHeight="1">
      <c r="B4" s="19"/>
      <c r="D4" s="103" t="s">
        <v>95</v>
      </c>
      <c r="L4" s="19"/>
      <c r="M4" s="104" t="s">
        <v>10</v>
      </c>
      <c r="AT4" s="16" t="s">
        <v>4</v>
      </c>
    </row>
    <row r="5" spans="2:46" ht="6.9" customHeight="1">
      <c r="B5" s="19"/>
      <c r="L5" s="19"/>
    </row>
    <row r="6" spans="2:46" ht="12" customHeight="1">
      <c r="B6" s="19"/>
      <c r="D6" s="105" t="s">
        <v>16</v>
      </c>
      <c r="L6" s="19"/>
    </row>
    <row r="7" spans="2:46" ht="14.4" customHeight="1">
      <c r="B7" s="19"/>
      <c r="E7" s="352" t="str">
        <f>'Rekapitulace zakázky'!K6</f>
        <v>OPRAVA TRAŤOVÉHO ÚSEKU JAROMĚŘ - STARÁ PAKA</v>
      </c>
      <c r="F7" s="353"/>
      <c r="G7" s="353"/>
      <c r="H7" s="353"/>
      <c r="L7" s="19"/>
    </row>
    <row r="8" spans="2:46" s="1" customFormat="1" ht="12" customHeight="1">
      <c r="B8" s="37"/>
      <c r="D8" s="105" t="s">
        <v>96</v>
      </c>
      <c r="I8" s="106"/>
      <c r="L8" s="37"/>
    </row>
    <row r="9" spans="2:46" s="1" customFormat="1" ht="36.9" customHeight="1">
      <c r="B9" s="37"/>
      <c r="E9" s="354" t="s">
        <v>97</v>
      </c>
      <c r="F9" s="355"/>
      <c r="G9" s="355"/>
      <c r="H9" s="355"/>
      <c r="I9" s="106"/>
      <c r="L9" s="37"/>
    </row>
    <row r="10" spans="2:46" s="1" customFormat="1" ht="10.199999999999999">
      <c r="B10" s="37"/>
      <c r="I10" s="106"/>
      <c r="L10" s="37"/>
    </row>
    <row r="11" spans="2:46" s="1" customFormat="1" ht="12" customHeight="1">
      <c r="B11" s="37"/>
      <c r="D11" s="105" t="s">
        <v>18</v>
      </c>
      <c r="F11" s="107" t="s">
        <v>19</v>
      </c>
      <c r="I11" s="108" t="s">
        <v>20</v>
      </c>
      <c r="J11" s="107" t="s">
        <v>19</v>
      </c>
      <c r="L11" s="37"/>
    </row>
    <row r="12" spans="2:46" s="1" customFormat="1" ht="12" customHeight="1">
      <c r="B12" s="37"/>
      <c r="D12" s="105" t="s">
        <v>21</v>
      </c>
      <c r="F12" s="107" t="s">
        <v>22</v>
      </c>
      <c r="I12" s="108" t="s">
        <v>23</v>
      </c>
      <c r="J12" s="109" t="str">
        <f>'Rekapitulace zakázky'!AN8</f>
        <v>23. 5. 2019</v>
      </c>
      <c r="L12" s="37"/>
    </row>
    <row r="13" spans="2:46" s="1" customFormat="1" ht="10.8" customHeight="1">
      <c r="B13" s="37"/>
      <c r="I13" s="106"/>
      <c r="L13" s="37"/>
    </row>
    <row r="14" spans="2:46" s="1" customFormat="1" ht="12" customHeight="1">
      <c r="B14" s="37"/>
      <c r="D14" s="105" t="s">
        <v>25</v>
      </c>
      <c r="I14" s="108" t="s">
        <v>26</v>
      </c>
      <c r="J14" s="107" t="str">
        <f>IF('Rekapitulace zakázky'!AN10="","",'Rekapitulace zakázky'!AN10)</f>
        <v/>
      </c>
      <c r="L14" s="37"/>
    </row>
    <row r="15" spans="2:46" s="1" customFormat="1" ht="18" customHeight="1">
      <c r="B15" s="37"/>
      <c r="E15" s="107" t="str">
        <f>IF('Rekapitulace zakázky'!E11="","",'Rekapitulace zakázky'!E11)</f>
        <v xml:space="preserve"> </v>
      </c>
      <c r="I15" s="108" t="s">
        <v>27</v>
      </c>
      <c r="J15" s="107" t="str">
        <f>IF('Rekapitulace zakázky'!AN11="","",'Rekapitulace zakázky'!AN11)</f>
        <v/>
      </c>
      <c r="L15" s="37"/>
    </row>
    <row r="16" spans="2:46" s="1" customFormat="1" ht="6.9" customHeight="1">
      <c r="B16" s="37"/>
      <c r="I16" s="106"/>
      <c r="L16" s="37"/>
    </row>
    <row r="17" spans="2:12" s="1" customFormat="1" ht="12" customHeight="1">
      <c r="B17" s="37"/>
      <c r="D17" s="105" t="s">
        <v>28</v>
      </c>
      <c r="I17" s="108" t="s">
        <v>26</v>
      </c>
      <c r="J17" s="29" t="str">
        <f>'Rekapitulace zakázky'!AN13</f>
        <v>Vyplň údaj</v>
      </c>
      <c r="L17" s="37"/>
    </row>
    <row r="18" spans="2:12" s="1" customFormat="1" ht="18" customHeight="1">
      <c r="B18" s="37"/>
      <c r="E18" s="356" t="str">
        <f>'Rekapitulace zakázky'!E14</f>
        <v>Vyplň údaj</v>
      </c>
      <c r="F18" s="357"/>
      <c r="G18" s="357"/>
      <c r="H18" s="357"/>
      <c r="I18" s="108" t="s">
        <v>27</v>
      </c>
      <c r="J18" s="29" t="str">
        <f>'Rekapitulace zakázky'!AN14</f>
        <v>Vyplň údaj</v>
      </c>
      <c r="L18" s="37"/>
    </row>
    <row r="19" spans="2:12" s="1" customFormat="1" ht="6.9" customHeight="1">
      <c r="B19" s="37"/>
      <c r="I19" s="106"/>
      <c r="L19" s="37"/>
    </row>
    <row r="20" spans="2:12" s="1" customFormat="1" ht="12" customHeight="1">
      <c r="B20" s="37"/>
      <c r="D20" s="105" t="s">
        <v>30</v>
      </c>
      <c r="I20" s="108" t="s">
        <v>26</v>
      </c>
      <c r="J20" s="107" t="str">
        <f>IF('Rekapitulace zakázky'!AN16="","",'Rekapitulace zakázky'!AN16)</f>
        <v/>
      </c>
      <c r="L20" s="37"/>
    </row>
    <row r="21" spans="2:12" s="1" customFormat="1" ht="18" customHeight="1">
      <c r="B21" s="37"/>
      <c r="E21" s="107" t="str">
        <f>IF('Rekapitulace zakázky'!E17="","",'Rekapitulace zakázky'!E17)</f>
        <v xml:space="preserve"> </v>
      </c>
      <c r="I21" s="108" t="s">
        <v>27</v>
      </c>
      <c r="J21" s="107" t="str">
        <f>IF('Rekapitulace zakázky'!AN17="","",'Rekapitulace zakázky'!AN17)</f>
        <v/>
      </c>
      <c r="L21" s="37"/>
    </row>
    <row r="22" spans="2:12" s="1" customFormat="1" ht="6.9" customHeight="1">
      <c r="B22" s="37"/>
      <c r="I22" s="106"/>
      <c r="L22" s="37"/>
    </row>
    <row r="23" spans="2:12" s="1" customFormat="1" ht="12" customHeight="1">
      <c r="B23" s="37"/>
      <c r="D23" s="105" t="s">
        <v>32</v>
      </c>
      <c r="I23" s="108" t="s">
        <v>26</v>
      </c>
      <c r="J23" s="107" t="str">
        <f>IF('Rekapitulace zakázky'!AN19="","",'Rekapitulace zakázky'!AN19)</f>
        <v/>
      </c>
      <c r="L23" s="37"/>
    </row>
    <row r="24" spans="2:12" s="1" customFormat="1" ht="18" customHeight="1">
      <c r="B24" s="37"/>
      <c r="E24" s="107" t="str">
        <f>IF('Rekapitulace zakázky'!E20="","",'Rekapitulace zakázky'!E20)</f>
        <v xml:space="preserve"> </v>
      </c>
      <c r="I24" s="108" t="s">
        <v>27</v>
      </c>
      <c r="J24" s="107" t="str">
        <f>IF('Rekapitulace zakázky'!AN20="","",'Rekapitulace zakázky'!AN20)</f>
        <v/>
      </c>
      <c r="L24" s="37"/>
    </row>
    <row r="25" spans="2:12" s="1" customFormat="1" ht="6.9" customHeight="1">
      <c r="B25" s="37"/>
      <c r="I25" s="106"/>
      <c r="L25" s="37"/>
    </row>
    <row r="26" spans="2:12" s="1" customFormat="1" ht="12" customHeight="1">
      <c r="B26" s="37"/>
      <c r="D26" s="105" t="s">
        <v>33</v>
      </c>
      <c r="I26" s="106"/>
      <c r="L26" s="37"/>
    </row>
    <row r="27" spans="2:12" s="7" customFormat="1" ht="14.4" customHeight="1">
      <c r="B27" s="110"/>
      <c r="E27" s="358" t="s">
        <v>19</v>
      </c>
      <c r="F27" s="358"/>
      <c r="G27" s="358"/>
      <c r="H27" s="358"/>
      <c r="I27" s="111"/>
      <c r="L27" s="110"/>
    </row>
    <row r="28" spans="2:12" s="1" customFormat="1" ht="6.9" customHeight="1">
      <c r="B28" s="37"/>
      <c r="I28" s="106"/>
      <c r="L28" s="37"/>
    </row>
    <row r="29" spans="2:12" s="1" customFormat="1" ht="6.9" customHeight="1">
      <c r="B29" s="37"/>
      <c r="D29" s="58"/>
      <c r="E29" s="58"/>
      <c r="F29" s="58"/>
      <c r="G29" s="58"/>
      <c r="H29" s="58"/>
      <c r="I29" s="112"/>
      <c r="J29" s="58"/>
      <c r="K29" s="58"/>
      <c r="L29" s="37"/>
    </row>
    <row r="30" spans="2:12" s="1" customFormat="1" ht="25.35" customHeight="1">
      <c r="B30" s="37"/>
      <c r="D30" s="113" t="s">
        <v>35</v>
      </c>
      <c r="I30" s="106"/>
      <c r="J30" s="114">
        <f>ROUND(J83, 2)</f>
        <v>0</v>
      </c>
      <c r="L30" s="37"/>
    </row>
    <row r="31" spans="2:12" s="1" customFormat="1" ht="6.9" customHeight="1">
      <c r="B31" s="37"/>
      <c r="D31" s="58"/>
      <c r="E31" s="58"/>
      <c r="F31" s="58"/>
      <c r="G31" s="58"/>
      <c r="H31" s="58"/>
      <c r="I31" s="112"/>
      <c r="J31" s="58"/>
      <c r="K31" s="58"/>
      <c r="L31" s="37"/>
    </row>
    <row r="32" spans="2:12" s="1" customFormat="1" ht="14.4" customHeight="1">
      <c r="B32" s="37"/>
      <c r="F32" s="115" t="s">
        <v>37</v>
      </c>
      <c r="I32" s="116" t="s">
        <v>36</v>
      </c>
      <c r="J32" s="115" t="s">
        <v>38</v>
      </c>
      <c r="L32" s="37"/>
    </row>
    <row r="33" spans="2:12" s="1" customFormat="1" ht="14.4" customHeight="1">
      <c r="B33" s="37"/>
      <c r="D33" s="117" t="s">
        <v>39</v>
      </c>
      <c r="E33" s="105" t="s">
        <v>40</v>
      </c>
      <c r="F33" s="118">
        <f>ROUND((SUM(BE83:BE471)),  2)</f>
        <v>0</v>
      </c>
      <c r="I33" s="119">
        <v>0.21</v>
      </c>
      <c r="J33" s="118">
        <f>ROUND(((SUM(BE83:BE471))*I33),  2)</f>
        <v>0</v>
      </c>
      <c r="L33" s="37"/>
    </row>
    <row r="34" spans="2:12" s="1" customFormat="1" ht="14.4" customHeight="1">
      <c r="B34" s="37"/>
      <c r="E34" s="105" t="s">
        <v>41</v>
      </c>
      <c r="F34" s="118">
        <f>ROUND((SUM(BF83:BF471)),  2)</f>
        <v>0</v>
      </c>
      <c r="I34" s="119">
        <v>0.15</v>
      </c>
      <c r="J34" s="118">
        <f>ROUND(((SUM(BF83:BF471))*I34),  2)</f>
        <v>0</v>
      </c>
      <c r="L34" s="37"/>
    </row>
    <row r="35" spans="2:12" s="1" customFormat="1" ht="14.4" hidden="1" customHeight="1">
      <c r="B35" s="37"/>
      <c r="E35" s="105" t="s">
        <v>42</v>
      </c>
      <c r="F35" s="118">
        <f>ROUND((SUM(BG83:BG471)),  2)</f>
        <v>0</v>
      </c>
      <c r="I35" s="119">
        <v>0.21</v>
      </c>
      <c r="J35" s="118">
        <f>0</f>
        <v>0</v>
      </c>
      <c r="L35" s="37"/>
    </row>
    <row r="36" spans="2:12" s="1" customFormat="1" ht="14.4" hidden="1" customHeight="1">
      <c r="B36" s="37"/>
      <c r="E36" s="105" t="s">
        <v>43</v>
      </c>
      <c r="F36" s="118">
        <f>ROUND((SUM(BH83:BH471)),  2)</f>
        <v>0</v>
      </c>
      <c r="I36" s="119">
        <v>0.15</v>
      </c>
      <c r="J36" s="118">
        <f>0</f>
        <v>0</v>
      </c>
      <c r="L36" s="37"/>
    </row>
    <row r="37" spans="2:12" s="1" customFormat="1" ht="14.4" hidden="1" customHeight="1">
      <c r="B37" s="37"/>
      <c r="E37" s="105" t="s">
        <v>44</v>
      </c>
      <c r="F37" s="118">
        <f>ROUND((SUM(BI83:BI471)),  2)</f>
        <v>0</v>
      </c>
      <c r="I37" s="119">
        <v>0</v>
      </c>
      <c r="J37" s="118">
        <f>0</f>
        <v>0</v>
      </c>
      <c r="L37" s="37"/>
    </row>
    <row r="38" spans="2:12" s="1" customFormat="1" ht="6.9" customHeight="1">
      <c r="B38" s="37"/>
      <c r="I38" s="106"/>
      <c r="L38" s="37"/>
    </row>
    <row r="39" spans="2:12" s="1" customFormat="1" ht="25.35" customHeight="1">
      <c r="B39" s="37"/>
      <c r="C39" s="120"/>
      <c r="D39" s="121" t="s">
        <v>45</v>
      </c>
      <c r="E39" s="122"/>
      <c r="F39" s="122"/>
      <c r="G39" s="123" t="s">
        <v>46</v>
      </c>
      <c r="H39" s="124" t="s">
        <v>47</v>
      </c>
      <c r="I39" s="125"/>
      <c r="J39" s="126">
        <f>SUM(J30:J37)</f>
        <v>0</v>
      </c>
      <c r="K39" s="127"/>
      <c r="L39" s="37"/>
    </row>
    <row r="40" spans="2:12" s="1" customFormat="1" ht="14.4" customHeight="1">
      <c r="B40" s="128"/>
      <c r="C40" s="129"/>
      <c r="D40" s="129"/>
      <c r="E40" s="129"/>
      <c r="F40" s="129"/>
      <c r="G40" s="129"/>
      <c r="H40" s="129"/>
      <c r="I40" s="130"/>
      <c r="J40" s="129"/>
      <c r="K40" s="129"/>
      <c r="L40" s="37"/>
    </row>
    <row r="44" spans="2:12" s="1" customFormat="1" ht="6.9" customHeight="1">
      <c r="B44" s="131"/>
      <c r="C44" s="132"/>
      <c r="D44" s="132"/>
      <c r="E44" s="132"/>
      <c r="F44" s="132"/>
      <c r="G44" s="132"/>
      <c r="H44" s="132"/>
      <c r="I44" s="133"/>
      <c r="J44" s="132"/>
      <c r="K44" s="132"/>
      <c r="L44" s="37"/>
    </row>
    <row r="45" spans="2:12" s="1" customFormat="1" ht="24.9" customHeight="1">
      <c r="B45" s="33"/>
      <c r="C45" s="22" t="s">
        <v>98</v>
      </c>
      <c r="D45" s="34"/>
      <c r="E45" s="34"/>
      <c r="F45" s="34"/>
      <c r="G45" s="34"/>
      <c r="H45" s="34"/>
      <c r="I45" s="106"/>
      <c r="J45" s="34"/>
      <c r="K45" s="34"/>
      <c r="L45" s="37"/>
    </row>
    <row r="46" spans="2:12" s="1" customFormat="1" ht="6.9" customHeight="1">
      <c r="B46" s="33"/>
      <c r="C46" s="34"/>
      <c r="D46" s="34"/>
      <c r="E46" s="34"/>
      <c r="F46" s="34"/>
      <c r="G46" s="34"/>
      <c r="H46" s="34"/>
      <c r="I46" s="106"/>
      <c r="J46" s="34"/>
      <c r="K46" s="34"/>
      <c r="L46" s="37"/>
    </row>
    <row r="47" spans="2:12" s="1" customFormat="1" ht="12" customHeight="1">
      <c r="B47" s="33"/>
      <c r="C47" s="28" t="s">
        <v>16</v>
      </c>
      <c r="D47" s="34"/>
      <c r="E47" s="34"/>
      <c r="F47" s="34"/>
      <c r="G47" s="34"/>
      <c r="H47" s="34"/>
      <c r="I47" s="106"/>
      <c r="J47" s="34"/>
      <c r="K47" s="34"/>
      <c r="L47" s="37"/>
    </row>
    <row r="48" spans="2:12" s="1" customFormat="1" ht="14.4" customHeight="1">
      <c r="B48" s="33"/>
      <c r="C48" s="34"/>
      <c r="D48" s="34"/>
      <c r="E48" s="359" t="str">
        <f>E7</f>
        <v>OPRAVA TRAŤOVÉHO ÚSEKU JAROMĚŘ - STARÁ PAKA</v>
      </c>
      <c r="F48" s="360"/>
      <c r="G48" s="360"/>
      <c r="H48" s="360"/>
      <c r="I48" s="106"/>
      <c r="J48" s="34"/>
      <c r="K48" s="34"/>
      <c r="L48" s="37"/>
    </row>
    <row r="49" spans="2:47" s="1" customFormat="1" ht="12" customHeight="1">
      <c r="B49" s="33"/>
      <c r="C49" s="28" t="s">
        <v>96</v>
      </c>
      <c r="D49" s="34"/>
      <c r="E49" s="34"/>
      <c r="F49" s="34"/>
      <c r="G49" s="34"/>
      <c r="H49" s="34"/>
      <c r="I49" s="106"/>
      <c r="J49" s="34"/>
      <c r="K49" s="34"/>
      <c r="L49" s="37"/>
    </row>
    <row r="50" spans="2:47" s="1" customFormat="1" ht="14.4" customHeight="1">
      <c r="B50" s="33"/>
      <c r="C50" s="34"/>
      <c r="D50" s="34"/>
      <c r="E50" s="332" t="str">
        <f>E9</f>
        <v>SO 01 - Železniční svršek a spodek</v>
      </c>
      <c r="F50" s="361"/>
      <c r="G50" s="361"/>
      <c r="H50" s="361"/>
      <c r="I50" s="106"/>
      <c r="J50" s="34"/>
      <c r="K50" s="34"/>
      <c r="L50" s="37"/>
    </row>
    <row r="51" spans="2:47" s="1" customFormat="1" ht="6.9" customHeight="1">
      <c r="B51" s="33"/>
      <c r="C51" s="34"/>
      <c r="D51" s="34"/>
      <c r="E51" s="34"/>
      <c r="F51" s="34"/>
      <c r="G51" s="34"/>
      <c r="H51" s="34"/>
      <c r="I51" s="106"/>
      <c r="J51" s="34"/>
      <c r="K51" s="34"/>
      <c r="L51" s="37"/>
    </row>
    <row r="52" spans="2:47" s="1" customFormat="1" ht="12" customHeight="1">
      <c r="B52" s="33"/>
      <c r="C52" s="28" t="s">
        <v>21</v>
      </c>
      <c r="D52" s="34"/>
      <c r="E52" s="34"/>
      <c r="F52" s="26" t="str">
        <f>F12</f>
        <v xml:space="preserve"> </v>
      </c>
      <c r="G52" s="34"/>
      <c r="H52" s="34"/>
      <c r="I52" s="108" t="s">
        <v>23</v>
      </c>
      <c r="J52" s="57" t="str">
        <f>IF(J12="","",J12)</f>
        <v>23. 5. 2019</v>
      </c>
      <c r="K52" s="34"/>
      <c r="L52" s="37"/>
    </row>
    <row r="53" spans="2:47" s="1" customFormat="1" ht="6.9" customHeight="1">
      <c r="B53" s="33"/>
      <c r="C53" s="34"/>
      <c r="D53" s="34"/>
      <c r="E53" s="34"/>
      <c r="F53" s="34"/>
      <c r="G53" s="34"/>
      <c r="H53" s="34"/>
      <c r="I53" s="106"/>
      <c r="J53" s="34"/>
      <c r="K53" s="34"/>
      <c r="L53" s="37"/>
    </row>
    <row r="54" spans="2:47" s="1" customFormat="1" ht="15.6" customHeight="1">
      <c r="B54" s="33"/>
      <c r="C54" s="28" t="s">
        <v>25</v>
      </c>
      <c r="D54" s="34"/>
      <c r="E54" s="34"/>
      <c r="F54" s="26" t="str">
        <f>E15</f>
        <v xml:space="preserve"> </v>
      </c>
      <c r="G54" s="34"/>
      <c r="H54" s="34"/>
      <c r="I54" s="108" t="s">
        <v>30</v>
      </c>
      <c r="J54" s="31" t="str">
        <f>E21</f>
        <v xml:space="preserve"> </v>
      </c>
      <c r="K54" s="34"/>
      <c r="L54" s="37"/>
    </row>
    <row r="55" spans="2:47" s="1" customFormat="1" ht="15.6" customHeight="1">
      <c r="B55" s="33"/>
      <c r="C55" s="28" t="s">
        <v>28</v>
      </c>
      <c r="D55" s="34"/>
      <c r="E55" s="34"/>
      <c r="F55" s="26" t="str">
        <f>IF(E18="","",E18)</f>
        <v>Vyplň údaj</v>
      </c>
      <c r="G55" s="34"/>
      <c r="H55" s="34"/>
      <c r="I55" s="108" t="s">
        <v>32</v>
      </c>
      <c r="J55" s="31" t="str">
        <f>E24</f>
        <v xml:space="preserve"> </v>
      </c>
      <c r="K55" s="34"/>
      <c r="L55" s="37"/>
    </row>
    <row r="56" spans="2:47" s="1" customFormat="1" ht="10.35" customHeight="1">
      <c r="B56" s="33"/>
      <c r="C56" s="34"/>
      <c r="D56" s="34"/>
      <c r="E56" s="34"/>
      <c r="F56" s="34"/>
      <c r="G56" s="34"/>
      <c r="H56" s="34"/>
      <c r="I56" s="106"/>
      <c r="J56" s="34"/>
      <c r="K56" s="34"/>
      <c r="L56" s="37"/>
    </row>
    <row r="57" spans="2:47" s="1" customFormat="1" ht="29.25" customHeight="1">
      <c r="B57" s="33"/>
      <c r="C57" s="134" t="s">
        <v>99</v>
      </c>
      <c r="D57" s="135"/>
      <c r="E57" s="135"/>
      <c r="F57" s="135"/>
      <c r="G57" s="135"/>
      <c r="H57" s="135"/>
      <c r="I57" s="136"/>
      <c r="J57" s="137" t="s">
        <v>100</v>
      </c>
      <c r="K57" s="135"/>
      <c r="L57" s="37"/>
    </row>
    <row r="58" spans="2:47" s="1" customFormat="1" ht="10.35" customHeight="1">
      <c r="B58" s="33"/>
      <c r="C58" s="34"/>
      <c r="D58" s="34"/>
      <c r="E58" s="34"/>
      <c r="F58" s="34"/>
      <c r="G58" s="34"/>
      <c r="H58" s="34"/>
      <c r="I58" s="106"/>
      <c r="J58" s="34"/>
      <c r="K58" s="34"/>
      <c r="L58" s="37"/>
    </row>
    <row r="59" spans="2:47" s="1" customFormat="1" ht="22.8" customHeight="1">
      <c r="B59" s="33"/>
      <c r="C59" s="138" t="s">
        <v>67</v>
      </c>
      <c r="D59" s="34"/>
      <c r="E59" s="34"/>
      <c r="F59" s="34"/>
      <c r="G59" s="34"/>
      <c r="H59" s="34"/>
      <c r="I59" s="106"/>
      <c r="J59" s="75">
        <f>J83</f>
        <v>0</v>
      </c>
      <c r="K59" s="34"/>
      <c r="L59" s="37"/>
      <c r="AU59" s="16" t="s">
        <v>101</v>
      </c>
    </row>
    <row r="60" spans="2:47" s="8" customFormat="1" ht="24.9" customHeight="1">
      <c r="B60" s="139"/>
      <c r="C60" s="140"/>
      <c r="D60" s="141" t="s">
        <v>102</v>
      </c>
      <c r="E60" s="142"/>
      <c r="F60" s="142"/>
      <c r="G60" s="142"/>
      <c r="H60" s="142"/>
      <c r="I60" s="143"/>
      <c r="J60" s="144">
        <f>J84</f>
        <v>0</v>
      </c>
      <c r="K60" s="140"/>
      <c r="L60" s="145"/>
    </row>
    <row r="61" spans="2:47" s="9" customFormat="1" ht="19.95" customHeight="1">
      <c r="B61" s="146"/>
      <c r="C61" s="147"/>
      <c r="D61" s="148" t="s">
        <v>103</v>
      </c>
      <c r="E61" s="149"/>
      <c r="F61" s="149"/>
      <c r="G61" s="149"/>
      <c r="H61" s="149"/>
      <c r="I61" s="150"/>
      <c r="J61" s="151">
        <f>J85</f>
        <v>0</v>
      </c>
      <c r="K61" s="147"/>
      <c r="L61" s="152"/>
    </row>
    <row r="62" spans="2:47" s="9" customFormat="1" ht="19.95" customHeight="1">
      <c r="B62" s="146"/>
      <c r="C62" s="147"/>
      <c r="D62" s="148" t="s">
        <v>104</v>
      </c>
      <c r="E62" s="149"/>
      <c r="F62" s="149"/>
      <c r="G62" s="149"/>
      <c r="H62" s="149"/>
      <c r="I62" s="150"/>
      <c r="J62" s="151">
        <f>J304</f>
        <v>0</v>
      </c>
      <c r="K62" s="147"/>
      <c r="L62" s="152"/>
    </row>
    <row r="63" spans="2:47" s="9" customFormat="1" ht="19.95" customHeight="1">
      <c r="B63" s="146"/>
      <c r="C63" s="147"/>
      <c r="D63" s="148" t="s">
        <v>105</v>
      </c>
      <c r="E63" s="149"/>
      <c r="F63" s="149"/>
      <c r="G63" s="149"/>
      <c r="H63" s="149"/>
      <c r="I63" s="150"/>
      <c r="J63" s="151">
        <f>J427</f>
        <v>0</v>
      </c>
      <c r="K63" s="147"/>
      <c r="L63" s="152"/>
    </row>
    <row r="64" spans="2:47" s="1" customFormat="1" ht="21.75" customHeight="1">
      <c r="B64" s="33"/>
      <c r="C64" s="34"/>
      <c r="D64" s="34"/>
      <c r="E64" s="34"/>
      <c r="F64" s="34"/>
      <c r="G64" s="34"/>
      <c r="H64" s="34"/>
      <c r="I64" s="106"/>
      <c r="J64" s="34"/>
      <c r="K64" s="34"/>
      <c r="L64" s="37"/>
    </row>
    <row r="65" spans="2:12" s="1" customFormat="1" ht="6.9" customHeight="1">
      <c r="B65" s="45"/>
      <c r="C65" s="46"/>
      <c r="D65" s="46"/>
      <c r="E65" s="46"/>
      <c r="F65" s="46"/>
      <c r="G65" s="46"/>
      <c r="H65" s="46"/>
      <c r="I65" s="130"/>
      <c r="J65" s="46"/>
      <c r="K65" s="46"/>
      <c r="L65" s="37"/>
    </row>
    <row r="69" spans="2:12" s="1" customFormat="1" ht="6.9" customHeight="1">
      <c r="B69" s="47"/>
      <c r="C69" s="48"/>
      <c r="D69" s="48"/>
      <c r="E69" s="48"/>
      <c r="F69" s="48"/>
      <c r="G69" s="48"/>
      <c r="H69" s="48"/>
      <c r="I69" s="133"/>
      <c r="J69" s="48"/>
      <c r="K69" s="48"/>
      <c r="L69" s="37"/>
    </row>
    <row r="70" spans="2:12" s="1" customFormat="1" ht="24.9" customHeight="1">
      <c r="B70" s="33"/>
      <c r="C70" s="22" t="s">
        <v>106</v>
      </c>
      <c r="D70" s="34"/>
      <c r="E70" s="34"/>
      <c r="F70" s="34"/>
      <c r="G70" s="34"/>
      <c r="H70" s="34"/>
      <c r="I70" s="106"/>
      <c r="J70" s="34"/>
      <c r="K70" s="34"/>
      <c r="L70" s="37"/>
    </row>
    <row r="71" spans="2:12" s="1" customFormat="1" ht="6.9" customHeight="1">
      <c r="B71" s="33"/>
      <c r="C71" s="34"/>
      <c r="D71" s="34"/>
      <c r="E71" s="34"/>
      <c r="F71" s="34"/>
      <c r="G71" s="34"/>
      <c r="H71" s="34"/>
      <c r="I71" s="106"/>
      <c r="J71" s="34"/>
      <c r="K71" s="34"/>
      <c r="L71" s="37"/>
    </row>
    <row r="72" spans="2:12" s="1" customFormat="1" ht="12" customHeight="1">
      <c r="B72" s="33"/>
      <c r="C72" s="28" t="s">
        <v>16</v>
      </c>
      <c r="D72" s="34"/>
      <c r="E72" s="34"/>
      <c r="F72" s="34"/>
      <c r="G72" s="34"/>
      <c r="H72" s="34"/>
      <c r="I72" s="106"/>
      <c r="J72" s="34"/>
      <c r="K72" s="34"/>
      <c r="L72" s="37"/>
    </row>
    <row r="73" spans="2:12" s="1" customFormat="1" ht="14.4" customHeight="1">
      <c r="B73" s="33"/>
      <c r="C73" s="34"/>
      <c r="D73" s="34"/>
      <c r="E73" s="359" t="str">
        <f>E7</f>
        <v>OPRAVA TRAŤOVÉHO ÚSEKU JAROMĚŘ - STARÁ PAKA</v>
      </c>
      <c r="F73" s="360"/>
      <c r="G73" s="360"/>
      <c r="H73" s="360"/>
      <c r="I73" s="106"/>
      <c r="J73" s="34"/>
      <c r="K73" s="34"/>
      <c r="L73" s="37"/>
    </row>
    <row r="74" spans="2:12" s="1" customFormat="1" ht="12" customHeight="1">
      <c r="B74" s="33"/>
      <c r="C74" s="28" t="s">
        <v>96</v>
      </c>
      <c r="D74" s="34"/>
      <c r="E74" s="34"/>
      <c r="F74" s="34"/>
      <c r="G74" s="34"/>
      <c r="H74" s="34"/>
      <c r="I74" s="106"/>
      <c r="J74" s="34"/>
      <c r="K74" s="34"/>
      <c r="L74" s="37"/>
    </row>
    <row r="75" spans="2:12" s="1" customFormat="1" ht="14.4" customHeight="1">
      <c r="B75" s="33"/>
      <c r="C75" s="34"/>
      <c r="D75" s="34"/>
      <c r="E75" s="332" t="str">
        <f>E9</f>
        <v>SO 01 - Železniční svršek a spodek</v>
      </c>
      <c r="F75" s="361"/>
      <c r="G75" s="361"/>
      <c r="H75" s="361"/>
      <c r="I75" s="106"/>
      <c r="J75" s="34"/>
      <c r="K75" s="34"/>
      <c r="L75" s="37"/>
    </row>
    <row r="76" spans="2:12" s="1" customFormat="1" ht="6.9" customHeight="1">
      <c r="B76" s="33"/>
      <c r="C76" s="34"/>
      <c r="D76" s="34"/>
      <c r="E76" s="34"/>
      <c r="F76" s="34"/>
      <c r="G76" s="34"/>
      <c r="H76" s="34"/>
      <c r="I76" s="106"/>
      <c r="J76" s="34"/>
      <c r="K76" s="34"/>
      <c r="L76" s="37"/>
    </row>
    <row r="77" spans="2:12" s="1" customFormat="1" ht="12" customHeight="1">
      <c r="B77" s="33"/>
      <c r="C77" s="28" t="s">
        <v>21</v>
      </c>
      <c r="D77" s="34"/>
      <c r="E77" s="34"/>
      <c r="F77" s="26" t="str">
        <f>F12</f>
        <v xml:space="preserve"> </v>
      </c>
      <c r="G77" s="34"/>
      <c r="H77" s="34"/>
      <c r="I77" s="108" t="s">
        <v>23</v>
      </c>
      <c r="J77" s="57" t="str">
        <f>IF(J12="","",J12)</f>
        <v>23. 5. 2019</v>
      </c>
      <c r="K77" s="34"/>
      <c r="L77" s="37"/>
    </row>
    <row r="78" spans="2:12" s="1" customFormat="1" ht="6.9" customHeight="1">
      <c r="B78" s="33"/>
      <c r="C78" s="34"/>
      <c r="D78" s="34"/>
      <c r="E78" s="34"/>
      <c r="F78" s="34"/>
      <c r="G78" s="34"/>
      <c r="H78" s="34"/>
      <c r="I78" s="106"/>
      <c r="J78" s="34"/>
      <c r="K78" s="34"/>
      <c r="L78" s="37"/>
    </row>
    <row r="79" spans="2:12" s="1" customFormat="1" ht="15.6" customHeight="1">
      <c r="B79" s="33"/>
      <c r="C79" s="28" t="s">
        <v>25</v>
      </c>
      <c r="D79" s="34"/>
      <c r="E79" s="34"/>
      <c r="F79" s="26" t="str">
        <f>E15</f>
        <v xml:space="preserve"> </v>
      </c>
      <c r="G79" s="34"/>
      <c r="H79" s="34"/>
      <c r="I79" s="108" t="s">
        <v>30</v>
      </c>
      <c r="J79" s="31" t="str">
        <f>E21</f>
        <v xml:space="preserve"> </v>
      </c>
      <c r="K79" s="34"/>
      <c r="L79" s="37"/>
    </row>
    <row r="80" spans="2:12" s="1" customFormat="1" ht="15.6" customHeight="1">
      <c r="B80" s="33"/>
      <c r="C80" s="28" t="s">
        <v>28</v>
      </c>
      <c r="D80" s="34"/>
      <c r="E80" s="34"/>
      <c r="F80" s="26" t="str">
        <f>IF(E18="","",E18)</f>
        <v>Vyplň údaj</v>
      </c>
      <c r="G80" s="34"/>
      <c r="H80" s="34"/>
      <c r="I80" s="108" t="s">
        <v>32</v>
      </c>
      <c r="J80" s="31" t="str">
        <f>E24</f>
        <v xml:space="preserve"> </v>
      </c>
      <c r="K80" s="34"/>
      <c r="L80" s="37"/>
    </row>
    <row r="81" spans="2:65" s="1" customFormat="1" ht="10.35" customHeight="1">
      <c r="B81" s="33"/>
      <c r="C81" s="34"/>
      <c r="D81" s="34"/>
      <c r="E81" s="34"/>
      <c r="F81" s="34"/>
      <c r="G81" s="34"/>
      <c r="H81" s="34"/>
      <c r="I81" s="106"/>
      <c r="J81" s="34"/>
      <c r="K81" s="34"/>
      <c r="L81" s="37"/>
    </row>
    <row r="82" spans="2:65" s="10" customFormat="1" ht="29.25" customHeight="1">
      <c r="B82" s="153"/>
      <c r="C82" s="154" t="s">
        <v>107</v>
      </c>
      <c r="D82" s="155" t="s">
        <v>54</v>
      </c>
      <c r="E82" s="155" t="s">
        <v>50</v>
      </c>
      <c r="F82" s="155" t="s">
        <v>51</v>
      </c>
      <c r="G82" s="155" t="s">
        <v>108</v>
      </c>
      <c r="H82" s="155" t="s">
        <v>109</v>
      </c>
      <c r="I82" s="156" t="s">
        <v>110</v>
      </c>
      <c r="J82" s="155" t="s">
        <v>100</v>
      </c>
      <c r="K82" s="157" t="s">
        <v>111</v>
      </c>
      <c r="L82" s="158"/>
      <c r="M82" s="66" t="s">
        <v>19</v>
      </c>
      <c r="N82" s="67" t="s">
        <v>39</v>
      </c>
      <c r="O82" s="67" t="s">
        <v>112</v>
      </c>
      <c r="P82" s="67" t="s">
        <v>113</v>
      </c>
      <c r="Q82" s="67" t="s">
        <v>114</v>
      </c>
      <c r="R82" s="67" t="s">
        <v>115</v>
      </c>
      <c r="S82" s="67" t="s">
        <v>116</v>
      </c>
      <c r="T82" s="68" t="s">
        <v>117</v>
      </c>
    </row>
    <row r="83" spans="2:65" s="1" customFormat="1" ht="22.8" customHeight="1">
      <c r="B83" s="33"/>
      <c r="C83" s="73" t="s">
        <v>118</v>
      </c>
      <c r="D83" s="34"/>
      <c r="E83" s="34"/>
      <c r="F83" s="34"/>
      <c r="G83" s="34"/>
      <c r="H83" s="34"/>
      <c r="I83" s="106"/>
      <c r="J83" s="159">
        <f>BK83</f>
        <v>0</v>
      </c>
      <c r="K83" s="34"/>
      <c r="L83" s="37"/>
      <c r="M83" s="69"/>
      <c r="N83" s="70"/>
      <c r="O83" s="70"/>
      <c r="P83" s="160">
        <f>P84</f>
        <v>0</v>
      </c>
      <c r="Q83" s="70"/>
      <c r="R83" s="160">
        <f>R84</f>
        <v>0</v>
      </c>
      <c r="S83" s="70"/>
      <c r="T83" s="161">
        <f>T84</f>
        <v>0</v>
      </c>
      <c r="AT83" s="16" t="s">
        <v>68</v>
      </c>
      <c r="AU83" s="16" t="s">
        <v>101</v>
      </c>
      <c r="BK83" s="162">
        <f>BK84</f>
        <v>0</v>
      </c>
    </row>
    <row r="84" spans="2:65" s="11" customFormat="1" ht="25.95" customHeight="1">
      <c r="B84" s="163"/>
      <c r="C84" s="164"/>
      <c r="D84" s="165" t="s">
        <v>68</v>
      </c>
      <c r="E84" s="166" t="s">
        <v>119</v>
      </c>
      <c r="F84" s="166" t="s">
        <v>120</v>
      </c>
      <c r="G84" s="164"/>
      <c r="H84" s="164"/>
      <c r="I84" s="167"/>
      <c r="J84" s="168">
        <f>BK84</f>
        <v>0</v>
      </c>
      <c r="K84" s="164"/>
      <c r="L84" s="169"/>
      <c r="M84" s="170"/>
      <c r="N84" s="171"/>
      <c r="O84" s="171"/>
      <c r="P84" s="172">
        <f>P85+P304+P427</f>
        <v>0</v>
      </c>
      <c r="Q84" s="171"/>
      <c r="R84" s="172">
        <f>R85+R304+R427</f>
        <v>0</v>
      </c>
      <c r="S84" s="171"/>
      <c r="T84" s="173">
        <f>T85+T304+T427</f>
        <v>0</v>
      </c>
      <c r="AR84" s="174" t="s">
        <v>77</v>
      </c>
      <c r="AT84" s="175" t="s">
        <v>68</v>
      </c>
      <c r="AU84" s="175" t="s">
        <v>69</v>
      </c>
      <c r="AY84" s="174" t="s">
        <v>121</v>
      </c>
      <c r="BK84" s="176">
        <f>BK85+BK304+BK427</f>
        <v>0</v>
      </c>
    </row>
    <row r="85" spans="2:65" s="11" customFormat="1" ht="22.8" customHeight="1">
      <c r="B85" s="163"/>
      <c r="C85" s="164"/>
      <c r="D85" s="165" t="s">
        <v>68</v>
      </c>
      <c r="E85" s="177" t="s">
        <v>122</v>
      </c>
      <c r="F85" s="177" t="s">
        <v>123</v>
      </c>
      <c r="G85" s="164"/>
      <c r="H85" s="164"/>
      <c r="I85" s="167"/>
      <c r="J85" s="178">
        <f>BK85</f>
        <v>0</v>
      </c>
      <c r="K85" s="164"/>
      <c r="L85" s="169"/>
      <c r="M85" s="170"/>
      <c r="N85" s="171"/>
      <c r="O85" s="171"/>
      <c r="P85" s="172">
        <f>SUM(P86:P303)</f>
        <v>0</v>
      </c>
      <c r="Q85" s="171"/>
      <c r="R85" s="172">
        <f>SUM(R86:R303)</f>
        <v>0</v>
      </c>
      <c r="S85" s="171"/>
      <c r="T85" s="173">
        <f>SUM(T86:T303)</f>
        <v>0</v>
      </c>
      <c r="AR85" s="174" t="s">
        <v>77</v>
      </c>
      <c r="AT85" s="175" t="s">
        <v>68</v>
      </c>
      <c r="AU85" s="175" t="s">
        <v>77</v>
      </c>
      <c r="AY85" s="174" t="s">
        <v>121</v>
      </c>
      <c r="BK85" s="176">
        <f>SUM(BK86:BK303)</f>
        <v>0</v>
      </c>
    </row>
    <row r="86" spans="2:65" s="1" customFormat="1" ht="21.6" customHeight="1">
      <c r="B86" s="33"/>
      <c r="C86" s="179" t="s">
        <v>77</v>
      </c>
      <c r="D86" s="179" t="s">
        <v>124</v>
      </c>
      <c r="E86" s="180" t="s">
        <v>125</v>
      </c>
      <c r="F86" s="181" t="s">
        <v>126</v>
      </c>
      <c r="G86" s="182" t="s">
        <v>127</v>
      </c>
      <c r="H86" s="183">
        <v>1772</v>
      </c>
      <c r="I86" s="184"/>
      <c r="J86" s="185">
        <f>ROUND(I86*H86,2)</f>
        <v>0</v>
      </c>
      <c r="K86" s="181" t="s">
        <v>128</v>
      </c>
      <c r="L86" s="37"/>
      <c r="M86" s="186" t="s">
        <v>19</v>
      </c>
      <c r="N86" s="187" t="s">
        <v>40</v>
      </c>
      <c r="O86" s="62"/>
      <c r="P86" s="188">
        <f>O86*H86</f>
        <v>0</v>
      </c>
      <c r="Q86" s="188">
        <v>0</v>
      </c>
      <c r="R86" s="188">
        <f>Q86*H86</f>
        <v>0</v>
      </c>
      <c r="S86" s="188">
        <v>0</v>
      </c>
      <c r="T86" s="189">
        <f>S86*H86</f>
        <v>0</v>
      </c>
      <c r="AR86" s="190" t="s">
        <v>129</v>
      </c>
      <c r="AT86" s="190" t="s">
        <v>124</v>
      </c>
      <c r="AU86" s="190" t="s">
        <v>79</v>
      </c>
      <c r="AY86" s="16" t="s">
        <v>121</v>
      </c>
      <c r="BE86" s="191">
        <f>IF(N86="základní",J86,0)</f>
        <v>0</v>
      </c>
      <c r="BF86" s="191">
        <f>IF(N86="snížená",J86,0)</f>
        <v>0</v>
      </c>
      <c r="BG86" s="191">
        <f>IF(N86="zákl. přenesená",J86,0)</f>
        <v>0</v>
      </c>
      <c r="BH86" s="191">
        <f>IF(N86="sníž. přenesená",J86,0)</f>
        <v>0</v>
      </c>
      <c r="BI86" s="191">
        <f>IF(N86="nulová",J86,0)</f>
        <v>0</v>
      </c>
      <c r="BJ86" s="16" t="s">
        <v>77</v>
      </c>
      <c r="BK86" s="191">
        <f>ROUND(I86*H86,2)</f>
        <v>0</v>
      </c>
      <c r="BL86" s="16" t="s">
        <v>129</v>
      </c>
      <c r="BM86" s="190" t="s">
        <v>79</v>
      </c>
    </row>
    <row r="87" spans="2:65" s="1" customFormat="1" ht="19.2">
      <c r="B87" s="33"/>
      <c r="C87" s="34"/>
      <c r="D87" s="192" t="s">
        <v>130</v>
      </c>
      <c r="E87" s="34"/>
      <c r="F87" s="193" t="s">
        <v>126</v>
      </c>
      <c r="G87" s="34"/>
      <c r="H87" s="34"/>
      <c r="I87" s="106"/>
      <c r="J87" s="34"/>
      <c r="K87" s="34"/>
      <c r="L87" s="37"/>
      <c r="M87" s="194"/>
      <c r="N87" s="62"/>
      <c r="O87" s="62"/>
      <c r="P87" s="62"/>
      <c r="Q87" s="62"/>
      <c r="R87" s="62"/>
      <c r="S87" s="62"/>
      <c r="T87" s="63"/>
      <c r="AT87" s="16" t="s">
        <v>130</v>
      </c>
      <c r="AU87" s="16" t="s">
        <v>79</v>
      </c>
    </row>
    <row r="88" spans="2:65" s="1" customFormat="1" ht="21.6" customHeight="1">
      <c r="B88" s="33"/>
      <c r="C88" s="179" t="s">
        <v>79</v>
      </c>
      <c r="D88" s="179" t="s">
        <v>124</v>
      </c>
      <c r="E88" s="180" t="s">
        <v>131</v>
      </c>
      <c r="F88" s="181" t="s">
        <v>132</v>
      </c>
      <c r="G88" s="182" t="s">
        <v>127</v>
      </c>
      <c r="H88" s="183">
        <v>1772</v>
      </c>
      <c r="I88" s="184"/>
      <c r="J88" s="185">
        <f>ROUND(I88*H88,2)</f>
        <v>0</v>
      </c>
      <c r="K88" s="181" t="s">
        <v>128</v>
      </c>
      <c r="L88" s="37"/>
      <c r="M88" s="186" t="s">
        <v>19</v>
      </c>
      <c r="N88" s="187" t="s">
        <v>40</v>
      </c>
      <c r="O88" s="62"/>
      <c r="P88" s="188">
        <f>O88*H88</f>
        <v>0</v>
      </c>
      <c r="Q88" s="188">
        <v>0</v>
      </c>
      <c r="R88" s="188">
        <f>Q88*H88</f>
        <v>0</v>
      </c>
      <c r="S88" s="188">
        <v>0</v>
      </c>
      <c r="T88" s="189">
        <f>S88*H88</f>
        <v>0</v>
      </c>
      <c r="AR88" s="190" t="s">
        <v>129</v>
      </c>
      <c r="AT88" s="190" t="s">
        <v>124</v>
      </c>
      <c r="AU88" s="190" t="s">
        <v>79</v>
      </c>
      <c r="AY88" s="16" t="s">
        <v>121</v>
      </c>
      <c r="BE88" s="191">
        <f>IF(N88="základní",J88,0)</f>
        <v>0</v>
      </c>
      <c r="BF88" s="191">
        <f>IF(N88="snížená",J88,0)</f>
        <v>0</v>
      </c>
      <c r="BG88" s="191">
        <f>IF(N88="zákl. přenesená",J88,0)</f>
        <v>0</v>
      </c>
      <c r="BH88" s="191">
        <f>IF(N88="sníž. přenesená",J88,0)</f>
        <v>0</v>
      </c>
      <c r="BI88" s="191">
        <f>IF(N88="nulová",J88,0)</f>
        <v>0</v>
      </c>
      <c r="BJ88" s="16" t="s">
        <v>77</v>
      </c>
      <c r="BK88" s="191">
        <f>ROUND(I88*H88,2)</f>
        <v>0</v>
      </c>
      <c r="BL88" s="16" t="s">
        <v>129</v>
      </c>
      <c r="BM88" s="190" t="s">
        <v>129</v>
      </c>
    </row>
    <row r="89" spans="2:65" s="1" customFormat="1" ht="19.2">
      <c r="B89" s="33"/>
      <c r="C89" s="34"/>
      <c r="D89" s="192" t="s">
        <v>130</v>
      </c>
      <c r="E89" s="34"/>
      <c r="F89" s="193" t="s">
        <v>132</v>
      </c>
      <c r="G89" s="34"/>
      <c r="H89" s="34"/>
      <c r="I89" s="106"/>
      <c r="J89" s="34"/>
      <c r="K89" s="34"/>
      <c r="L89" s="37"/>
      <c r="M89" s="194"/>
      <c r="N89" s="62"/>
      <c r="O89" s="62"/>
      <c r="P89" s="62"/>
      <c r="Q89" s="62"/>
      <c r="R89" s="62"/>
      <c r="S89" s="62"/>
      <c r="T89" s="63"/>
      <c r="AT89" s="16" t="s">
        <v>130</v>
      </c>
      <c r="AU89" s="16" t="s">
        <v>79</v>
      </c>
    </row>
    <row r="90" spans="2:65" s="12" customFormat="1" ht="10.199999999999999">
      <c r="B90" s="195"/>
      <c r="C90" s="196"/>
      <c r="D90" s="192" t="s">
        <v>133</v>
      </c>
      <c r="E90" s="197" t="s">
        <v>19</v>
      </c>
      <c r="F90" s="198" t="s">
        <v>134</v>
      </c>
      <c r="G90" s="196"/>
      <c r="H90" s="199">
        <v>1466</v>
      </c>
      <c r="I90" s="200"/>
      <c r="J90" s="196"/>
      <c r="K90" s="196"/>
      <c r="L90" s="201"/>
      <c r="M90" s="202"/>
      <c r="N90" s="203"/>
      <c r="O90" s="203"/>
      <c r="P90" s="203"/>
      <c r="Q90" s="203"/>
      <c r="R90" s="203"/>
      <c r="S90" s="203"/>
      <c r="T90" s="204"/>
      <c r="AT90" s="205" t="s">
        <v>133</v>
      </c>
      <c r="AU90" s="205" t="s">
        <v>79</v>
      </c>
      <c r="AV90" s="12" t="s">
        <v>79</v>
      </c>
      <c r="AW90" s="12" t="s">
        <v>31</v>
      </c>
      <c r="AX90" s="12" t="s">
        <v>69</v>
      </c>
      <c r="AY90" s="205" t="s">
        <v>121</v>
      </c>
    </row>
    <row r="91" spans="2:65" s="12" customFormat="1" ht="10.199999999999999">
      <c r="B91" s="195"/>
      <c r="C91" s="196"/>
      <c r="D91" s="192" t="s">
        <v>133</v>
      </c>
      <c r="E91" s="197" t="s">
        <v>19</v>
      </c>
      <c r="F91" s="198" t="s">
        <v>135</v>
      </c>
      <c r="G91" s="196"/>
      <c r="H91" s="199">
        <v>306</v>
      </c>
      <c r="I91" s="200"/>
      <c r="J91" s="196"/>
      <c r="K91" s="196"/>
      <c r="L91" s="201"/>
      <c r="M91" s="202"/>
      <c r="N91" s="203"/>
      <c r="O91" s="203"/>
      <c r="P91" s="203"/>
      <c r="Q91" s="203"/>
      <c r="R91" s="203"/>
      <c r="S91" s="203"/>
      <c r="T91" s="204"/>
      <c r="AT91" s="205" t="s">
        <v>133</v>
      </c>
      <c r="AU91" s="205" t="s">
        <v>79</v>
      </c>
      <c r="AV91" s="12" t="s">
        <v>79</v>
      </c>
      <c r="AW91" s="12" t="s">
        <v>31</v>
      </c>
      <c r="AX91" s="12" t="s">
        <v>69</v>
      </c>
      <c r="AY91" s="205" t="s">
        <v>121</v>
      </c>
    </row>
    <row r="92" spans="2:65" s="13" customFormat="1" ht="10.199999999999999">
      <c r="B92" s="206"/>
      <c r="C92" s="207"/>
      <c r="D92" s="192" t="s">
        <v>133</v>
      </c>
      <c r="E92" s="208" t="s">
        <v>19</v>
      </c>
      <c r="F92" s="209" t="s">
        <v>136</v>
      </c>
      <c r="G92" s="207"/>
      <c r="H92" s="210">
        <v>1772</v>
      </c>
      <c r="I92" s="211"/>
      <c r="J92" s="207"/>
      <c r="K92" s="207"/>
      <c r="L92" s="212"/>
      <c r="M92" s="213"/>
      <c r="N92" s="214"/>
      <c r="O92" s="214"/>
      <c r="P92" s="214"/>
      <c r="Q92" s="214"/>
      <c r="R92" s="214"/>
      <c r="S92" s="214"/>
      <c r="T92" s="215"/>
      <c r="AT92" s="216" t="s">
        <v>133</v>
      </c>
      <c r="AU92" s="216" t="s">
        <v>79</v>
      </c>
      <c r="AV92" s="13" t="s">
        <v>129</v>
      </c>
      <c r="AW92" s="13" t="s">
        <v>31</v>
      </c>
      <c r="AX92" s="13" t="s">
        <v>77</v>
      </c>
      <c r="AY92" s="216" t="s">
        <v>121</v>
      </c>
    </row>
    <row r="93" spans="2:65" s="1" customFormat="1" ht="21.6" customHeight="1">
      <c r="B93" s="33"/>
      <c r="C93" s="179" t="s">
        <v>137</v>
      </c>
      <c r="D93" s="179" t="s">
        <v>124</v>
      </c>
      <c r="E93" s="180" t="s">
        <v>138</v>
      </c>
      <c r="F93" s="181" t="s">
        <v>139</v>
      </c>
      <c r="G93" s="182" t="s">
        <v>140</v>
      </c>
      <c r="H93" s="183">
        <v>15.3</v>
      </c>
      <c r="I93" s="184"/>
      <c r="J93" s="185">
        <f>ROUND(I93*H93,2)</f>
        <v>0</v>
      </c>
      <c r="K93" s="181" t="s">
        <v>128</v>
      </c>
      <c r="L93" s="37"/>
      <c r="M93" s="186" t="s">
        <v>19</v>
      </c>
      <c r="N93" s="187" t="s">
        <v>40</v>
      </c>
      <c r="O93" s="62"/>
      <c r="P93" s="188">
        <f>O93*H93</f>
        <v>0</v>
      </c>
      <c r="Q93" s="188">
        <v>0</v>
      </c>
      <c r="R93" s="188">
        <f>Q93*H93</f>
        <v>0</v>
      </c>
      <c r="S93" s="188">
        <v>0</v>
      </c>
      <c r="T93" s="189">
        <f>S93*H93</f>
        <v>0</v>
      </c>
      <c r="AR93" s="190" t="s">
        <v>129</v>
      </c>
      <c r="AT93" s="190" t="s">
        <v>124</v>
      </c>
      <c r="AU93" s="190" t="s">
        <v>79</v>
      </c>
      <c r="AY93" s="16" t="s">
        <v>121</v>
      </c>
      <c r="BE93" s="191">
        <f>IF(N93="základní",J93,0)</f>
        <v>0</v>
      </c>
      <c r="BF93" s="191">
        <f>IF(N93="snížená",J93,0)</f>
        <v>0</v>
      </c>
      <c r="BG93" s="191">
        <f>IF(N93="zákl. přenesená",J93,0)</f>
        <v>0</v>
      </c>
      <c r="BH93" s="191">
        <f>IF(N93="sníž. přenesená",J93,0)</f>
        <v>0</v>
      </c>
      <c r="BI93" s="191">
        <f>IF(N93="nulová",J93,0)</f>
        <v>0</v>
      </c>
      <c r="BJ93" s="16" t="s">
        <v>77</v>
      </c>
      <c r="BK93" s="191">
        <f>ROUND(I93*H93,2)</f>
        <v>0</v>
      </c>
      <c r="BL93" s="16" t="s">
        <v>129</v>
      </c>
      <c r="BM93" s="190" t="s">
        <v>141</v>
      </c>
    </row>
    <row r="94" spans="2:65" s="1" customFormat="1" ht="10.199999999999999">
      <c r="B94" s="33"/>
      <c r="C94" s="34"/>
      <c r="D94" s="192" t="s">
        <v>130</v>
      </c>
      <c r="E94" s="34"/>
      <c r="F94" s="193" t="s">
        <v>139</v>
      </c>
      <c r="G94" s="34"/>
      <c r="H94" s="34"/>
      <c r="I94" s="106"/>
      <c r="J94" s="34"/>
      <c r="K94" s="34"/>
      <c r="L94" s="37"/>
      <c r="M94" s="194"/>
      <c r="N94" s="62"/>
      <c r="O94" s="62"/>
      <c r="P94" s="62"/>
      <c r="Q94" s="62"/>
      <c r="R94" s="62"/>
      <c r="S94" s="62"/>
      <c r="T94" s="63"/>
      <c r="AT94" s="16" t="s">
        <v>130</v>
      </c>
      <c r="AU94" s="16" t="s">
        <v>79</v>
      </c>
    </row>
    <row r="95" spans="2:65" s="12" customFormat="1" ht="10.199999999999999">
      <c r="B95" s="195"/>
      <c r="C95" s="196"/>
      <c r="D95" s="192" t="s">
        <v>133</v>
      </c>
      <c r="E95" s="197" t="s">
        <v>19</v>
      </c>
      <c r="F95" s="198" t="s">
        <v>142</v>
      </c>
      <c r="G95" s="196"/>
      <c r="H95" s="199">
        <v>15.3</v>
      </c>
      <c r="I95" s="200"/>
      <c r="J95" s="196"/>
      <c r="K95" s="196"/>
      <c r="L95" s="201"/>
      <c r="M95" s="202"/>
      <c r="N95" s="203"/>
      <c r="O95" s="203"/>
      <c r="P95" s="203"/>
      <c r="Q95" s="203"/>
      <c r="R95" s="203"/>
      <c r="S95" s="203"/>
      <c r="T95" s="204"/>
      <c r="AT95" s="205" t="s">
        <v>133</v>
      </c>
      <c r="AU95" s="205" t="s">
        <v>79</v>
      </c>
      <c r="AV95" s="12" t="s">
        <v>79</v>
      </c>
      <c r="AW95" s="12" t="s">
        <v>31</v>
      </c>
      <c r="AX95" s="12" t="s">
        <v>69</v>
      </c>
      <c r="AY95" s="205" t="s">
        <v>121</v>
      </c>
    </row>
    <row r="96" spans="2:65" s="13" customFormat="1" ht="10.199999999999999">
      <c r="B96" s="206"/>
      <c r="C96" s="207"/>
      <c r="D96" s="192" t="s">
        <v>133</v>
      </c>
      <c r="E96" s="208" t="s">
        <v>19</v>
      </c>
      <c r="F96" s="209" t="s">
        <v>136</v>
      </c>
      <c r="G96" s="207"/>
      <c r="H96" s="210">
        <v>15.3</v>
      </c>
      <c r="I96" s="211"/>
      <c r="J96" s="207"/>
      <c r="K96" s="207"/>
      <c r="L96" s="212"/>
      <c r="M96" s="213"/>
      <c r="N96" s="214"/>
      <c r="O96" s="214"/>
      <c r="P96" s="214"/>
      <c r="Q96" s="214"/>
      <c r="R96" s="214"/>
      <c r="S96" s="214"/>
      <c r="T96" s="215"/>
      <c r="AT96" s="216" t="s">
        <v>133</v>
      </c>
      <c r="AU96" s="216" t="s">
        <v>79</v>
      </c>
      <c r="AV96" s="13" t="s">
        <v>129</v>
      </c>
      <c r="AW96" s="13" t="s">
        <v>31</v>
      </c>
      <c r="AX96" s="13" t="s">
        <v>77</v>
      </c>
      <c r="AY96" s="216" t="s">
        <v>121</v>
      </c>
    </row>
    <row r="97" spans="2:65" s="1" customFormat="1" ht="21.6" customHeight="1">
      <c r="B97" s="33"/>
      <c r="C97" s="217" t="s">
        <v>129</v>
      </c>
      <c r="D97" s="217" t="s">
        <v>143</v>
      </c>
      <c r="E97" s="218" t="s">
        <v>144</v>
      </c>
      <c r="F97" s="219" t="s">
        <v>145</v>
      </c>
      <c r="G97" s="220" t="s">
        <v>146</v>
      </c>
      <c r="H97" s="221">
        <v>29.07</v>
      </c>
      <c r="I97" s="222"/>
      <c r="J97" s="223">
        <f>ROUND(I97*H97,2)</f>
        <v>0</v>
      </c>
      <c r="K97" s="219" t="s">
        <v>128</v>
      </c>
      <c r="L97" s="224"/>
      <c r="M97" s="225" t="s">
        <v>19</v>
      </c>
      <c r="N97" s="226" t="s">
        <v>40</v>
      </c>
      <c r="O97" s="62"/>
      <c r="P97" s="188">
        <f>O97*H97</f>
        <v>0</v>
      </c>
      <c r="Q97" s="188">
        <v>0</v>
      </c>
      <c r="R97" s="188">
        <f>Q97*H97</f>
        <v>0</v>
      </c>
      <c r="S97" s="188">
        <v>0</v>
      </c>
      <c r="T97" s="189">
        <f>S97*H97</f>
        <v>0</v>
      </c>
      <c r="AR97" s="190" t="s">
        <v>147</v>
      </c>
      <c r="AT97" s="190" t="s">
        <v>143</v>
      </c>
      <c r="AU97" s="190" t="s">
        <v>79</v>
      </c>
      <c r="AY97" s="16" t="s">
        <v>121</v>
      </c>
      <c r="BE97" s="191">
        <f>IF(N97="základní",J97,0)</f>
        <v>0</v>
      </c>
      <c r="BF97" s="191">
        <f>IF(N97="snížená",J97,0)</f>
        <v>0</v>
      </c>
      <c r="BG97" s="191">
        <f>IF(N97="zákl. přenesená",J97,0)</f>
        <v>0</v>
      </c>
      <c r="BH97" s="191">
        <f>IF(N97="sníž. přenesená",J97,0)</f>
        <v>0</v>
      </c>
      <c r="BI97" s="191">
        <f>IF(N97="nulová",J97,0)</f>
        <v>0</v>
      </c>
      <c r="BJ97" s="16" t="s">
        <v>77</v>
      </c>
      <c r="BK97" s="191">
        <f>ROUND(I97*H97,2)</f>
        <v>0</v>
      </c>
      <c r="BL97" s="16" t="s">
        <v>129</v>
      </c>
      <c r="BM97" s="190" t="s">
        <v>147</v>
      </c>
    </row>
    <row r="98" spans="2:65" s="1" customFormat="1" ht="10.199999999999999">
      <c r="B98" s="33"/>
      <c r="C98" s="34"/>
      <c r="D98" s="192" t="s">
        <v>130</v>
      </c>
      <c r="E98" s="34"/>
      <c r="F98" s="193" t="s">
        <v>145</v>
      </c>
      <c r="G98" s="34"/>
      <c r="H98" s="34"/>
      <c r="I98" s="106"/>
      <c r="J98" s="34"/>
      <c r="K98" s="34"/>
      <c r="L98" s="37"/>
      <c r="M98" s="194"/>
      <c r="N98" s="62"/>
      <c r="O98" s="62"/>
      <c r="P98" s="62"/>
      <c r="Q98" s="62"/>
      <c r="R98" s="62"/>
      <c r="S98" s="62"/>
      <c r="T98" s="63"/>
      <c r="AT98" s="16" t="s">
        <v>130</v>
      </c>
      <c r="AU98" s="16" t="s">
        <v>79</v>
      </c>
    </row>
    <row r="99" spans="2:65" s="12" customFormat="1" ht="10.199999999999999">
      <c r="B99" s="195"/>
      <c r="C99" s="196"/>
      <c r="D99" s="192" t="s">
        <v>133</v>
      </c>
      <c r="E99" s="197" t="s">
        <v>19</v>
      </c>
      <c r="F99" s="198" t="s">
        <v>148</v>
      </c>
      <c r="G99" s="196"/>
      <c r="H99" s="199">
        <v>29.07</v>
      </c>
      <c r="I99" s="200"/>
      <c r="J99" s="196"/>
      <c r="K99" s="196"/>
      <c r="L99" s="201"/>
      <c r="M99" s="202"/>
      <c r="N99" s="203"/>
      <c r="O99" s="203"/>
      <c r="P99" s="203"/>
      <c r="Q99" s="203"/>
      <c r="R99" s="203"/>
      <c r="S99" s="203"/>
      <c r="T99" s="204"/>
      <c r="AT99" s="205" t="s">
        <v>133</v>
      </c>
      <c r="AU99" s="205" t="s">
        <v>79</v>
      </c>
      <c r="AV99" s="12" t="s">
        <v>79</v>
      </c>
      <c r="AW99" s="12" t="s">
        <v>31</v>
      </c>
      <c r="AX99" s="12" t="s">
        <v>69</v>
      </c>
      <c r="AY99" s="205" t="s">
        <v>121</v>
      </c>
    </row>
    <row r="100" spans="2:65" s="13" customFormat="1" ht="10.199999999999999">
      <c r="B100" s="206"/>
      <c r="C100" s="207"/>
      <c r="D100" s="192" t="s">
        <v>133</v>
      </c>
      <c r="E100" s="208" t="s">
        <v>19</v>
      </c>
      <c r="F100" s="209" t="s">
        <v>136</v>
      </c>
      <c r="G100" s="207"/>
      <c r="H100" s="210">
        <v>29.07</v>
      </c>
      <c r="I100" s="211"/>
      <c r="J100" s="207"/>
      <c r="K100" s="207"/>
      <c r="L100" s="212"/>
      <c r="M100" s="213"/>
      <c r="N100" s="214"/>
      <c r="O100" s="214"/>
      <c r="P100" s="214"/>
      <c r="Q100" s="214"/>
      <c r="R100" s="214"/>
      <c r="S100" s="214"/>
      <c r="T100" s="215"/>
      <c r="AT100" s="216" t="s">
        <v>133</v>
      </c>
      <c r="AU100" s="216" t="s">
        <v>79</v>
      </c>
      <c r="AV100" s="13" t="s">
        <v>129</v>
      </c>
      <c r="AW100" s="13" t="s">
        <v>31</v>
      </c>
      <c r="AX100" s="13" t="s">
        <v>77</v>
      </c>
      <c r="AY100" s="216" t="s">
        <v>121</v>
      </c>
    </row>
    <row r="101" spans="2:65" s="1" customFormat="1" ht="21.6" customHeight="1">
      <c r="B101" s="33"/>
      <c r="C101" s="179" t="s">
        <v>122</v>
      </c>
      <c r="D101" s="179" t="s">
        <v>124</v>
      </c>
      <c r="E101" s="180" t="s">
        <v>149</v>
      </c>
      <c r="F101" s="181" t="s">
        <v>150</v>
      </c>
      <c r="G101" s="182" t="s">
        <v>151</v>
      </c>
      <c r="H101" s="183">
        <v>1.2999999999999999E-2</v>
      </c>
      <c r="I101" s="184"/>
      <c r="J101" s="185">
        <f>ROUND(I101*H101,2)</f>
        <v>0</v>
      </c>
      <c r="K101" s="181" t="s">
        <v>128</v>
      </c>
      <c r="L101" s="37"/>
      <c r="M101" s="186" t="s">
        <v>19</v>
      </c>
      <c r="N101" s="187" t="s">
        <v>40</v>
      </c>
      <c r="O101" s="62"/>
      <c r="P101" s="188">
        <f>O101*H101</f>
        <v>0</v>
      </c>
      <c r="Q101" s="188">
        <v>0</v>
      </c>
      <c r="R101" s="188">
        <f>Q101*H101</f>
        <v>0</v>
      </c>
      <c r="S101" s="188">
        <v>0</v>
      </c>
      <c r="T101" s="189">
        <f>S101*H101</f>
        <v>0</v>
      </c>
      <c r="AR101" s="190" t="s">
        <v>129</v>
      </c>
      <c r="AT101" s="190" t="s">
        <v>124</v>
      </c>
      <c r="AU101" s="190" t="s">
        <v>79</v>
      </c>
      <c r="AY101" s="16" t="s">
        <v>121</v>
      </c>
      <c r="BE101" s="191">
        <f>IF(N101="základní",J101,0)</f>
        <v>0</v>
      </c>
      <c r="BF101" s="191">
        <f>IF(N101="snížená",J101,0)</f>
        <v>0</v>
      </c>
      <c r="BG101" s="191">
        <f>IF(N101="zákl. přenesená",J101,0)</f>
        <v>0</v>
      </c>
      <c r="BH101" s="191">
        <f>IF(N101="sníž. přenesená",J101,0)</f>
        <v>0</v>
      </c>
      <c r="BI101" s="191">
        <f>IF(N101="nulová",J101,0)</f>
        <v>0</v>
      </c>
      <c r="BJ101" s="16" t="s">
        <v>77</v>
      </c>
      <c r="BK101" s="191">
        <f>ROUND(I101*H101,2)</f>
        <v>0</v>
      </c>
      <c r="BL101" s="16" t="s">
        <v>129</v>
      </c>
      <c r="BM101" s="190" t="s">
        <v>152</v>
      </c>
    </row>
    <row r="102" spans="2:65" s="1" customFormat="1" ht="19.2">
      <c r="B102" s="33"/>
      <c r="C102" s="34"/>
      <c r="D102" s="192" t="s">
        <v>130</v>
      </c>
      <c r="E102" s="34"/>
      <c r="F102" s="193" t="s">
        <v>150</v>
      </c>
      <c r="G102" s="34"/>
      <c r="H102" s="34"/>
      <c r="I102" s="106"/>
      <c r="J102" s="34"/>
      <c r="K102" s="34"/>
      <c r="L102" s="37"/>
      <c r="M102" s="194"/>
      <c r="N102" s="62"/>
      <c r="O102" s="62"/>
      <c r="P102" s="62"/>
      <c r="Q102" s="62"/>
      <c r="R102" s="62"/>
      <c r="S102" s="62"/>
      <c r="T102" s="63"/>
      <c r="AT102" s="16" t="s">
        <v>130</v>
      </c>
      <c r="AU102" s="16" t="s">
        <v>79</v>
      </c>
    </row>
    <row r="103" spans="2:65" s="12" customFormat="1" ht="10.199999999999999">
      <c r="B103" s="195"/>
      <c r="C103" s="196"/>
      <c r="D103" s="192" t="s">
        <v>133</v>
      </c>
      <c r="E103" s="197" t="s">
        <v>19</v>
      </c>
      <c r="F103" s="198" t="s">
        <v>153</v>
      </c>
      <c r="G103" s="196"/>
      <c r="H103" s="199">
        <v>1.2999999999999999E-2</v>
      </c>
      <c r="I103" s="200"/>
      <c r="J103" s="196"/>
      <c r="K103" s="196"/>
      <c r="L103" s="201"/>
      <c r="M103" s="202"/>
      <c r="N103" s="203"/>
      <c r="O103" s="203"/>
      <c r="P103" s="203"/>
      <c r="Q103" s="203"/>
      <c r="R103" s="203"/>
      <c r="S103" s="203"/>
      <c r="T103" s="204"/>
      <c r="AT103" s="205" t="s">
        <v>133</v>
      </c>
      <c r="AU103" s="205" t="s">
        <v>79</v>
      </c>
      <c r="AV103" s="12" t="s">
        <v>79</v>
      </c>
      <c r="AW103" s="12" t="s">
        <v>31</v>
      </c>
      <c r="AX103" s="12" t="s">
        <v>69</v>
      </c>
      <c r="AY103" s="205" t="s">
        <v>121</v>
      </c>
    </row>
    <row r="104" spans="2:65" s="13" customFormat="1" ht="10.199999999999999">
      <c r="B104" s="206"/>
      <c r="C104" s="207"/>
      <c r="D104" s="192" t="s">
        <v>133</v>
      </c>
      <c r="E104" s="208" t="s">
        <v>19</v>
      </c>
      <c r="F104" s="209" t="s">
        <v>136</v>
      </c>
      <c r="G104" s="207"/>
      <c r="H104" s="210">
        <v>1.2999999999999999E-2</v>
      </c>
      <c r="I104" s="211"/>
      <c r="J104" s="207"/>
      <c r="K104" s="207"/>
      <c r="L104" s="212"/>
      <c r="M104" s="213"/>
      <c r="N104" s="214"/>
      <c r="O104" s="214"/>
      <c r="P104" s="214"/>
      <c r="Q104" s="214"/>
      <c r="R104" s="214"/>
      <c r="S104" s="214"/>
      <c r="T104" s="215"/>
      <c r="AT104" s="216" t="s">
        <v>133</v>
      </c>
      <c r="AU104" s="216" t="s">
        <v>79</v>
      </c>
      <c r="AV104" s="13" t="s">
        <v>129</v>
      </c>
      <c r="AW104" s="13" t="s">
        <v>31</v>
      </c>
      <c r="AX104" s="13" t="s">
        <v>77</v>
      </c>
      <c r="AY104" s="216" t="s">
        <v>121</v>
      </c>
    </row>
    <row r="105" spans="2:65" s="1" customFormat="1" ht="21.6" customHeight="1">
      <c r="B105" s="33"/>
      <c r="C105" s="179" t="s">
        <v>141</v>
      </c>
      <c r="D105" s="179" t="s">
        <v>124</v>
      </c>
      <c r="E105" s="180" t="s">
        <v>154</v>
      </c>
      <c r="F105" s="181" t="s">
        <v>155</v>
      </c>
      <c r="G105" s="182" t="s">
        <v>151</v>
      </c>
      <c r="H105" s="183">
        <v>1.7999999999999999E-2</v>
      </c>
      <c r="I105" s="184"/>
      <c r="J105" s="185">
        <f>ROUND(I105*H105,2)</f>
        <v>0</v>
      </c>
      <c r="K105" s="181" t="s">
        <v>128</v>
      </c>
      <c r="L105" s="37"/>
      <c r="M105" s="186" t="s">
        <v>19</v>
      </c>
      <c r="N105" s="187" t="s">
        <v>40</v>
      </c>
      <c r="O105" s="62"/>
      <c r="P105" s="188">
        <f>O105*H105</f>
        <v>0</v>
      </c>
      <c r="Q105" s="188">
        <v>0</v>
      </c>
      <c r="R105" s="188">
        <f>Q105*H105</f>
        <v>0</v>
      </c>
      <c r="S105" s="188">
        <v>0</v>
      </c>
      <c r="T105" s="189">
        <f>S105*H105</f>
        <v>0</v>
      </c>
      <c r="AR105" s="190" t="s">
        <v>129</v>
      </c>
      <c r="AT105" s="190" t="s">
        <v>124</v>
      </c>
      <c r="AU105" s="190" t="s">
        <v>79</v>
      </c>
      <c r="AY105" s="16" t="s">
        <v>121</v>
      </c>
      <c r="BE105" s="191">
        <f>IF(N105="základní",J105,0)</f>
        <v>0</v>
      </c>
      <c r="BF105" s="191">
        <f>IF(N105="snížená",J105,0)</f>
        <v>0</v>
      </c>
      <c r="BG105" s="191">
        <f>IF(N105="zákl. přenesená",J105,0)</f>
        <v>0</v>
      </c>
      <c r="BH105" s="191">
        <f>IF(N105="sníž. přenesená",J105,0)</f>
        <v>0</v>
      </c>
      <c r="BI105" s="191">
        <f>IF(N105="nulová",J105,0)</f>
        <v>0</v>
      </c>
      <c r="BJ105" s="16" t="s">
        <v>77</v>
      </c>
      <c r="BK105" s="191">
        <f>ROUND(I105*H105,2)</f>
        <v>0</v>
      </c>
      <c r="BL105" s="16" t="s">
        <v>129</v>
      </c>
      <c r="BM105" s="190" t="s">
        <v>156</v>
      </c>
    </row>
    <row r="106" spans="2:65" s="1" customFormat="1" ht="19.2">
      <c r="B106" s="33"/>
      <c r="C106" s="34"/>
      <c r="D106" s="192" t="s">
        <v>130</v>
      </c>
      <c r="E106" s="34"/>
      <c r="F106" s="193" t="s">
        <v>155</v>
      </c>
      <c r="G106" s="34"/>
      <c r="H106" s="34"/>
      <c r="I106" s="106"/>
      <c r="J106" s="34"/>
      <c r="K106" s="34"/>
      <c r="L106" s="37"/>
      <c r="M106" s="194"/>
      <c r="N106" s="62"/>
      <c r="O106" s="62"/>
      <c r="P106" s="62"/>
      <c r="Q106" s="62"/>
      <c r="R106" s="62"/>
      <c r="S106" s="62"/>
      <c r="T106" s="63"/>
      <c r="AT106" s="16" t="s">
        <v>130</v>
      </c>
      <c r="AU106" s="16" t="s">
        <v>79</v>
      </c>
    </row>
    <row r="107" spans="2:65" s="12" customFormat="1" ht="10.199999999999999">
      <c r="B107" s="195"/>
      <c r="C107" s="196"/>
      <c r="D107" s="192" t="s">
        <v>133</v>
      </c>
      <c r="E107" s="197" t="s">
        <v>19</v>
      </c>
      <c r="F107" s="198" t="s">
        <v>157</v>
      </c>
      <c r="G107" s="196"/>
      <c r="H107" s="199">
        <v>1.7999999999999999E-2</v>
      </c>
      <c r="I107" s="200"/>
      <c r="J107" s="196"/>
      <c r="K107" s="196"/>
      <c r="L107" s="201"/>
      <c r="M107" s="202"/>
      <c r="N107" s="203"/>
      <c r="O107" s="203"/>
      <c r="P107" s="203"/>
      <c r="Q107" s="203"/>
      <c r="R107" s="203"/>
      <c r="S107" s="203"/>
      <c r="T107" s="204"/>
      <c r="AT107" s="205" t="s">
        <v>133</v>
      </c>
      <c r="AU107" s="205" t="s">
        <v>79</v>
      </c>
      <c r="AV107" s="12" t="s">
        <v>79</v>
      </c>
      <c r="AW107" s="12" t="s">
        <v>31</v>
      </c>
      <c r="AX107" s="12" t="s">
        <v>69</v>
      </c>
      <c r="AY107" s="205" t="s">
        <v>121</v>
      </c>
    </row>
    <row r="108" spans="2:65" s="13" customFormat="1" ht="10.199999999999999">
      <c r="B108" s="206"/>
      <c r="C108" s="207"/>
      <c r="D108" s="192" t="s">
        <v>133</v>
      </c>
      <c r="E108" s="208" t="s">
        <v>19</v>
      </c>
      <c r="F108" s="209" t="s">
        <v>136</v>
      </c>
      <c r="G108" s="207"/>
      <c r="H108" s="210">
        <v>1.7999999999999999E-2</v>
      </c>
      <c r="I108" s="211"/>
      <c r="J108" s="207"/>
      <c r="K108" s="207"/>
      <c r="L108" s="212"/>
      <c r="M108" s="213"/>
      <c r="N108" s="214"/>
      <c r="O108" s="214"/>
      <c r="P108" s="214"/>
      <c r="Q108" s="214"/>
      <c r="R108" s="214"/>
      <c r="S108" s="214"/>
      <c r="T108" s="215"/>
      <c r="AT108" s="216" t="s">
        <v>133</v>
      </c>
      <c r="AU108" s="216" t="s">
        <v>79</v>
      </c>
      <c r="AV108" s="13" t="s">
        <v>129</v>
      </c>
      <c r="AW108" s="13" t="s">
        <v>31</v>
      </c>
      <c r="AX108" s="13" t="s">
        <v>77</v>
      </c>
      <c r="AY108" s="216" t="s">
        <v>121</v>
      </c>
    </row>
    <row r="109" spans="2:65" s="1" customFormat="1" ht="21.6" customHeight="1">
      <c r="B109" s="33"/>
      <c r="C109" s="179" t="s">
        <v>158</v>
      </c>
      <c r="D109" s="179" t="s">
        <v>124</v>
      </c>
      <c r="E109" s="180" t="s">
        <v>159</v>
      </c>
      <c r="F109" s="181" t="s">
        <v>160</v>
      </c>
      <c r="G109" s="182" t="s">
        <v>151</v>
      </c>
      <c r="H109" s="183">
        <v>0.84499999999999997</v>
      </c>
      <c r="I109" s="184"/>
      <c r="J109" s="185">
        <f>ROUND(I109*H109,2)</f>
        <v>0</v>
      </c>
      <c r="K109" s="181" t="s">
        <v>128</v>
      </c>
      <c r="L109" s="37"/>
      <c r="M109" s="186" t="s">
        <v>19</v>
      </c>
      <c r="N109" s="187" t="s">
        <v>40</v>
      </c>
      <c r="O109" s="62"/>
      <c r="P109" s="188">
        <f>O109*H109</f>
        <v>0</v>
      </c>
      <c r="Q109" s="188">
        <v>0</v>
      </c>
      <c r="R109" s="188">
        <f>Q109*H109</f>
        <v>0</v>
      </c>
      <c r="S109" s="188">
        <v>0</v>
      </c>
      <c r="T109" s="189">
        <f>S109*H109</f>
        <v>0</v>
      </c>
      <c r="AR109" s="190" t="s">
        <v>129</v>
      </c>
      <c r="AT109" s="190" t="s">
        <v>124</v>
      </c>
      <c r="AU109" s="190" t="s">
        <v>79</v>
      </c>
      <c r="AY109" s="16" t="s">
        <v>121</v>
      </c>
      <c r="BE109" s="191">
        <f>IF(N109="základní",J109,0)</f>
        <v>0</v>
      </c>
      <c r="BF109" s="191">
        <f>IF(N109="snížená",J109,0)</f>
        <v>0</v>
      </c>
      <c r="BG109" s="191">
        <f>IF(N109="zákl. přenesená",J109,0)</f>
        <v>0</v>
      </c>
      <c r="BH109" s="191">
        <f>IF(N109="sníž. přenesená",J109,0)</f>
        <v>0</v>
      </c>
      <c r="BI109" s="191">
        <f>IF(N109="nulová",J109,0)</f>
        <v>0</v>
      </c>
      <c r="BJ109" s="16" t="s">
        <v>77</v>
      </c>
      <c r="BK109" s="191">
        <f>ROUND(I109*H109,2)</f>
        <v>0</v>
      </c>
      <c r="BL109" s="16" t="s">
        <v>129</v>
      </c>
      <c r="BM109" s="190" t="s">
        <v>161</v>
      </c>
    </row>
    <row r="110" spans="2:65" s="1" customFormat="1" ht="19.2">
      <c r="B110" s="33"/>
      <c r="C110" s="34"/>
      <c r="D110" s="192" t="s">
        <v>130</v>
      </c>
      <c r="E110" s="34"/>
      <c r="F110" s="193" t="s">
        <v>160</v>
      </c>
      <c r="G110" s="34"/>
      <c r="H110" s="34"/>
      <c r="I110" s="106"/>
      <c r="J110" s="34"/>
      <c r="K110" s="34"/>
      <c r="L110" s="37"/>
      <c r="M110" s="194"/>
      <c r="N110" s="62"/>
      <c r="O110" s="62"/>
      <c r="P110" s="62"/>
      <c r="Q110" s="62"/>
      <c r="R110" s="62"/>
      <c r="S110" s="62"/>
      <c r="T110" s="63"/>
      <c r="AT110" s="16" t="s">
        <v>130</v>
      </c>
      <c r="AU110" s="16" t="s">
        <v>79</v>
      </c>
    </row>
    <row r="111" spans="2:65" s="12" customFormat="1" ht="10.199999999999999">
      <c r="B111" s="195"/>
      <c r="C111" s="196"/>
      <c r="D111" s="192" t="s">
        <v>133</v>
      </c>
      <c r="E111" s="197" t="s">
        <v>19</v>
      </c>
      <c r="F111" s="198" t="s">
        <v>162</v>
      </c>
      <c r="G111" s="196"/>
      <c r="H111" s="199">
        <v>0.84499999999999997</v>
      </c>
      <c r="I111" s="200"/>
      <c r="J111" s="196"/>
      <c r="K111" s="196"/>
      <c r="L111" s="201"/>
      <c r="M111" s="202"/>
      <c r="N111" s="203"/>
      <c r="O111" s="203"/>
      <c r="P111" s="203"/>
      <c r="Q111" s="203"/>
      <c r="R111" s="203"/>
      <c r="S111" s="203"/>
      <c r="T111" s="204"/>
      <c r="AT111" s="205" t="s">
        <v>133</v>
      </c>
      <c r="AU111" s="205" t="s">
        <v>79</v>
      </c>
      <c r="AV111" s="12" t="s">
        <v>79</v>
      </c>
      <c r="AW111" s="12" t="s">
        <v>31</v>
      </c>
      <c r="AX111" s="12" t="s">
        <v>69</v>
      </c>
      <c r="AY111" s="205" t="s">
        <v>121</v>
      </c>
    </row>
    <row r="112" spans="2:65" s="13" customFormat="1" ht="10.199999999999999">
      <c r="B112" s="206"/>
      <c r="C112" s="207"/>
      <c r="D112" s="192" t="s">
        <v>133</v>
      </c>
      <c r="E112" s="208" t="s">
        <v>19</v>
      </c>
      <c r="F112" s="209" t="s">
        <v>136</v>
      </c>
      <c r="G112" s="207"/>
      <c r="H112" s="210">
        <v>0.84499999999999997</v>
      </c>
      <c r="I112" s="211"/>
      <c r="J112" s="207"/>
      <c r="K112" s="207"/>
      <c r="L112" s="212"/>
      <c r="M112" s="213"/>
      <c r="N112" s="214"/>
      <c r="O112" s="214"/>
      <c r="P112" s="214"/>
      <c r="Q112" s="214"/>
      <c r="R112" s="214"/>
      <c r="S112" s="214"/>
      <c r="T112" s="215"/>
      <c r="AT112" s="216" t="s">
        <v>133</v>
      </c>
      <c r="AU112" s="216" t="s">
        <v>79</v>
      </c>
      <c r="AV112" s="13" t="s">
        <v>129</v>
      </c>
      <c r="AW112" s="13" t="s">
        <v>31</v>
      </c>
      <c r="AX112" s="13" t="s">
        <v>77</v>
      </c>
      <c r="AY112" s="216" t="s">
        <v>121</v>
      </c>
    </row>
    <row r="113" spans="2:65" s="1" customFormat="1" ht="21.6" customHeight="1">
      <c r="B113" s="33"/>
      <c r="C113" s="179" t="s">
        <v>147</v>
      </c>
      <c r="D113" s="179" t="s">
        <v>124</v>
      </c>
      <c r="E113" s="180" t="s">
        <v>163</v>
      </c>
      <c r="F113" s="181" t="s">
        <v>164</v>
      </c>
      <c r="G113" s="182" t="s">
        <v>151</v>
      </c>
      <c r="H113" s="183">
        <v>0.90300000000000002</v>
      </c>
      <c r="I113" s="184"/>
      <c r="J113" s="185">
        <f>ROUND(I113*H113,2)</f>
        <v>0</v>
      </c>
      <c r="K113" s="181" t="s">
        <v>128</v>
      </c>
      <c r="L113" s="37"/>
      <c r="M113" s="186" t="s">
        <v>19</v>
      </c>
      <c r="N113" s="187" t="s">
        <v>40</v>
      </c>
      <c r="O113" s="62"/>
      <c r="P113" s="188">
        <f>O113*H113</f>
        <v>0</v>
      </c>
      <c r="Q113" s="188">
        <v>0</v>
      </c>
      <c r="R113" s="188">
        <f>Q113*H113</f>
        <v>0</v>
      </c>
      <c r="S113" s="188">
        <v>0</v>
      </c>
      <c r="T113" s="189">
        <f>S113*H113</f>
        <v>0</v>
      </c>
      <c r="AR113" s="190" t="s">
        <v>129</v>
      </c>
      <c r="AT113" s="190" t="s">
        <v>124</v>
      </c>
      <c r="AU113" s="190" t="s">
        <v>79</v>
      </c>
      <c r="AY113" s="16" t="s">
        <v>121</v>
      </c>
      <c r="BE113" s="191">
        <f>IF(N113="základní",J113,0)</f>
        <v>0</v>
      </c>
      <c r="BF113" s="191">
        <f>IF(N113="snížená",J113,0)</f>
        <v>0</v>
      </c>
      <c r="BG113" s="191">
        <f>IF(N113="zákl. přenesená",J113,0)</f>
        <v>0</v>
      </c>
      <c r="BH113" s="191">
        <f>IF(N113="sníž. přenesená",J113,0)</f>
        <v>0</v>
      </c>
      <c r="BI113" s="191">
        <f>IF(N113="nulová",J113,0)</f>
        <v>0</v>
      </c>
      <c r="BJ113" s="16" t="s">
        <v>77</v>
      </c>
      <c r="BK113" s="191">
        <f>ROUND(I113*H113,2)</f>
        <v>0</v>
      </c>
      <c r="BL113" s="16" t="s">
        <v>129</v>
      </c>
      <c r="BM113" s="190" t="s">
        <v>165</v>
      </c>
    </row>
    <row r="114" spans="2:65" s="1" customFormat="1" ht="19.2">
      <c r="B114" s="33"/>
      <c r="C114" s="34"/>
      <c r="D114" s="192" t="s">
        <v>130</v>
      </c>
      <c r="E114" s="34"/>
      <c r="F114" s="193" t="s">
        <v>164</v>
      </c>
      <c r="G114" s="34"/>
      <c r="H114" s="34"/>
      <c r="I114" s="106"/>
      <c r="J114" s="34"/>
      <c r="K114" s="34"/>
      <c r="L114" s="37"/>
      <c r="M114" s="194"/>
      <c r="N114" s="62"/>
      <c r="O114" s="62"/>
      <c r="P114" s="62"/>
      <c r="Q114" s="62"/>
      <c r="R114" s="62"/>
      <c r="S114" s="62"/>
      <c r="T114" s="63"/>
      <c r="AT114" s="16" t="s">
        <v>130</v>
      </c>
      <c r="AU114" s="16" t="s">
        <v>79</v>
      </c>
    </row>
    <row r="115" spans="2:65" s="12" customFormat="1" ht="10.199999999999999">
      <c r="B115" s="195"/>
      <c r="C115" s="196"/>
      <c r="D115" s="192" t="s">
        <v>133</v>
      </c>
      <c r="E115" s="197" t="s">
        <v>19</v>
      </c>
      <c r="F115" s="198" t="s">
        <v>166</v>
      </c>
      <c r="G115" s="196"/>
      <c r="H115" s="199">
        <v>0.90300000000000002</v>
      </c>
      <c r="I115" s="200"/>
      <c r="J115" s="196"/>
      <c r="K115" s="196"/>
      <c r="L115" s="201"/>
      <c r="M115" s="202"/>
      <c r="N115" s="203"/>
      <c r="O115" s="203"/>
      <c r="P115" s="203"/>
      <c r="Q115" s="203"/>
      <c r="R115" s="203"/>
      <c r="S115" s="203"/>
      <c r="T115" s="204"/>
      <c r="AT115" s="205" t="s">
        <v>133</v>
      </c>
      <c r="AU115" s="205" t="s">
        <v>79</v>
      </c>
      <c r="AV115" s="12" t="s">
        <v>79</v>
      </c>
      <c r="AW115" s="12" t="s">
        <v>31</v>
      </c>
      <c r="AX115" s="12" t="s">
        <v>69</v>
      </c>
      <c r="AY115" s="205" t="s">
        <v>121</v>
      </c>
    </row>
    <row r="116" spans="2:65" s="13" customFormat="1" ht="10.199999999999999">
      <c r="B116" s="206"/>
      <c r="C116" s="207"/>
      <c r="D116" s="192" t="s">
        <v>133</v>
      </c>
      <c r="E116" s="208" t="s">
        <v>19</v>
      </c>
      <c r="F116" s="209" t="s">
        <v>136</v>
      </c>
      <c r="G116" s="207"/>
      <c r="H116" s="210">
        <v>0.90300000000000002</v>
      </c>
      <c r="I116" s="211"/>
      <c r="J116" s="207"/>
      <c r="K116" s="207"/>
      <c r="L116" s="212"/>
      <c r="M116" s="213"/>
      <c r="N116" s="214"/>
      <c r="O116" s="214"/>
      <c r="P116" s="214"/>
      <c r="Q116" s="214"/>
      <c r="R116" s="214"/>
      <c r="S116" s="214"/>
      <c r="T116" s="215"/>
      <c r="AT116" s="216" t="s">
        <v>133</v>
      </c>
      <c r="AU116" s="216" t="s">
        <v>79</v>
      </c>
      <c r="AV116" s="13" t="s">
        <v>129</v>
      </c>
      <c r="AW116" s="13" t="s">
        <v>31</v>
      </c>
      <c r="AX116" s="13" t="s">
        <v>77</v>
      </c>
      <c r="AY116" s="216" t="s">
        <v>121</v>
      </c>
    </row>
    <row r="117" spans="2:65" s="1" customFormat="1" ht="21.6" customHeight="1">
      <c r="B117" s="33"/>
      <c r="C117" s="179" t="s">
        <v>167</v>
      </c>
      <c r="D117" s="179" t="s">
        <v>124</v>
      </c>
      <c r="E117" s="180" t="s">
        <v>168</v>
      </c>
      <c r="F117" s="181" t="s">
        <v>169</v>
      </c>
      <c r="G117" s="182" t="s">
        <v>140</v>
      </c>
      <c r="H117" s="183">
        <v>1903</v>
      </c>
      <c r="I117" s="184"/>
      <c r="J117" s="185">
        <f>ROUND(I117*H117,2)</f>
        <v>0</v>
      </c>
      <c r="K117" s="181" t="s">
        <v>128</v>
      </c>
      <c r="L117" s="37"/>
      <c r="M117" s="186" t="s">
        <v>19</v>
      </c>
      <c r="N117" s="187" t="s">
        <v>40</v>
      </c>
      <c r="O117" s="62"/>
      <c r="P117" s="188">
        <f>O117*H117</f>
        <v>0</v>
      </c>
      <c r="Q117" s="188">
        <v>0</v>
      </c>
      <c r="R117" s="188">
        <f>Q117*H117</f>
        <v>0</v>
      </c>
      <c r="S117" s="188">
        <v>0</v>
      </c>
      <c r="T117" s="189">
        <f>S117*H117</f>
        <v>0</v>
      </c>
      <c r="AR117" s="190" t="s">
        <v>129</v>
      </c>
      <c r="AT117" s="190" t="s">
        <v>124</v>
      </c>
      <c r="AU117" s="190" t="s">
        <v>79</v>
      </c>
      <c r="AY117" s="16" t="s">
        <v>121</v>
      </c>
      <c r="BE117" s="191">
        <f>IF(N117="základní",J117,0)</f>
        <v>0</v>
      </c>
      <c r="BF117" s="191">
        <f>IF(N117="snížená",J117,0)</f>
        <v>0</v>
      </c>
      <c r="BG117" s="191">
        <f>IF(N117="zákl. přenesená",J117,0)</f>
        <v>0</v>
      </c>
      <c r="BH117" s="191">
        <f>IF(N117="sníž. přenesená",J117,0)</f>
        <v>0</v>
      </c>
      <c r="BI117" s="191">
        <f>IF(N117="nulová",J117,0)</f>
        <v>0</v>
      </c>
      <c r="BJ117" s="16" t="s">
        <v>77</v>
      </c>
      <c r="BK117" s="191">
        <f>ROUND(I117*H117,2)</f>
        <v>0</v>
      </c>
      <c r="BL117" s="16" t="s">
        <v>129</v>
      </c>
      <c r="BM117" s="190" t="s">
        <v>170</v>
      </c>
    </row>
    <row r="118" spans="2:65" s="1" customFormat="1" ht="10.199999999999999">
      <c r="B118" s="33"/>
      <c r="C118" s="34"/>
      <c r="D118" s="192" t="s">
        <v>130</v>
      </c>
      <c r="E118" s="34"/>
      <c r="F118" s="193" t="s">
        <v>169</v>
      </c>
      <c r="G118" s="34"/>
      <c r="H118" s="34"/>
      <c r="I118" s="106"/>
      <c r="J118" s="34"/>
      <c r="K118" s="34"/>
      <c r="L118" s="37"/>
      <c r="M118" s="194"/>
      <c r="N118" s="62"/>
      <c r="O118" s="62"/>
      <c r="P118" s="62"/>
      <c r="Q118" s="62"/>
      <c r="R118" s="62"/>
      <c r="S118" s="62"/>
      <c r="T118" s="63"/>
      <c r="AT118" s="16" t="s">
        <v>130</v>
      </c>
      <c r="AU118" s="16" t="s">
        <v>79</v>
      </c>
    </row>
    <row r="119" spans="2:65" s="12" customFormat="1" ht="10.199999999999999">
      <c r="B119" s="195"/>
      <c r="C119" s="196"/>
      <c r="D119" s="192" t="s">
        <v>133</v>
      </c>
      <c r="E119" s="197" t="s">
        <v>19</v>
      </c>
      <c r="F119" s="198" t="s">
        <v>171</v>
      </c>
      <c r="G119" s="196"/>
      <c r="H119" s="199">
        <v>1854</v>
      </c>
      <c r="I119" s="200"/>
      <c r="J119" s="196"/>
      <c r="K119" s="196"/>
      <c r="L119" s="201"/>
      <c r="M119" s="202"/>
      <c r="N119" s="203"/>
      <c r="O119" s="203"/>
      <c r="P119" s="203"/>
      <c r="Q119" s="203"/>
      <c r="R119" s="203"/>
      <c r="S119" s="203"/>
      <c r="T119" s="204"/>
      <c r="AT119" s="205" t="s">
        <v>133</v>
      </c>
      <c r="AU119" s="205" t="s">
        <v>79</v>
      </c>
      <c r="AV119" s="12" t="s">
        <v>79</v>
      </c>
      <c r="AW119" s="12" t="s">
        <v>31</v>
      </c>
      <c r="AX119" s="12" t="s">
        <v>69</v>
      </c>
      <c r="AY119" s="205" t="s">
        <v>121</v>
      </c>
    </row>
    <row r="120" spans="2:65" s="12" customFormat="1" ht="10.199999999999999">
      <c r="B120" s="195"/>
      <c r="C120" s="196"/>
      <c r="D120" s="192" t="s">
        <v>133</v>
      </c>
      <c r="E120" s="197" t="s">
        <v>19</v>
      </c>
      <c r="F120" s="198" t="s">
        <v>172</v>
      </c>
      <c r="G120" s="196"/>
      <c r="H120" s="199">
        <v>49</v>
      </c>
      <c r="I120" s="200"/>
      <c r="J120" s="196"/>
      <c r="K120" s="196"/>
      <c r="L120" s="201"/>
      <c r="M120" s="202"/>
      <c r="N120" s="203"/>
      <c r="O120" s="203"/>
      <c r="P120" s="203"/>
      <c r="Q120" s="203"/>
      <c r="R120" s="203"/>
      <c r="S120" s="203"/>
      <c r="T120" s="204"/>
      <c r="AT120" s="205" t="s">
        <v>133</v>
      </c>
      <c r="AU120" s="205" t="s">
        <v>79</v>
      </c>
      <c r="AV120" s="12" t="s">
        <v>79</v>
      </c>
      <c r="AW120" s="12" t="s">
        <v>31</v>
      </c>
      <c r="AX120" s="12" t="s">
        <v>69</v>
      </c>
      <c r="AY120" s="205" t="s">
        <v>121</v>
      </c>
    </row>
    <row r="121" spans="2:65" s="13" customFormat="1" ht="10.199999999999999">
      <c r="B121" s="206"/>
      <c r="C121" s="207"/>
      <c r="D121" s="192" t="s">
        <v>133</v>
      </c>
      <c r="E121" s="208" t="s">
        <v>19</v>
      </c>
      <c r="F121" s="209" t="s">
        <v>136</v>
      </c>
      <c r="G121" s="207"/>
      <c r="H121" s="210">
        <v>1903</v>
      </c>
      <c r="I121" s="211"/>
      <c r="J121" s="207"/>
      <c r="K121" s="207"/>
      <c r="L121" s="212"/>
      <c r="M121" s="213"/>
      <c r="N121" s="214"/>
      <c r="O121" s="214"/>
      <c r="P121" s="214"/>
      <c r="Q121" s="214"/>
      <c r="R121" s="214"/>
      <c r="S121" s="214"/>
      <c r="T121" s="215"/>
      <c r="AT121" s="216" t="s">
        <v>133</v>
      </c>
      <c r="AU121" s="216" t="s">
        <v>79</v>
      </c>
      <c r="AV121" s="13" t="s">
        <v>129</v>
      </c>
      <c r="AW121" s="13" t="s">
        <v>31</v>
      </c>
      <c r="AX121" s="13" t="s">
        <v>77</v>
      </c>
      <c r="AY121" s="216" t="s">
        <v>121</v>
      </c>
    </row>
    <row r="122" spans="2:65" s="1" customFormat="1" ht="21.6" customHeight="1">
      <c r="B122" s="33"/>
      <c r="C122" s="179" t="s">
        <v>152</v>
      </c>
      <c r="D122" s="179" t="s">
        <v>124</v>
      </c>
      <c r="E122" s="180" t="s">
        <v>173</v>
      </c>
      <c r="F122" s="181" t="s">
        <v>174</v>
      </c>
      <c r="G122" s="182" t="s">
        <v>140</v>
      </c>
      <c r="H122" s="183">
        <v>5</v>
      </c>
      <c r="I122" s="184"/>
      <c r="J122" s="185">
        <f>ROUND(I122*H122,2)</f>
        <v>0</v>
      </c>
      <c r="K122" s="181" t="s">
        <v>128</v>
      </c>
      <c r="L122" s="37"/>
      <c r="M122" s="186" t="s">
        <v>19</v>
      </c>
      <c r="N122" s="187" t="s">
        <v>40</v>
      </c>
      <c r="O122" s="62"/>
      <c r="P122" s="188">
        <f>O122*H122</f>
        <v>0</v>
      </c>
      <c r="Q122" s="188">
        <v>0</v>
      </c>
      <c r="R122" s="188">
        <f>Q122*H122</f>
        <v>0</v>
      </c>
      <c r="S122" s="188">
        <v>0</v>
      </c>
      <c r="T122" s="189">
        <f>S122*H122</f>
        <v>0</v>
      </c>
      <c r="AR122" s="190" t="s">
        <v>129</v>
      </c>
      <c r="AT122" s="190" t="s">
        <v>124</v>
      </c>
      <c r="AU122" s="190" t="s">
        <v>79</v>
      </c>
      <c r="AY122" s="16" t="s">
        <v>121</v>
      </c>
      <c r="BE122" s="191">
        <f>IF(N122="základní",J122,0)</f>
        <v>0</v>
      </c>
      <c r="BF122" s="191">
        <f>IF(N122="snížená",J122,0)</f>
        <v>0</v>
      </c>
      <c r="BG122" s="191">
        <f>IF(N122="zákl. přenesená",J122,0)</f>
        <v>0</v>
      </c>
      <c r="BH122" s="191">
        <f>IF(N122="sníž. přenesená",J122,0)</f>
        <v>0</v>
      </c>
      <c r="BI122" s="191">
        <f>IF(N122="nulová",J122,0)</f>
        <v>0</v>
      </c>
      <c r="BJ122" s="16" t="s">
        <v>77</v>
      </c>
      <c r="BK122" s="191">
        <f>ROUND(I122*H122,2)</f>
        <v>0</v>
      </c>
      <c r="BL122" s="16" t="s">
        <v>129</v>
      </c>
      <c r="BM122" s="190" t="s">
        <v>175</v>
      </c>
    </row>
    <row r="123" spans="2:65" s="1" customFormat="1" ht="10.199999999999999">
      <c r="B123" s="33"/>
      <c r="C123" s="34"/>
      <c r="D123" s="192" t="s">
        <v>130</v>
      </c>
      <c r="E123" s="34"/>
      <c r="F123" s="193" t="s">
        <v>174</v>
      </c>
      <c r="G123" s="34"/>
      <c r="H123" s="34"/>
      <c r="I123" s="106"/>
      <c r="J123" s="34"/>
      <c r="K123" s="34"/>
      <c r="L123" s="37"/>
      <c r="M123" s="194"/>
      <c r="N123" s="62"/>
      <c r="O123" s="62"/>
      <c r="P123" s="62"/>
      <c r="Q123" s="62"/>
      <c r="R123" s="62"/>
      <c r="S123" s="62"/>
      <c r="T123" s="63"/>
      <c r="AT123" s="16" t="s">
        <v>130</v>
      </c>
      <c r="AU123" s="16" t="s">
        <v>79</v>
      </c>
    </row>
    <row r="124" spans="2:65" s="1" customFormat="1" ht="21.6" customHeight="1">
      <c r="B124" s="33"/>
      <c r="C124" s="217" t="s">
        <v>176</v>
      </c>
      <c r="D124" s="217" t="s">
        <v>143</v>
      </c>
      <c r="E124" s="218" t="s">
        <v>177</v>
      </c>
      <c r="F124" s="219" t="s">
        <v>178</v>
      </c>
      <c r="G124" s="220" t="s">
        <v>146</v>
      </c>
      <c r="H124" s="221">
        <v>3955.5520000000001</v>
      </c>
      <c r="I124" s="222"/>
      <c r="J124" s="223">
        <f>ROUND(I124*H124,2)</f>
        <v>0</v>
      </c>
      <c r="K124" s="219" t="s">
        <v>128</v>
      </c>
      <c r="L124" s="224"/>
      <c r="M124" s="225" t="s">
        <v>19</v>
      </c>
      <c r="N124" s="226" t="s">
        <v>40</v>
      </c>
      <c r="O124" s="62"/>
      <c r="P124" s="188">
        <f>O124*H124</f>
        <v>0</v>
      </c>
      <c r="Q124" s="188">
        <v>0</v>
      </c>
      <c r="R124" s="188">
        <f>Q124*H124</f>
        <v>0</v>
      </c>
      <c r="S124" s="188">
        <v>0</v>
      </c>
      <c r="T124" s="189">
        <f>S124*H124</f>
        <v>0</v>
      </c>
      <c r="AR124" s="190" t="s">
        <v>147</v>
      </c>
      <c r="AT124" s="190" t="s">
        <v>143</v>
      </c>
      <c r="AU124" s="190" t="s">
        <v>79</v>
      </c>
      <c r="AY124" s="16" t="s">
        <v>121</v>
      </c>
      <c r="BE124" s="191">
        <f>IF(N124="základní",J124,0)</f>
        <v>0</v>
      </c>
      <c r="BF124" s="191">
        <f>IF(N124="snížená",J124,0)</f>
        <v>0</v>
      </c>
      <c r="BG124" s="191">
        <f>IF(N124="zákl. přenesená",J124,0)</f>
        <v>0</v>
      </c>
      <c r="BH124" s="191">
        <f>IF(N124="sníž. přenesená",J124,0)</f>
        <v>0</v>
      </c>
      <c r="BI124" s="191">
        <f>IF(N124="nulová",J124,0)</f>
        <v>0</v>
      </c>
      <c r="BJ124" s="16" t="s">
        <v>77</v>
      </c>
      <c r="BK124" s="191">
        <f>ROUND(I124*H124,2)</f>
        <v>0</v>
      </c>
      <c r="BL124" s="16" t="s">
        <v>129</v>
      </c>
      <c r="BM124" s="190" t="s">
        <v>179</v>
      </c>
    </row>
    <row r="125" spans="2:65" s="1" customFormat="1" ht="10.199999999999999">
      <c r="B125" s="33"/>
      <c r="C125" s="34"/>
      <c r="D125" s="192" t="s">
        <v>130</v>
      </c>
      <c r="E125" s="34"/>
      <c r="F125" s="193" t="s">
        <v>178</v>
      </c>
      <c r="G125" s="34"/>
      <c r="H125" s="34"/>
      <c r="I125" s="106"/>
      <c r="J125" s="34"/>
      <c r="K125" s="34"/>
      <c r="L125" s="37"/>
      <c r="M125" s="194"/>
      <c r="N125" s="62"/>
      <c r="O125" s="62"/>
      <c r="P125" s="62"/>
      <c r="Q125" s="62"/>
      <c r="R125" s="62"/>
      <c r="S125" s="62"/>
      <c r="T125" s="63"/>
      <c r="AT125" s="16" t="s">
        <v>130</v>
      </c>
      <c r="AU125" s="16" t="s">
        <v>79</v>
      </c>
    </row>
    <row r="126" spans="2:65" s="12" customFormat="1" ht="10.199999999999999">
      <c r="B126" s="195"/>
      <c r="C126" s="196"/>
      <c r="D126" s="192" t="s">
        <v>133</v>
      </c>
      <c r="E126" s="197" t="s">
        <v>19</v>
      </c>
      <c r="F126" s="198" t="s">
        <v>180</v>
      </c>
      <c r="G126" s="196"/>
      <c r="H126" s="199">
        <v>3882.78</v>
      </c>
      <c r="I126" s="200"/>
      <c r="J126" s="196"/>
      <c r="K126" s="196"/>
      <c r="L126" s="201"/>
      <c r="M126" s="202"/>
      <c r="N126" s="203"/>
      <c r="O126" s="203"/>
      <c r="P126" s="203"/>
      <c r="Q126" s="203"/>
      <c r="R126" s="203"/>
      <c r="S126" s="203"/>
      <c r="T126" s="204"/>
      <c r="AT126" s="205" t="s">
        <v>133</v>
      </c>
      <c r="AU126" s="205" t="s">
        <v>79</v>
      </c>
      <c r="AV126" s="12" t="s">
        <v>79</v>
      </c>
      <c r="AW126" s="12" t="s">
        <v>31</v>
      </c>
      <c r="AX126" s="12" t="s">
        <v>69</v>
      </c>
      <c r="AY126" s="205" t="s">
        <v>121</v>
      </c>
    </row>
    <row r="127" spans="2:65" s="12" customFormat="1" ht="20.399999999999999">
      <c r="B127" s="195"/>
      <c r="C127" s="196"/>
      <c r="D127" s="192" t="s">
        <v>133</v>
      </c>
      <c r="E127" s="197" t="s">
        <v>19</v>
      </c>
      <c r="F127" s="198" t="s">
        <v>181</v>
      </c>
      <c r="G127" s="196"/>
      <c r="H127" s="199">
        <v>72.772000000000006</v>
      </c>
      <c r="I127" s="200"/>
      <c r="J127" s="196"/>
      <c r="K127" s="196"/>
      <c r="L127" s="201"/>
      <c r="M127" s="202"/>
      <c r="N127" s="203"/>
      <c r="O127" s="203"/>
      <c r="P127" s="203"/>
      <c r="Q127" s="203"/>
      <c r="R127" s="203"/>
      <c r="S127" s="203"/>
      <c r="T127" s="204"/>
      <c r="AT127" s="205" t="s">
        <v>133</v>
      </c>
      <c r="AU127" s="205" t="s">
        <v>79</v>
      </c>
      <c r="AV127" s="12" t="s">
        <v>79</v>
      </c>
      <c r="AW127" s="12" t="s">
        <v>31</v>
      </c>
      <c r="AX127" s="12" t="s">
        <v>69</v>
      </c>
      <c r="AY127" s="205" t="s">
        <v>121</v>
      </c>
    </row>
    <row r="128" spans="2:65" s="13" customFormat="1" ht="10.199999999999999">
      <c r="B128" s="206"/>
      <c r="C128" s="207"/>
      <c r="D128" s="192" t="s">
        <v>133</v>
      </c>
      <c r="E128" s="208" t="s">
        <v>19</v>
      </c>
      <c r="F128" s="209" t="s">
        <v>136</v>
      </c>
      <c r="G128" s="207"/>
      <c r="H128" s="210">
        <v>3955.5520000000001</v>
      </c>
      <c r="I128" s="211"/>
      <c r="J128" s="207"/>
      <c r="K128" s="207"/>
      <c r="L128" s="212"/>
      <c r="M128" s="213"/>
      <c r="N128" s="214"/>
      <c r="O128" s="214"/>
      <c r="P128" s="214"/>
      <c r="Q128" s="214"/>
      <c r="R128" s="214"/>
      <c r="S128" s="214"/>
      <c r="T128" s="215"/>
      <c r="AT128" s="216" t="s">
        <v>133</v>
      </c>
      <c r="AU128" s="216" t="s">
        <v>79</v>
      </c>
      <c r="AV128" s="13" t="s">
        <v>129</v>
      </c>
      <c r="AW128" s="13" t="s">
        <v>31</v>
      </c>
      <c r="AX128" s="13" t="s">
        <v>77</v>
      </c>
      <c r="AY128" s="216" t="s">
        <v>121</v>
      </c>
    </row>
    <row r="129" spans="2:65" s="1" customFormat="1" ht="32.4" customHeight="1">
      <c r="B129" s="33"/>
      <c r="C129" s="179" t="s">
        <v>156</v>
      </c>
      <c r="D129" s="179" t="s">
        <v>124</v>
      </c>
      <c r="E129" s="180" t="s">
        <v>182</v>
      </c>
      <c r="F129" s="181" t="s">
        <v>183</v>
      </c>
      <c r="G129" s="182" t="s">
        <v>184</v>
      </c>
      <c r="H129" s="183">
        <v>1561</v>
      </c>
      <c r="I129" s="184"/>
      <c r="J129" s="185">
        <f>ROUND(I129*H129,2)</f>
        <v>0</v>
      </c>
      <c r="K129" s="181" t="s">
        <v>128</v>
      </c>
      <c r="L129" s="37"/>
      <c r="M129" s="186" t="s">
        <v>19</v>
      </c>
      <c r="N129" s="187" t="s">
        <v>40</v>
      </c>
      <c r="O129" s="62"/>
      <c r="P129" s="188">
        <f>O129*H129</f>
        <v>0</v>
      </c>
      <c r="Q129" s="188">
        <v>0</v>
      </c>
      <c r="R129" s="188">
        <f>Q129*H129</f>
        <v>0</v>
      </c>
      <c r="S129" s="188">
        <v>0</v>
      </c>
      <c r="T129" s="189">
        <f>S129*H129</f>
        <v>0</v>
      </c>
      <c r="AR129" s="190" t="s">
        <v>129</v>
      </c>
      <c r="AT129" s="190" t="s">
        <v>124</v>
      </c>
      <c r="AU129" s="190" t="s">
        <v>79</v>
      </c>
      <c r="AY129" s="16" t="s">
        <v>121</v>
      </c>
      <c r="BE129" s="191">
        <f>IF(N129="základní",J129,0)</f>
        <v>0</v>
      </c>
      <c r="BF129" s="191">
        <f>IF(N129="snížená",J129,0)</f>
        <v>0</v>
      </c>
      <c r="BG129" s="191">
        <f>IF(N129="zákl. přenesená",J129,0)</f>
        <v>0</v>
      </c>
      <c r="BH129" s="191">
        <f>IF(N129="sníž. přenesená",J129,0)</f>
        <v>0</v>
      </c>
      <c r="BI129" s="191">
        <f>IF(N129="nulová",J129,0)</f>
        <v>0</v>
      </c>
      <c r="BJ129" s="16" t="s">
        <v>77</v>
      </c>
      <c r="BK129" s="191">
        <f>ROUND(I129*H129,2)</f>
        <v>0</v>
      </c>
      <c r="BL129" s="16" t="s">
        <v>129</v>
      </c>
      <c r="BM129" s="190" t="s">
        <v>185</v>
      </c>
    </row>
    <row r="130" spans="2:65" s="1" customFormat="1" ht="19.2">
      <c r="B130" s="33"/>
      <c r="C130" s="34"/>
      <c r="D130" s="192" t="s">
        <v>130</v>
      </c>
      <c r="E130" s="34"/>
      <c r="F130" s="193" t="s">
        <v>183</v>
      </c>
      <c r="G130" s="34"/>
      <c r="H130" s="34"/>
      <c r="I130" s="106"/>
      <c r="J130" s="34"/>
      <c r="K130" s="34"/>
      <c r="L130" s="37"/>
      <c r="M130" s="194"/>
      <c r="N130" s="62"/>
      <c r="O130" s="62"/>
      <c r="P130" s="62"/>
      <c r="Q130" s="62"/>
      <c r="R130" s="62"/>
      <c r="S130" s="62"/>
      <c r="T130" s="63"/>
      <c r="AT130" s="16" t="s">
        <v>130</v>
      </c>
      <c r="AU130" s="16" t="s">
        <v>79</v>
      </c>
    </row>
    <row r="131" spans="2:65" s="12" customFormat="1" ht="10.199999999999999">
      <c r="B131" s="195"/>
      <c r="C131" s="196"/>
      <c r="D131" s="192" t="s">
        <v>133</v>
      </c>
      <c r="E131" s="197" t="s">
        <v>19</v>
      </c>
      <c r="F131" s="198" t="s">
        <v>186</v>
      </c>
      <c r="G131" s="196"/>
      <c r="H131" s="199">
        <v>50</v>
      </c>
      <c r="I131" s="200"/>
      <c r="J131" s="196"/>
      <c r="K131" s="196"/>
      <c r="L131" s="201"/>
      <c r="M131" s="202"/>
      <c r="N131" s="203"/>
      <c r="O131" s="203"/>
      <c r="P131" s="203"/>
      <c r="Q131" s="203"/>
      <c r="R131" s="203"/>
      <c r="S131" s="203"/>
      <c r="T131" s="204"/>
      <c r="AT131" s="205" t="s">
        <v>133</v>
      </c>
      <c r="AU131" s="205" t="s">
        <v>79</v>
      </c>
      <c r="AV131" s="12" t="s">
        <v>79</v>
      </c>
      <c r="AW131" s="12" t="s">
        <v>31</v>
      </c>
      <c r="AX131" s="12" t="s">
        <v>69</v>
      </c>
      <c r="AY131" s="205" t="s">
        <v>121</v>
      </c>
    </row>
    <row r="132" spans="2:65" s="12" customFormat="1" ht="20.399999999999999">
      <c r="B132" s="195"/>
      <c r="C132" s="196"/>
      <c r="D132" s="192" t="s">
        <v>133</v>
      </c>
      <c r="E132" s="197" t="s">
        <v>19</v>
      </c>
      <c r="F132" s="198" t="s">
        <v>187</v>
      </c>
      <c r="G132" s="196"/>
      <c r="H132" s="199">
        <v>864</v>
      </c>
      <c r="I132" s="200"/>
      <c r="J132" s="196"/>
      <c r="K132" s="196"/>
      <c r="L132" s="201"/>
      <c r="M132" s="202"/>
      <c r="N132" s="203"/>
      <c r="O132" s="203"/>
      <c r="P132" s="203"/>
      <c r="Q132" s="203"/>
      <c r="R132" s="203"/>
      <c r="S132" s="203"/>
      <c r="T132" s="204"/>
      <c r="AT132" s="205" t="s">
        <v>133</v>
      </c>
      <c r="AU132" s="205" t="s">
        <v>79</v>
      </c>
      <c r="AV132" s="12" t="s">
        <v>79</v>
      </c>
      <c r="AW132" s="12" t="s">
        <v>31</v>
      </c>
      <c r="AX132" s="12" t="s">
        <v>69</v>
      </c>
      <c r="AY132" s="205" t="s">
        <v>121</v>
      </c>
    </row>
    <row r="133" spans="2:65" s="12" customFormat="1" ht="20.399999999999999">
      <c r="B133" s="195"/>
      <c r="C133" s="196"/>
      <c r="D133" s="192" t="s">
        <v>133</v>
      </c>
      <c r="E133" s="197" t="s">
        <v>19</v>
      </c>
      <c r="F133" s="198" t="s">
        <v>188</v>
      </c>
      <c r="G133" s="196"/>
      <c r="H133" s="199">
        <v>647</v>
      </c>
      <c r="I133" s="200"/>
      <c r="J133" s="196"/>
      <c r="K133" s="196"/>
      <c r="L133" s="201"/>
      <c r="M133" s="202"/>
      <c r="N133" s="203"/>
      <c r="O133" s="203"/>
      <c r="P133" s="203"/>
      <c r="Q133" s="203"/>
      <c r="R133" s="203"/>
      <c r="S133" s="203"/>
      <c r="T133" s="204"/>
      <c r="AT133" s="205" t="s">
        <v>133</v>
      </c>
      <c r="AU133" s="205" t="s">
        <v>79</v>
      </c>
      <c r="AV133" s="12" t="s">
        <v>79</v>
      </c>
      <c r="AW133" s="12" t="s">
        <v>31</v>
      </c>
      <c r="AX133" s="12" t="s">
        <v>69</v>
      </c>
      <c r="AY133" s="205" t="s">
        <v>121</v>
      </c>
    </row>
    <row r="134" spans="2:65" s="13" customFormat="1" ht="10.199999999999999">
      <c r="B134" s="206"/>
      <c r="C134" s="207"/>
      <c r="D134" s="192" t="s">
        <v>133</v>
      </c>
      <c r="E134" s="208" t="s">
        <v>19</v>
      </c>
      <c r="F134" s="209" t="s">
        <v>136</v>
      </c>
      <c r="G134" s="207"/>
      <c r="H134" s="210">
        <v>1561</v>
      </c>
      <c r="I134" s="211"/>
      <c r="J134" s="207"/>
      <c r="K134" s="207"/>
      <c r="L134" s="212"/>
      <c r="M134" s="213"/>
      <c r="N134" s="214"/>
      <c r="O134" s="214"/>
      <c r="P134" s="214"/>
      <c r="Q134" s="214"/>
      <c r="R134" s="214"/>
      <c r="S134" s="214"/>
      <c r="T134" s="215"/>
      <c r="AT134" s="216" t="s">
        <v>133</v>
      </c>
      <c r="AU134" s="216" t="s">
        <v>79</v>
      </c>
      <c r="AV134" s="13" t="s">
        <v>129</v>
      </c>
      <c r="AW134" s="13" t="s">
        <v>31</v>
      </c>
      <c r="AX134" s="13" t="s">
        <v>77</v>
      </c>
      <c r="AY134" s="216" t="s">
        <v>121</v>
      </c>
    </row>
    <row r="135" spans="2:65" s="1" customFormat="1" ht="21.6" customHeight="1">
      <c r="B135" s="33"/>
      <c r="C135" s="217" t="s">
        <v>189</v>
      </c>
      <c r="D135" s="227" t="s">
        <v>143</v>
      </c>
      <c r="E135" s="218" t="s">
        <v>190</v>
      </c>
      <c r="F135" s="219" t="s">
        <v>191</v>
      </c>
      <c r="G135" s="220" t="s">
        <v>184</v>
      </c>
      <c r="H135" s="221">
        <v>1511</v>
      </c>
      <c r="I135" s="222"/>
      <c r="J135" s="223">
        <f>ROUND(I135*H135,2)</f>
        <v>0</v>
      </c>
      <c r="K135" s="219" t="s">
        <v>128</v>
      </c>
      <c r="L135" s="224"/>
      <c r="M135" s="225" t="s">
        <v>19</v>
      </c>
      <c r="N135" s="226" t="s">
        <v>40</v>
      </c>
      <c r="O135" s="62"/>
      <c r="P135" s="188">
        <f>O135*H135</f>
        <v>0</v>
      </c>
      <c r="Q135" s="188">
        <v>0</v>
      </c>
      <c r="R135" s="188">
        <f>Q135*H135</f>
        <v>0</v>
      </c>
      <c r="S135" s="188">
        <v>0</v>
      </c>
      <c r="T135" s="189">
        <f>S135*H135</f>
        <v>0</v>
      </c>
      <c r="AR135" s="190" t="s">
        <v>147</v>
      </c>
      <c r="AT135" s="190" t="s">
        <v>143</v>
      </c>
      <c r="AU135" s="190" t="s">
        <v>79</v>
      </c>
      <c r="AY135" s="16" t="s">
        <v>121</v>
      </c>
      <c r="BE135" s="191">
        <f>IF(N135="základní",J135,0)</f>
        <v>0</v>
      </c>
      <c r="BF135" s="191">
        <f>IF(N135="snížená",J135,0)</f>
        <v>0</v>
      </c>
      <c r="BG135" s="191">
        <f>IF(N135="zákl. přenesená",J135,0)</f>
        <v>0</v>
      </c>
      <c r="BH135" s="191">
        <f>IF(N135="sníž. přenesená",J135,0)</f>
        <v>0</v>
      </c>
      <c r="BI135" s="191">
        <f>IF(N135="nulová",J135,0)</f>
        <v>0</v>
      </c>
      <c r="BJ135" s="16" t="s">
        <v>77</v>
      </c>
      <c r="BK135" s="191">
        <f>ROUND(I135*H135,2)</f>
        <v>0</v>
      </c>
      <c r="BL135" s="16" t="s">
        <v>129</v>
      </c>
      <c r="BM135" s="190" t="s">
        <v>192</v>
      </c>
    </row>
    <row r="136" spans="2:65" s="1" customFormat="1" ht="19.2">
      <c r="B136" s="33"/>
      <c r="C136" s="34"/>
      <c r="D136" s="192" t="s">
        <v>130</v>
      </c>
      <c r="E136" s="34"/>
      <c r="F136" s="193" t="s">
        <v>191</v>
      </c>
      <c r="G136" s="34"/>
      <c r="H136" s="34"/>
      <c r="I136" s="106"/>
      <c r="J136" s="34"/>
      <c r="K136" s="34"/>
      <c r="L136" s="37"/>
      <c r="M136" s="194"/>
      <c r="N136" s="62"/>
      <c r="O136" s="62"/>
      <c r="P136" s="62"/>
      <c r="Q136" s="62"/>
      <c r="R136" s="62"/>
      <c r="S136" s="62"/>
      <c r="T136" s="63"/>
      <c r="AT136" s="16" t="s">
        <v>130</v>
      </c>
      <c r="AU136" s="16" t="s">
        <v>79</v>
      </c>
    </row>
    <row r="137" spans="2:65" s="1" customFormat="1" ht="32.4" customHeight="1">
      <c r="B137" s="33"/>
      <c r="C137" s="179" t="s">
        <v>161</v>
      </c>
      <c r="D137" s="179" t="s">
        <v>124</v>
      </c>
      <c r="E137" s="180" t="s">
        <v>193</v>
      </c>
      <c r="F137" s="181" t="s">
        <v>194</v>
      </c>
      <c r="G137" s="182" t="s">
        <v>184</v>
      </c>
      <c r="H137" s="183">
        <v>1561</v>
      </c>
      <c r="I137" s="184"/>
      <c r="J137" s="185">
        <f>ROUND(I137*H137,2)</f>
        <v>0</v>
      </c>
      <c r="K137" s="181" t="s">
        <v>128</v>
      </c>
      <c r="L137" s="37"/>
      <c r="M137" s="186" t="s">
        <v>19</v>
      </c>
      <c r="N137" s="187" t="s">
        <v>40</v>
      </c>
      <c r="O137" s="62"/>
      <c r="P137" s="188">
        <f>O137*H137</f>
        <v>0</v>
      </c>
      <c r="Q137" s="188">
        <v>0</v>
      </c>
      <c r="R137" s="188">
        <f>Q137*H137</f>
        <v>0</v>
      </c>
      <c r="S137" s="188">
        <v>0</v>
      </c>
      <c r="T137" s="189">
        <f>S137*H137</f>
        <v>0</v>
      </c>
      <c r="AR137" s="190" t="s">
        <v>129</v>
      </c>
      <c r="AT137" s="190" t="s">
        <v>124</v>
      </c>
      <c r="AU137" s="190" t="s">
        <v>79</v>
      </c>
      <c r="AY137" s="16" t="s">
        <v>121</v>
      </c>
      <c r="BE137" s="191">
        <f>IF(N137="základní",J137,0)</f>
        <v>0</v>
      </c>
      <c r="BF137" s="191">
        <f>IF(N137="snížená",J137,0)</f>
        <v>0</v>
      </c>
      <c r="BG137" s="191">
        <f>IF(N137="zákl. přenesená",J137,0)</f>
        <v>0</v>
      </c>
      <c r="BH137" s="191">
        <f>IF(N137="sníž. přenesená",J137,0)</f>
        <v>0</v>
      </c>
      <c r="BI137" s="191">
        <f>IF(N137="nulová",J137,0)</f>
        <v>0</v>
      </c>
      <c r="BJ137" s="16" t="s">
        <v>77</v>
      </c>
      <c r="BK137" s="191">
        <f>ROUND(I137*H137,2)</f>
        <v>0</v>
      </c>
      <c r="BL137" s="16" t="s">
        <v>129</v>
      </c>
      <c r="BM137" s="190" t="s">
        <v>195</v>
      </c>
    </row>
    <row r="138" spans="2:65" s="1" customFormat="1" ht="28.8">
      <c r="B138" s="33"/>
      <c r="C138" s="34"/>
      <c r="D138" s="192" t="s">
        <v>130</v>
      </c>
      <c r="E138" s="34"/>
      <c r="F138" s="193" t="s">
        <v>194</v>
      </c>
      <c r="G138" s="34"/>
      <c r="H138" s="34"/>
      <c r="I138" s="106"/>
      <c r="J138" s="34"/>
      <c r="K138" s="34"/>
      <c r="L138" s="37"/>
      <c r="M138" s="194"/>
      <c r="N138" s="62"/>
      <c r="O138" s="62"/>
      <c r="P138" s="62"/>
      <c r="Q138" s="62"/>
      <c r="R138" s="62"/>
      <c r="S138" s="62"/>
      <c r="T138" s="63"/>
      <c r="AT138" s="16" t="s">
        <v>130</v>
      </c>
      <c r="AU138" s="16" t="s">
        <v>79</v>
      </c>
    </row>
    <row r="139" spans="2:65" s="1" customFormat="1" ht="21.6" customHeight="1">
      <c r="B139" s="33"/>
      <c r="C139" s="179" t="s">
        <v>8</v>
      </c>
      <c r="D139" s="179" t="s">
        <v>124</v>
      </c>
      <c r="E139" s="180" t="s">
        <v>196</v>
      </c>
      <c r="F139" s="181" t="s">
        <v>197</v>
      </c>
      <c r="G139" s="182" t="s">
        <v>184</v>
      </c>
      <c r="H139" s="183">
        <v>385</v>
      </c>
      <c r="I139" s="184"/>
      <c r="J139" s="185">
        <f>ROUND(I139*H139,2)</f>
        <v>0</v>
      </c>
      <c r="K139" s="181" t="s">
        <v>128</v>
      </c>
      <c r="L139" s="37"/>
      <c r="M139" s="186" t="s">
        <v>19</v>
      </c>
      <c r="N139" s="187" t="s">
        <v>40</v>
      </c>
      <c r="O139" s="62"/>
      <c r="P139" s="188">
        <f>O139*H139</f>
        <v>0</v>
      </c>
      <c r="Q139" s="188">
        <v>0</v>
      </c>
      <c r="R139" s="188">
        <f>Q139*H139</f>
        <v>0</v>
      </c>
      <c r="S139" s="188">
        <v>0</v>
      </c>
      <c r="T139" s="189">
        <f>S139*H139</f>
        <v>0</v>
      </c>
      <c r="AR139" s="190" t="s">
        <v>129</v>
      </c>
      <c r="AT139" s="190" t="s">
        <v>124</v>
      </c>
      <c r="AU139" s="190" t="s">
        <v>79</v>
      </c>
      <c r="AY139" s="16" t="s">
        <v>121</v>
      </c>
      <c r="BE139" s="191">
        <f>IF(N139="základní",J139,0)</f>
        <v>0</v>
      </c>
      <c r="BF139" s="191">
        <f>IF(N139="snížená",J139,0)</f>
        <v>0</v>
      </c>
      <c r="BG139" s="191">
        <f>IF(N139="zákl. přenesená",J139,0)</f>
        <v>0</v>
      </c>
      <c r="BH139" s="191">
        <f>IF(N139="sníž. přenesená",J139,0)</f>
        <v>0</v>
      </c>
      <c r="BI139" s="191">
        <f>IF(N139="nulová",J139,0)</f>
        <v>0</v>
      </c>
      <c r="BJ139" s="16" t="s">
        <v>77</v>
      </c>
      <c r="BK139" s="191">
        <f>ROUND(I139*H139,2)</f>
        <v>0</v>
      </c>
      <c r="BL139" s="16" t="s">
        <v>129</v>
      </c>
      <c r="BM139" s="190" t="s">
        <v>198</v>
      </c>
    </row>
    <row r="140" spans="2:65" s="1" customFormat="1" ht="10.199999999999999">
      <c r="B140" s="33"/>
      <c r="C140" s="34"/>
      <c r="D140" s="192" t="s">
        <v>130</v>
      </c>
      <c r="E140" s="34"/>
      <c r="F140" s="193" t="s">
        <v>197</v>
      </c>
      <c r="G140" s="34"/>
      <c r="H140" s="34"/>
      <c r="I140" s="106"/>
      <c r="J140" s="34"/>
      <c r="K140" s="34"/>
      <c r="L140" s="37"/>
      <c r="M140" s="194"/>
      <c r="N140" s="62"/>
      <c r="O140" s="62"/>
      <c r="P140" s="62"/>
      <c r="Q140" s="62"/>
      <c r="R140" s="62"/>
      <c r="S140" s="62"/>
      <c r="T140" s="63"/>
      <c r="AT140" s="16" t="s">
        <v>130</v>
      </c>
      <c r="AU140" s="16" t="s">
        <v>79</v>
      </c>
    </row>
    <row r="141" spans="2:65" s="1" customFormat="1" ht="21.6" customHeight="1">
      <c r="B141" s="33"/>
      <c r="C141" s="179" t="s">
        <v>165</v>
      </c>
      <c r="D141" s="179" t="s">
        <v>124</v>
      </c>
      <c r="E141" s="180" t="s">
        <v>199</v>
      </c>
      <c r="F141" s="181" t="s">
        <v>200</v>
      </c>
      <c r="G141" s="182" t="s">
        <v>184</v>
      </c>
      <c r="H141" s="183">
        <v>467</v>
      </c>
      <c r="I141" s="184"/>
      <c r="J141" s="185">
        <f>ROUND(I141*H141,2)</f>
        <v>0</v>
      </c>
      <c r="K141" s="181" t="s">
        <v>128</v>
      </c>
      <c r="L141" s="37"/>
      <c r="M141" s="186" t="s">
        <v>19</v>
      </c>
      <c r="N141" s="187" t="s">
        <v>40</v>
      </c>
      <c r="O141" s="62"/>
      <c r="P141" s="188">
        <f>O141*H141</f>
        <v>0</v>
      </c>
      <c r="Q141" s="188">
        <v>0</v>
      </c>
      <c r="R141" s="188">
        <f>Q141*H141</f>
        <v>0</v>
      </c>
      <c r="S141" s="188">
        <v>0</v>
      </c>
      <c r="T141" s="189">
        <f>S141*H141</f>
        <v>0</v>
      </c>
      <c r="AR141" s="190" t="s">
        <v>129</v>
      </c>
      <c r="AT141" s="190" t="s">
        <v>124</v>
      </c>
      <c r="AU141" s="190" t="s">
        <v>79</v>
      </c>
      <c r="AY141" s="16" t="s">
        <v>121</v>
      </c>
      <c r="BE141" s="191">
        <f>IF(N141="základní",J141,0)</f>
        <v>0</v>
      </c>
      <c r="BF141" s="191">
        <f>IF(N141="snížená",J141,0)</f>
        <v>0</v>
      </c>
      <c r="BG141" s="191">
        <f>IF(N141="zákl. přenesená",J141,0)</f>
        <v>0</v>
      </c>
      <c r="BH141" s="191">
        <f>IF(N141="sníž. přenesená",J141,0)</f>
        <v>0</v>
      </c>
      <c r="BI141" s="191">
        <f>IF(N141="nulová",J141,0)</f>
        <v>0</v>
      </c>
      <c r="BJ141" s="16" t="s">
        <v>77</v>
      </c>
      <c r="BK141" s="191">
        <f>ROUND(I141*H141,2)</f>
        <v>0</v>
      </c>
      <c r="BL141" s="16" t="s">
        <v>129</v>
      </c>
      <c r="BM141" s="190" t="s">
        <v>201</v>
      </c>
    </row>
    <row r="142" spans="2:65" s="1" customFormat="1" ht="10.199999999999999">
      <c r="B142" s="33"/>
      <c r="C142" s="34"/>
      <c r="D142" s="192" t="s">
        <v>130</v>
      </c>
      <c r="E142" s="34"/>
      <c r="F142" s="193" t="s">
        <v>200</v>
      </c>
      <c r="G142" s="34"/>
      <c r="H142" s="34"/>
      <c r="I142" s="106"/>
      <c r="J142" s="34"/>
      <c r="K142" s="34"/>
      <c r="L142" s="37"/>
      <c r="M142" s="194"/>
      <c r="N142" s="62"/>
      <c r="O142" s="62"/>
      <c r="P142" s="62"/>
      <c r="Q142" s="62"/>
      <c r="R142" s="62"/>
      <c r="S142" s="62"/>
      <c r="T142" s="63"/>
      <c r="AT142" s="16" t="s">
        <v>130</v>
      </c>
      <c r="AU142" s="16" t="s">
        <v>79</v>
      </c>
    </row>
    <row r="143" spans="2:65" s="12" customFormat="1" ht="10.199999999999999">
      <c r="B143" s="195"/>
      <c r="C143" s="196"/>
      <c r="D143" s="192" t="s">
        <v>133</v>
      </c>
      <c r="E143" s="197" t="s">
        <v>19</v>
      </c>
      <c r="F143" s="198" t="s">
        <v>202</v>
      </c>
      <c r="G143" s="196"/>
      <c r="H143" s="199">
        <v>467</v>
      </c>
      <c r="I143" s="200"/>
      <c r="J143" s="196"/>
      <c r="K143" s="196"/>
      <c r="L143" s="201"/>
      <c r="M143" s="202"/>
      <c r="N143" s="203"/>
      <c r="O143" s="203"/>
      <c r="P143" s="203"/>
      <c r="Q143" s="203"/>
      <c r="R143" s="203"/>
      <c r="S143" s="203"/>
      <c r="T143" s="204"/>
      <c r="AT143" s="205" t="s">
        <v>133</v>
      </c>
      <c r="AU143" s="205" t="s">
        <v>79</v>
      </c>
      <c r="AV143" s="12" t="s">
        <v>79</v>
      </c>
      <c r="AW143" s="12" t="s">
        <v>31</v>
      </c>
      <c r="AX143" s="12" t="s">
        <v>69</v>
      </c>
      <c r="AY143" s="205" t="s">
        <v>121</v>
      </c>
    </row>
    <row r="144" spans="2:65" s="13" customFormat="1" ht="10.199999999999999">
      <c r="B144" s="206"/>
      <c r="C144" s="207"/>
      <c r="D144" s="192" t="s">
        <v>133</v>
      </c>
      <c r="E144" s="208" t="s">
        <v>19</v>
      </c>
      <c r="F144" s="209" t="s">
        <v>136</v>
      </c>
      <c r="G144" s="207"/>
      <c r="H144" s="210">
        <v>467</v>
      </c>
      <c r="I144" s="211"/>
      <c r="J144" s="207"/>
      <c r="K144" s="207"/>
      <c r="L144" s="212"/>
      <c r="M144" s="213"/>
      <c r="N144" s="214"/>
      <c r="O144" s="214"/>
      <c r="P144" s="214"/>
      <c r="Q144" s="214"/>
      <c r="R144" s="214"/>
      <c r="S144" s="214"/>
      <c r="T144" s="215"/>
      <c r="AT144" s="216" t="s">
        <v>133</v>
      </c>
      <c r="AU144" s="216" t="s">
        <v>79</v>
      </c>
      <c r="AV144" s="13" t="s">
        <v>129</v>
      </c>
      <c r="AW144" s="13" t="s">
        <v>31</v>
      </c>
      <c r="AX144" s="13" t="s">
        <v>77</v>
      </c>
      <c r="AY144" s="216" t="s">
        <v>121</v>
      </c>
    </row>
    <row r="145" spans="2:65" s="1" customFormat="1" ht="21.6" customHeight="1">
      <c r="B145" s="33"/>
      <c r="C145" s="179" t="s">
        <v>203</v>
      </c>
      <c r="D145" s="179" t="s">
        <v>124</v>
      </c>
      <c r="E145" s="180" t="s">
        <v>204</v>
      </c>
      <c r="F145" s="181" t="s">
        <v>205</v>
      </c>
      <c r="G145" s="182" t="s">
        <v>206</v>
      </c>
      <c r="H145" s="183">
        <v>50</v>
      </c>
      <c r="I145" s="184"/>
      <c r="J145" s="185">
        <f>ROUND(I145*H145,2)</f>
        <v>0</v>
      </c>
      <c r="K145" s="181" t="s">
        <v>128</v>
      </c>
      <c r="L145" s="37"/>
      <c r="M145" s="186" t="s">
        <v>19</v>
      </c>
      <c r="N145" s="187" t="s">
        <v>40</v>
      </c>
      <c r="O145" s="62"/>
      <c r="P145" s="188">
        <f>O145*H145</f>
        <v>0</v>
      </c>
      <c r="Q145" s="188">
        <v>0</v>
      </c>
      <c r="R145" s="188">
        <f>Q145*H145</f>
        <v>0</v>
      </c>
      <c r="S145" s="188">
        <v>0</v>
      </c>
      <c r="T145" s="189">
        <f>S145*H145</f>
        <v>0</v>
      </c>
      <c r="AR145" s="190" t="s">
        <v>129</v>
      </c>
      <c r="AT145" s="190" t="s">
        <v>124</v>
      </c>
      <c r="AU145" s="190" t="s">
        <v>79</v>
      </c>
      <c r="AY145" s="16" t="s">
        <v>121</v>
      </c>
      <c r="BE145" s="191">
        <f>IF(N145="základní",J145,0)</f>
        <v>0</v>
      </c>
      <c r="BF145" s="191">
        <f>IF(N145="snížená",J145,0)</f>
        <v>0</v>
      </c>
      <c r="BG145" s="191">
        <f>IF(N145="zákl. přenesená",J145,0)</f>
        <v>0</v>
      </c>
      <c r="BH145" s="191">
        <f>IF(N145="sníž. přenesená",J145,0)</f>
        <v>0</v>
      </c>
      <c r="BI145" s="191">
        <f>IF(N145="nulová",J145,0)</f>
        <v>0</v>
      </c>
      <c r="BJ145" s="16" t="s">
        <v>77</v>
      </c>
      <c r="BK145" s="191">
        <f>ROUND(I145*H145,2)</f>
        <v>0</v>
      </c>
      <c r="BL145" s="16" t="s">
        <v>129</v>
      </c>
      <c r="BM145" s="190" t="s">
        <v>207</v>
      </c>
    </row>
    <row r="146" spans="2:65" s="1" customFormat="1" ht="19.2">
      <c r="B146" s="33"/>
      <c r="C146" s="34"/>
      <c r="D146" s="192" t="s">
        <v>130</v>
      </c>
      <c r="E146" s="34"/>
      <c r="F146" s="193" t="s">
        <v>205</v>
      </c>
      <c r="G146" s="34"/>
      <c r="H146" s="34"/>
      <c r="I146" s="106"/>
      <c r="J146" s="34"/>
      <c r="K146" s="34"/>
      <c r="L146" s="37"/>
      <c r="M146" s="194"/>
      <c r="N146" s="62"/>
      <c r="O146" s="62"/>
      <c r="P146" s="62"/>
      <c r="Q146" s="62"/>
      <c r="R146" s="62"/>
      <c r="S146" s="62"/>
      <c r="T146" s="63"/>
      <c r="AT146" s="16" t="s">
        <v>130</v>
      </c>
      <c r="AU146" s="16" t="s">
        <v>79</v>
      </c>
    </row>
    <row r="147" spans="2:65" s="12" customFormat="1" ht="20.399999999999999">
      <c r="B147" s="195"/>
      <c r="C147" s="196"/>
      <c r="D147" s="192" t="s">
        <v>133</v>
      </c>
      <c r="E147" s="197" t="s">
        <v>19</v>
      </c>
      <c r="F147" s="198" t="s">
        <v>208</v>
      </c>
      <c r="G147" s="196"/>
      <c r="H147" s="199">
        <v>50</v>
      </c>
      <c r="I147" s="200"/>
      <c r="J147" s="196"/>
      <c r="K147" s="196"/>
      <c r="L147" s="201"/>
      <c r="M147" s="202"/>
      <c r="N147" s="203"/>
      <c r="O147" s="203"/>
      <c r="P147" s="203"/>
      <c r="Q147" s="203"/>
      <c r="R147" s="203"/>
      <c r="S147" s="203"/>
      <c r="T147" s="204"/>
      <c r="AT147" s="205" t="s">
        <v>133</v>
      </c>
      <c r="AU147" s="205" t="s">
        <v>79</v>
      </c>
      <c r="AV147" s="12" t="s">
        <v>79</v>
      </c>
      <c r="AW147" s="12" t="s">
        <v>31</v>
      </c>
      <c r="AX147" s="12" t="s">
        <v>69</v>
      </c>
      <c r="AY147" s="205" t="s">
        <v>121</v>
      </c>
    </row>
    <row r="148" spans="2:65" s="13" customFormat="1" ht="10.199999999999999">
      <c r="B148" s="206"/>
      <c r="C148" s="207"/>
      <c r="D148" s="192" t="s">
        <v>133</v>
      </c>
      <c r="E148" s="208" t="s">
        <v>19</v>
      </c>
      <c r="F148" s="209" t="s">
        <v>136</v>
      </c>
      <c r="G148" s="207"/>
      <c r="H148" s="210">
        <v>50</v>
      </c>
      <c r="I148" s="211"/>
      <c r="J148" s="207"/>
      <c r="K148" s="207"/>
      <c r="L148" s="212"/>
      <c r="M148" s="213"/>
      <c r="N148" s="214"/>
      <c r="O148" s="214"/>
      <c r="P148" s="214"/>
      <c r="Q148" s="214"/>
      <c r="R148" s="214"/>
      <c r="S148" s="214"/>
      <c r="T148" s="215"/>
      <c r="AT148" s="216" t="s">
        <v>133</v>
      </c>
      <c r="AU148" s="216" t="s">
        <v>79</v>
      </c>
      <c r="AV148" s="13" t="s">
        <v>129</v>
      </c>
      <c r="AW148" s="13" t="s">
        <v>31</v>
      </c>
      <c r="AX148" s="13" t="s">
        <v>77</v>
      </c>
      <c r="AY148" s="216" t="s">
        <v>121</v>
      </c>
    </row>
    <row r="149" spans="2:65" s="1" customFormat="1" ht="21.6" customHeight="1">
      <c r="B149" s="33"/>
      <c r="C149" s="217" t="s">
        <v>170</v>
      </c>
      <c r="D149" s="227" t="s">
        <v>143</v>
      </c>
      <c r="E149" s="218" t="s">
        <v>209</v>
      </c>
      <c r="F149" s="219" t="s">
        <v>210</v>
      </c>
      <c r="G149" s="220" t="s">
        <v>206</v>
      </c>
      <c r="H149" s="221">
        <v>1891.306</v>
      </c>
      <c r="I149" s="222"/>
      <c r="J149" s="223">
        <f>ROUND(I149*H149,2)</f>
        <v>0</v>
      </c>
      <c r="K149" s="219" t="s">
        <v>128</v>
      </c>
      <c r="L149" s="224"/>
      <c r="M149" s="225" t="s">
        <v>19</v>
      </c>
      <c r="N149" s="226" t="s">
        <v>40</v>
      </c>
      <c r="O149" s="62"/>
      <c r="P149" s="188">
        <f>O149*H149</f>
        <v>0</v>
      </c>
      <c r="Q149" s="188">
        <v>0</v>
      </c>
      <c r="R149" s="188">
        <f>Q149*H149</f>
        <v>0</v>
      </c>
      <c r="S149" s="188">
        <v>0</v>
      </c>
      <c r="T149" s="189">
        <f>S149*H149</f>
        <v>0</v>
      </c>
      <c r="AR149" s="190" t="s">
        <v>147</v>
      </c>
      <c r="AT149" s="190" t="s">
        <v>143</v>
      </c>
      <c r="AU149" s="190" t="s">
        <v>79</v>
      </c>
      <c r="AY149" s="16" t="s">
        <v>121</v>
      </c>
      <c r="BE149" s="191">
        <f>IF(N149="základní",J149,0)</f>
        <v>0</v>
      </c>
      <c r="BF149" s="191">
        <f>IF(N149="snížená",J149,0)</f>
        <v>0</v>
      </c>
      <c r="BG149" s="191">
        <f>IF(N149="zákl. přenesená",J149,0)</f>
        <v>0</v>
      </c>
      <c r="BH149" s="191">
        <f>IF(N149="sníž. přenesená",J149,0)</f>
        <v>0</v>
      </c>
      <c r="BI149" s="191">
        <f>IF(N149="nulová",J149,0)</f>
        <v>0</v>
      </c>
      <c r="BJ149" s="16" t="s">
        <v>77</v>
      </c>
      <c r="BK149" s="191">
        <f>ROUND(I149*H149,2)</f>
        <v>0</v>
      </c>
      <c r="BL149" s="16" t="s">
        <v>129</v>
      </c>
      <c r="BM149" s="190" t="s">
        <v>211</v>
      </c>
    </row>
    <row r="150" spans="2:65" s="1" customFormat="1" ht="10.199999999999999">
      <c r="B150" s="33"/>
      <c r="C150" s="34"/>
      <c r="D150" s="192" t="s">
        <v>130</v>
      </c>
      <c r="E150" s="34"/>
      <c r="F150" s="193" t="s">
        <v>210</v>
      </c>
      <c r="G150" s="34"/>
      <c r="H150" s="34"/>
      <c r="I150" s="106"/>
      <c r="J150" s="34"/>
      <c r="K150" s="34"/>
      <c r="L150" s="37"/>
      <c r="M150" s="194"/>
      <c r="N150" s="62"/>
      <c r="O150" s="62"/>
      <c r="P150" s="62"/>
      <c r="Q150" s="62"/>
      <c r="R150" s="62"/>
      <c r="S150" s="62"/>
      <c r="T150" s="63"/>
      <c r="AT150" s="16" t="s">
        <v>130</v>
      </c>
      <c r="AU150" s="16" t="s">
        <v>79</v>
      </c>
    </row>
    <row r="151" spans="2:65" s="12" customFormat="1" ht="10.199999999999999">
      <c r="B151" s="195"/>
      <c r="C151" s="196"/>
      <c r="D151" s="192" t="s">
        <v>133</v>
      </c>
      <c r="E151" s="197" t="s">
        <v>19</v>
      </c>
      <c r="F151" s="198" t="s">
        <v>212</v>
      </c>
      <c r="G151" s="196"/>
      <c r="H151" s="199">
        <v>1841.306</v>
      </c>
      <c r="I151" s="200"/>
      <c r="J151" s="196"/>
      <c r="K151" s="196"/>
      <c r="L151" s="201"/>
      <c r="M151" s="202"/>
      <c r="N151" s="203"/>
      <c r="O151" s="203"/>
      <c r="P151" s="203"/>
      <c r="Q151" s="203"/>
      <c r="R151" s="203"/>
      <c r="S151" s="203"/>
      <c r="T151" s="204"/>
      <c r="AT151" s="205" t="s">
        <v>133</v>
      </c>
      <c r="AU151" s="205" t="s">
        <v>79</v>
      </c>
      <c r="AV151" s="12" t="s">
        <v>79</v>
      </c>
      <c r="AW151" s="12" t="s">
        <v>31</v>
      </c>
      <c r="AX151" s="12" t="s">
        <v>69</v>
      </c>
      <c r="AY151" s="205" t="s">
        <v>121</v>
      </c>
    </row>
    <row r="152" spans="2:65" s="12" customFormat="1" ht="10.199999999999999">
      <c r="B152" s="195"/>
      <c r="C152" s="196"/>
      <c r="D152" s="192" t="s">
        <v>133</v>
      </c>
      <c r="E152" s="197" t="s">
        <v>19</v>
      </c>
      <c r="F152" s="198" t="s">
        <v>213</v>
      </c>
      <c r="G152" s="196"/>
      <c r="H152" s="199">
        <v>50</v>
      </c>
      <c r="I152" s="200"/>
      <c r="J152" s="196"/>
      <c r="K152" s="196"/>
      <c r="L152" s="201"/>
      <c r="M152" s="202"/>
      <c r="N152" s="203"/>
      <c r="O152" s="203"/>
      <c r="P152" s="203"/>
      <c r="Q152" s="203"/>
      <c r="R152" s="203"/>
      <c r="S152" s="203"/>
      <c r="T152" s="204"/>
      <c r="AT152" s="205" t="s">
        <v>133</v>
      </c>
      <c r="AU152" s="205" t="s">
        <v>79</v>
      </c>
      <c r="AV152" s="12" t="s">
        <v>79</v>
      </c>
      <c r="AW152" s="12" t="s">
        <v>31</v>
      </c>
      <c r="AX152" s="12" t="s">
        <v>69</v>
      </c>
      <c r="AY152" s="205" t="s">
        <v>121</v>
      </c>
    </row>
    <row r="153" spans="2:65" s="13" customFormat="1" ht="10.199999999999999">
      <c r="B153" s="206"/>
      <c r="C153" s="207"/>
      <c r="D153" s="192" t="s">
        <v>133</v>
      </c>
      <c r="E153" s="208" t="s">
        <v>19</v>
      </c>
      <c r="F153" s="209" t="s">
        <v>136</v>
      </c>
      <c r="G153" s="207"/>
      <c r="H153" s="210">
        <v>1891.306</v>
      </c>
      <c r="I153" s="211"/>
      <c r="J153" s="207"/>
      <c r="K153" s="207"/>
      <c r="L153" s="212"/>
      <c r="M153" s="213"/>
      <c r="N153" s="214"/>
      <c r="O153" s="214"/>
      <c r="P153" s="214"/>
      <c r="Q153" s="214"/>
      <c r="R153" s="214"/>
      <c r="S153" s="214"/>
      <c r="T153" s="215"/>
      <c r="AT153" s="216" t="s">
        <v>133</v>
      </c>
      <c r="AU153" s="216" t="s">
        <v>79</v>
      </c>
      <c r="AV153" s="13" t="s">
        <v>129</v>
      </c>
      <c r="AW153" s="13" t="s">
        <v>31</v>
      </c>
      <c r="AX153" s="13" t="s">
        <v>77</v>
      </c>
      <c r="AY153" s="216" t="s">
        <v>121</v>
      </c>
    </row>
    <row r="154" spans="2:65" s="1" customFormat="1" ht="21.6" customHeight="1">
      <c r="B154" s="33"/>
      <c r="C154" s="179" t="s">
        <v>214</v>
      </c>
      <c r="D154" s="179" t="s">
        <v>124</v>
      </c>
      <c r="E154" s="180" t="s">
        <v>215</v>
      </c>
      <c r="F154" s="181" t="s">
        <v>216</v>
      </c>
      <c r="G154" s="182" t="s">
        <v>206</v>
      </c>
      <c r="H154" s="183">
        <v>1841.306</v>
      </c>
      <c r="I154" s="184"/>
      <c r="J154" s="185">
        <f>ROUND(I154*H154,2)</f>
        <v>0</v>
      </c>
      <c r="K154" s="181" t="s">
        <v>128</v>
      </c>
      <c r="L154" s="37"/>
      <c r="M154" s="186" t="s">
        <v>19</v>
      </c>
      <c r="N154" s="187" t="s">
        <v>40</v>
      </c>
      <c r="O154" s="62"/>
      <c r="P154" s="188">
        <f>O154*H154</f>
        <v>0</v>
      </c>
      <c r="Q154" s="188">
        <v>0</v>
      </c>
      <c r="R154" s="188">
        <f>Q154*H154</f>
        <v>0</v>
      </c>
      <c r="S154" s="188">
        <v>0</v>
      </c>
      <c r="T154" s="189">
        <f>S154*H154</f>
        <v>0</v>
      </c>
      <c r="AR154" s="190" t="s">
        <v>129</v>
      </c>
      <c r="AT154" s="190" t="s">
        <v>124</v>
      </c>
      <c r="AU154" s="190" t="s">
        <v>79</v>
      </c>
      <c r="AY154" s="16" t="s">
        <v>121</v>
      </c>
      <c r="BE154" s="191">
        <f>IF(N154="základní",J154,0)</f>
        <v>0</v>
      </c>
      <c r="BF154" s="191">
        <f>IF(N154="snížená",J154,0)</f>
        <v>0</v>
      </c>
      <c r="BG154" s="191">
        <f>IF(N154="zákl. přenesená",J154,0)</f>
        <v>0</v>
      </c>
      <c r="BH154" s="191">
        <f>IF(N154="sníž. přenesená",J154,0)</f>
        <v>0</v>
      </c>
      <c r="BI154" s="191">
        <f>IF(N154="nulová",J154,0)</f>
        <v>0</v>
      </c>
      <c r="BJ154" s="16" t="s">
        <v>77</v>
      </c>
      <c r="BK154" s="191">
        <f>ROUND(I154*H154,2)</f>
        <v>0</v>
      </c>
      <c r="BL154" s="16" t="s">
        <v>129</v>
      </c>
      <c r="BM154" s="190" t="s">
        <v>217</v>
      </c>
    </row>
    <row r="155" spans="2:65" s="1" customFormat="1" ht="19.2">
      <c r="B155" s="33"/>
      <c r="C155" s="34"/>
      <c r="D155" s="192" t="s">
        <v>130</v>
      </c>
      <c r="E155" s="34"/>
      <c r="F155" s="193" t="s">
        <v>216</v>
      </c>
      <c r="G155" s="34"/>
      <c r="H155" s="34"/>
      <c r="I155" s="106"/>
      <c r="J155" s="34"/>
      <c r="K155" s="34"/>
      <c r="L155" s="37"/>
      <c r="M155" s="194"/>
      <c r="N155" s="62"/>
      <c r="O155" s="62"/>
      <c r="P155" s="62"/>
      <c r="Q155" s="62"/>
      <c r="R155" s="62"/>
      <c r="S155" s="62"/>
      <c r="T155" s="63"/>
      <c r="AT155" s="16" t="s">
        <v>130</v>
      </c>
      <c r="AU155" s="16" t="s">
        <v>79</v>
      </c>
    </row>
    <row r="156" spans="2:65" s="12" customFormat="1" ht="10.199999999999999">
      <c r="B156" s="195"/>
      <c r="C156" s="196"/>
      <c r="D156" s="192" t="s">
        <v>133</v>
      </c>
      <c r="E156" s="197" t="s">
        <v>19</v>
      </c>
      <c r="F156" s="198" t="s">
        <v>218</v>
      </c>
      <c r="G156" s="196"/>
      <c r="H156" s="199">
        <v>1841.306</v>
      </c>
      <c r="I156" s="200"/>
      <c r="J156" s="196"/>
      <c r="K156" s="196"/>
      <c r="L156" s="201"/>
      <c r="M156" s="202"/>
      <c r="N156" s="203"/>
      <c r="O156" s="203"/>
      <c r="P156" s="203"/>
      <c r="Q156" s="203"/>
      <c r="R156" s="203"/>
      <c r="S156" s="203"/>
      <c r="T156" s="204"/>
      <c r="AT156" s="205" t="s">
        <v>133</v>
      </c>
      <c r="AU156" s="205" t="s">
        <v>79</v>
      </c>
      <c r="AV156" s="12" t="s">
        <v>79</v>
      </c>
      <c r="AW156" s="12" t="s">
        <v>31</v>
      </c>
      <c r="AX156" s="12" t="s">
        <v>69</v>
      </c>
      <c r="AY156" s="205" t="s">
        <v>121</v>
      </c>
    </row>
    <row r="157" spans="2:65" s="13" customFormat="1" ht="10.199999999999999">
      <c r="B157" s="206"/>
      <c r="C157" s="207"/>
      <c r="D157" s="192" t="s">
        <v>133</v>
      </c>
      <c r="E157" s="208" t="s">
        <v>19</v>
      </c>
      <c r="F157" s="209" t="s">
        <v>136</v>
      </c>
      <c r="G157" s="207"/>
      <c r="H157" s="210">
        <v>1841.306</v>
      </c>
      <c r="I157" s="211"/>
      <c r="J157" s="207"/>
      <c r="K157" s="207"/>
      <c r="L157" s="212"/>
      <c r="M157" s="213"/>
      <c r="N157" s="214"/>
      <c r="O157" s="214"/>
      <c r="P157" s="214"/>
      <c r="Q157" s="214"/>
      <c r="R157" s="214"/>
      <c r="S157" s="214"/>
      <c r="T157" s="215"/>
      <c r="AT157" s="216" t="s">
        <v>133</v>
      </c>
      <c r="AU157" s="216" t="s">
        <v>79</v>
      </c>
      <c r="AV157" s="13" t="s">
        <v>129</v>
      </c>
      <c r="AW157" s="13" t="s">
        <v>31</v>
      </c>
      <c r="AX157" s="13" t="s">
        <v>77</v>
      </c>
      <c r="AY157" s="216" t="s">
        <v>121</v>
      </c>
    </row>
    <row r="158" spans="2:65" s="1" customFormat="1" ht="21.6" customHeight="1">
      <c r="B158" s="33"/>
      <c r="C158" s="179" t="s">
        <v>175</v>
      </c>
      <c r="D158" s="179" t="s">
        <v>124</v>
      </c>
      <c r="E158" s="180" t="s">
        <v>219</v>
      </c>
      <c r="F158" s="181" t="s">
        <v>220</v>
      </c>
      <c r="G158" s="182" t="s">
        <v>206</v>
      </c>
      <c r="H158" s="183">
        <v>1715.5540000000001</v>
      </c>
      <c r="I158" s="184"/>
      <c r="J158" s="185">
        <f>ROUND(I158*H158,2)</f>
        <v>0</v>
      </c>
      <c r="K158" s="181" t="s">
        <v>128</v>
      </c>
      <c r="L158" s="37"/>
      <c r="M158" s="186" t="s">
        <v>19</v>
      </c>
      <c r="N158" s="187" t="s">
        <v>40</v>
      </c>
      <c r="O158" s="62"/>
      <c r="P158" s="188">
        <f>O158*H158</f>
        <v>0</v>
      </c>
      <c r="Q158" s="188">
        <v>0</v>
      </c>
      <c r="R158" s="188">
        <f>Q158*H158</f>
        <v>0</v>
      </c>
      <c r="S158" s="188">
        <v>0</v>
      </c>
      <c r="T158" s="189">
        <f>S158*H158</f>
        <v>0</v>
      </c>
      <c r="AR158" s="190" t="s">
        <v>129</v>
      </c>
      <c r="AT158" s="190" t="s">
        <v>124</v>
      </c>
      <c r="AU158" s="190" t="s">
        <v>79</v>
      </c>
      <c r="AY158" s="16" t="s">
        <v>121</v>
      </c>
      <c r="BE158" s="191">
        <f>IF(N158="základní",J158,0)</f>
        <v>0</v>
      </c>
      <c r="BF158" s="191">
        <f>IF(N158="snížená",J158,0)</f>
        <v>0</v>
      </c>
      <c r="BG158" s="191">
        <f>IF(N158="zákl. přenesená",J158,0)</f>
        <v>0</v>
      </c>
      <c r="BH158" s="191">
        <f>IF(N158="sníž. přenesená",J158,0)</f>
        <v>0</v>
      </c>
      <c r="BI158" s="191">
        <f>IF(N158="nulová",J158,0)</f>
        <v>0</v>
      </c>
      <c r="BJ158" s="16" t="s">
        <v>77</v>
      </c>
      <c r="BK158" s="191">
        <f>ROUND(I158*H158,2)</f>
        <v>0</v>
      </c>
      <c r="BL158" s="16" t="s">
        <v>129</v>
      </c>
      <c r="BM158" s="190" t="s">
        <v>221</v>
      </c>
    </row>
    <row r="159" spans="2:65" s="1" customFormat="1" ht="10.199999999999999">
      <c r="B159" s="33"/>
      <c r="C159" s="34"/>
      <c r="D159" s="192" t="s">
        <v>130</v>
      </c>
      <c r="E159" s="34"/>
      <c r="F159" s="193" t="s">
        <v>220</v>
      </c>
      <c r="G159" s="34"/>
      <c r="H159" s="34"/>
      <c r="I159" s="106"/>
      <c r="J159" s="34"/>
      <c r="K159" s="34"/>
      <c r="L159" s="37"/>
      <c r="M159" s="194"/>
      <c r="N159" s="62"/>
      <c r="O159" s="62"/>
      <c r="P159" s="62"/>
      <c r="Q159" s="62"/>
      <c r="R159" s="62"/>
      <c r="S159" s="62"/>
      <c r="T159" s="63"/>
      <c r="AT159" s="16" t="s">
        <v>130</v>
      </c>
      <c r="AU159" s="16" t="s">
        <v>79</v>
      </c>
    </row>
    <row r="160" spans="2:65" s="12" customFormat="1" ht="10.199999999999999">
      <c r="B160" s="195"/>
      <c r="C160" s="196"/>
      <c r="D160" s="192" t="s">
        <v>133</v>
      </c>
      <c r="E160" s="197" t="s">
        <v>19</v>
      </c>
      <c r="F160" s="198" t="s">
        <v>222</v>
      </c>
      <c r="G160" s="196"/>
      <c r="H160" s="199">
        <v>1715.5540000000001</v>
      </c>
      <c r="I160" s="200"/>
      <c r="J160" s="196"/>
      <c r="K160" s="196"/>
      <c r="L160" s="201"/>
      <c r="M160" s="202"/>
      <c r="N160" s="203"/>
      <c r="O160" s="203"/>
      <c r="P160" s="203"/>
      <c r="Q160" s="203"/>
      <c r="R160" s="203"/>
      <c r="S160" s="203"/>
      <c r="T160" s="204"/>
      <c r="AT160" s="205" t="s">
        <v>133</v>
      </c>
      <c r="AU160" s="205" t="s">
        <v>79</v>
      </c>
      <c r="AV160" s="12" t="s">
        <v>79</v>
      </c>
      <c r="AW160" s="12" t="s">
        <v>31</v>
      </c>
      <c r="AX160" s="12" t="s">
        <v>69</v>
      </c>
      <c r="AY160" s="205" t="s">
        <v>121</v>
      </c>
    </row>
    <row r="161" spans="2:65" s="13" customFormat="1" ht="10.199999999999999">
      <c r="B161" s="206"/>
      <c r="C161" s="207"/>
      <c r="D161" s="192" t="s">
        <v>133</v>
      </c>
      <c r="E161" s="208" t="s">
        <v>19</v>
      </c>
      <c r="F161" s="209" t="s">
        <v>136</v>
      </c>
      <c r="G161" s="207"/>
      <c r="H161" s="210">
        <v>1715.5540000000001</v>
      </c>
      <c r="I161" s="211"/>
      <c r="J161" s="207"/>
      <c r="K161" s="207"/>
      <c r="L161" s="212"/>
      <c r="M161" s="213"/>
      <c r="N161" s="214"/>
      <c r="O161" s="214"/>
      <c r="P161" s="214"/>
      <c r="Q161" s="214"/>
      <c r="R161" s="214"/>
      <c r="S161" s="214"/>
      <c r="T161" s="215"/>
      <c r="AT161" s="216" t="s">
        <v>133</v>
      </c>
      <c r="AU161" s="216" t="s">
        <v>79</v>
      </c>
      <c r="AV161" s="13" t="s">
        <v>129</v>
      </c>
      <c r="AW161" s="13" t="s">
        <v>31</v>
      </c>
      <c r="AX161" s="13" t="s">
        <v>77</v>
      </c>
      <c r="AY161" s="216" t="s">
        <v>121</v>
      </c>
    </row>
    <row r="162" spans="2:65" s="1" customFormat="1" ht="21.6" customHeight="1">
      <c r="B162" s="33"/>
      <c r="C162" s="179" t="s">
        <v>7</v>
      </c>
      <c r="D162" s="179" t="s">
        <v>124</v>
      </c>
      <c r="E162" s="180" t="s">
        <v>223</v>
      </c>
      <c r="F162" s="181" t="s">
        <v>224</v>
      </c>
      <c r="G162" s="182" t="s">
        <v>184</v>
      </c>
      <c r="H162" s="183">
        <v>152</v>
      </c>
      <c r="I162" s="184"/>
      <c r="J162" s="185">
        <f>ROUND(I162*H162,2)</f>
        <v>0</v>
      </c>
      <c r="K162" s="181" t="s">
        <v>128</v>
      </c>
      <c r="L162" s="37"/>
      <c r="M162" s="186" t="s">
        <v>19</v>
      </c>
      <c r="N162" s="187" t="s">
        <v>40</v>
      </c>
      <c r="O162" s="62"/>
      <c r="P162" s="188">
        <f>O162*H162</f>
        <v>0</v>
      </c>
      <c r="Q162" s="188">
        <v>0</v>
      </c>
      <c r="R162" s="188">
        <f>Q162*H162</f>
        <v>0</v>
      </c>
      <c r="S162" s="188">
        <v>0</v>
      </c>
      <c r="T162" s="189">
        <f>S162*H162</f>
        <v>0</v>
      </c>
      <c r="AR162" s="190" t="s">
        <v>129</v>
      </c>
      <c r="AT162" s="190" t="s">
        <v>124</v>
      </c>
      <c r="AU162" s="190" t="s">
        <v>79</v>
      </c>
      <c r="AY162" s="16" t="s">
        <v>121</v>
      </c>
      <c r="BE162" s="191">
        <f>IF(N162="základní",J162,0)</f>
        <v>0</v>
      </c>
      <c r="BF162" s="191">
        <f>IF(N162="snížená",J162,0)</f>
        <v>0</v>
      </c>
      <c r="BG162" s="191">
        <f>IF(N162="zákl. přenesená",J162,0)</f>
        <v>0</v>
      </c>
      <c r="BH162" s="191">
        <f>IF(N162="sníž. přenesená",J162,0)</f>
        <v>0</v>
      </c>
      <c r="BI162" s="191">
        <f>IF(N162="nulová",J162,0)</f>
        <v>0</v>
      </c>
      <c r="BJ162" s="16" t="s">
        <v>77</v>
      </c>
      <c r="BK162" s="191">
        <f>ROUND(I162*H162,2)</f>
        <v>0</v>
      </c>
      <c r="BL162" s="16" t="s">
        <v>129</v>
      </c>
      <c r="BM162" s="190" t="s">
        <v>225</v>
      </c>
    </row>
    <row r="163" spans="2:65" s="1" customFormat="1" ht="10.199999999999999">
      <c r="B163" s="33"/>
      <c r="C163" s="34"/>
      <c r="D163" s="192" t="s">
        <v>130</v>
      </c>
      <c r="E163" s="34"/>
      <c r="F163" s="193" t="s">
        <v>224</v>
      </c>
      <c r="G163" s="34"/>
      <c r="H163" s="34"/>
      <c r="I163" s="106"/>
      <c r="J163" s="34"/>
      <c r="K163" s="34"/>
      <c r="L163" s="37"/>
      <c r="M163" s="194"/>
      <c r="N163" s="62"/>
      <c r="O163" s="62"/>
      <c r="P163" s="62"/>
      <c r="Q163" s="62"/>
      <c r="R163" s="62"/>
      <c r="S163" s="62"/>
      <c r="T163" s="63"/>
      <c r="AT163" s="16" t="s">
        <v>130</v>
      </c>
      <c r="AU163" s="16" t="s">
        <v>79</v>
      </c>
    </row>
    <row r="164" spans="2:65" s="12" customFormat="1" ht="20.399999999999999">
      <c r="B164" s="195"/>
      <c r="C164" s="196"/>
      <c r="D164" s="192" t="s">
        <v>133</v>
      </c>
      <c r="E164" s="197" t="s">
        <v>19</v>
      </c>
      <c r="F164" s="198" t="s">
        <v>226</v>
      </c>
      <c r="G164" s="196"/>
      <c r="H164" s="199">
        <v>140</v>
      </c>
      <c r="I164" s="200"/>
      <c r="J164" s="196"/>
      <c r="K164" s="196"/>
      <c r="L164" s="201"/>
      <c r="M164" s="202"/>
      <c r="N164" s="203"/>
      <c r="O164" s="203"/>
      <c r="P164" s="203"/>
      <c r="Q164" s="203"/>
      <c r="R164" s="203"/>
      <c r="S164" s="203"/>
      <c r="T164" s="204"/>
      <c r="AT164" s="205" t="s">
        <v>133</v>
      </c>
      <c r="AU164" s="205" t="s">
        <v>79</v>
      </c>
      <c r="AV164" s="12" t="s">
        <v>79</v>
      </c>
      <c r="AW164" s="12" t="s">
        <v>31</v>
      </c>
      <c r="AX164" s="12" t="s">
        <v>69</v>
      </c>
      <c r="AY164" s="205" t="s">
        <v>121</v>
      </c>
    </row>
    <row r="165" spans="2:65" s="12" customFormat="1" ht="10.199999999999999">
      <c r="B165" s="195"/>
      <c r="C165" s="196"/>
      <c r="D165" s="192" t="s">
        <v>133</v>
      </c>
      <c r="E165" s="197" t="s">
        <v>19</v>
      </c>
      <c r="F165" s="198" t="s">
        <v>227</v>
      </c>
      <c r="G165" s="196"/>
      <c r="H165" s="199">
        <v>8</v>
      </c>
      <c r="I165" s="200"/>
      <c r="J165" s="196"/>
      <c r="K165" s="196"/>
      <c r="L165" s="201"/>
      <c r="M165" s="202"/>
      <c r="N165" s="203"/>
      <c r="O165" s="203"/>
      <c r="P165" s="203"/>
      <c r="Q165" s="203"/>
      <c r="R165" s="203"/>
      <c r="S165" s="203"/>
      <c r="T165" s="204"/>
      <c r="AT165" s="205" t="s">
        <v>133</v>
      </c>
      <c r="AU165" s="205" t="s">
        <v>79</v>
      </c>
      <c r="AV165" s="12" t="s">
        <v>79</v>
      </c>
      <c r="AW165" s="12" t="s">
        <v>31</v>
      </c>
      <c r="AX165" s="12" t="s">
        <v>69</v>
      </c>
      <c r="AY165" s="205" t="s">
        <v>121</v>
      </c>
    </row>
    <row r="166" spans="2:65" s="12" customFormat="1" ht="10.199999999999999">
      <c r="B166" s="195"/>
      <c r="C166" s="196"/>
      <c r="D166" s="192" t="s">
        <v>133</v>
      </c>
      <c r="E166" s="197" t="s">
        <v>19</v>
      </c>
      <c r="F166" s="198" t="s">
        <v>228</v>
      </c>
      <c r="G166" s="196"/>
      <c r="H166" s="199">
        <v>4</v>
      </c>
      <c r="I166" s="200"/>
      <c r="J166" s="196"/>
      <c r="K166" s="196"/>
      <c r="L166" s="201"/>
      <c r="M166" s="202"/>
      <c r="N166" s="203"/>
      <c r="O166" s="203"/>
      <c r="P166" s="203"/>
      <c r="Q166" s="203"/>
      <c r="R166" s="203"/>
      <c r="S166" s="203"/>
      <c r="T166" s="204"/>
      <c r="AT166" s="205" t="s">
        <v>133</v>
      </c>
      <c r="AU166" s="205" t="s">
        <v>79</v>
      </c>
      <c r="AV166" s="12" t="s">
        <v>79</v>
      </c>
      <c r="AW166" s="12" t="s">
        <v>31</v>
      </c>
      <c r="AX166" s="12" t="s">
        <v>69</v>
      </c>
      <c r="AY166" s="205" t="s">
        <v>121</v>
      </c>
    </row>
    <row r="167" spans="2:65" s="13" customFormat="1" ht="10.199999999999999">
      <c r="B167" s="206"/>
      <c r="C167" s="207"/>
      <c r="D167" s="192" t="s">
        <v>133</v>
      </c>
      <c r="E167" s="208" t="s">
        <v>19</v>
      </c>
      <c r="F167" s="209" t="s">
        <v>136</v>
      </c>
      <c r="G167" s="207"/>
      <c r="H167" s="210">
        <v>152</v>
      </c>
      <c r="I167" s="211"/>
      <c r="J167" s="207"/>
      <c r="K167" s="207"/>
      <c r="L167" s="212"/>
      <c r="M167" s="213"/>
      <c r="N167" s="214"/>
      <c r="O167" s="214"/>
      <c r="P167" s="214"/>
      <c r="Q167" s="214"/>
      <c r="R167" s="214"/>
      <c r="S167" s="214"/>
      <c r="T167" s="215"/>
      <c r="AT167" s="216" t="s">
        <v>133</v>
      </c>
      <c r="AU167" s="216" t="s">
        <v>79</v>
      </c>
      <c r="AV167" s="13" t="s">
        <v>129</v>
      </c>
      <c r="AW167" s="13" t="s">
        <v>31</v>
      </c>
      <c r="AX167" s="13" t="s">
        <v>77</v>
      </c>
      <c r="AY167" s="216" t="s">
        <v>121</v>
      </c>
    </row>
    <row r="168" spans="2:65" s="1" customFormat="1" ht="21.6" customHeight="1">
      <c r="B168" s="33"/>
      <c r="C168" s="179" t="s">
        <v>179</v>
      </c>
      <c r="D168" s="179" t="s">
        <v>124</v>
      </c>
      <c r="E168" s="180" t="s">
        <v>229</v>
      </c>
      <c r="F168" s="181" t="s">
        <v>230</v>
      </c>
      <c r="G168" s="182" t="s">
        <v>231</v>
      </c>
      <c r="H168" s="183">
        <v>2</v>
      </c>
      <c r="I168" s="184"/>
      <c r="J168" s="185">
        <f>ROUND(I168*H168,2)</f>
        <v>0</v>
      </c>
      <c r="K168" s="181" t="s">
        <v>128</v>
      </c>
      <c r="L168" s="37"/>
      <c r="M168" s="186" t="s">
        <v>19</v>
      </c>
      <c r="N168" s="187" t="s">
        <v>40</v>
      </c>
      <c r="O168" s="62"/>
      <c r="P168" s="188">
        <f>O168*H168</f>
        <v>0</v>
      </c>
      <c r="Q168" s="188">
        <v>0</v>
      </c>
      <c r="R168" s="188">
        <f>Q168*H168</f>
        <v>0</v>
      </c>
      <c r="S168" s="188">
        <v>0</v>
      </c>
      <c r="T168" s="189">
        <f>S168*H168</f>
        <v>0</v>
      </c>
      <c r="AR168" s="190" t="s">
        <v>129</v>
      </c>
      <c r="AT168" s="190" t="s">
        <v>124</v>
      </c>
      <c r="AU168" s="190" t="s">
        <v>79</v>
      </c>
      <c r="AY168" s="16" t="s">
        <v>121</v>
      </c>
      <c r="BE168" s="191">
        <f>IF(N168="základní",J168,0)</f>
        <v>0</v>
      </c>
      <c r="BF168" s="191">
        <f>IF(N168="snížená",J168,0)</f>
        <v>0</v>
      </c>
      <c r="BG168" s="191">
        <f>IF(N168="zákl. přenesená",J168,0)</f>
        <v>0</v>
      </c>
      <c r="BH168" s="191">
        <f>IF(N168="sníž. přenesená",J168,0)</f>
        <v>0</v>
      </c>
      <c r="BI168" s="191">
        <f>IF(N168="nulová",J168,0)</f>
        <v>0</v>
      </c>
      <c r="BJ168" s="16" t="s">
        <v>77</v>
      </c>
      <c r="BK168" s="191">
        <f>ROUND(I168*H168,2)</f>
        <v>0</v>
      </c>
      <c r="BL168" s="16" t="s">
        <v>129</v>
      </c>
      <c r="BM168" s="190" t="s">
        <v>232</v>
      </c>
    </row>
    <row r="169" spans="2:65" s="1" customFormat="1" ht="19.2">
      <c r="B169" s="33"/>
      <c r="C169" s="34"/>
      <c r="D169" s="192" t="s">
        <v>130</v>
      </c>
      <c r="E169" s="34"/>
      <c r="F169" s="193" t="s">
        <v>230</v>
      </c>
      <c r="G169" s="34"/>
      <c r="H169" s="34"/>
      <c r="I169" s="106"/>
      <c r="J169" s="34"/>
      <c r="K169" s="34"/>
      <c r="L169" s="37"/>
      <c r="M169" s="194"/>
      <c r="N169" s="62"/>
      <c r="O169" s="62"/>
      <c r="P169" s="62"/>
      <c r="Q169" s="62"/>
      <c r="R169" s="62"/>
      <c r="S169" s="62"/>
      <c r="T169" s="63"/>
      <c r="AT169" s="16" t="s">
        <v>130</v>
      </c>
      <c r="AU169" s="16" t="s">
        <v>79</v>
      </c>
    </row>
    <row r="170" spans="2:65" s="1" customFormat="1" ht="21.6" customHeight="1">
      <c r="B170" s="33"/>
      <c r="C170" s="217" t="s">
        <v>233</v>
      </c>
      <c r="D170" s="227" t="s">
        <v>143</v>
      </c>
      <c r="E170" s="218" t="s">
        <v>234</v>
      </c>
      <c r="F170" s="219" t="s">
        <v>235</v>
      </c>
      <c r="G170" s="220" t="s">
        <v>184</v>
      </c>
      <c r="H170" s="221">
        <v>4</v>
      </c>
      <c r="I170" s="222"/>
      <c r="J170" s="223">
        <f>ROUND(I170*H170,2)</f>
        <v>0</v>
      </c>
      <c r="K170" s="219" t="s">
        <v>128</v>
      </c>
      <c r="L170" s="224"/>
      <c r="M170" s="225" t="s">
        <v>19</v>
      </c>
      <c r="N170" s="226" t="s">
        <v>40</v>
      </c>
      <c r="O170" s="62"/>
      <c r="P170" s="188">
        <f>O170*H170</f>
        <v>0</v>
      </c>
      <c r="Q170" s="188">
        <v>0</v>
      </c>
      <c r="R170" s="188">
        <f>Q170*H170</f>
        <v>0</v>
      </c>
      <c r="S170" s="188">
        <v>0</v>
      </c>
      <c r="T170" s="189">
        <f>S170*H170</f>
        <v>0</v>
      </c>
      <c r="AR170" s="190" t="s">
        <v>147</v>
      </c>
      <c r="AT170" s="190" t="s">
        <v>143</v>
      </c>
      <c r="AU170" s="190" t="s">
        <v>79</v>
      </c>
      <c r="AY170" s="16" t="s">
        <v>121</v>
      </c>
      <c r="BE170" s="191">
        <f>IF(N170="základní",J170,0)</f>
        <v>0</v>
      </c>
      <c r="BF170" s="191">
        <f>IF(N170="snížená",J170,0)</f>
        <v>0</v>
      </c>
      <c r="BG170" s="191">
        <f>IF(N170="zákl. přenesená",J170,0)</f>
        <v>0</v>
      </c>
      <c r="BH170" s="191">
        <f>IF(N170="sníž. přenesená",J170,0)</f>
        <v>0</v>
      </c>
      <c r="BI170" s="191">
        <f>IF(N170="nulová",J170,0)</f>
        <v>0</v>
      </c>
      <c r="BJ170" s="16" t="s">
        <v>77</v>
      </c>
      <c r="BK170" s="191">
        <f>ROUND(I170*H170,2)</f>
        <v>0</v>
      </c>
      <c r="BL170" s="16" t="s">
        <v>129</v>
      </c>
      <c r="BM170" s="190" t="s">
        <v>236</v>
      </c>
    </row>
    <row r="171" spans="2:65" s="1" customFormat="1" ht="19.2">
      <c r="B171" s="33"/>
      <c r="C171" s="34"/>
      <c r="D171" s="192" t="s">
        <v>130</v>
      </c>
      <c r="E171" s="34"/>
      <c r="F171" s="193" t="s">
        <v>235</v>
      </c>
      <c r="G171" s="34"/>
      <c r="H171" s="34"/>
      <c r="I171" s="106"/>
      <c r="J171" s="34"/>
      <c r="K171" s="34"/>
      <c r="L171" s="37"/>
      <c r="M171" s="194"/>
      <c r="N171" s="62"/>
      <c r="O171" s="62"/>
      <c r="P171" s="62"/>
      <c r="Q171" s="62"/>
      <c r="R171" s="62"/>
      <c r="S171" s="62"/>
      <c r="T171" s="63"/>
      <c r="AT171" s="16" t="s">
        <v>130</v>
      </c>
      <c r="AU171" s="16" t="s">
        <v>79</v>
      </c>
    </row>
    <row r="172" spans="2:65" s="12" customFormat="1" ht="10.199999999999999">
      <c r="B172" s="195"/>
      <c r="C172" s="196"/>
      <c r="D172" s="192" t="s">
        <v>133</v>
      </c>
      <c r="E172" s="197" t="s">
        <v>19</v>
      </c>
      <c r="F172" s="198" t="s">
        <v>237</v>
      </c>
      <c r="G172" s="196"/>
      <c r="H172" s="199">
        <v>4</v>
      </c>
      <c r="I172" s="200"/>
      <c r="J172" s="196"/>
      <c r="K172" s="196"/>
      <c r="L172" s="201"/>
      <c r="M172" s="202"/>
      <c r="N172" s="203"/>
      <c r="O172" s="203"/>
      <c r="P172" s="203"/>
      <c r="Q172" s="203"/>
      <c r="R172" s="203"/>
      <c r="S172" s="203"/>
      <c r="T172" s="204"/>
      <c r="AT172" s="205" t="s">
        <v>133</v>
      </c>
      <c r="AU172" s="205" t="s">
        <v>79</v>
      </c>
      <c r="AV172" s="12" t="s">
        <v>79</v>
      </c>
      <c r="AW172" s="12" t="s">
        <v>31</v>
      </c>
      <c r="AX172" s="12" t="s">
        <v>69</v>
      </c>
      <c r="AY172" s="205" t="s">
        <v>121</v>
      </c>
    </row>
    <row r="173" spans="2:65" s="13" customFormat="1" ht="10.199999999999999">
      <c r="B173" s="206"/>
      <c r="C173" s="207"/>
      <c r="D173" s="192" t="s">
        <v>133</v>
      </c>
      <c r="E173" s="208" t="s">
        <v>19</v>
      </c>
      <c r="F173" s="209" t="s">
        <v>136</v>
      </c>
      <c r="G173" s="207"/>
      <c r="H173" s="210">
        <v>4</v>
      </c>
      <c r="I173" s="211"/>
      <c r="J173" s="207"/>
      <c r="K173" s="207"/>
      <c r="L173" s="212"/>
      <c r="M173" s="213"/>
      <c r="N173" s="214"/>
      <c r="O173" s="214"/>
      <c r="P173" s="214"/>
      <c r="Q173" s="214"/>
      <c r="R173" s="214"/>
      <c r="S173" s="214"/>
      <c r="T173" s="215"/>
      <c r="AT173" s="216" t="s">
        <v>133</v>
      </c>
      <c r="AU173" s="216" t="s">
        <v>79</v>
      </c>
      <c r="AV173" s="13" t="s">
        <v>129</v>
      </c>
      <c r="AW173" s="13" t="s">
        <v>31</v>
      </c>
      <c r="AX173" s="13" t="s">
        <v>77</v>
      </c>
      <c r="AY173" s="216" t="s">
        <v>121</v>
      </c>
    </row>
    <row r="174" spans="2:65" s="1" customFormat="1" ht="21.6" customHeight="1">
      <c r="B174" s="33"/>
      <c r="C174" s="217" t="s">
        <v>185</v>
      </c>
      <c r="D174" s="217" t="s">
        <v>143</v>
      </c>
      <c r="E174" s="218" t="s">
        <v>238</v>
      </c>
      <c r="F174" s="219" t="s">
        <v>239</v>
      </c>
      <c r="G174" s="220" t="s">
        <v>184</v>
      </c>
      <c r="H174" s="221">
        <v>16</v>
      </c>
      <c r="I174" s="222"/>
      <c r="J174" s="223">
        <f>ROUND(I174*H174,2)</f>
        <v>0</v>
      </c>
      <c r="K174" s="219" t="s">
        <v>128</v>
      </c>
      <c r="L174" s="224"/>
      <c r="M174" s="225" t="s">
        <v>19</v>
      </c>
      <c r="N174" s="226" t="s">
        <v>40</v>
      </c>
      <c r="O174" s="62"/>
      <c r="P174" s="188">
        <f>O174*H174</f>
        <v>0</v>
      </c>
      <c r="Q174" s="188">
        <v>0</v>
      </c>
      <c r="R174" s="188">
        <f>Q174*H174</f>
        <v>0</v>
      </c>
      <c r="S174" s="188">
        <v>0</v>
      </c>
      <c r="T174" s="189">
        <f>S174*H174</f>
        <v>0</v>
      </c>
      <c r="AR174" s="190" t="s">
        <v>147</v>
      </c>
      <c r="AT174" s="190" t="s">
        <v>143</v>
      </c>
      <c r="AU174" s="190" t="s">
        <v>79</v>
      </c>
      <c r="AY174" s="16" t="s">
        <v>121</v>
      </c>
      <c r="BE174" s="191">
        <f>IF(N174="základní",J174,0)</f>
        <v>0</v>
      </c>
      <c r="BF174" s="191">
        <f>IF(N174="snížená",J174,0)</f>
        <v>0</v>
      </c>
      <c r="BG174" s="191">
        <f>IF(N174="zákl. přenesená",J174,0)</f>
        <v>0</v>
      </c>
      <c r="BH174" s="191">
        <f>IF(N174="sníž. přenesená",J174,0)</f>
        <v>0</v>
      </c>
      <c r="BI174" s="191">
        <f>IF(N174="nulová",J174,0)</f>
        <v>0</v>
      </c>
      <c r="BJ174" s="16" t="s">
        <v>77</v>
      </c>
      <c r="BK174" s="191">
        <f>ROUND(I174*H174,2)</f>
        <v>0</v>
      </c>
      <c r="BL174" s="16" t="s">
        <v>129</v>
      </c>
      <c r="BM174" s="190" t="s">
        <v>240</v>
      </c>
    </row>
    <row r="175" spans="2:65" s="1" customFormat="1" ht="10.199999999999999">
      <c r="B175" s="33"/>
      <c r="C175" s="34"/>
      <c r="D175" s="192" t="s">
        <v>130</v>
      </c>
      <c r="E175" s="34"/>
      <c r="F175" s="193" t="s">
        <v>239</v>
      </c>
      <c r="G175" s="34"/>
      <c r="H175" s="34"/>
      <c r="I175" s="106"/>
      <c r="J175" s="34"/>
      <c r="K175" s="34"/>
      <c r="L175" s="37"/>
      <c r="M175" s="194"/>
      <c r="N175" s="62"/>
      <c r="O175" s="62"/>
      <c r="P175" s="62"/>
      <c r="Q175" s="62"/>
      <c r="R175" s="62"/>
      <c r="S175" s="62"/>
      <c r="T175" s="63"/>
      <c r="AT175" s="16" t="s">
        <v>130</v>
      </c>
      <c r="AU175" s="16" t="s">
        <v>79</v>
      </c>
    </row>
    <row r="176" spans="2:65" s="12" customFormat="1" ht="10.199999999999999">
      <c r="B176" s="195"/>
      <c r="C176" s="196"/>
      <c r="D176" s="192" t="s">
        <v>133</v>
      </c>
      <c r="E176" s="197" t="s">
        <v>19</v>
      </c>
      <c r="F176" s="198" t="s">
        <v>241</v>
      </c>
      <c r="G176" s="196"/>
      <c r="H176" s="199">
        <v>16</v>
      </c>
      <c r="I176" s="200"/>
      <c r="J176" s="196"/>
      <c r="K176" s="196"/>
      <c r="L176" s="201"/>
      <c r="M176" s="202"/>
      <c r="N176" s="203"/>
      <c r="O176" s="203"/>
      <c r="P176" s="203"/>
      <c r="Q176" s="203"/>
      <c r="R176" s="203"/>
      <c r="S176" s="203"/>
      <c r="T176" s="204"/>
      <c r="AT176" s="205" t="s">
        <v>133</v>
      </c>
      <c r="AU176" s="205" t="s">
        <v>79</v>
      </c>
      <c r="AV176" s="12" t="s">
        <v>79</v>
      </c>
      <c r="AW176" s="12" t="s">
        <v>31</v>
      </c>
      <c r="AX176" s="12" t="s">
        <v>69</v>
      </c>
      <c r="AY176" s="205" t="s">
        <v>121</v>
      </c>
    </row>
    <row r="177" spans="2:65" s="13" customFormat="1" ht="10.199999999999999">
      <c r="B177" s="206"/>
      <c r="C177" s="207"/>
      <c r="D177" s="192" t="s">
        <v>133</v>
      </c>
      <c r="E177" s="208" t="s">
        <v>19</v>
      </c>
      <c r="F177" s="209" t="s">
        <v>136</v>
      </c>
      <c r="G177" s="207"/>
      <c r="H177" s="210">
        <v>16</v>
      </c>
      <c r="I177" s="211"/>
      <c r="J177" s="207"/>
      <c r="K177" s="207"/>
      <c r="L177" s="212"/>
      <c r="M177" s="213"/>
      <c r="N177" s="214"/>
      <c r="O177" s="214"/>
      <c r="P177" s="214"/>
      <c r="Q177" s="214"/>
      <c r="R177" s="214"/>
      <c r="S177" s="214"/>
      <c r="T177" s="215"/>
      <c r="AT177" s="216" t="s">
        <v>133</v>
      </c>
      <c r="AU177" s="216" t="s">
        <v>79</v>
      </c>
      <c r="AV177" s="13" t="s">
        <v>129</v>
      </c>
      <c r="AW177" s="13" t="s">
        <v>31</v>
      </c>
      <c r="AX177" s="13" t="s">
        <v>77</v>
      </c>
      <c r="AY177" s="216" t="s">
        <v>121</v>
      </c>
    </row>
    <row r="178" spans="2:65" s="1" customFormat="1" ht="21.6" customHeight="1">
      <c r="B178" s="33"/>
      <c r="C178" s="179" t="s">
        <v>242</v>
      </c>
      <c r="D178" s="179" t="s">
        <v>124</v>
      </c>
      <c r="E178" s="180" t="s">
        <v>243</v>
      </c>
      <c r="F178" s="181" t="s">
        <v>244</v>
      </c>
      <c r="G178" s="182" t="s">
        <v>184</v>
      </c>
      <c r="H178" s="183">
        <v>3022</v>
      </c>
      <c r="I178" s="184"/>
      <c r="J178" s="185">
        <f>ROUND(I178*H178,2)</f>
        <v>0</v>
      </c>
      <c r="K178" s="181" t="s">
        <v>128</v>
      </c>
      <c r="L178" s="37"/>
      <c r="M178" s="186" t="s">
        <v>19</v>
      </c>
      <c r="N178" s="187" t="s">
        <v>40</v>
      </c>
      <c r="O178" s="62"/>
      <c r="P178" s="188">
        <f>O178*H178</f>
        <v>0</v>
      </c>
      <c r="Q178" s="188">
        <v>0</v>
      </c>
      <c r="R178" s="188">
        <f>Q178*H178</f>
        <v>0</v>
      </c>
      <c r="S178" s="188">
        <v>0</v>
      </c>
      <c r="T178" s="189">
        <f>S178*H178</f>
        <v>0</v>
      </c>
      <c r="AR178" s="190" t="s">
        <v>129</v>
      </c>
      <c r="AT178" s="190" t="s">
        <v>124</v>
      </c>
      <c r="AU178" s="190" t="s">
        <v>79</v>
      </c>
      <c r="AY178" s="16" t="s">
        <v>121</v>
      </c>
      <c r="BE178" s="191">
        <f>IF(N178="základní",J178,0)</f>
        <v>0</v>
      </c>
      <c r="BF178" s="191">
        <f>IF(N178="snížená",J178,0)</f>
        <v>0</v>
      </c>
      <c r="BG178" s="191">
        <f>IF(N178="zákl. přenesená",J178,0)</f>
        <v>0</v>
      </c>
      <c r="BH178" s="191">
        <f>IF(N178="sníž. přenesená",J178,0)</f>
        <v>0</v>
      </c>
      <c r="BI178" s="191">
        <f>IF(N178="nulová",J178,0)</f>
        <v>0</v>
      </c>
      <c r="BJ178" s="16" t="s">
        <v>77</v>
      </c>
      <c r="BK178" s="191">
        <f>ROUND(I178*H178,2)</f>
        <v>0</v>
      </c>
      <c r="BL178" s="16" t="s">
        <v>129</v>
      </c>
      <c r="BM178" s="190" t="s">
        <v>245</v>
      </c>
    </row>
    <row r="179" spans="2:65" s="1" customFormat="1" ht="10.199999999999999">
      <c r="B179" s="33"/>
      <c r="C179" s="34"/>
      <c r="D179" s="192" t="s">
        <v>130</v>
      </c>
      <c r="E179" s="34"/>
      <c r="F179" s="193" t="s">
        <v>244</v>
      </c>
      <c r="G179" s="34"/>
      <c r="H179" s="34"/>
      <c r="I179" s="106"/>
      <c r="J179" s="34"/>
      <c r="K179" s="34"/>
      <c r="L179" s="37"/>
      <c r="M179" s="194"/>
      <c r="N179" s="62"/>
      <c r="O179" s="62"/>
      <c r="P179" s="62"/>
      <c r="Q179" s="62"/>
      <c r="R179" s="62"/>
      <c r="S179" s="62"/>
      <c r="T179" s="63"/>
      <c r="AT179" s="16" t="s">
        <v>130</v>
      </c>
      <c r="AU179" s="16" t="s">
        <v>79</v>
      </c>
    </row>
    <row r="180" spans="2:65" s="12" customFormat="1" ht="10.199999999999999">
      <c r="B180" s="195"/>
      <c r="C180" s="196"/>
      <c r="D180" s="192" t="s">
        <v>133</v>
      </c>
      <c r="E180" s="197" t="s">
        <v>19</v>
      </c>
      <c r="F180" s="198" t="s">
        <v>246</v>
      </c>
      <c r="G180" s="196"/>
      <c r="H180" s="199">
        <v>3022</v>
      </c>
      <c r="I180" s="200"/>
      <c r="J180" s="196"/>
      <c r="K180" s="196"/>
      <c r="L180" s="201"/>
      <c r="M180" s="202"/>
      <c r="N180" s="203"/>
      <c r="O180" s="203"/>
      <c r="P180" s="203"/>
      <c r="Q180" s="203"/>
      <c r="R180" s="203"/>
      <c r="S180" s="203"/>
      <c r="T180" s="204"/>
      <c r="AT180" s="205" t="s">
        <v>133</v>
      </c>
      <c r="AU180" s="205" t="s">
        <v>79</v>
      </c>
      <c r="AV180" s="12" t="s">
        <v>79</v>
      </c>
      <c r="AW180" s="12" t="s">
        <v>31</v>
      </c>
      <c r="AX180" s="12" t="s">
        <v>69</v>
      </c>
      <c r="AY180" s="205" t="s">
        <v>121</v>
      </c>
    </row>
    <row r="181" spans="2:65" s="13" customFormat="1" ht="10.199999999999999">
      <c r="B181" s="206"/>
      <c r="C181" s="207"/>
      <c r="D181" s="192" t="s">
        <v>133</v>
      </c>
      <c r="E181" s="208" t="s">
        <v>19</v>
      </c>
      <c r="F181" s="209" t="s">
        <v>136</v>
      </c>
      <c r="G181" s="207"/>
      <c r="H181" s="210">
        <v>3022</v>
      </c>
      <c r="I181" s="211"/>
      <c r="J181" s="207"/>
      <c r="K181" s="207"/>
      <c r="L181" s="212"/>
      <c r="M181" s="213"/>
      <c r="N181" s="214"/>
      <c r="O181" s="214"/>
      <c r="P181" s="214"/>
      <c r="Q181" s="214"/>
      <c r="R181" s="214"/>
      <c r="S181" s="214"/>
      <c r="T181" s="215"/>
      <c r="AT181" s="216" t="s">
        <v>133</v>
      </c>
      <c r="AU181" s="216" t="s">
        <v>79</v>
      </c>
      <c r="AV181" s="13" t="s">
        <v>129</v>
      </c>
      <c r="AW181" s="13" t="s">
        <v>31</v>
      </c>
      <c r="AX181" s="13" t="s">
        <v>77</v>
      </c>
      <c r="AY181" s="216" t="s">
        <v>121</v>
      </c>
    </row>
    <row r="182" spans="2:65" s="1" customFormat="1" ht="21.6" customHeight="1">
      <c r="B182" s="33"/>
      <c r="C182" s="217" t="s">
        <v>192</v>
      </c>
      <c r="D182" s="227" t="s">
        <v>143</v>
      </c>
      <c r="E182" s="218" t="s">
        <v>247</v>
      </c>
      <c r="F182" s="219" t="s">
        <v>248</v>
      </c>
      <c r="G182" s="220" t="s">
        <v>184</v>
      </c>
      <c r="H182" s="221">
        <v>3022</v>
      </c>
      <c r="I182" s="222"/>
      <c r="J182" s="223">
        <f>ROUND(I182*H182,2)</f>
        <v>0</v>
      </c>
      <c r="K182" s="219" t="s">
        <v>128</v>
      </c>
      <c r="L182" s="224"/>
      <c r="M182" s="225" t="s">
        <v>19</v>
      </c>
      <c r="N182" s="226" t="s">
        <v>40</v>
      </c>
      <c r="O182" s="62"/>
      <c r="P182" s="188">
        <f>O182*H182</f>
        <v>0</v>
      </c>
      <c r="Q182" s="188">
        <v>0</v>
      </c>
      <c r="R182" s="188">
        <f>Q182*H182</f>
        <v>0</v>
      </c>
      <c r="S182" s="188">
        <v>0</v>
      </c>
      <c r="T182" s="189">
        <f>S182*H182</f>
        <v>0</v>
      </c>
      <c r="AR182" s="190" t="s">
        <v>147</v>
      </c>
      <c r="AT182" s="190" t="s">
        <v>143</v>
      </c>
      <c r="AU182" s="190" t="s">
        <v>79</v>
      </c>
      <c r="AY182" s="16" t="s">
        <v>121</v>
      </c>
      <c r="BE182" s="191">
        <f>IF(N182="základní",J182,0)</f>
        <v>0</v>
      </c>
      <c r="BF182" s="191">
        <f>IF(N182="snížená",J182,0)</f>
        <v>0</v>
      </c>
      <c r="BG182" s="191">
        <f>IF(N182="zákl. přenesená",J182,0)</f>
        <v>0</v>
      </c>
      <c r="BH182" s="191">
        <f>IF(N182="sníž. přenesená",J182,0)</f>
        <v>0</v>
      </c>
      <c r="BI182" s="191">
        <f>IF(N182="nulová",J182,0)</f>
        <v>0</v>
      </c>
      <c r="BJ182" s="16" t="s">
        <v>77</v>
      </c>
      <c r="BK182" s="191">
        <f>ROUND(I182*H182,2)</f>
        <v>0</v>
      </c>
      <c r="BL182" s="16" t="s">
        <v>129</v>
      </c>
      <c r="BM182" s="190" t="s">
        <v>249</v>
      </c>
    </row>
    <row r="183" spans="2:65" s="1" customFormat="1" ht="10.199999999999999">
      <c r="B183" s="33"/>
      <c r="C183" s="34"/>
      <c r="D183" s="192" t="s">
        <v>130</v>
      </c>
      <c r="E183" s="34"/>
      <c r="F183" s="193" t="s">
        <v>248</v>
      </c>
      <c r="G183" s="34"/>
      <c r="H183" s="34"/>
      <c r="I183" s="106"/>
      <c r="J183" s="34"/>
      <c r="K183" s="34"/>
      <c r="L183" s="37"/>
      <c r="M183" s="194"/>
      <c r="N183" s="62"/>
      <c r="O183" s="62"/>
      <c r="P183" s="62"/>
      <c r="Q183" s="62"/>
      <c r="R183" s="62"/>
      <c r="S183" s="62"/>
      <c r="T183" s="63"/>
      <c r="AT183" s="16" t="s">
        <v>130</v>
      </c>
      <c r="AU183" s="16" t="s">
        <v>79</v>
      </c>
    </row>
    <row r="184" spans="2:65" s="1" customFormat="1" ht="21.6" customHeight="1">
      <c r="B184" s="33"/>
      <c r="C184" s="217" t="s">
        <v>250</v>
      </c>
      <c r="D184" s="217" t="s">
        <v>143</v>
      </c>
      <c r="E184" s="218" t="s">
        <v>251</v>
      </c>
      <c r="F184" s="219" t="s">
        <v>252</v>
      </c>
      <c r="G184" s="220" t="s">
        <v>184</v>
      </c>
      <c r="H184" s="221">
        <v>3022</v>
      </c>
      <c r="I184" s="222"/>
      <c r="J184" s="223">
        <f>ROUND(I184*H184,2)</f>
        <v>0</v>
      </c>
      <c r="K184" s="219" t="s">
        <v>128</v>
      </c>
      <c r="L184" s="224"/>
      <c r="M184" s="225" t="s">
        <v>19</v>
      </c>
      <c r="N184" s="226" t="s">
        <v>40</v>
      </c>
      <c r="O184" s="62"/>
      <c r="P184" s="188">
        <f>O184*H184</f>
        <v>0</v>
      </c>
      <c r="Q184" s="188">
        <v>0</v>
      </c>
      <c r="R184" s="188">
        <f>Q184*H184</f>
        <v>0</v>
      </c>
      <c r="S184" s="188">
        <v>0</v>
      </c>
      <c r="T184" s="189">
        <f>S184*H184</f>
        <v>0</v>
      </c>
      <c r="AR184" s="190" t="s">
        <v>147</v>
      </c>
      <c r="AT184" s="190" t="s">
        <v>143</v>
      </c>
      <c r="AU184" s="190" t="s">
        <v>79</v>
      </c>
      <c r="AY184" s="16" t="s">
        <v>121</v>
      </c>
      <c r="BE184" s="191">
        <f>IF(N184="základní",J184,0)</f>
        <v>0</v>
      </c>
      <c r="BF184" s="191">
        <f>IF(N184="snížená",J184,0)</f>
        <v>0</v>
      </c>
      <c r="BG184" s="191">
        <f>IF(N184="zákl. přenesená",J184,0)</f>
        <v>0</v>
      </c>
      <c r="BH184" s="191">
        <f>IF(N184="sníž. přenesená",J184,0)</f>
        <v>0</v>
      </c>
      <c r="BI184" s="191">
        <f>IF(N184="nulová",J184,0)</f>
        <v>0</v>
      </c>
      <c r="BJ184" s="16" t="s">
        <v>77</v>
      </c>
      <c r="BK184" s="191">
        <f>ROUND(I184*H184,2)</f>
        <v>0</v>
      </c>
      <c r="BL184" s="16" t="s">
        <v>129</v>
      </c>
      <c r="BM184" s="190" t="s">
        <v>253</v>
      </c>
    </row>
    <row r="185" spans="2:65" s="1" customFormat="1" ht="19.2">
      <c r="B185" s="33"/>
      <c r="C185" s="34"/>
      <c r="D185" s="192" t="s">
        <v>130</v>
      </c>
      <c r="E185" s="34"/>
      <c r="F185" s="193" t="s">
        <v>252</v>
      </c>
      <c r="G185" s="34"/>
      <c r="H185" s="34"/>
      <c r="I185" s="106"/>
      <c r="J185" s="34"/>
      <c r="K185" s="34"/>
      <c r="L185" s="37"/>
      <c r="M185" s="194"/>
      <c r="N185" s="62"/>
      <c r="O185" s="62"/>
      <c r="P185" s="62"/>
      <c r="Q185" s="62"/>
      <c r="R185" s="62"/>
      <c r="S185" s="62"/>
      <c r="T185" s="63"/>
      <c r="AT185" s="16" t="s">
        <v>130</v>
      </c>
      <c r="AU185" s="16" t="s">
        <v>79</v>
      </c>
    </row>
    <row r="186" spans="2:65" s="1" customFormat="1" ht="21.6" customHeight="1">
      <c r="B186" s="33"/>
      <c r="C186" s="217" t="s">
        <v>195</v>
      </c>
      <c r="D186" s="217" t="s">
        <v>143</v>
      </c>
      <c r="E186" s="218" t="s">
        <v>254</v>
      </c>
      <c r="F186" s="219" t="s">
        <v>255</v>
      </c>
      <c r="G186" s="220" t="s">
        <v>184</v>
      </c>
      <c r="H186" s="221">
        <v>5630</v>
      </c>
      <c r="I186" s="222"/>
      <c r="J186" s="223">
        <f>ROUND(I186*H186,2)</f>
        <v>0</v>
      </c>
      <c r="K186" s="219" t="s">
        <v>128</v>
      </c>
      <c r="L186" s="224"/>
      <c r="M186" s="225" t="s">
        <v>19</v>
      </c>
      <c r="N186" s="226" t="s">
        <v>40</v>
      </c>
      <c r="O186" s="62"/>
      <c r="P186" s="188">
        <f>O186*H186</f>
        <v>0</v>
      </c>
      <c r="Q186" s="188">
        <v>0</v>
      </c>
      <c r="R186" s="188">
        <f>Q186*H186</f>
        <v>0</v>
      </c>
      <c r="S186" s="188">
        <v>0</v>
      </c>
      <c r="T186" s="189">
        <f>S186*H186</f>
        <v>0</v>
      </c>
      <c r="AR186" s="190" t="s">
        <v>147</v>
      </c>
      <c r="AT186" s="190" t="s">
        <v>143</v>
      </c>
      <c r="AU186" s="190" t="s">
        <v>79</v>
      </c>
      <c r="AY186" s="16" t="s">
        <v>121</v>
      </c>
      <c r="BE186" s="191">
        <f>IF(N186="základní",J186,0)</f>
        <v>0</v>
      </c>
      <c r="BF186" s="191">
        <f>IF(N186="snížená",J186,0)</f>
        <v>0</v>
      </c>
      <c r="BG186" s="191">
        <f>IF(N186="zákl. přenesená",J186,0)</f>
        <v>0</v>
      </c>
      <c r="BH186" s="191">
        <f>IF(N186="sníž. přenesená",J186,0)</f>
        <v>0</v>
      </c>
      <c r="BI186" s="191">
        <f>IF(N186="nulová",J186,0)</f>
        <v>0</v>
      </c>
      <c r="BJ186" s="16" t="s">
        <v>77</v>
      </c>
      <c r="BK186" s="191">
        <f>ROUND(I186*H186,2)</f>
        <v>0</v>
      </c>
      <c r="BL186" s="16" t="s">
        <v>129</v>
      </c>
      <c r="BM186" s="190" t="s">
        <v>256</v>
      </c>
    </row>
    <row r="187" spans="2:65" s="1" customFormat="1" ht="10.199999999999999">
      <c r="B187" s="33"/>
      <c r="C187" s="34"/>
      <c r="D187" s="192" t="s">
        <v>130</v>
      </c>
      <c r="E187" s="34"/>
      <c r="F187" s="193" t="s">
        <v>255</v>
      </c>
      <c r="G187" s="34"/>
      <c r="H187" s="34"/>
      <c r="I187" s="106"/>
      <c r="J187" s="34"/>
      <c r="K187" s="34"/>
      <c r="L187" s="37"/>
      <c r="M187" s="194"/>
      <c r="N187" s="62"/>
      <c r="O187" s="62"/>
      <c r="P187" s="62"/>
      <c r="Q187" s="62"/>
      <c r="R187" s="62"/>
      <c r="S187" s="62"/>
      <c r="T187" s="63"/>
      <c r="AT187" s="16" t="s">
        <v>130</v>
      </c>
      <c r="AU187" s="16" t="s">
        <v>79</v>
      </c>
    </row>
    <row r="188" spans="2:65" s="12" customFormat="1" ht="10.199999999999999">
      <c r="B188" s="195"/>
      <c r="C188" s="196"/>
      <c r="D188" s="192" t="s">
        <v>133</v>
      </c>
      <c r="E188" s="197" t="s">
        <v>19</v>
      </c>
      <c r="F188" s="198" t="s">
        <v>257</v>
      </c>
      <c r="G188" s="196"/>
      <c r="H188" s="199">
        <v>3122</v>
      </c>
      <c r="I188" s="200"/>
      <c r="J188" s="196"/>
      <c r="K188" s="196"/>
      <c r="L188" s="201"/>
      <c r="M188" s="202"/>
      <c r="N188" s="203"/>
      <c r="O188" s="203"/>
      <c r="P188" s="203"/>
      <c r="Q188" s="203"/>
      <c r="R188" s="203"/>
      <c r="S188" s="203"/>
      <c r="T188" s="204"/>
      <c r="AT188" s="205" t="s">
        <v>133</v>
      </c>
      <c r="AU188" s="205" t="s">
        <v>79</v>
      </c>
      <c r="AV188" s="12" t="s">
        <v>79</v>
      </c>
      <c r="AW188" s="12" t="s">
        <v>31</v>
      </c>
      <c r="AX188" s="12" t="s">
        <v>69</v>
      </c>
      <c r="AY188" s="205" t="s">
        <v>121</v>
      </c>
    </row>
    <row r="189" spans="2:65" s="12" customFormat="1" ht="30.6">
      <c r="B189" s="195"/>
      <c r="C189" s="196"/>
      <c r="D189" s="192" t="s">
        <v>133</v>
      </c>
      <c r="E189" s="197" t="s">
        <v>19</v>
      </c>
      <c r="F189" s="198" t="s">
        <v>258</v>
      </c>
      <c r="G189" s="196"/>
      <c r="H189" s="199">
        <v>2508</v>
      </c>
      <c r="I189" s="200"/>
      <c r="J189" s="196"/>
      <c r="K189" s="196"/>
      <c r="L189" s="201"/>
      <c r="M189" s="202"/>
      <c r="N189" s="203"/>
      <c r="O189" s="203"/>
      <c r="P189" s="203"/>
      <c r="Q189" s="203"/>
      <c r="R189" s="203"/>
      <c r="S189" s="203"/>
      <c r="T189" s="204"/>
      <c r="AT189" s="205" t="s">
        <v>133</v>
      </c>
      <c r="AU189" s="205" t="s">
        <v>79</v>
      </c>
      <c r="AV189" s="12" t="s">
        <v>79</v>
      </c>
      <c r="AW189" s="12" t="s">
        <v>31</v>
      </c>
      <c r="AX189" s="12" t="s">
        <v>69</v>
      </c>
      <c r="AY189" s="205" t="s">
        <v>121</v>
      </c>
    </row>
    <row r="190" spans="2:65" s="13" customFormat="1" ht="10.199999999999999">
      <c r="B190" s="206"/>
      <c r="C190" s="207"/>
      <c r="D190" s="192" t="s">
        <v>133</v>
      </c>
      <c r="E190" s="208" t="s">
        <v>19</v>
      </c>
      <c r="F190" s="209" t="s">
        <v>136</v>
      </c>
      <c r="G190" s="207"/>
      <c r="H190" s="210">
        <v>5630</v>
      </c>
      <c r="I190" s="211"/>
      <c r="J190" s="207"/>
      <c r="K190" s="207"/>
      <c r="L190" s="212"/>
      <c r="M190" s="213"/>
      <c r="N190" s="214"/>
      <c r="O190" s="214"/>
      <c r="P190" s="214"/>
      <c r="Q190" s="214"/>
      <c r="R190" s="214"/>
      <c r="S190" s="214"/>
      <c r="T190" s="215"/>
      <c r="AT190" s="216" t="s">
        <v>133</v>
      </c>
      <c r="AU190" s="216" t="s">
        <v>79</v>
      </c>
      <c r="AV190" s="13" t="s">
        <v>129</v>
      </c>
      <c r="AW190" s="13" t="s">
        <v>31</v>
      </c>
      <c r="AX190" s="13" t="s">
        <v>77</v>
      </c>
      <c r="AY190" s="216" t="s">
        <v>121</v>
      </c>
    </row>
    <row r="191" spans="2:65" s="1" customFormat="1" ht="21.6" customHeight="1">
      <c r="B191" s="33"/>
      <c r="C191" s="217" t="s">
        <v>259</v>
      </c>
      <c r="D191" s="217" t="s">
        <v>143</v>
      </c>
      <c r="E191" s="218" t="s">
        <v>260</v>
      </c>
      <c r="F191" s="219" t="s">
        <v>261</v>
      </c>
      <c r="G191" s="220" t="s">
        <v>184</v>
      </c>
      <c r="H191" s="221">
        <v>12088</v>
      </c>
      <c r="I191" s="222"/>
      <c r="J191" s="223">
        <f>ROUND(I191*H191,2)</f>
        <v>0</v>
      </c>
      <c r="K191" s="219" t="s">
        <v>128</v>
      </c>
      <c r="L191" s="224"/>
      <c r="M191" s="225" t="s">
        <v>19</v>
      </c>
      <c r="N191" s="226" t="s">
        <v>40</v>
      </c>
      <c r="O191" s="62"/>
      <c r="P191" s="188">
        <f>O191*H191</f>
        <v>0</v>
      </c>
      <c r="Q191" s="188">
        <v>0</v>
      </c>
      <c r="R191" s="188">
        <f>Q191*H191</f>
        <v>0</v>
      </c>
      <c r="S191" s="188">
        <v>0</v>
      </c>
      <c r="T191" s="189">
        <f>S191*H191</f>
        <v>0</v>
      </c>
      <c r="AR191" s="190" t="s">
        <v>147</v>
      </c>
      <c r="AT191" s="190" t="s">
        <v>143</v>
      </c>
      <c r="AU191" s="190" t="s">
        <v>79</v>
      </c>
      <c r="AY191" s="16" t="s">
        <v>121</v>
      </c>
      <c r="BE191" s="191">
        <f>IF(N191="základní",J191,0)</f>
        <v>0</v>
      </c>
      <c r="BF191" s="191">
        <f>IF(N191="snížená",J191,0)</f>
        <v>0</v>
      </c>
      <c r="BG191" s="191">
        <f>IF(N191="zákl. přenesená",J191,0)</f>
        <v>0</v>
      </c>
      <c r="BH191" s="191">
        <f>IF(N191="sníž. přenesená",J191,0)</f>
        <v>0</v>
      </c>
      <c r="BI191" s="191">
        <f>IF(N191="nulová",J191,0)</f>
        <v>0</v>
      </c>
      <c r="BJ191" s="16" t="s">
        <v>77</v>
      </c>
      <c r="BK191" s="191">
        <f>ROUND(I191*H191,2)</f>
        <v>0</v>
      </c>
      <c r="BL191" s="16" t="s">
        <v>129</v>
      </c>
      <c r="BM191" s="190" t="s">
        <v>262</v>
      </c>
    </row>
    <row r="192" spans="2:65" s="1" customFormat="1" ht="10.199999999999999">
      <c r="B192" s="33"/>
      <c r="C192" s="34"/>
      <c r="D192" s="192" t="s">
        <v>130</v>
      </c>
      <c r="E192" s="34"/>
      <c r="F192" s="193" t="s">
        <v>261</v>
      </c>
      <c r="G192" s="34"/>
      <c r="H192" s="34"/>
      <c r="I192" s="106"/>
      <c r="J192" s="34"/>
      <c r="K192" s="34"/>
      <c r="L192" s="37"/>
      <c r="M192" s="194"/>
      <c r="N192" s="62"/>
      <c r="O192" s="62"/>
      <c r="P192" s="62"/>
      <c r="Q192" s="62"/>
      <c r="R192" s="62"/>
      <c r="S192" s="62"/>
      <c r="T192" s="63"/>
      <c r="AT192" s="16" t="s">
        <v>130</v>
      </c>
      <c r="AU192" s="16" t="s">
        <v>79</v>
      </c>
    </row>
    <row r="193" spans="2:65" s="12" customFormat="1" ht="10.199999999999999">
      <c r="B193" s="195"/>
      <c r="C193" s="196"/>
      <c r="D193" s="192" t="s">
        <v>133</v>
      </c>
      <c r="E193" s="197" t="s">
        <v>19</v>
      </c>
      <c r="F193" s="198" t="s">
        <v>263</v>
      </c>
      <c r="G193" s="196"/>
      <c r="H193" s="199">
        <v>12088</v>
      </c>
      <c r="I193" s="200"/>
      <c r="J193" s="196"/>
      <c r="K193" s="196"/>
      <c r="L193" s="201"/>
      <c r="M193" s="202"/>
      <c r="N193" s="203"/>
      <c r="O193" s="203"/>
      <c r="P193" s="203"/>
      <c r="Q193" s="203"/>
      <c r="R193" s="203"/>
      <c r="S193" s="203"/>
      <c r="T193" s="204"/>
      <c r="AT193" s="205" t="s">
        <v>133</v>
      </c>
      <c r="AU193" s="205" t="s">
        <v>79</v>
      </c>
      <c r="AV193" s="12" t="s">
        <v>79</v>
      </c>
      <c r="AW193" s="12" t="s">
        <v>31</v>
      </c>
      <c r="AX193" s="12" t="s">
        <v>69</v>
      </c>
      <c r="AY193" s="205" t="s">
        <v>121</v>
      </c>
    </row>
    <row r="194" spans="2:65" s="13" customFormat="1" ht="10.199999999999999">
      <c r="B194" s="206"/>
      <c r="C194" s="207"/>
      <c r="D194" s="192" t="s">
        <v>133</v>
      </c>
      <c r="E194" s="208" t="s">
        <v>19</v>
      </c>
      <c r="F194" s="209" t="s">
        <v>136</v>
      </c>
      <c r="G194" s="207"/>
      <c r="H194" s="210">
        <v>12088</v>
      </c>
      <c r="I194" s="211"/>
      <c r="J194" s="207"/>
      <c r="K194" s="207"/>
      <c r="L194" s="212"/>
      <c r="M194" s="213"/>
      <c r="N194" s="214"/>
      <c r="O194" s="214"/>
      <c r="P194" s="214"/>
      <c r="Q194" s="214"/>
      <c r="R194" s="214"/>
      <c r="S194" s="214"/>
      <c r="T194" s="215"/>
      <c r="AT194" s="216" t="s">
        <v>133</v>
      </c>
      <c r="AU194" s="216" t="s">
        <v>79</v>
      </c>
      <c r="AV194" s="13" t="s">
        <v>129</v>
      </c>
      <c r="AW194" s="13" t="s">
        <v>31</v>
      </c>
      <c r="AX194" s="13" t="s">
        <v>77</v>
      </c>
      <c r="AY194" s="216" t="s">
        <v>121</v>
      </c>
    </row>
    <row r="195" spans="2:65" s="1" customFormat="1" ht="21.6" customHeight="1">
      <c r="B195" s="33"/>
      <c r="C195" s="217" t="s">
        <v>198</v>
      </c>
      <c r="D195" s="217" t="s">
        <v>143</v>
      </c>
      <c r="E195" s="218" t="s">
        <v>264</v>
      </c>
      <c r="F195" s="219" t="s">
        <v>265</v>
      </c>
      <c r="G195" s="220" t="s">
        <v>184</v>
      </c>
      <c r="H195" s="221">
        <v>12096</v>
      </c>
      <c r="I195" s="222"/>
      <c r="J195" s="223">
        <f>ROUND(I195*H195,2)</f>
        <v>0</v>
      </c>
      <c r="K195" s="219" t="s">
        <v>128</v>
      </c>
      <c r="L195" s="224"/>
      <c r="M195" s="225" t="s">
        <v>19</v>
      </c>
      <c r="N195" s="226" t="s">
        <v>40</v>
      </c>
      <c r="O195" s="62"/>
      <c r="P195" s="188">
        <f>O195*H195</f>
        <v>0</v>
      </c>
      <c r="Q195" s="188">
        <v>0</v>
      </c>
      <c r="R195" s="188">
        <f>Q195*H195</f>
        <v>0</v>
      </c>
      <c r="S195" s="188">
        <v>0</v>
      </c>
      <c r="T195" s="189">
        <f>S195*H195</f>
        <v>0</v>
      </c>
      <c r="AR195" s="190" t="s">
        <v>147</v>
      </c>
      <c r="AT195" s="190" t="s">
        <v>143</v>
      </c>
      <c r="AU195" s="190" t="s">
        <v>79</v>
      </c>
      <c r="AY195" s="16" t="s">
        <v>121</v>
      </c>
      <c r="BE195" s="191">
        <f>IF(N195="základní",J195,0)</f>
        <v>0</v>
      </c>
      <c r="BF195" s="191">
        <f>IF(N195="snížená",J195,0)</f>
        <v>0</v>
      </c>
      <c r="BG195" s="191">
        <f>IF(N195="zákl. přenesená",J195,0)</f>
        <v>0</v>
      </c>
      <c r="BH195" s="191">
        <f>IF(N195="sníž. přenesená",J195,0)</f>
        <v>0</v>
      </c>
      <c r="BI195" s="191">
        <f>IF(N195="nulová",J195,0)</f>
        <v>0</v>
      </c>
      <c r="BJ195" s="16" t="s">
        <v>77</v>
      </c>
      <c r="BK195" s="191">
        <f>ROUND(I195*H195,2)</f>
        <v>0</v>
      </c>
      <c r="BL195" s="16" t="s">
        <v>129</v>
      </c>
      <c r="BM195" s="190" t="s">
        <v>266</v>
      </c>
    </row>
    <row r="196" spans="2:65" s="1" customFormat="1" ht="10.199999999999999">
      <c r="B196" s="33"/>
      <c r="C196" s="34"/>
      <c r="D196" s="192" t="s">
        <v>130</v>
      </c>
      <c r="E196" s="34"/>
      <c r="F196" s="193" t="s">
        <v>265</v>
      </c>
      <c r="G196" s="34"/>
      <c r="H196" s="34"/>
      <c r="I196" s="106"/>
      <c r="J196" s="34"/>
      <c r="K196" s="34"/>
      <c r="L196" s="37"/>
      <c r="M196" s="194"/>
      <c r="N196" s="62"/>
      <c r="O196" s="62"/>
      <c r="P196" s="62"/>
      <c r="Q196" s="62"/>
      <c r="R196" s="62"/>
      <c r="S196" s="62"/>
      <c r="T196" s="63"/>
      <c r="AT196" s="16" t="s">
        <v>130</v>
      </c>
      <c r="AU196" s="16" t="s">
        <v>79</v>
      </c>
    </row>
    <row r="197" spans="2:65" s="1" customFormat="1" ht="21.6" customHeight="1">
      <c r="B197" s="33"/>
      <c r="C197" s="217" t="s">
        <v>267</v>
      </c>
      <c r="D197" s="217" t="s">
        <v>143</v>
      </c>
      <c r="E197" s="218" t="s">
        <v>268</v>
      </c>
      <c r="F197" s="219" t="s">
        <v>269</v>
      </c>
      <c r="G197" s="220" t="s">
        <v>184</v>
      </c>
      <c r="H197" s="221">
        <v>16</v>
      </c>
      <c r="I197" s="222"/>
      <c r="J197" s="223">
        <f>ROUND(I197*H197,2)</f>
        <v>0</v>
      </c>
      <c r="K197" s="219" t="s">
        <v>128</v>
      </c>
      <c r="L197" s="224"/>
      <c r="M197" s="225" t="s">
        <v>19</v>
      </c>
      <c r="N197" s="226" t="s">
        <v>40</v>
      </c>
      <c r="O197" s="62"/>
      <c r="P197" s="188">
        <f>O197*H197</f>
        <v>0</v>
      </c>
      <c r="Q197" s="188">
        <v>0</v>
      </c>
      <c r="R197" s="188">
        <f>Q197*H197</f>
        <v>0</v>
      </c>
      <c r="S197" s="188">
        <v>0</v>
      </c>
      <c r="T197" s="189">
        <f>S197*H197</f>
        <v>0</v>
      </c>
      <c r="AR197" s="190" t="s">
        <v>147</v>
      </c>
      <c r="AT197" s="190" t="s">
        <v>143</v>
      </c>
      <c r="AU197" s="190" t="s">
        <v>79</v>
      </c>
      <c r="AY197" s="16" t="s">
        <v>121</v>
      </c>
      <c r="BE197" s="191">
        <f>IF(N197="základní",J197,0)</f>
        <v>0</v>
      </c>
      <c r="BF197" s="191">
        <f>IF(N197="snížená",J197,0)</f>
        <v>0</v>
      </c>
      <c r="BG197" s="191">
        <f>IF(N197="zákl. přenesená",J197,0)</f>
        <v>0</v>
      </c>
      <c r="BH197" s="191">
        <f>IF(N197="sníž. přenesená",J197,0)</f>
        <v>0</v>
      </c>
      <c r="BI197" s="191">
        <f>IF(N197="nulová",J197,0)</f>
        <v>0</v>
      </c>
      <c r="BJ197" s="16" t="s">
        <v>77</v>
      </c>
      <c r="BK197" s="191">
        <f>ROUND(I197*H197,2)</f>
        <v>0</v>
      </c>
      <c r="BL197" s="16" t="s">
        <v>129</v>
      </c>
      <c r="BM197" s="190" t="s">
        <v>270</v>
      </c>
    </row>
    <row r="198" spans="2:65" s="1" customFormat="1" ht="10.199999999999999">
      <c r="B198" s="33"/>
      <c r="C198" s="34"/>
      <c r="D198" s="192" t="s">
        <v>130</v>
      </c>
      <c r="E198" s="34"/>
      <c r="F198" s="193" t="s">
        <v>269</v>
      </c>
      <c r="G198" s="34"/>
      <c r="H198" s="34"/>
      <c r="I198" s="106"/>
      <c r="J198" s="34"/>
      <c r="K198" s="34"/>
      <c r="L198" s="37"/>
      <c r="M198" s="194"/>
      <c r="N198" s="62"/>
      <c r="O198" s="62"/>
      <c r="P198" s="62"/>
      <c r="Q198" s="62"/>
      <c r="R198" s="62"/>
      <c r="S198" s="62"/>
      <c r="T198" s="63"/>
      <c r="AT198" s="16" t="s">
        <v>130</v>
      </c>
      <c r="AU198" s="16" t="s">
        <v>79</v>
      </c>
    </row>
    <row r="199" spans="2:65" s="12" customFormat="1" ht="10.199999999999999">
      <c r="B199" s="195"/>
      <c r="C199" s="196"/>
      <c r="D199" s="192" t="s">
        <v>133</v>
      </c>
      <c r="E199" s="197" t="s">
        <v>19</v>
      </c>
      <c r="F199" s="198" t="s">
        <v>271</v>
      </c>
      <c r="G199" s="196"/>
      <c r="H199" s="199">
        <v>16</v>
      </c>
      <c r="I199" s="200"/>
      <c r="J199" s="196"/>
      <c r="K199" s="196"/>
      <c r="L199" s="201"/>
      <c r="M199" s="202"/>
      <c r="N199" s="203"/>
      <c r="O199" s="203"/>
      <c r="P199" s="203"/>
      <c r="Q199" s="203"/>
      <c r="R199" s="203"/>
      <c r="S199" s="203"/>
      <c r="T199" s="204"/>
      <c r="AT199" s="205" t="s">
        <v>133</v>
      </c>
      <c r="AU199" s="205" t="s">
        <v>79</v>
      </c>
      <c r="AV199" s="12" t="s">
        <v>79</v>
      </c>
      <c r="AW199" s="12" t="s">
        <v>31</v>
      </c>
      <c r="AX199" s="12" t="s">
        <v>69</v>
      </c>
      <c r="AY199" s="205" t="s">
        <v>121</v>
      </c>
    </row>
    <row r="200" spans="2:65" s="13" customFormat="1" ht="10.199999999999999">
      <c r="B200" s="206"/>
      <c r="C200" s="207"/>
      <c r="D200" s="192" t="s">
        <v>133</v>
      </c>
      <c r="E200" s="208" t="s">
        <v>19</v>
      </c>
      <c r="F200" s="209" t="s">
        <v>136</v>
      </c>
      <c r="G200" s="207"/>
      <c r="H200" s="210">
        <v>16</v>
      </c>
      <c r="I200" s="211"/>
      <c r="J200" s="207"/>
      <c r="K200" s="207"/>
      <c r="L200" s="212"/>
      <c r="M200" s="213"/>
      <c r="N200" s="214"/>
      <c r="O200" s="214"/>
      <c r="P200" s="214"/>
      <c r="Q200" s="214"/>
      <c r="R200" s="214"/>
      <c r="S200" s="214"/>
      <c r="T200" s="215"/>
      <c r="AT200" s="216" t="s">
        <v>133</v>
      </c>
      <c r="AU200" s="216" t="s">
        <v>79</v>
      </c>
      <c r="AV200" s="13" t="s">
        <v>129</v>
      </c>
      <c r="AW200" s="13" t="s">
        <v>31</v>
      </c>
      <c r="AX200" s="13" t="s">
        <v>77</v>
      </c>
      <c r="AY200" s="216" t="s">
        <v>121</v>
      </c>
    </row>
    <row r="201" spans="2:65" s="1" customFormat="1" ht="21.6" customHeight="1">
      <c r="B201" s="33"/>
      <c r="C201" s="217" t="s">
        <v>201</v>
      </c>
      <c r="D201" s="217" t="s">
        <v>143</v>
      </c>
      <c r="E201" s="218" t="s">
        <v>272</v>
      </c>
      <c r="F201" s="219" t="s">
        <v>273</v>
      </c>
      <c r="G201" s="220" t="s">
        <v>184</v>
      </c>
      <c r="H201" s="221">
        <v>11260</v>
      </c>
      <c r="I201" s="222"/>
      <c r="J201" s="223">
        <f>ROUND(I201*H201,2)</f>
        <v>0</v>
      </c>
      <c r="K201" s="219" t="s">
        <v>128</v>
      </c>
      <c r="L201" s="224"/>
      <c r="M201" s="225" t="s">
        <v>19</v>
      </c>
      <c r="N201" s="226" t="s">
        <v>40</v>
      </c>
      <c r="O201" s="62"/>
      <c r="P201" s="188">
        <f>O201*H201</f>
        <v>0</v>
      </c>
      <c r="Q201" s="188">
        <v>0</v>
      </c>
      <c r="R201" s="188">
        <f>Q201*H201</f>
        <v>0</v>
      </c>
      <c r="S201" s="188">
        <v>0</v>
      </c>
      <c r="T201" s="189">
        <f>S201*H201</f>
        <v>0</v>
      </c>
      <c r="AR201" s="190" t="s">
        <v>147</v>
      </c>
      <c r="AT201" s="190" t="s">
        <v>143</v>
      </c>
      <c r="AU201" s="190" t="s">
        <v>79</v>
      </c>
      <c r="AY201" s="16" t="s">
        <v>121</v>
      </c>
      <c r="BE201" s="191">
        <f>IF(N201="základní",J201,0)</f>
        <v>0</v>
      </c>
      <c r="BF201" s="191">
        <f>IF(N201="snížená",J201,0)</f>
        <v>0</v>
      </c>
      <c r="BG201" s="191">
        <f>IF(N201="zákl. přenesená",J201,0)</f>
        <v>0</v>
      </c>
      <c r="BH201" s="191">
        <f>IF(N201="sníž. přenesená",J201,0)</f>
        <v>0</v>
      </c>
      <c r="BI201" s="191">
        <f>IF(N201="nulová",J201,0)</f>
        <v>0</v>
      </c>
      <c r="BJ201" s="16" t="s">
        <v>77</v>
      </c>
      <c r="BK201" s="191">
        <f>ROUND(I201*H201,2)</f>
        <v>0</v>
      </c>
      <c r="BL201" s="16" t="s">
        <v>129</v>
      </c>
      <c r="BM201" s="190" t="s">
        <v>274</v>
      </c>
    </row>
    <row r="202" spans="2:65" s="1" customFormat="1" ht="19.2">
      <c r="B202" s="33"/>
      <c r="C202" s="34"/>
      <c r="D202" s="192" t="s">
        <v>130</v>
      </c>
      <c r="E202" s="34"/>
      <c r="F202" s="193" t="s">
        <v>273</v>
      </c>
      <c r="G202" s="34"/>
      <c r="H202" s="34"/>
      <c r="I202" s="106"/>
      <c r="J202" s="34"/>
      <c r="K202" s="34"/>
      <c r="L202" s="37"/>
      <c r="M202" s="194"/>
      <c r="N202" s="62"/>
      <c r="O202" s="62"/>
      <c r="P202" s="62"/>
      <c r="Q202" s="62"/>
      <c r="R202" s="62"/>
      <c r="S202" s="62"/>
      <c r="T202" s="63"/>
      <c r="AT202" s="16" t="s">
        <v>130</v>
      </c>
      <c r="AU202" s="16" t="s">
        <v>79</v>
      </c>
    </row>
    <row r="203" spans="2:65" s="12" customFormat="1" ht="10.199999999999999">
      <c r="B203" s="195"/>
      <c r="C203" s="196"/>
      <c r="D203" s="192" t="s">
        <v>133</v>
      </c>
      <c r="E203" s="197" t="s">
        <v>19</v>
      </c>
      <c r="F203" s="198" t="s">
        <v>275</v>
      </c>
      <c r="G203" s="196"/>
      <c r="H203" s="199">
        <v>6244</v>
      </c>
      <c r="I203" s="200"/>
      <c r="J203" s="196"/>
      <c r="K203" s="196"/>
      <c r="L203" s="201"/>
      <c r="M203" s="202"/>
      <c r="N203" s="203"/>
      <c r="O203" s="203"/>
      <c r="P203" s="203"/>
      <c r="Q203" s="203"/>
      <c r="R203" s="203"/>
      <c r="S203" s="203"/>
      <c r="T203" s="204"/>
      <c r="AT203" s="205" t="s">
        <v>133</v>
      </c>
      <c r="AU203" s="205" t="s">
        <v>79</v>
      </c>
      <c r="AV203" s="12" t="s">
        <v>79</v>
      </c>
      <c r="AW203" s="12" t="s">
        <v>31</v>
      </c>
      <c r="AX203" s="12" t="s">
        <v>69</v>
      </c>
      <c r="AY203" s="205" t="s">
        <v>121</v>
      </c>
    </row>
    <row r="204" spans="2:65" s="12" customFormat="1" ht="30.6">
      <c r="B204" s="195"/>
      <c r="C204" s="196"/>
      <c r="D204" s="192" t="s">
        <v>133</v>
      </c>
      <c r="E204" s="197" t="s">
        <v>19</v>
      </c>
      <c r="F204" s="198" t="s">
        <v>276</v>
      </c>
      <c r="G204" s="196"/>
      <c r="H204" s="199">
        <v>5016</v>
      </c>
      <c r="I204" s="200"/>
      <c r="J204" s="196"/>
      <c r="K204" s="196"/>
      <c r="L204" s="201"/>
      <c r="M204" s="202"/>
      <c r="N204" s="203"/>
      <c r="O204" s="203"/>
      <c r="P204" s="203"/>
      <c r="Q204" s="203"/>
      <c r="R204" s="203"/>
      <c r="S204" s="203"/>
      <c r="T204" s="204"/>
      <c r="AT204" s="205" t="s">
        <v>133</v>
      </c>
      <c r="AU204" s="205" t="s">
        <v>79</v>
      </c>
      <c r="AV204" s="12" t="s">
        <v>79</v>
      </c>
      <c r="AW204" s="12" t="s">
        <v>31</v>
      </c>
      <c r="AX204" s="12" t="s">
        <v>69</v>
      </c>
      <c r="AY204" s="205" t="s">
        <v>121</v>
      </c>
    </row>
    <row r="205" spans="2:65" s="13" customFormat="1" ht="10.199999999999999">
      <c r="B205" s="206"/>
      <c r="C205" s="207"/>
      <c r="D205" s="192" t="s">
        <v>133</v>
      </c>
      <c r="E205" s="208" t="s">
        <v>19</v>
      </c>
      <c r="F205" s="209" t="s">
        <v>136</v>
      </c>
      <c r="G205" s="207"/>
      <c r="H205" s="210">
        <v>11260</v>
      </c>
      <c r="I205" s="211"/>
      <c r="J205" s="207"/>
      <c r="K205" s="207"/>
      <c r="L205" s="212"/>
      <c r="M205" s="213"/>
      <c r="N205" s="214"/>
      <c r="O205" s="214"/>
      <c r="P205" s="214"/>
      <c r="Q205" s="214"/>
      <c r="R205" s="214"/>
      <c r="S205" s="214"/>
      <c r="T205" s="215"/>
      <c r="AT205" s="216" t="s">
        <v>133</v>
      </c>
      <c r="AU205" s="216" t="s">
        <v>79</v>
      </c>
      <c r="AV205" s="13" t="s">
        <v>129</v>
      </c>
      <c r="AW205" s="13" t="s">
        <v>31</v>
      </c>
      <c r="AX205" s="13" t="s">
        <v>77</v>
      </c>
      <c r="AY205" s="216" t="s">
        <v>121</v>
      </c>
    </row>
    <row r="206" spans="2:65" s="1" customFormat="1" ht="21.6" customHeight="1">
      <c r="B206" s="33"/>
      <c r="C206" s="179" t="s">
        <v>277</v>
      </c>
      <c r="D206" s="179" t="s">
        <v>124</v>
      </c>
      <c r="E206" s="180" t="s">
        <v>278</v>
      </c>
      <c r="F206" s="181" t="s">
        <v>279</v>
      </c>
      <c r="G206" s="182" t="s">
        <v>280</v>
      </c>
      <c r="H206" s="183">
        <v>2508</v>
      </c>
      <c r="I206" s="184"/>
      <c r="J206" s="185">
        <f>ROUND(I206*H206,2)</f>
        <v>0</v>
      </c>
      <c r="K206" s="181" t="s">
        <v>128</v>
      </c>
      <c r="L206" s="37"/>
      <c r="M206" s="186" t="s">
        <v>19</v>
      </c>
      <c r="N206" s="187" t="s">
        <v>40</v>
      </c>
      <c r="O206" s="62"/>
      <c r="P206" s="188">
        <f>O206*H206</f>
        <v>0</v>
      </c>
      <c r="Q206" s="188">
        <v>0</v>
      </c>
      <c r="R206" s="188">
        <f>Q206*H206</f>
        <v>0</v>
      </c>
      <c r="S206" s="188">
        <v>0</v>
      </c>
      <c r="T206" s="189">
        <f>S206*H206</f>
        <v>0</v>
      </c>
      <c r="AR206" s="190" t="s">
        <v>129</v>
      </c>
      <c r="AT206" s="190" t="s">
        <v>124</v>
      </c>
      <c r="AU206" s="190" t="s">
        <v>79</v>
      </c>
      <c r="AY206" s="16" t="s">
        <v>121</v>
      </c>
      <c r="BE206" s="191">
        <f>IF(N206="základní",J206,0)</f>
        <v>0</v>
      </c>
      <c r="BF206" s="191">
        <f>IF(N206="snížená",J206,0)</f>
        <v>0</v>
      </c>
      <c r="BG206" s="191">
        <f>IF(N206="zákl. přenesená",J206,0)</f>
        <v>0</v>
      </c>
      <c r="BH206" s="191">
        <f>IF(N206="sníž. přenesená",J206,0)</f>
        <v>0</v>
      </c>
      <c r="BI206" s="191">
        <f>IF(N206="nulová",J206,0)</f>
        <v>0</v>
      </c>
      <c r="BJ206" s="16" t="s">
        <v>77</v>
      </c>
      <c r="BK206" s="191">
        <f>ROUND(I206*H206,2)</f>
        <v>0</v>
      </c>
      <c r="BL206" s="16" t="s">
        <v>129</v>
      </c>
      <c r="BM206" s="190" t="s">
        <v>281</v>
      </c>
    </row>
    <row r="207" spans="2:65" s="1" customFormat="1" ht="19.2">
      <c r="B207" s="33"/>
      <c r="C207" s="34"/>
      <c r="D207" s="192" t="s">
        <v>130</v>
      </c>
      <c r="E207" s="34"/>
      <c r="F207" s="193" t="s">
        <v>279</v>
      </c>
      <c r="G207" s="34"/>
      <c r="H207" s="34"/>
      <c r="I207" s="106"/>
      <c r="J207" s="34"/>
      <c r="K207" s="34"/>
      <c r="L207" s="37"/>
      <c r="M207" s="194"/>
      <c r="N207" s="62"/>
      <c r="O207" s="62"/>
      <c r="P207" s="62"/>
      <c r="Q207" s="62"/>
      <c r="R207" s="62"/>
      <c r="S207" s="62"/>
      <c r="T207" s="63"/>
      <c r="AT207" s="16" t="s">
        <v>130</v>
      </c>
      <c r="AU207" s="16" t="s">
        <v>79</v>
      </c>
    </row>
    <row r="208" spans="2:65" s="12" customFormat="1" ht="30.6">
      <c r="B208" s="195"/>
      <c r="C208" s="196"/>
      <c r="D208" s="192" t="s">
        <v>133</v>
      </c>
      <c r="E208" s="197" t="s">
        <v>19</v>
      </c>
      <c r="F208" s="198" t="s">
        <v>258</v>
      </c>
      <c r="G208" s="196"/>
      <c r="H208" s="199">
        <v>2508</v>
      </c>
      <c r="I208" s="200"/>
      <c r="J208" s="196"/>
      <c r="K208" s="196"/>
      <c r="L208" s="201"/>
      <c r="M208" s="202"/>
      <c r="N208" s="203"/>
      <c r="O208" s="203"/>
      <c r="P208" s="203"/>
      <c r="Q208" s="203"/>
      <c r="R208" s="203"/>
      <c r="S208" s="203"/>
      <c r="T208" s="204"/>
      <c r="AT208" s="205" t="s">
        <v>133</v>
      </c>
      <c r="AU208" s="205" t="s">
        <v>79</v>
      </c>
      <c r="AV208" s="12" t="s">
        <v>79</v>
      </c>
      <c r="AW208" s="12" t="s">
        <v>31</v>
      </c>
      <c r="AX208" s="12" t="s">
        <v>69</v>
      </c>
      <c r="AY208" s="205" t="s">
        <v>121</v>
      </c>
    </row>
    <row r="209" spans="2:65" s="13" customFormat="1" ht="10.199999999999999">
      <c r="B209" s="206"/>
      <c r="C209" s="207"/>
      <c r="D209" s="192" t="s">
        <v>133</v>
      </c>
      <c r="E209" s="208" t="s">
        <v>19</v>
      </c>
      <c r="F209" s="209" t="s">
        <v>136</v>
      </c>
      <c r="G209" s="207"/>
      <c r="H209" s="210">
        <v>2508</v>
      </c>
      <c r="I209" s="211"/>
      <c r="J209" s="207"/>
      <c r="K209" s="207"/>
      <c r="L209" s="212"/>
      <c r="M209" s="213"/>
      <c r="N209" s="214"/>
      <c r="O209" s="214"/>
      <c r="P209" s="214"/>
      <c r="Q209" s="214"/>
      <c r="R209" s="214"/>
      <c r="S209" s="214"/>
      <c r="T209" s="215"/>
      <c r="AT209" s="216" t="s">
        <v>133</v>
      </c>
      <c r="AU209" s="216" t="s">
        <v>79</v>
      </c>
      <c r="AV209" s="13" t="s">
        <v>129</v>
      </c>
      <c r="AW209" s="13" t="s">
        <v>31</v>
      </c>
      <c r="AX209" s="13" t="s">
        <v>77</v>
      </c>
      <c r="AY209" s="216" t="s">
        <v>121</v>
      </c>
    </row>
    <row r="210" spans="2:65" s="1" customFormat="1" ht="21.6" customHeight="1">
      <c r="B210" s="33"/>
      <c r="C210" s="179" t="s">
        <v>207</v>
      </c>
      <c r="D210" s="179" t="s">
        <v>124</v>
      </c>
      <c r="E210" s="180" t="s">
        <v>282</v>
      </c>
      <c r="F210" s="181" t="s">
        <v>283</v>
      </c>
      <c r="G210" s="182" t="s">
        <v>151</v>
      </c>
      <c r="H210" s="183">
        <v>1.0760000000000001</v>
      </c>
      <c r="I210" s="184"/>
      <c r="J210" s="185">
        <f>ROUND(I210*H210,2)</f>
        <v>0</v>
      </c>
      <c r="K210" s="181" t="s">
        <v>128</v>
      </c>
      <c r="L210" s="37"/>
      <c r="M210" s="186" t="s">
        <v>19</v>
      </c>
      <c r="N210" s="187" t="s">
        <v>40</v>
      </c>
      <c r="O210" s="62"/>
      <c r="P210" s="188">
        <f>O210*H210</f>
        <v>0</v>
      </c>
      <c r="Q210" s="188">
        <v>0</v>
      </c>
      <c r="R210" s="188">
        <f>Q210*H210</f>
        <v>0</v>
      </c>
      <c r="S210" s="188">
        <v>0</v>
      </c>
      <c r="T210" s="189">
        <f>S210*H210</f>
        <v>0</v>
      </c>
      <c r="AR210" s="190" t="s">
        <v>129</v>
      </c>
      <c r="AT210" s="190" t="s">
        <v>124</v>
      </c>
      <c r="AU210" s="190" t="s">
        <v>79</v>
      </c>
      <c r="AY210" s="16" t="s">
        <v>121</v>
      </c>
      <c r="BE210" s="191">
        <f>IF(N210="základní",J210,0)</f>
        <v>0</v>
      </c>
      <c r="BF210" s="191">
        <f>IF(N210="snížená",J210,0)</f>
        <v>0</v>
      </c>
      <c r="BG210" s="191">
        <f>IF(N210="zákl. přenesená",J210,0)</f>
        <v>0</v>
      </c>
      <c r="BH210" s="191">
        <f>IF(N210="sníž. přenesená",J210,0)</f>
        <v>0</v>
      </c>
      <c r="BI210" s="191">
        <f>IF(N210="nulová",J210,0)</f>
        <v>0</v>
      </c>
      <c r="BJ210" s="16" t="s">
        <v>77</v>
      </c>
      <c r="BK210" s="191">
        <f>ROUND(I210*H210,2)</f>
        <v>0</v>
      </c>
      <c r="BL210" s="16" t="s">
        <v>129</v>
      </c>
      <c r="BM210" s="190" t="s">
        <v>284</v>
      </c>
    </row>
    <row r="211" spans="2:65" s="1" customFormat="1" ht="19.2">
      <c r="B211" s="33"/>
      <c r="C211" s="34"/>
      <c r="D211" s="192" t="s">
        <v>130</v>
      </c>
      <c r="E211" s="34"/>
      <c r="F211" s="193" t="s">
        <v>283</v>
      </c>
      <c r="G211" s="34"/>
      <c r="H211" s="34"/>
      <c r="I211" s="106"/>
      <c r="J211" s="34"/>
      <c r="K211" s="34"/>
      <c r="L211" s="37"/>
      <c r="M211" s="194"/>
      <c r="N211" s="62"/>
      <c r="O211" s="62"/>
      <c r="P211" s="62"/>
      <c r="Q211" s="62"/>
      <c r="R211" s="62"/>
      <c r="S211" s="62"/>
      <c r="T211" s="63"/>
      <c r="AT211" s="16" t="s">
        <v>130</v>
      </c>
      <c r="AU211" s="16" t="s">
        <v>79</v>
      </c>
    </row>
    <row r="212" spans="2:65" s="12" customFormat="1" ht="10.199999999999999">
      <c r="B212" s="195"/>
      <c r="C212" s="196"/>
      <c r="D212" s="192" t="s">
        <v>133</v>
      </c>
      <c r="E212" s="197" t="s">
        <v>19</v>
      </c>
      <c r="F212" s="198" t="s">
        <v>285</v>
      </c>
      <c r="G212" s="196"/>
      <c r="H212" s="199">
        <v>1.071</v>
      </c>
      <c r="I212" s="200"/>
      <c r="J212" s="196"/>
      <c r="K212" s="196"/>
      <c r="L212" s="201"/>
      <c r="M212" s="202"/>
      <c r="N212" s="203"/>
      <c r="O212" s="203"/>
      <c r="P212" s="203"/>
      <c r="Q212" s="203"/>
      <c r="R212" s="203"/>
      <c r="S212" s="203"/>
      <c r="T212" s="204"/>
      <c r="AT212" s="205" t="s">
        <v>133</v>
      </c>
      <c r="AU212" s="205" t="s">
        <v>79</v>
      </c>
      <c r="AV212" s="12" t="s">
        <v>79</v>
      </c>
      <c r="AW212" s="12" t="s">
        <v>31</v>
      </c>
      <c r="AX212" s="12" t="s">
        <v>69</v>
      </c>
      <c r="AY212" s="205" t="s">
        <v>121</v>
      </c>
    </row>
    <row r="213" spans="2:65" s="12" customFormat="1" ht="10.199999999999999">
      <c r="B213" s="195"/>
      <c r="C213" s="196"/>
      <c r="D213" s="192" t="s">
        <v>133</v>
      </c>
      <c r="E213" s="197" t="s">
        <v>19</v>
      </c>
      <c r="F213" s="198" t="s">
        <v>286</v>
      </c>
      <c r="G213" s="196"/>
      <c r="H213" s="199">
        <v>5.0000000000000001E-3</v>
      </c>
      <c r="I213" s="200"/>
      <c r="J213" s="196"/>
      <c r="K213" s="196"/>
      <c r="L213" s="201"/>
      <c r="M213" s="202"/>
      <c r="N213" s="203"/>
      <c r="O213" s="203"/>
      <c r="P213" s="203"/>
      <c r="Q213" s="203"/>
      <c r="R213" s="203"/>
      <c r="S213" s="203"/>
      <c r="T213" s="204"/>
      <c r="AT213" s="205" t="s">
        <v>133</v>
      </c>
      <c r="AU213" s="205" t="s">
        <v>79</v>
      </c>
      <c r="AV213" s="12" t="s">
        <v>79</v>
      </c>
      <c r="AW213" s="12" t="s">
        <v>31</v>
      </c>
      <c r="AX213" s="12" t="s">
        <v>69</v>
      </c>
      <c r="AY213" s="205" t="s">
        <v>121</v>
      </c>
    </row>
    <row r="214" spans="2:65" s="13" customFormat="1" ht="10.199999999999999">
      <c r="B214" s="206"/>
      <c r="C214" s="207"/>
      <c r="D214" s="192" t="s">
        <v>133</v>
      </c>
      <c r="E214" s="208" t="s">
        <v>19</v>
      </c>
      <c r="F214" s="209" t="s">
        <v>136</v>
      </c>
      <c r="G214" s="207"/>
      <c r="H214" s="210">
        <v>1.0759999999999998</v>
      </c>
      <c r="I214" s="211"/>
      <c r="J214" s="207"/>
      <c r="K214" s="207"/>
      <c r="L214" s="212"/>
      <c r="M214" s="213"/>
      <c r="N214" s="214"/>
      <c r="O214" s="214"/>
      <c r="P214" s="214"/>
      <c r="Q214" s="214"/>
      <c r="R214" s="214"/>
      <c r="S214" s="214"/>
      <c r="T214" s="215"/>
      <c r="AT214" s="216" t="s">
        <v>133</v>
      </c>
      <c r="AU214" s="216" t="s">
        <v>79</v>
      </c>
      <c r="AV214" s="13" t="s">
        <v>129</v>
      </c>
      <c r="AW214" s="13" t="s">
        <v>31</v>
      </c>
      <c r="AX214" s="13" t="s">
        <v>77</v>
      </c>
      <c r="AY214" s="216" t="s">
        <v>121</v>
      </c>
    </row>
    <row r="215" spans="2:65" s="1" customFormat="1" ht="32.4" customHeight="1">
      <c r="B215" s="33"/>
      <c r="C215" s="179" t="s">
        <v>287</v>
      </c>
      <c r="D215" s="179" t="s">
        <v>124</v>
      </c>
      <c r="E215" s="180" t="s">
        <v>288</v>
      </c>
      <c r="F215" s="181" t="s">
        <v>289</v>
      </c>
      <c r="G215" s="182" t="s">
        <v>206</v>
      </c>
      <c r="H215" s="183">
        <v>149.55000000000001</v>
      </c>
      <c r="I215" s="184"/>
      <c r="J215" s="185">
        <f>ROUND(I215*H215,2)</f>
        <v>0</v>
      </c>
      <c r="K215" s="181" t="s">
        <v>128</v>
      </c>
      <c r="L215" s="37"/>
      <c r="M215" s="186" t="s">
        <v>19</v>
      </c>
      <c r="N215" s="187" t="s">
        <v>40</v>
      </c>
      <c r="O215" s="62"/>
      <c r="P215" s="188">
        <f>O215*H215</f>
        <v>0</v>
      </c>
      <c r="Q215" s="188">
        <v>0</v>
      </c>
      <c r="R215" s="188">
        <f>Q215*H215</f>
        <v>0</v>
      </c>
      <c r="S215" s="188">
        <v>0</v>
      </c>
      <c r="T215" s="189">
        <f>S215*H215</f>
        <v>0</v>
      </c>
      <c r="AR215" s="190" t="s">
        <v>129</v>
      </c>
      <c r="AT215" s="190" t="s">
        <v>124</v>
      </c>
      <c r="AU215" s="190" t="s">
        <v>79</v>
      </c>
      <c r="AY215" s="16" t="s">
        <v>121</v>
      </c>
      <c r="BE215" s="191">
        <f>IF(N215="základní",J215,0)</f>
        <v>0</v>
      </c>
      <c r="BF215" s="191">
        <f>IF(N215="snížená",J215,0)</f>
        <v>0</v>
      </c>
      <c r="BG215" s="191">
        <f>IF(N215="zákl. přenesená",J215,0)</f>
        <v>0</v>
      </c>
      <c r="BH215" s="191">
        <f>IF(N215="sníž. přenesená",J215,0)</f>
        <v>0</v>
      </c>
      <c r="BI215" s="191">
        <f>IF(N215="nulová",J215,0)</f>
        <v>0</v>
      </c>
      <c r="BJ215" s="16" t="s">
        <v>77</v>
      </c>
      <c r="BK215" s="191">
        <f>ROUND(I215*H215,2)</f>
        <v>0</v>
      </c>
      <c r="BL215" s="16" t="s">
        <v>129</v>
      </c>
      <c r="BM215" s="190" t="s">
        <v>290</v>
      </c>
    </row>
    <row r="216" spans="2:65" s="1" customFormat="1" ht="19.2">
      <c r="B216" s="33"/>
      <c r="C216" s="34"/>
      <c r="D216" s="192" t="s">
        <v>130</v>
      </c>
      <c r="E216" s="34"/>
      <c r="F216" s="193" t="s">
        <v>289</v>
      </c>
      <c r="G216" s="34"/>
      <c r="H216" s="34"/>
      <c r="I216" s="106"/>
      <c r="J216" s="34"/>
      <c r="K216" s="34"/>
      <c r="L216" s="37"/>
      <c r="M216" s="194"/>
      <c r="N216" s="62"/>
      <c r="O216" s="62"/>
      <c r="P216" s="62"/>
      <c r="Q216" s="62"/>
      <c r="R216" s="62"/>
      <c r="S216" s="62"/>
      <c r="T216" s="63"/>
      <c r="AT216" s="16" t="s">
        <v>130</v>
      </c>
      <c r="AU216" s="16" t="s">
        <v>79</v>
      </c>
    </row>
    <row r="217" spans="2:65" s="12" customFormat="1" ht="10.199999999999999">
      <c r="B217" s="195"/>
      <c r="C217" s="196"/>
      <c r="D217" s="192" t="s">
        <v>133</v>
      </c>
      <c r="E217" s="197" t="s">
        <v>19</v>
      </c>
      <c r="F217" s="198" t="s">
        <v>291</v>
      </c>
      <c r="G217" s="196"/>
      <c r="H217" s="199">
        <v>149.55000000000001</v>
      </c>
      <c r="I217" s="200"/>
      <c r="J217" s="196"/>
      <c r="K217" s="196"/>
      <c r="L217" s="201"/>
      <c r="M217" s="202"/>
      <c r="N217" s="203"/>
      <c r="O217" s="203"/>
      <c r="P217" s="203"/>
      <c r="Q217" s="203"/>
      <c r="R217" s="203"/>
      <c r="S217" s="203"/>
      <c r="T217" s="204"/>
      <c r="AT217" s="205" t="s">
        <v>133</v>
      </c>
      <c r="AU217" s="205" t="s">
        <v>79</v>
      </c>
      <c r="AV217" s="12" t="s">
        <v>79</v>
      </c>
      <c r="AW217" s="12" t="s">
        <v>31</v>
      </c>
      <c r="AX217" s="12" t="s">
        <v>69</v>
      </c>
      <c r="AY217" s="205" t="s">
        <v>121</v>
      </c>
    </row>
    <row r="218" spans="2:65" s="13" customFormat="1" ht="10.199999999999999">
      <c r="B218" s="206"/>
      <c r="C218" s="207"/>
      <c r="D218" s="192" t="s">
        <v>133</v>
      </c>
      <c r="E218" s="208" t="s">
        <v>19</v>
      </c>
      <c r="F218" s="209" t="s">
        <v>136</v>
      </c>
      <c r="G218" s="207"/>
      <c r="H218" s="210">
        <v>149.55000000000001</v>
      </c>
      <c r="I218" s="211"/>
      <c r="J218" s="207"/>
      <c r="K218" s="207"/>
      <c r="L218" s="212"/>
      <c r="M218" s="213"/>
      <c r="N218" s="214"/>
      <c r="O218" s="214"/>
      <c r="P218" s="214"/>
      <c r="Q218" s="214"/>
      <c r="R218" s="214"/>
      <c r="S218" s="214"/>
      <c r="T218" s="215"/>
      <c r="AT218" s="216" t="s">
        <v>133</v>
      </c>
      <c r="AU218" s="216" t="s">
        <v>79</v>
      </c>
      <c r="AV218" s="13" t="s">
        <v>129</v>
      </c>
      <c r="AW218" s="13" t="s">
        <v>31</v>
      </c>
      <c r="AX218" s="13" t="s">
        <v>77</v>
      </c>
      <c r="AY218" s="216" t="s">
        <v>121</v>
      </c>
    </row>
    <row r="219" spans="2:65" s="1" customFormat="1" ht="21.6" customHeight="1">
      <c r="B219" s="33"/>
      <c r="C219" s="179" t="s">
        <v>211</v>
      </c>
      <c r="D219" s="179" t="s">
        <v>124</v>
      </c>
      <c r="E219" s="180" t="s">
        <v>292</v>
      </c>
      <c r="F219" s="181" t="s">
        <v>293</v>
      </c>
      <c r="G219" s="182" t="s">
        <v>294</v>
      </c>
      <c r="H219" s="183">
        <v>98</v>
      </c>
      <c r="I219" s="184"/>
      <c r="J219" s="185">
        <f>ROUND(I219*H219,2)</f>
        <v>0</v>
      </c>
      <c r="K219" s="181" t="s">
        <v>128</v>
      </c>
      <c r="L219" s="37"/>
      <c r="M219" s="186" t="s">
        <v>19</v>
      </c>
      <c r="N219" s="187" t="s">
        <v>40</v>
      </c>
      <c r="O219" s="62"/>
      <c r="P219" s="188">
        <f>O219*H219</f>
        <v>0</v>
      </c>
      <c r="Q219" s="188">
        <v>0</v>
      </c>
      <c r="R219" s="188">
        <f>Q219*H219</f>
        <v>0</v>
      </c>
      <c r="S219" s="188">
        <v>0</v>
      </c>
      <c r="T219" s="189">
        <f>S219*H219</f>
        <v>0</v>
      </c>
      <c r="AR219" s="190" t="s">
        <v>129</v>
      </c>
      <c r="AT219" s="190" t="s">
        <v>124</v>
      </c>
      <c r="AU219" s="190" t="s">
        <v>79</v>
      </c>
      <c r="AY219" s="16" t="s">
        <v>121</v>
      </c>
      <c r="BE219" s="191">
        <f>IF(N219="základní",J219,0)</f>
        <v>0</v>
      </c>
      <c r="BF219" s="191">
        <f>IF(N219="snížená",J219,0)</f>
        <v>0</v>
      </c>
      <c r="BG219" s="191">
        <f>IF(N219="zákl. přenesená",J219,0)</f>
        <v>0</v>
      </c>
      <c r="BH219" s="191">
        <f>IF(N219="sníž. přenesená",J219,0)</f>
        <v>0</v>
      </c>
      <c r="BI219" s="191">
        <f>IF(N219="nulová",J219,0)</f>
        <v>0</v>
      </c>
      <c r="BJ219" s="16" t="s">
        <v>77</v>
      </c>
      <c r="BK219" s="191">
        <f>ROUND(I219*H219,2)</f>
        <v>0</v>
      </c>
      <c r="BL219" s="16" t="s">
        <v>129</v>
      </c>
      <c r="BM219" s="190" t="s">
        <v>295</v>
      </c>
    </row>
    <row r="220" spans="2:65" s="1" customFormat="1" ht="19.2">
      <c r="B220" s="33"/>
      <c r="C220" s="34"/>
      <c r="D220" s="192" t="s">
        <v>130</v>
      </c>
      <c r="E220" s="34"/>
      <c r="F220" s="193" t="s">
        <v>293</v>
      </c>
      <c r="G220" s="34"/>
      <c r="H220" s="34"/>
      <c r="I220" s="106"/>
      <c r="J220" s="34"/>
      <c r="K220" s="34"/>
      <c r="L220" s="37"/>
      <c r="M220" s="194"/>
      <c r="N220" s="62"/>
      <c r="O220" s="62"/>
      <c r="P220" s="62"/>
      <c r="Q220" s="62"/>
      <c r="R220" s="62"/>
      <c r="S220" s="62"/>
      <c r="T220" s="63"/>
      <c r="AT220" s="16" t="s">
        <v>130</v>
      </c>
      <c r="AU220" s="16" t="s">
        <v>79</v>
      </c>
    </row>
    <row r="221" spans="2:65" s="1" customFormat="1" ht="32.4" customHeight="1">
      <c r="B221" s="33"/>
      <c r="C221" s="179" t="s">
        <v>296</v>
      </c>
      <c r="D221" s="179" t="s">
        <v>124</v>
      </c>
      <c r="E221" s="180" t="s">
        <v>297</v>
      </c>
      <c r="F221" s="181" t="s">
        <v>298</v>
      </c>
      <c r="G221" s="182" t="s">
        <v>206</v>
      </c>
      <c r="H221" s="183">
        <v>2429.5540000000001</v>
      </c>
      <c r="I221" s="184"/>
      <c r="J221" s="185">
        <f>ROUND(I221*H221,2)</f>
        <v>0</v>
      </c>
      <c r="K221" s="181" t="s">
        <v>128</v>
      </c>
      <c r="L221" s="37"/>
      <c r="M221" s="186" t="s">
        <v>19</v>
      </c>
      <c r="N221" s="187" t="s">
        <v>40</v>
      </c>
      <c r="O221" s="62"/>
      <c r="P221" s="188">
        <f>O221*H221</f>
        <v>0</v>
      </c>
      <c r="Q221" s="188">
        <v>0</v>
      </c>
      <c r="R221" s="188">
        <f>Q221*H221</f>
        <v>0</v>
      </c>
      <c r="S221" s="188">
        <v>0</v>
      </c>
      <c r="T221" s="189">
        <f>S221*H221</f>
        <v>0</v>
      </c>
      <c r="AR221" s="190" t="s">
        <v>129</v>
      </c>
      <c r="AT221" s="190" t="s">
        <v>124</v>
      </c>
      <c r="AU221" s="190" t="s">
        <v>79</v>
      </c>
      <c r="AY221" s="16" t="s">
        <v>121</v>
      </c>
      <c r="BE221" s="191">
        <f>IF(N221="základní",J221,0)</f>
        <v>0</v>
      </c>
      <c r="BF221" s="191">
        <f>IF(N221="snížená",J221,0)</f>
        <v>0</v>
      </c>
      <c r="BG221" s="191">
        <f>IF(N221="zákl. přenesená",J221,0)</f>
        <v>0</v>
      </c>
      <c r="BH221" s="191">
        <f>IF(N221="sníž. přenesená",J221,0)</f>
        <v>0</v>
      </c>
      <c r="BI221" s="191">
        <f>IF(N221="nulová",J221,0)</f>
        <v>0</v>
      </c>
      <c r="BJ221" s="16" t="s">
        <v>77</v>
      </c>
      <c r="BK221" s="191">
        <f>ROUND(I221*H221,2)</f>
        <v>0</v>
      </c>
      <c r="BL221" s="16" t="s">
        <v>129</v>
      </c>
      <c r="BM221" s="190" t="s">
        <v>299</v>
      </c>
    </row>
    <row r="222" spans="2:65" s="1" customFormat="1" ht="28.8">
      <c r="B222" s="33"/>
      <c r="C222" s="34"/>
      <c r="D222" s="192" t="s">
        <v>130</v>
      </c>
      <c r="E222" s="34"/>
      <c r="F222" s="193" t="s">
        <v>298</v>
      </c>
      <c r="G222" s="34"/>
      <c r="H222" s="34"/>
      <c r="I222" s="106"/>
      <c r="J222" s="34"/>
      <c r="K222" s="34"/>
      <c r="L222" s="37"/>
      <c r="M222" s="194"/>
      <c r="N222" s="62"/>
      <c r="O222" s="62"/>
      <c r="P222" s="62"/>
      <c r="Q222" s="62"/>
      <c r="R222" s="62"/>
      <c r="S222" s="62"/>
      <c r="T222" s="63"/>
      <c r="AT222" s="16" t="s">
        <v>130</v>
      </c>
      <c r="AU222" s="16" t="s">
        <v>79</v>
      </c>
    </row>
    <row r="223" spans="2:65" s="12" customFormat="1" ht="10.199999999999999">
      <c r="B223" s="195"/>
      <c r="C223" s="196"/>
      <c r="D223" s="192" t="s">
        <v>133</v>
      </c>
      <c r="E223" s="197" t="s">
        <v>19</v>
      </c>
      <c r="F223" s="198" t="s">
        <v>300</v>
      </c>
      <c r="G223" s="196"/>
      <c r="H223" s="199">
        <v>1715.5540000000001</v>
      </c>
      <c r="I223" s="200"/>
      <c r="J223" s="196"/>
      <c r="K223" s="196"/>
      <c r="L223" s="201"/>
      <c r="M223" s="202"/>
      <c r="N223" s="203"/>
      <c r="O223" s="203"/>
      <c r="P223" s="203"/>
      <c r="Q223" s="203"/>
      <c r="R223" s="203"/>
      <c r="S223" s="203"/>
      <c r="T223" s="204"/>
      <c r="AT223" s="205" t="s">
        <v>133</v>
      </c>
      <c r="AU223" s="205" t="s">
        <v>79</v>
      </c>
      <c r="AV223" s="12" t="s">
        <v>79</v>
      </c>
      <c r="AW223" s="12" t="s">
        <v>31</v>
      </c>
      <c r="AX223" s="12" t="s">
        <v>69</v>
      </c>
      <c r="AY223" s="205" t="s">
        <v>121</v>
      </c>
    </row>
    <row r="224" spans="2:65" s="12" customFormat="1" ht="10.199999999999999">
      <c r="B224" s="195"/>
      <c r="C224" s="196"/>
      <c r="D224" s="192" t="s">
        <v>133</v>
      </c>
      <c r="E224" s="197" t="s">
        <v>19</v>
      </c>
      <c r="F224" s="198" t="s">
        <v>301</v>
      </c>
      <c r="G224" s="196"/>
      <c r="H224" s="199">
        <v>714</v>
      </c>
      <c r="I224" s="200"/>
      <c r="J224" s="196"/>
      <c r="K224" s="196"/>
      <c r="L224" s="201"/>
      <c r="M224" s="202"/>
      <c r="N224" s="203"/>
      <c r="O224" s="203"/>
      <c r="P224" s="203"/>
      <c r="Q224" s="203"/>
      <c r="R224" s="203"/>
      <c r="S224" s="203"/>
      <c r="T224" s="204"/>
      <c r="AT224" s="205" t="s">
        <v>133</v>
      </c>
      <c r="AU224" s="205" t="s">
        <v>79</v>
      </c>
      <c r="AV224" s="12" t="s">
        <v>79</v>
      </c>
      <c r="AW224" s="12" t="s">
        <v>31</v>
      </c>
      <c r="AX224" s="12" t="s">
        <v>69</v>
      </c>
      <c r="AY224" s="205" t="s">
        <v>121</v>
      </c>
    </row>
    <row r="225" spans="2:65" s="13" customFormat="1" ht="10.199999999999999">
      <c r="B225" s="206"/>
      <c r="C225" s="207"/>
      <c r="D225" s="192" t="s">
        <v>133</v>
      </c>
      <c r="E225" s="208" t="s">
        <v>19</v>
      </c>
      <c r="F225" s="209" t="s">
        <v>136</v>
      </c>
      <c r="G225" s="207"/>
      <c r="H225" s="210">
        <v>2429.5540000000001</v>
      </c>
      <c r="I225" s="211"/>
      <c r="J225" s="207"/>
      <c r="K225" s="207"/>
      <c r="L225" s="212"/>
      <c r="M225" s="213"/>
      <c r="N225" s="214"/>
      <c r="O225" s="214"/>
      <c r="P225" s="214"/>
      <c r="Q225" s="214"/>
      <c r="R225" s="214"/>
      <c r="S225" s="214"/>
      <c r="T225" s="215"/>
      <c r="AT225" s="216" t="s">
        <v>133</v>
      </c>
      <c r="AU225" s="216" t="s">
        <v>79</v>
      </c>
      <c r="AV225" s="13" t="s">
        <v>129</v>
      </c>
      <c r="AW225" s="13" t="s">
        <v>31</v>
      </c>
      <c r="AX225" s="13" t="s">
        <v>77</v>
      </c>
      <c r="AY225" s="216" t="s">
        <v>121</v>
      </c>
    </row>
    <row r="226" spans="2:65" s="1" customFormat="1" ht="32.4" customHeight="1">
      <c r="B226" s="33"/>
      <c r="C226" s="179" t="s">
        <v>217</v>
      </c>
      <c r="D226" s="179" t="s">
        <v>124</v>
      </c>
      <c r="E226" s="180" t="s">
        <v>302</v>
      </c>
      <c r="F226" s="181" t="s">
        <v>303</v>
      </c>
      <c r="G226" s="182" t="s">
        <v>206</v>
      </c>
      <c r="H226" s="183">
        <v>1841.306</v>
      </c>
      <c r="I226" s="184"/>
      <c r="J226" s="185">
        <f>ROUND(I226*H226,2)</f>
        <v>0</v>
      </c>
      <c r="K226" s="181" t="s">
        <v>128</v>
      </c>
      <c r="L226" s="37"/>
      <c r="M226" s="186" t="s">
        <v>19</v>
      </c>
      <c r="N226" s="187" t="s">
        <v>40</v>
      </c>
      <c r="O226" s="62"/>
      <c r="P226" s="188">
        <f>O226*H226</f>
        <v>0</v>
      </c>
      <c r="Q226" s="188">
        <v>0</v>
      </c>
      <c r="R226" s="188">
        <f>Q226*H226</f>
        <v>0</v>
      </c>
      <c r="S226" s="188">
        <v>0</v>
      </c>
      <c r="T226" s="189">
        <f>S226*H226</f>
        <v>0</v>
      </c>
      <c r="AR226" s="190" t="s">
        <v>129</v>
      </c>
      <c r="AT226" s="190" t="s">
        <v>124</v>
      </c>
      <c r="AU226" s="190" t="s">
        <v>79</v>
      </c>
      <c r="AY226" s="16" t="s">
        <v>121</v>
      </c>
      <c r="BE226" s="191">
        <f>IF(N226="základní",J226,0)</f>
        <v>0</v>
      </c>
      <c r="BF226" s="191">
        <f>IF(N226="snížená",J226,0)</f>
        <v>0</v>
      </c>
      <c r="BG226" s="191">
        <f>IF(N226="zákl. přenesená",J226,0)</f>
        <v>0</v>
      </c>
      <c r="BH226" s="191">
        <f>IF(N226="sníž. přenesená",J226,0)</f>
        <v>0</v>
      </c>
      <c r="BI226" s="191">
        <f>IF(N226="nulová",J226,0)</f>
        <v>0</v>
      </c>
      <c r="BJ226" s="16" t="s">
        <v>77</v>
      </c>
      <c r="BK226" s="191">
        <f>ROUND(I226*H226,2)</f>
        <v>0</v>
      </c>
      <c r="BL226" s="16" t="s">
        <v>129</v>
      </c>
      <c r="BM226" s="190" t="s">
        <v>304</v>
      </c>
    </row>
    <row r="227" spans="2:65" s="1" customFormat="1" ht="28.8">
      <c r="B227" s="33"/>
      <c r="C227" s="34"/>
      <c r="D227" s="192" t="s">
        <v>130</v>
      </c>
      <c r="E227" s="34"/>
      <c r="F227" s="193" t="s">
        <v>303</v>
      </c>
      <c r="G227" s="34"/>
      <c r="H227" s="34"/>
      <c r="I227" s="106"/>
      <c r="J227" s="34"/>
      <c r="K227" s="34"/>
      <c r="L227" s="37"/>
      <c r="M227" s="194"/>
      <c r="N227" s="62"/>
      <c r="O227" s="62"/>
      <c r="P227" s="62"/>
      <c r="Q227" s="62"/>
      <c r="R227" s="62"/>
      <c r="S227" s="62"/>
      <c r="T227" s="63"/>
      <c r="AT227" s="16" t="s">
        <v>130</v>
      </c>
      <c r="AU227" s="16" t="s">
        <v>79</v>
      </c>
    </row>
    <row r="228" spans="2:65" s="12" customFormat="1" ht="10.199999999999999">
      <c r="B228" s="195"/>
      <c r="C228" s="196"/>
      <c r="D228" s="192" t="s">
        <v>133</v>
      </c>
      <c r="E228" s="197" t="s">
        <v>19</v>
      </c>
      <c r="F228" s="198" t="s">
        <v>218</v>
      </c>
      <c r="G228" s="196"/>
      <c r="H228" s="199">
        <v>1841.306</v>
      </c>
      <c r="I228" s="200"/>
      <c r="J228" s="196"/>
      <c r="K228" s="196"/>
      <c r="L228" s="201"/>
      <c r="M228" s="202"/>
      <c r="N228" s="203"/>
      <c r="O228" s="203"/>
      <c r="P228" s="203"/>
      <c r="Q228" s="203"/>
      <c r="R228" s="203"/>
      <c r="S228" s="203"/>
      <c r="T228" s="204"/>
      <c r="AT228" s="205" t="s">
        <v>133</v>
      </c>
      <c r="AU228" s="205" t="s">
        <v>79</v>
      </c>
      <c r="AV228" s="12" t="s">
        <v>79</v>
      </c>
      <c r="AW228" s="12" t="s">
        <v>31</v>
      </c>
      <c r="AX228" s="12" t="s">
        <v>69</v>
      </c>
      <c r="AY228" s="205" t="s">
        <v>121</v>
      </c>
    </row>
    <row r="229" spans="2:65" s="13" customFormat="1" ht="10.199999999999999">
      <c r="B229" s="206"/>
      <c r="C229" s="207"/>
      <c r="D229" s="192" t="s">
        <v>133</v>
      </c>
      <c r="E229" s="208" t="s">
        <v>19</v>
      </c>
      <c r="F229" s="209" t="s">
        <v>136</v>
      </c>
      <c r="G229" s="207"/>
      <c r="H229" s="210">
        <v>1841.306</v>
      </c>
      <c r="I229" s="211"/>
      <c r="J229" s="207"/>
      <c r="K229" s="207"/>
      <c r="L229" s="212"/>
      <c r="M229" s="213"/>
      <c r="N229" s="214"/>
      <c r="O229" s="214"/>
      <c r="P229" s="214"/>
      <c r="Q229" s="214"/>
      <c r="R229" s="214"/>
      <c r="S229" s="214"/>
      <c r="T229" s="215"/>
      <c r="AT229" s="216" t="s">
        <v>133</v>
      </c>
      <c r="AU229" s="216" t="s">
        <v>79</v>
      </c>
      <c r="AV229" s="13" t="s">
        <v>129</v>
      </c>
      <c r="AW229" s="13" t="s">
        <v>31</v>
      </c>
      <c r="AX229" s="13" t="s">
        <v>77</v>
      </c>
      <c r="AY229" s="216" t="s">
        <v>121</v>
      </c>
    </row>
    <row r="230" spans="2:65" s="1" customFormat="1" ht="32.4" customHeight="1">
      <c r="B230" s="33"/>
      <c r="C230" s="179" t="s">
        <v>305</v>
      </c>
      <c r="D230" s="179" t="s">
        <v>124</v>
      </c>
      <c r="E230" s="180" t="s">
        <v>306</v>
      </c>
      <c r="F230" s="181" t="s">
        <v>307</v>
      </c>
      <c r="G230" s="182" t="s">
        <v>206</v>
      </c>
      <c r="H230" s="183">
        <v>2429.5540000000001</v>
      </c>
      <c r="I230" s="184"/>
      <c r="J230" s="185">
        <f>ROUND(I230*H230,2)</f>
        <v>0</v>
      </c>
      <c r="K230" s="181" t="s">
        <v>128</v>
      </c>
      <c r="L230" s="37"/>
      <c r="M230" s="186" t="s">
        <v>19</v>
      </c>
      <c r="N230" s="187" t="s">
        <v>40</v>
      </c>
      <c r="O230" s="62"/>
      <c r="P230" s="188">
        <f>O230*H230</f>
        <v>0</v>
      </c>
      <c r="Q230" s="188">
        <v>0</v>
      </c>
      <c r="R230" s="188">
        <f>Q230*H230</f>
        <v>0</v>
      </c>
      <c r="S230" s="188">
        <v>0</v>
      </c>
      <c r="T230" s="189">
        <f>S230*H230</f>
        <v>0</v>
      </c>
      <c r="AR230" s="190" t="s">
        <v>129</v>
      </c>
      <c r="AT230" s="190" t="s">
        <v>124</v>
      </c>
      <c r="AU230" s="190" t="s">
        <v>79</v>
      </c>
      <c r="AY230" s="16" t="s">
        <v>121</v>
      </c>
      <c r="BE230" s="191">
        <f>IF(N230="základní",J230,0)</f>
        <v>0</v>
      </c>
      <c r="BF230" s="191">
        <f>IF(N230="snížená",J230,0)</f>
        <v>0</v>
      </c>
      <c r="BG230" s="191">
        <f>IF(N230="zákl. přenesená",J230,0)</f>
        <v>0</v>
      </c>
      <c r="BH230" s="191">
        <f>IF(N230="sníž. přenesená",J230,0)</f>
        <v>0</v>
      </c>
      <c r="BI230" s="191">
        <f>IF(N230="nulová",J230,0)</f>
        <v>0</v>
      </c>
      <c r="BJ230" s="16" t="s">
        <v>77</v>
      </c>
      <c r="BK230" s="191">
        <f>ROUND(I230*H230,2)</f>
        <v>0</v>
      </c>
      <c r="BL230" s="16" t="s">
        <v>129</v>
      </c>
      <c r="BM230" s="190" t="s">
        <v>308</v>
      </c>
    </row>
    <row r="231" spans="2:65" s="1" customFormat="1" ht="28.8">
      <c r="B231" s="33"/>
      <c r="C231" s="34"/>
      <c r="D231" s="192" t="s">
        <v>130</v>
      </c>
      <c r="E231" s="34"/>
      <c r="F231" s="193" t="s">
        <v>307</v>
      </c>
      <c r="G231" s="34"/>
      <c r="H231" s="34"/>
      <c r="I231" s="106"/>
      <c r="J231" s="34"/>
      <c r="K231" s="34"/>
      <c r="L231" s="37"/>
      <c r="M231" s="194"/>
      <c r="N231" s="62"/>
      <c r="O231" s="62"/>
      <c r="P231" s="62"/>
      <c r="Q231" s="62"/>
      <c r="R231" s="62"/>
      <c r="S231" s="62"/>
      <c r="T231" s="63"/>
      <c r="AT231" s="16" t="s">
        <v>130</v>
      </c>
      <c r="AU231" s="16" t="s">
        <v>79</v>
      </c>
    </row>
    <row r="232" spans="2:65" s="1" customFormat="1" ht="32.4" customHeight="1">
      <c r="B232" s="33"/>
      <c r="C232" s="179" t="s">
        <v>221</v>
      </c>
      <c r="D232" s="179" t="s">
        <v>124</v>
      </c>
      <c r="E232" s="180" t="s">
        <v>309</v>
      </c>
      <c r="F232" s="181" t="s">
        <v>310</v>
      </c>
      <c r="G232" s="182" t="s">
        <v>206</v>
      </c>
      <c r="H232" s="183">
        <v>1841.306</v>
      </c>
      <c r="I232" s="184"/>
      <c r="J232" s="185">
        <f>ROUND(I232*H232,2)</f>
        <v>0</v>
      </c>
      <c r="K232" s="181" t="s">
        <v>128</v>
      </c>
      <c r="L232" s="37"/>
      <c r="M232" s="186" t="s">
        <v>19</v>
      </c>
      <c r="N232" s="187" t="s">
        <v>40</v>
      </c>
      <c r="O232" s="62"/>
      <c r="P232" s="188">
        <f>O232*H232</f>
        <v>0</v>
      </c>
      <c r="Q232" s="188">
        <v>0</v>
      </c>
      <c r="R232" s="188">
        <f>Q232*H232</f>
        <v>0</v>
      </c>
      <c r="S232" s="188">
        <v>0</v>
      </c>
      <c r="T232" s="189">
        <f>S232*H232</f>
        <v>0</v>
      </c>
      <c r="AR232" s="190" t="s">
        <v>129</v>
      </c>
      <c r="AT232" s="190" t="s">
        <v>124</v>
      </c>
      <c r="AU232" s="190" t="s">
        <v>79</v>
      </c>
      <c r="AY232" s="16" t="s">
        <v>121</v>
      </c>
      <c r="BE232" s="191">
        <f>IF(N232="základní",J232,0)</f>
        <v>0</v>
      </c>
      <c r="BF232" s="191">
        <f>IF(N232="snížená",J232,0)</f>
        <v>0</v>
      </c>
      <c r="BG232" s="191">
        <f>IF(N232="zákl. přenesená",J232,0)</f>
        <v>0</v>
      </c>
      <c r="BH232" s="191">
        <f>IF(N232="sníž. přenesená",J232,0)</f>
        <v>0</v>
      </c>
      <c r="BI232" s="191">
        <f>IF(N232="nulová",J232,0)</f>
        <v>0</v>
      </c>
      <c r="BJ232" s="16" t="s">
        <v>77</v>
      </c>
      <c r="BK232" s="191">
        <f>ROUND(I232*H232,2)</f>
        <v>0</v>
      </c>
      <c r="BL232" s="16" t="s">
        <v>129</v>
      </c>
      <c r="BM232" s="190" t="s">
        <v>311</v>
      </c>
    </row>
    <row r="233" spans="2:65" s="1" customFormat="1" ht="28.8">
      <c r="B233" s="33"/>
      <c r="C233" s="34"/>
      <c r="D233" s="192" t="s">
        <v>130</v>
      </c>
      <c r="E233" s="34"/>
      <c r="F233" s="193" t="s">
        <v>310</v>
      </c>
      <c r="G233" s="34"/>
      <c r="H233" s="34"/>
      <c r="I233" s="106"/>
      <c r="J233" s="34"/>
      <c r="K233" s="34"/>
      <c r="L233" s="37"/>
      <c r="M233" s="194"/>
      <c r="N233" s="62"/>
      <c r="O233" s="62"/>
      <c r="P233" s="62"/>
      <c r="Q233" s="62"/>
      <c r="R233" s="62"/>
      <c r="S233" s="62"/>
      <c r="T233" s="63"/>
      <c r="AT233" s="16" t="s">
        <v>130</v>
      </c>
      <c r="AU233" s="16" t="s">
        <v>79</v>
      </c>
    </row>
    <row r="234" spans="2:65" s="1" customFormat="1" ht="21.6" customHeight="1">
      <c r="B234" s="33"/>
      <c r="C234" s="179" t="s">
        <v>312</v>
      </c>
      <c r="D234" s="179" t="s">
        <v>124</v>
      </c>
      <c r="E234" s="180" t="s">
        <v>313</v>
      </c>
      <c r="F234" s="181" t="s">
        <v>314</v>
      </c>
      <c r="G234" s="182" t="s">
        <v>206</v>
      </c>
      <c r="H234" s="183">
        <v>1674</v>
      </c>
      <c r="I234" s="184"/>
      <c r="J234" s="185">
        <f>ROUND(I234*H234,2)</f>
        <v>0</v>
      </c>
      <c r="K234" s="181" t="s">
        <v>128</v>
      </c>
      <c r="L234" s="37"/>
      <c r="M234" s="186" t="s">
        <v>19</v>
      </c>
      <c r="N234" s="187" t="s">
        <v>40</v>
      </c>
      <c r="O234" s="62"/>
      <c r="P234" s="188">
        <f>O234*H234</f>
        <v>0</v>
      </c>
      <c r="Q234" s="188">
        <v>0</v>
      </c>
      <c r="R234" s="188">
        <f>Q234*H234</f>
        <v>0</v>
      </c>
      <c r="S234" s="188">
        <v>0</v>
      </c>
      <c r="T234" s="189">
        <f>S234*H234</f>
        <v>0</v>
      </c>
      <c r="AR234" s="190" t="s">
        <v>129</v>
      </c>
      <c r="AT234" s="190" t="s">
        <v>124</v>
      </c>
      <c r="AU234" s="190" t="s">
        <v>79</v>
      </c>
      <c r="AY234" s="16" t="s">
        <v>121</v>
      </c>
      <c r="BE234" s="191">
        <f>IF(N234="základní",J234,0)</f>
        <v>0</v>
      </c>
      <c r="BF234" s="191">
        <f>IF(N234="snížená",J234,0)</f>
        <v>0</v>
      </c>
      <c r="BG234" s="191">
        <f>IF(N234="zákl. přenesená",J234,0)</f>
        <v>0</v>
      </c>
      <c r="BH234" s="191">
        <f>IF(N234="sníž. přenesená",J234,0)</f>
        <v>0</v>
      </c>
      <c r="BI234" s="191">
        <f>IF(N234="nulová",J234,0)</f>
        <v>0</v>
      </c>
      <c r="BJ234" s="16" t="s">
        <v>77</v>
      </c>
      <c r="BK234" s="191">
        <f>ROUND(I234*H234,2)</f>
        <v>0</v>
      </c>
      <c r="BL234" s="16" t="s">
        <v>129</v>
      </c>
      <c r="BM234" s="190" t="s">
        <v>315</v>
      </c>
    </row>
    <row r="235" spans="2:65" s="1" customFormat="1" ht="19.2">
      <c r="B235" s="33"/>
      <c r="C235" s="34"/>
      <c r="D235" s="192" t="s">
        <v>130</v>
      </c>
      <c r="E235" s="34"/>
      <c r="F235" s="193" t="s">
        <v>314</v>
      </c>
      <c r="G235" s="34"/>
      <c r="H235" s="34"/>
      <c r="I235" s="106"/>
      <c r="J235" s="34"/>
      <c r="K235" s="34"/>
      <c r="L235" s="37"/>
      <c r="M235" s="194"/>
      <c r="N235" s="62"/>
      <c r="O235" s="62"/>
      <c r="P235" s="62"/>
      <c r="Q235" s="62"/>
      <c r="R235" s="62"/>
      <c r="S235" s="62"/>
      <c r="T235" s="63"/>
      <c r="AT235" s="16" t="s">
        <v>130</v>
      </c>
      <c r="AU235" s="16" t="s">
        <v>79</v>
      </c>
    </row>
    <row r="236" spans="2:65" s="12" customFormat="1" ht="10.199999999999999">
      <c r="B236" s="195"/>
      <c r="C236" s="196"/>
      <c r="D236" s="192" t="s">
        <v>133</v>
      </c>
      <c r="E236" s="197" t="s">
        <v>19</v>
      </c>
      <c r="F236" s="198" t="s">
        <v>316</v>
      </c>
      <c r="G236" s="196"/>
      <c r="H236" s="199">
        <v>1674</v>
      </c>
      <c r="I236" s="200"/>
      <c r="J236" s="196"/>
      <c r="K236" s="196"/>
      <c r="L236" s="201"/>
      <c r="M236" s="202"/>
      <c r="N236" s="203"/>
      <c r="O236" s="203"/>
      <c r="P236" s="203"/>
      <c r="Q236" s="203"/>
      <c r="R236" s="203"/>
      <c r="S236" s="203"/>
      <c r="T236" s="204"/>
      <c r="AT236" s="205" t="s">
        <v>133</v>
      </c>
      <c r="AU236" s="205" t="s">
        <v>79</v>
      </c>
      <c r="AV236" s="12" t="s">
        <v>79</v>
      </c>
      <c r="AW236" s="12" t="s">
        <v>31</v>
      </c>
      <c r="AX236" s="12" t="s">
        <v>69</v>
      </c>
      <c r="AY236" s="205" t="s">
        <v>121</v>
      </c>
    </row>
    <row r="237" spans="2:65" s="13" customFormat="1" ht="10.199999999999999">
      <c r="B237" s="206"/>
      <c r="C237" s="207"/>
      <c r="D237" s="192" t="s">
        <v>133</v>
      </c>
      <c r="E237" s="208" t="s">
        <v>19</v>
      </c>
      <c r="F237" s="209" t="s">
        <v>136</v>
      </c>
      <c r="G237" s="207"/>
      <c r="H237" s="210">
        <v>1674</v>
      </c>
      <c r="I237" s="211"/>
      <c r="J237" s="207"/>
      <c r="K237" s="207"/>
      <c r="L237" s="212"/>
      <c r="M237" s="213"/>
      <c r="N237" s="214"/>
      <c r="O237" s="214"/>
      <c r="P237" s="214"/>
      <c r="Q237" s="214"/>
      <c r="R237" s="214"/>
      <c r="S237" s="214"/>
      <c r="T237" s="215"/>
      <c r="AT237" s="216" t="s">
        <v>133</v>
      </c>
      <c r="AU237" s="216" t="s">
        <v>79</v>
      </c>
      <c r="AV237" s="13" t="s">
        <v>129</v>
      </c>
      <c r="AW237" s="13" t="s">
        <v>31</v>
      </c>
      <c r="AX237" s="13" t="s">
        <v>77</v>
      </c>
      <c r="AY237" s="216" t="s">
        <v>121</v>
      </c>
    </row>
    <row r="238" spans="2:65" s="1" customFormat="1" ht="21.6" customHeight="1">
      <c r="B238" s="33"/>
      <c r="C238" s="179" t="s">
        <v>225</v>
      </c>
      <c r="D238" s="179" t="s">
        <v>124</v>
      </c>
      <c r="E238" s="180" t="s">
        <v>317</v>
      </c>
      <c r="F238" s="181" t="s">
        <v>318</v>
      </c>
      <c r="G238" s="182" t="s">
        <v>206</v>
      </c>
      <c r="H238" s="183">
        <v>49.85</v>
      </c>
      <c r="I238" s="184"/>
      <c r="J238" s="185">
        <f>ROUND(I238*H238,2)</f>
        <v>0</v>
      </c>
      <c r="K238" s="181" t="s">
        <v>128</v>
      </c>
      <c r="L238" s="37"/>
      <c r="M238" s="186" t="s">
        <v>19</v>
      </c>
      <c r="N238" s="187" t="s">
        <v>40</v>
      </c>
      <c r="O238" s="62"/>
      <c r="P238" s="188">
        <f>O238*H238</f>
        <v>0</v>
      </c>
      <c r="Q238" s="188">
        <v>0</v>
      </c>
      <c r="R238" s="188">
        <f>Q238*H238</f>
        <v>0</v>
      </c>
      <c r="S238" s="188">
        <v>0</v>
      </c>
      <c r="T238" s="189">
        <f>S238*H238</f>
        <v>0</v>
      </c>
      <c r="AR238" s="190" t="s">
        <v>129</v>
      </c>
      <c r="AT238" s="190" t="s">
        <v>124</v>
      </c>
      <c r="AU238" s="190" t="s">
        <v>79</v>
      </c>
      <c r="AY238" s="16" t="s">
        <v>121</v>
      </c>
      <c r="BE238" s="191">
        <f>IF(N238="základní",J238,0)</f>
        <v>0</v>
      </c>
      <c r="BF238" s="191">
        <f>IF(N238="snížená",J238,0)</f>
        <v>0</v>
      </c>
      <c r="BG238" s="191">
        <f>IF(N238="zákl. přenesená",J238,0)</f>
        <v>0</v>
      </c>
      <c r="BH238" s="191">
        <f>IF(N238="sníž. přenesená",J238,0)</f>
        <v>0</v>
      </c>
      <c r="BI238" s="191">
        <f>IF(N238="nulová",J238,0)</f>
        <v>0</v>
      </c>
      <c r="BJ238" s="16" t="s">
        <v>77</v>
      </c>
      <c r="BK238" s="191">
        <f>ROUND(I238*H238,2)</f>
        <v>0</v>
      </c>
      <c r="BL238" s="16" t="s">
        <v>129</v>
      </c>
      <c r="BM238" s="190" t="s">
        <v>319</v>
      </c>
    </row>
    <row r="239" spans="2:65" s="1" customFormat="1" ht="19.2">
      <c r="B239" s="33"/>
      <c r="C239" s="34"/>
      <c r="D239" s="192" t="s">
        <v>130</v>
      </c>
      <c r="E239" s="34"/>
      <c r="F239" s="193" t="s">
        <v>318</v>
      </c>
      <c r="G239" s="34"/>
      <c r="H239" s="34"/>
      <c r="I239" s="106"/>
      <c r="J239" s="34"/>
      <c r="K239" s="34"/>
      <c r="L239" s="37"/>
      <c r="M239" s="194"/>
      <c r="N239" s="62"/>
      <c r="O239" s="62"/>
      <c r="P239" s="62"/>
      <c r="Q239" s="62"/>
      <c r="R239" s="62"/>
      <c r="S239" s="62"/>
      <c r="T239" s="63"/>
      <c r="AT239" s="16" t="s">
        <v>130</v>
      </c>
      <c r="AU239" s="16" t="s">
        <v>79</v>
      </c>
    </row>
    <row r="240" spans="2:65" s="1" customFormat="1" ht="21.6" customHeight="1">
      <c r="B240" s="33"/>
      <c r="C240" s="179" t="s">
        <v>320</v>
      </c>
      <c r="D240" s="179" t="s">
        <v>124</v>
      </c>
      <c r="E240" s="180" t="s">
        <v>321</v>
      </c>
      <c r="F240" s="181" t="s">
        <v>322</v>
      </c>
      <c r="G240" s="182" t="s">
        <v>206</v>
      </c>
      <c r="H240" s="183">
        <v>49.85</v>
      </c>
      <c r="I240" s="184"/>
      <c r="J240" s="185">
        <f>ROUND(I240*H240,2)</f>
        <v>0</v>
      </c>
      <c r="K240" s="181" t="s">
        <v>128</v>
      </c>
      <c r="L240" s="37"/>
      <c r="M240" s="186" t="s">
        <v>19</v>
      </c>
      <c r="N240" s="187" t="s">
        <v>40</v>
      </c>
      <c r="O240" s="62"/>
      <c r="P240" s="188">
        <f>O240*H240</f>
        <v>0</v>
      </c>
      <c r="Q240" s="188">
        <v>0</v>
      </c>
      <c r="R240" s="188">
        <f>Q240*H240</f>
        <v>0</v>
      </c>
      <c r="S240" s="188">
        <v>0</v>
      </c>
      <c r="T240" s="189">
        <f>S240*H240</f>
        <v>0</v>
      </c>
      <c r="AR240" s="190" t="s">
        <v>129</v>
      </c>
      <c r="AT240" s="190" t="s">
        <v>124</v>
      </c>
      <c r="AU240" s="190" t="s">
        <v>79</v>
      </c>
      <c r="AY240" s="16" t="s">
        <v>121</v>
      </c>
      <c r="BE240" s="191">
        <f>IF(N240="základní",J240,0)</f>
        <v>0</v>
      </c>
      <c r="BF240" s="191">
        <f>IF(N240="snížená",J240,0)</f>
        <v>0</v>
      </c>
      <c r="BG240" s="191">
        <f>IF(N240="zákl. přenesená",J240,0)</f>
        <v>0</v>
      </c>
      <c r="BH240" s="191">
        <f>IF(N240="sníž. přenesená",J240,0)</f>
        <v>0</v>
      </c>
      <c r="BI240" s="191">
        <f>IF(N240="nulová",J240,0)</f>
        <v>0</v>
      </c>
      <c r="BJ240" s="16" t="s">
        <v>77</v>
      </c>
      <c r="BK240" s="191">
        <f>ROUND(I240*H240,2)</f>
        <v>0</v>
      </c>
      <c r="BL240" s="16" t="s">
        <v>129</v>
      </c>
      <c r="BM240" s="190" t="s">
        <v>323</v>
      </c>
    </row>
    <row r="241" spans="2:65" s="1" customFormat="1" ht="19.2">
      <c r="B241" s="33"/>
      <c r="C241" s="34"/>
      <c r="D241" s="192" t="s">
        <v>130</v>
      </c>
      <c r="E241" s="34"/>
      <c r="F241" s="193" t="s">
        <v>322</v>
      </c>
      <c r="G241" s="34"/>
      <c r="H241" s="34"/>
      <c r="I241" s="106"/>
      <c r="J241" s="34"/>
      <c r="K241" s="34"/>
      <c r="L241" s="37"/>
      <c r="M241" s="194"/>
      <c r="N241" s="62"/>
      <c r="O241" s="62"/>
      <c r="P241" s="62"/>
      <c r="Q241" s="62"/>
      <c r="R241" s="62"/>
      <c r="S241" s="62"/>
      <c r="T241" s="63"/>
      <c r="AT241" s="16" t="s">
        <v>130</v>
      </c>
      <c r="AU241" s="16" t="s">
        <v>79</v>
      </c>
    </row>
    <row r="242" spans="2:65" s="1" customFormat="1" ht="21.6" customHeight="1">
      <c r="B242" s="33"/>
      <c r="C242" s="179" t="s">
        <v>232</v>
      </c>
      <c r="D242" s="179" t="s">
        <v>124</v>
      </c>
      <c r="E242" s="180" t="s">
        <v>324</v>
      </c>
      <c r="F242" s="181" t="s">
        <v>325</v>
      </c>
      <c r="G242" s="182" t="s">
        <v>184</v>
      </c>
      <c r="H242" s="183">
        <v>4</v>
      </c>
      <c r="I242" s="184"/>
      <c r="J242" s="185">
        <f>ROUND(I242*H242,2)</f>
        <v>0</v>
      </c>
      <c r="K242" s="181" t="s">
        <v>128</v>
      </c>
      <c r="L242" s="37"/>
      <c r="M242" s="186" t="s">
        <v>19</v>
      </c>
      <c r="N242" s="187" t="s">
        <v>40</v>
      </c>
      <c r="O242" s="62"/>
      <c r="P242" s="188">
        <f>O242*H242</f>
        <v>0</v>
      </c>
      <c r="Q242" s="188">
        <v>0</v>
      </c>
      <c r="R242" s="188">
        <f>Q242*H242</f>
        <v>0</v>
      </c>
      <c r="S242" s="188">
        <v>0</v>
      </c>
      <c r="T242" s="189">
        <f>S242*H242</f>
        <v>0</v>
      </c>
      <c r="AR242" s="190" t="s">
        <v>129</v>
      </c>
      <c r="AT242" s="190" t="s">
        <v>124</v>
      </c>
      <c r="AU242" s="190" t="s">
        <v>79</v>
      </c>
      <c r="AY242" s="16" t="s">
        <v>121</v>
      </c>
      <c r="BE242" s="191">
        <f>IF(N242="základní",J242,0)</f>
        <v>0</v>
      </c>
      <c r="BF242" s="191">
        <f>IF(N242="snížená",J242,0)</f>
        <v>0</v>
      </c>
      <c r="BG242" s="191">
        <f>IF(N242="zákl. přenesená",J242,0)</f>
        <v>0</v>
      </c>
      <c r="BH242" s="191">
        <f>IF(N242="sníž. přenesená",J242,0)</f>
        <v>0</v>
      </c>
      <c r="BI242" s="191">
        <f>IF(N242="nulová",J242,0)</f>
        <v>0</v>
      </c>
      <c r="BJ242" s="16" t="s">
        <v>77</v>
      </c>
      <c r="BK242" s="191">
        <f>ROUND(I242*H242,2)</f>
        <v>0</v>
      </c>
      <c r="BL242" s="16" t="s">
        <v>129</v>
      </c>
      <c r="BM242" s="190" t="s">
        <v>326</v>
      </c>
    </row>
    <row r="243" spans="2:65" s="1" customFormat="1" ht="19.2">
      <c r="B243" s="33"/>
      <c r="C243" s="34"/>
      <c r="D243" s="192" t="s">
        <v>130</v>
      </c>
      <c r="E243" s="34"/>
      <c r="F243" s="193" t="s">
        <v>325</v>
      </c>
      <c r="G243" s="34"/>
      <c r="H243" s="34"/>
      <c r="I243" s="106"/>
      <c r="J243" s="34"/>
      <c r="K243" s="34"/>
      <c r="L243" s="37"/>
      <c r="M243" s="194"/>
      <c r="N243" s="62"/>
      <c r="O243" s="62"/>
      <c r="P243" s="62"/>
      <c r="Q243" s="62"/>
      <c r="R243" s="62"/>
      <c r="S243" s="62"/>
      <c r="T243" s="63"/>
      <c r="AT243" s="16" t="s">
        <v>130</v>
      </c>
      <c r="AU243" s="16" t="s">
        <v>79</v>
      </c>
    </row>
    <row r="244" spans="2:65" s="1" customFormat="1" ht="21.6" customHeight="1">
      <c r="B244" s="33"/>
      <c r="C244" s="179" t="s">
        <v>327</v>
      </c>
      <c r="D244" s="179" t="s">
        <v>124</v>
      </c>
      <c r="E244" s="180" t="s">
        <v>328</v>
      </c>
      <c r="F244" s="181" t="s">
        <v>329</v>
      </c>
      <c r="G244" s="182" t="s">
        <v>184</v>
      </c>
      <c r="H244" s="183">
        <v>1</v>
      </c>
      <c r="I244" s="184"/>
      <c r="J244" s="185">
        <f>ROUND(I244*H244,2)</f>
        <v>0</v>
      </c>
      <c r="K244" s="181" t="s">
        <v>128</v>
      </c>
      <c r="L244" s="37"/>
      <c r="M244" s="186" t="s">
        <v>19</v>
      </c>
      <c r="N244" s="187" t="s">
        <v>40</v>
      </c>
      <c r="O244" s="62"/>
      <c r="P244" s="188">
        <f>O244*H244</f>
        <v>0</v>
      </c>
      <c r="Q244" s="188">
        <v>0</v>
      </c>
      <c r="R244" s="188">
        <f>Q244*H244</f>
        <v>0</v>
      </c>
      <c r="S244" s="188">
        <v>0</v>
      </c>
      <c r="T244" s="189">
        <f>S244*H244</f>
        <v>0</v>
      </c>
      <c r="AR244" s="190" t="s">
        <v>129</v>
      </c>
      <c r="AT244" s="190" t="s">
        <v>124</v>
      </c>
      <c r="AU244" s="190" t="s">
        <v>79</v>
      </c>
      <c r="AY244" s="16" t="s">
        <v>121</v>
      </c>
      <c r="BE244" s="191">
        <f>IF(N244="základní",J244,0)</f>
        <v>0</v>
      </c>
      <c r="BF244" s="191">
        <f>IF(N244="snížená",J244,0)</f>
        <v>0</v>
      </c>
      <c r="BG244" s="191">
        <f>IF(N244="zákl. přenesená",J244,0)</f>
        <v>0</v>
      </c>
      <c r="BH244" s="191">
        <f>IF(N244="sníž. přenesená",J244,0)</f>
        <v>0</v>
      </c>
      <c r="BI244" s="191">
        <f>IF(N244="nulová",J244,0)</f>
        <v>0</v>
      </c>
      <c r="BJ244" s="16" t="s">
        <v>77</v>
      </c>
      <c r="BK244" s="191">
        <f>ROUND(I244*H244,2)</f>
        <v>0</v>
      </c>
      <c r="BL244" s="16" t="s">
        <v>129</v>
      </c>
      <c r="BM244" s="190" t="s">
        <v>330</v>
      </c>
    </row>
    <row r="245" spans="2:65" s="1" customFormat="1" ht="19.2">
      <c r="B245" s="33"/>
      <c r="C245" s="34"/>
      <c r="D245" s="192" t="s">
        <v>130</v>
      </c>
      <c r="E245" s="34"/>
      <c r="F245" s="193" t="s">
        <v>329</v>
      </c>
      <c r="G245" s="34"/>
      <c r="H245" s="34"/>
      <c r="I245" s="106"/>
      <c r="J245" s="34"/>
      <c r="K245" s="34"/>
      <c r="L245" s="37"/>
      <c r="M245" s="194"/>
      <c r="N245" s="62"/>
      <c r="O245" s="62"/>
      <c r="P245" s="62"/>
      <c r="Q245" s="62"/>
      <c r="R245" s="62"/>
      <c r="S245" s="62"/>
      <c r="T245" s="63"/>
      <c r="AT245" s="16" t="s">
        <v>130</v>
      </c>
      <c r="AU245" s="16" t="s">
        <v>79</v>
      </c>
    </row>
    <row r="246" spans="2:65" s="1" customFormat="1" ht="21.6" customHeight="1">
      <c r="B246" s="33"/>
      <c r="C246" s="179" t="s">
        <v>236</v>
      </c>
      <c r="D246" s="179" t="s">
        <v>124</v>
      </c>
      <c r="E246" s="180" t="s">
        <v>331</v>
      </c>
      <c r="F246" s="181" t="s">
        <v>332</v>
      </c>
      <c r="G246" s="182" t="s">
        <v>184</v>
      </c>
      <c r="H246" s="183">
        <v>1</v>
      </c>
      <c r="I246" s="184"/>
      <c r="J246" s="185">
        <f>ROUND(I246*H246,2)</f>
        <v>0</v>
      </c>
      <c r="K246" s="181" t="s">
        <v>128</v>
      </c>
      <c r="L246" s="37"/>
      <c r="M246" s="186" t="s">
        <v>19</v>
      </c>
      <c r="N246" s="187" t="s">
        <v>40</v>
      </c>
      <c r="O246" s="62"/>
      <c r="P246" s="188">
        <f>O246*H246</f>
        <v>0</v>
      </c>
      <c r="Q246" s="188">
        <v>0</v>
      </c>
      <c r="R246" s="188">
        <f>Q246*H246</f>
        <v>0</v>
      </c>
      <c r="S246" s="188">
        <v>0</v>
      </c>
      <c r="T246" s="189">
        <f>S246*H246</f>
        <v>0</v>
      </c>
      <c r="AR246" s="190" t="s">
        <v>129</v>
      </c>
      <c r="AT246" s="190" t="s">
        <v>124</v>
      </c>
      <c r="AU246" s="190" t="s">
        <v>79</v>
      </c>
      <c r="AY246" s="16" t="s">
        <v>121</v>
      </c>
      <c r="BE246" s="191">
        <f>IF(N246="základní",J246,0)</f>
        <v>0</v>
      </c>
      <c r="BF246" s="191">
        <f>IF(N246="snížená",J246,0)</f>
        <v>0</v>
      </c>
      <c r="BG246" s="191">
        <f>IF(N246="zákl. přenesená",J246,0)</f>
        <v>0</v>
      </c>
      <c r="BH246" s="191">
        <f>IF(N246="sníž. přenesená",J246,0)</f>
        <v>0</v>
      </c>
      <c r="BI246" s="191">
        <f>IF(N246="nulová",J246,0)</f>
        <v>0</v>
      </c>
      <c r="BJ246" s="16" t="s">
        <v>77</v>
      </c>
      <c r="BK246" s="191">
        <f>ROUND(I246*H246,2)</f>
        <v>0</v>
      </c>
      <c r="BL246" s="16" t="s">
        <v>129</v>
      </c>
      <c r="BM246" s="190" t="s">
        <v>333</v>
      </c>
    </row>
    <row r="247" spans="2:65" s="1" customFormat="1" ht="10.199999999999999">
      <c r="B247" s="33"/>
      <c r="C247" s="34"/>
      <c r="D247" s="192" t="s">
        <v>130</v>
      </c>
      <c r="E247" s="34"/>
      <c r="F247" s="193" t="s">
        <v>332</v>
      </c>
      <c r="G247" s="34"/>
      <c r="H247" s="34"/>
      <c r="I247" s="106"/>
      <c r="J247" s="34"/>
      <c r="K247" s="34"/>
      <c r="L247" s="37"/>
      <c r="M247" s="194"/>
      <c r="N247" s="62"/>
      <c r="O247" s="62"/>
      <c r="P247" s="62"/>
      <c r="Q247" s="62"/>
      <c r="R247" s="62"/>
      <c r="S247" s="62"/>
      <c r="T247" s="63"/>
      <c r="AT247" s="16" t="s">
        <v>130</v>
      </c>
      <c r="AU247" s="16" t="s">
        <v>79</v>
      </c>
    </row>
    <row r="248" spans="2:65" s="1" customFormat="1" ht="21.6" customHeight="1">
      <c r="B248" s="33"/>
      <c r="C248" s="179" t="s">
        <v>334</v>
      </c>
      <c r="D248" s="179" t="s">
        <v>124</v>
      </c>
      <c r="E248" s="180" t="s">
        <v>335</v>
      </c>
      <c r="F248" s="181" t="s">
        <v>336</v>
      </c>
      <c r="G248" s="182" t="s">
        <v>184</v>
      </c>
      <c r="H248" s="183">
        <v>2</v>
      </c>
      <c r="I248" s="184"/>
      <c r="J248" s="185">
        <f>ROUND(I248*H248,2)</f>
        <v>0</v>
      </c>
      <c r="K248" s="181" t="s">
        <v>128</v>
      </c>
      <c r="L248" s="37"/>
      <c r="M248" s="186" t="s">
        <v>19</v>
      </c>
      <c r="N248" s="187" t="s">
        <v>40</v>
      </c>
      <c r="O248" s="62"/>
      <c r="P248" s="188">
        <f>O248*H248</f>
        <v>0</v>
      </c>
      <c r="Q248" s="188">
        <v>0</v>
      </c>
      <c r="R248" s="188">
        <f>Q248*H248</f>
        <v>0</v>
      </c>
      <c r="S248" s="188">
        <v>0</v>
      </c>
      <c r="T248" s="189">
        <f>S248*H248</f>
        <v>0</v>
      </c>
      <c r="AR248" s="190" t="s">
        <v>129</v>
      </c>
      <c r="AT248" s="190" t="s">
        <v>124</v>
      </c>
      <c r="AU248" s="190" t="s">
        <v>79</v>
      </c>
      <c r="AY248" s="16" t="s">
        <v>121</v>
      </c>
      <c r="BE248" s="191">
        <f>IF(N248="základní",J248,0)</f>
        <v>0</v>
      </c>
      <c r="BF248" s="191">
        <f>IF(N248="snížená",J248,0)</f>
        <v>0</v>
      </c>
      <c r="BG248" s="191">
        <f>IF(N248="zákl. přenesená",J248,0)</f>
        <v>0</v>
      </c>
      <c r="BH248" s="191">
        <f>IF(N248="sníž. přenesená",J248,0)</f>
        <v>0</v>
      </c>
      <c r="BI248" s="191">
        <f>IF(N248="nulová",J248,0)</f>
        <v>0</v>
      </c>
      <c r="BJ248" s="16" t="s">
        <v>77</v>
      </c>
      <c r="BK248" s="191">
        <f>ROUND(I248*H248,2)</f>
        <v>0</v>
      </c>
      <c r="BL248" s="16" t="s">
        <v>129</v>
      </c>
      <c r="BM248" s="190" t="s">
        <v>337</v>
      </c>
    </row>
    <row r="249" spans="2:65" s="1" customFormat="1" ht="10.199999999999999">
      <c r="B249" s="33"/>
      <c r="C249" s="34"/>
      <c r="D249" s="192" t="s">
        <v>130</v>
      </c>
      <c r="E249" s="34"/>
      <c r="F249" s="193" t="s">
        <v>336</v>
      </c>
      <c r="G249" s="34"/>
      <c r="H249" s="34"/>
      <c r="I249" s="106"/>
      <c r="J249" s="34"/>
      <c r="K249" s="34"/>
      <c r="L249" s="37"/>
      <c r="M249" s="194"/>
      <c r="N249" s="62"/>
      <c r="O249" s="62"/>
      <c r="P249" s="62"/>
      <c r="Q249" s="62"/>
      <c r="R249" s="62"/>
      <c r="S249" s="62"/>
      <c r="T249" s="63"/>
      <c r="AT249" s="16" t="s">
        <v>130</v>
      </c>
      <c r="AU249" s="16" t="s">
        <v>79</v>
      </c>
    </row>
    <row r="250" spans="2:65" s="1" customFormat="1" ht="21.6" customHeight="1">
      <c r="B250" s="33"/>
      <c r="C250" s="179" t="s">
        <v>240</v>
      </c>
      <c r="D250" s="179" t="s">
        <v>124</v>
      </c>
      <c r="E250" s="180" t="s">
        <v>338</v>
      </c>
      <c r="F250" s="181" t="s">
        <v>339</v>
      </c>
      <c r="G250" s="182" t="s">
        <v>184</v>
      </c>
      <c r="H250" s="183">
        <v>2</v>
      </c>
      <c r="I250" s="184"/>
      <c r="J250" s="185">
        <f>ROUND(I250*H250,2)</f>
        <v>0</v>
      </c>
      <c r="K250" s="181" t="s">
        <v>128</v>
      </c>
      <c r="L250" s="37"/>
      <c r="M250" s="186" t="s">
        <v>19</v>
      </c>
      <c r="N250" s="187" t="s">
        <v>40</v>
      </c>
      <c r="O250" s="62"/>
      <c r="P250" s="188">
        <f>O250*H250</f>
        <v>0</v>
      </c>
      <c r="Q250" s="188">
        <v>0</v>
      </c>
      <c r="R250" s="188">
        <f>Q250*H250</f>
        <v>0</v>
      </c>
      <c r="S250" s="188">
        <v>0</v>
      </c>
      <c r="T250" s="189">
        <f>S250*H250</f>
        <v>0</v>
      </c>
      <c r="AR250" s="190" t="s">
        <v>129</v>
      </c>
      <c r="AT250" s="190" t="s">
        <v>124</v>
      </c>
      <c r="AU250" s="190" t="s">
        <v>79</v>
      </c>
      <c r="AY250" s="16" t="s">
        <v>121</v>
      </c>
      <c r="BE250" s="191">
        <f>IF(N250="základní",J250,0)</f>
        <v>0</v>
      </c>
      <c r="BF250" s="191">
        <f>IF(N250="snížená",J250,0)</f>
        <v>0</v>
      </c>
      <c r="BG250" s="191">
        <f>IF(N250="zákl. přenesená",J250,0)</f>
        <v>0</v>
      </c>
      <c r="BH250" s="191">
        <f>IF(N250="sníž. přenesená",J250,0)</f>
        <v>0</v>
      </c>
      <c r="BI250" s="191">
        <f>IF(N250="nulová",J250,0)</f>
        <v>0</v>
      </c>
      <c r="BJ250" s="16" t="s">
        <v>77</v>
      </c>
      <c r="BK250" s="191">
        <f>ROUND(I250*H250,2)</f>
        <v>0</v>
      </c>
      <c r="BL250" s="16" t="s">
        <v>129</v>
      </c>
      <c r="BM250" s="190" t="s">
        <v>340</v>
      </c>
    </row>
    <row r="251" spans="2:65" s="1" customFormat="1" ht="19.2">
      <c r="B251" s="33"/>
      <c r="C251" s="34"/>
      <c r="D251" s="192" t="s">
        <v>130</v>
      </c>
      <c r="E251" s="34"/>
      <c r="F251" s="193" t="s">
        <v>339</v>
      </c>
      <c r="G251" s="34"/>
      <c r="H251" s="34"/>
      <c r="I251" s="106"/>
      <c r="J251" s="34"/>
      <c r="K251" s="34"/>
      <c r="L251" s="37"/>
      <c r="M251" s="194"/>
      <c r="N251" s="62"/>
      <c r="O251" s="62"/>
      <c r="P251" s="62"/>
      <c r="Q251" s="62"/>
      <c r="R251" s="62"/>
      <c r="S251" s="62"/>
      <c r="T251" s="63"/>
      <c r="AT251" s="16" t="s">
        <v>130</v>
      </c>
      <c r="AU251" s="16" t="s">
        <v>79</v>
      </c>
    </row>
    <row r="252" spans="2:65" s="1" customFormat="1" ht="21.6" customHeight="1">
      <c r="B252" s="33"/>
      <c r="C252" s="179" t="s">
        <v>341</v>
      </c>
      <c r="D252" s="179" t="s">
        <v>124</v>
      </c>
      <c r="E252" s="180" t="s">
        <v>342</v>
      </c>
      <c r="F252" s="181" t="s">
        <v>343</v>
      </c>
      <c r="G252" s="182" t="s">
        <v>184</v>
      </c>
      <c r="H252" s="183">
        <v>7</v>
      </c>
      <c r="I252" s="184"/>
      <c r="J252" s="185">
        <f>ROUND(I252*H252,2)</f>
        <v>0</v>
      </c>
      <c r="K252" s="181" t="s">
        <v>128</v>
      </c>
      <c r="L252" s="37"/>
      <c r="M252" s="186" t="s">
        <v>19</v>
      </c>
      <c r="N252" s="187" t="s">
        <v>40</v>
      </c>
      <c r="O252" s="62"/>
      <c r="P252" s="188">
        <f>O252*H252</f>
        <v>0</v>
      </c>
      <c r="Q252" s="188">
        <v>0</v>
      </c>
      <c r="R252" s="188">
        <f>Q252*H252</f>
        <v>0</v>
      </c>
      <c r="S252" s="188">
        <v>0</v>
      </c>
      <c r="T252" s="189">
        <f>S252*H252</f>
        <v>0</v>
      </c>
      <c r="AR252" s="190" t="s">
        <v>129</v>
      </c>
      <c r="AT252" s="190" t="s">
        <v>124</v>
      </c>
      <c r="AU252" s="190" t="s">
        <v>79</v>
      </c>
      <c r="AY252" s="16" t="s">
        <v>121</v>
      </c>
      <c r="BE252" s="191">
        <f>IF(N252="základní",J252,0)</f>
        <v>0</v>
      </c>
      <c r="BF252" s="191">
        <f>IF(N252="snížená",J252,0)</f>
        <v>0</v>
      </c>
      <c r="BG252" s="191">
        <f>IF(N252="zákl. přenesená",J252,0)</f>
        <v>0</v>
      </c>
      <c r="BH252" s="191">
        <f>IF(N252="sníž. přenesená",J252,0)</f>
        <v>0</v>
      </c>
      <c r="BI252" s="191">
        <f>IF(N252="nulová",J252,0)</f>
        <v>0</v>
      </c>
      <c r="BJ252" s="16" t="s">
        <v>77</v>
      </c>
      <c r="BK252" s="191">
        <f>ROUND(I252*H252,2)</f>
        <v>0</v>
      </c>
      <c r="BL252" s="16" t="s">
        <v>129</v>
      </c>
      <c r="BM252" s="190" t="s">
        <v>344</v>
      </c>
    </row>
    <row r="253" spans="2:65" s="1" customFormat="1" ht="19.2">
      <c r="B253" s="33"/>
      <c r="C253" s="34"/>
      <c r="D253" s="192" t="s">
        <v>130</v>
      </c>
      <c r="E253" s="34"/>
      <c r="F253" s="193" t="s">
        <v>343</v>
      </c>
      <c r="G253" s="34"/>
      <c r="H253" s="34"/>
      <c r="I253" s="106"/>
      <c r="J253" s="34"/>
      <c r="K253" s="34"/>
      <c r="L253" s="37"/>
      <c r="M253" s="194"/>
      <c r="N253" s="62"/>
      <c r="O253" s="62"/>
      <c r="P253" s="62"/>
      <c r="Q253" s="62"/>
      <c r="R253" s="62"/>
      <c r="S253" s="62"/>
      <c r="T253" s="63"/>
      <c r="AT253" s="16" t="s">
        <v>130</v>
      </c>
      <c r="AU253" s="16" t="s">
        <v>79</v>
      </c>
    </row>
    <row r="254" spans="2:65" s="1" customFormat="1" ht="14.4" customHeight="1">
      <c r="B254" s="33"/>
      <c r="C254" s="217" t="s">
        <v>245</v>
      </c>
      <c r="D254" s="217" t="s">
        <v>143</v>
      </c>
      <c r="E254" s="218" t="s">
        <v>345</v>
      </c>
      <c r="F254" s="219" t="s">
        <v>346</v>
      </c>
      <c r="G254" s="220" t="s">
        <v>184</v>
      </c>
      <c r="H254" s="221">
        <v>4</v>
      </c>
      <c r="I254" s="222"/>
      <c r="J254" s="223">
        <f>ROUND(I254*H254,2)</f>
        <v>0</v>
      </c>
      <c r="K254" s="219" t="s">
        <v>347</v>
      </c>
      <c r="L254" s="224"/>
      <c r="M254" s="225" t="s">
        <v>19</v>
      </c>
      <c r="N254" s="226" t="s">
        <v>40</v>
      </c>
      <c r="O254" s="62"/>
      <c r="P254" s="188">
        <f>O254*H254</f>
        <v>0</v>
      </c>
      <c r="Q254" s="188">
        <v>0</v>
      </c>
      <c r="R254" s="188">
        <f>Q254*H254</f>
        <v>0</v>
      </c>
      <c r="S254" s="188">
        <v>0</v>
      </c>
      <c r="T254" s="189">
        <f>S254*H254</f>
        <v>0</v>
      </c>
      <c r="AR254" s="190" t="s">
        <v>147</v>
      </c>
      <c r="AT254" s="190" t="s">
        <v>143</v>
      </c>
      <c r="AU254" s="190" t="s">
        <v>79</v>
      </c>
      <c r="AY254" s="16" t="s">
        <v>121</v>
      </c>
      <c r="BE254" s="191">
        <f>IF(N254="základní",J254,0)</f>
        <v>0</v>
      </c>
      <c r="BF254" s="191">
        <f>IF(N254="snížená",J254,0)</f>
        <v>0</v>
      </c>
      <c r="BG254" s="191">
        <f>IF(N254="zákl. přenesená",J254,0)</f>
        <v>0</v>
      </c>
      <c r="BH254" s="191">
        <f>IF(N254="sníž. přenesená",J254,0)</f>
        <v>0</v>
      </c>
      <c r="BI254" s="191">
        <f>IF(N254="nulová",J254,0)</f>
        <v>0</v>
      </c>
      <c r="BJ254" s="16" t="s">
        <v>77</v>
      </c>
      <c r="BK254" s="191">
        <f>ROUND(I254*H254,2)</f>
        <v>0</v>
      </c>
      <c r="BL254" s="16" t="s">
        <v>129</v>
      </c>
      <c r="BM254" s="190" t="s">
        <v>348</v>
      </c>
    </row>
    <row r="255" spans="2:65" s="1" customFormat="1" ht="10.199999999999999">
      <c r="B255" s="33"/>
      <c r="C255" s="34"/>
      <c r="D255" s="192" t="s">
        <v>130</v>
      </c>
      <c r="E255" s="34"/>
      <c r="F255" s="193" t="s">
        <v>346</v>
      </c>
      <c r="G255" s="34"/>
      <c r="H255" s="34"/>
      <c r="I255" s="106"/>
      <c r="J255" s="34"/>
      <c r="K255" s="34"/>
      <c r="L255" s="37"/>
      <c r="M255" s="194"/>
      <c r="N255" s="62"/>
      <c r="O255" s="62"/>
      <c r="P255" s="62"/>
      <c r="Q255" s="62"/>
      <c r="R255" s="62"/>
      <c r="S255" s="62"/>
      <c r="T255" s="63"/>
      <c r="AT255" s="16" t="s">
        <v>130</v>
      </c>
      <c r="AU255" s="16" t="s">
        <v>79</v>
      </c>
    </row>
    <row r="256" spans="2:65" s="1" customFormat="1" ht="21.6" customHeight="1">
      <c r="B256" s="33"/>
      <c r="C256" s="217" t="s">
        <v>349</v>
      </c>
      <c r="D256" s="217" t="s">
        <v>143</v>
      </c>
      <c r="E256" s="218" t="s">
        <v>350</v>
      </c>
      <c r="F256" s="219" t="s">
        <v>351</v>
      </c>
      <c r="G256" s="220" t="s">
        <v>184</v>
      </c>
      <c r="H256" s="221">
        <v>4</v>
      </c>
      <c r="I256" s="222"/>
      <c r="J256" s="223">
        <f>ROUND(I256*H256,2)</f>
        <v>0</v>
      </c>
      <c r="K256" s="219" t="s">
        <v>128</v>
      </c>
      <c r="L256" s="224"/>
      <c r="M256" s="225" t="s">
        <v>19</v>
      </c>
      <c r="N256" s="226" t="s">
        <v>40</v>
      </c>
      <c r="O256" s="62"/>
      <c r="P256" s="188">
        <f>O256*H256</f>
        <v>0</v>
      </c>
      <c r="Q256" s="188">
        <v>0</v>
      </c>
      <c r="R256" s="188">
        <f>Q256*H256</f>
        <v>0</v>
      </c>
      <c r="S256" s="188">
        <v>0</v>
      </c>
      <c r="T256" s="189">
        <f>S256*H256</f>
        <v>0</v>
      </c>
      <c r="AR256" s="190" t="s">
        <v>147</v>
      </c>
      <c r="AT256" s="190" t="s">
        <v>143</v>
      </c>
      <c r="AU256" s="190" t="s">
        <v>79</v>
      </c>
      <c r="AY256" s="16" t="s">
        <v>121</v>
      </c>
      <c r="BE256" s="191">
        <f>IF(N256="základní",J256,0)</f>
        <v>0</v>
      </c>
      <c r="BF256" s="191">
        <f>IF(N256="snížená",J256,0)</f>
        <v>0</v>
      </c>
      <c r="BG256" s="191">
        <f>IF(N256="zákl. přenesená",J256,0)</f>
        <v>0</v>
      </c>
      <c r="BH256" s="191">
        <f>IF(N256="sníž. přenesená",J256,0)</f>
        <v>0</v>
      </c>
      <c r="BI256" s="191">
        <f>IF(N256="nulová",J256,0)</f>
        <v>0</v>
      </c>
      <c r="BJ256" s="16" t="s">
        <v>77</v>
      </c>
      <c r="BK256" s="191">
        <f>ROUND(I256*H256,2)</f>
        <v>0</v>
      </c>
      <c r="BL256" s="16" t="s">
        <v>129</v>
      </c>
      <c r="BM256" s="190" t="s">
        <v>352</v>
      </c>
    </row>
    <row r="257" spans="2:65" s="1" customFormat="1" ht="19.2">
      <c r="B257" s="33"/>
      <c r="C257" s="34"/>
      <c r="D257" s="192" t="s">
        <v>130</v>
      </c>
      <c r="E257" s="34"/>
      <c r="F257" s="193" t="s">
        <v>351</v>
      </c>
      <c r="G257" s="34"/>
      <c r="H257" s="34"/>
      <c r="I257" s="106"/>
      <c r="J257" s="34"/>
      <c r="K257" s="34"/>
      <c r="L257" s="37"/>
      <c r="M257" s="194"/>
      <c r="N257" s="62"/>
      <c r="O257" s="62"/>
      <c r="P257" s="62"/>
      <c r="Q257" s="62"/>
      <c r="R257" s="62"/>
      <c r="S257" s="62"/>
      <c r="T257" s="63"/>
      <c r="AT257" s="16" t="s">
        <v>130</v>
      </c>
      <c r="AU257" s="16" t="s">
        <v>79</v>
      </c>
    </row>
    <row r="258" spans="2:65" s="1" customFormat="1" ht="21.6" customHeight="1">
      <c r="B258" s="33"/>
      <c r="C258" s="217" t="s">
        <v>249</v>
      </c>
      <c r="D258" s="217" t="s">
        <v>143</v>
      </c>
      <c r="E258" s="218" t="s">
        <v>353</v>
      </c>
      <c r="F258" s="219" t="s">
        <v>354</v>
      </c>
      <c r="G258" s="220" t="s">
        <v>184</v>
      </c>
      <c r="H258" s="221">
        <v>7</v>
      </c>
      <c r="I258" s="222"/>
      <c r="J258" s="223">
        <f>ROUND(I258*H258,2)</f>
        <v>0</v>
      </c>
      <c r="K258" s="219" t="s">
        <v>128</v>
      </c>
      <c r="L258" s="224"/>
      <c r="M258" s="225" t="s">
        <v>19</v>
      </c>
      <c r="N258" s="226" t="s">
        <v>40</v>
      </c>
      <c r="O258" s="62"/>
      <c r="P258" s="188">
        <f>O258*H258</f>
        <v>0</v>
      </c>
      <c r="Q258" s="188">
        <v>0</v>
      </c>
      <c r="R258" s="188">
        <f>Q258*H258</f>
        <v>0</v>
      </c>
      <c r="S258" s="188">
        <v>0</v>
      </c>
      <c r="T258" s="189">
        <f>S258*H258</f>
        <v>0</v>
      </c>
      <c r="AR258" s="190" t="s">
        <v>147</v>
      </c>
      <c r="AT258" s="190" t="s">
        <v>143</v>
      </c>
      <c r="AU258" s="190" t="s">
        <v>79</v>
      </c>
      <c r="AY258" s="16" t="s">
        <v>121</v>
      </c>
      <c r="BE258" s="191">
        <f>IF(N258="základní",J258,0)</f>
        <v>0</v>
      </c>
      <c r="BF258" s="191">
        <f>IF(N258="snížená",J258,0)</f>
        <v>0</v>
      </c>
      <c r="BG258" s="191">
        <f>IF(N258="zákl. přenesená",J258,0)</f>
        <v>0</v>
      </c>
      <c r="BH258" s="191">
        <f>IF(N258="sníž. přenesená",J258,0)</f>
        <v>0</v>
      </c>
      <c r="BI258" s="191">
        <f>IF(N258="nulová",J258,0)</f>
        <v>0</v>
      </c>
      <c r="BJ258" s="16" t="s">
        <v>77</v>
      </c>
      <c r="BK258" s="191">
        <f>ROUND(I258*H258,2)</f>
        <v>0</v>
      </c>
      <c r="BL258" s="16" t="s">
        <v>129</v>
      </c>
      <c r="BM258" s="190" t="s">
        <v>355</v>
      </c>
    </row>
    <row r="259" spans="2:65" s="1" customFormat="1" ht="10.199999999999999">
      <c r="B259" s="33"/>
      <c r="C259" s="34"/>
      <c r="D259" s="192" t="s">
        <v>130</v>
      </c>
      <c r="E259" s="34"/>
      <c r="F259" s="193" t="s">
        <v>354</v>
      </c>
      <c r="G259" s="34"/>
      <c r="H259" s="34"/>
      <c r="I259" s="106"/>
      <c r="J259" s="34"/>
      <c r="K259" s="34"/>
      <c r="L259" s="37"/>
      <c r="M259" s="194"/>
      <c r="N259" s="62"/>
      <c r="O259" s="62"/>
      <c r="P259" s="62"/>
      <c r="Q259" s="62"/>
      <c r="R259" s="62"/>
      <c r="S259" s="62"/>
      <c r="T259" s="63"/>
      <c r="AT259" s="16" t="s">
        <v>130</v>
      </c>
      <c r="AU259" s="16" t="s">
        <v>79</v>
      </c>
    </row>
    <row r="260" spans="2:65" s="12" customFormat="1" ht="10.199999999999999">
      <c r="B260" s="195"/>
      <c r="C260" s="196"/>
      <c r="D260" s="192" t="s">
        <v>133</v>
      </c>
      <c r="E260" s="197" t="s">
        <v>19</v>
      </c>
      <c r="F260" s="198" t="s">
        <v>356</v>
      </c>
      <c r="G260" s="196"/>
      <c r="H260" s="199">
        <v>7</v>
      </c>
      <c r="I260" s="200"/>
      <c r="J260" s="196"/>
      <c r="K260" s="196"/>
      <c r="L260" s="201"/>
      <c r="M260" s="202"/>
      <c r="N260" s="203"/>
      <c r="O260" s="203"/>
      <c r="P260" s="203"/>
      <c r="Q260" s="203"/>
      <c r="R260" s="203"/>
      <c r="S260" s="203"/>
      <c r="T260" s="204"/>
      <c r="AT260" s="205" t="s">
        <v>133</v>
      </c>
      <c r="AU260" s="205" t="s">
        <v>79</v>
      </c>
      <c r="AV260" s="12" t="s">
        <v>79</v>
      </c>
      <c r="AW260" s="12" t="s">
        <v>31</v>
      </c>
      <c r="AX260" s="12" t="s">
        <v>69</v>
      </c>
      <c r="AY260" s="205" t="s">
        <v>121</v>
      </c>
    </row>
    <row r="261" spans="2:65" s="13" customFormat="1" ht="10.199999999999999">
      <c r="B261" s="206"/>
      <c r="C261" s="207"/>
      <c r="D261" s="192" t="s">
        <v>133</v>
      </c>
      <c r="E261" s="208" t="s">
        <v>19</v>
      </c>
      <c r="F261" s="209" t="s">
        <v>136</v>
      </c>
      <c r="G261" s="207"/>
      <c r="H261" s="210">
        <v>7</v>
      </c>
      <c r="I261" s="211"/>
      <c r="J261" s="207"/>
      <c r="K261" s="207"/>
      <c r="L261" s="212"/>
      <c r="M261" s="213"/>
      <c r="N261" s="214"/>
      <c r="O261" s="214"/>
      <c r="P261" s="214"/>
      <c r="Q261" s="214"/>
      <c r="R261" s="214"/>
      <c r="S261" s="214"/>
      <c r="T261" s="215"/>
      <c r="AT261" s="216" t="s">
        <v>133</v>
      </c>
      <c r="AU261" s="216" t="s">
        <v>79</v>
      </c>
      <c r="AV261" s="13" t="s">
        <v>129</v>
      </c>
      <c r="AW261" s="13" t="s">
        <v>31</v>
      </c>
      <c r="AX261" s="13" t="s">
        <v>77</v>
      </c>
      <c r="AY261" s="216" t="s">
        <v>121</v>
      </c>
    </row>
    <row r="262" spans="2:65" s="1" customFormat="1" ht="21.6" customHeight="1">
      <c r="B262" s="33"/>
      <c r="C262" s="217" t="s">
        <v>357</v>
      </c>
      <c r="D262" s="217" t="s">
        <v>143</v>
      </c>
      <c r="E262" s="218" t="s">
        <v>358</v>
      </c>
      <c r="F262" s="219" t="s">
        <v>359</v>
      </c>
      <c r="G262" s="220" t="s">
        <v>184</v>
      </c>
      <c r="H262" s="221">
        <v>7</v>
      </c>
      <c r="I262" s="222"/>
      <c r="J262" s="223">
        <f>ROUND(I262*H262,2)</f>
        <v>0</v>
      </c>
      <c r="K262" s="219" t="s">
        <v>128</v>
      </c>
      <c r="L262" s="224"/>
      <c r="M262" s="225" t="s">
        <v>19</v>
      </c>
      <c r="N262" s="226" t="s">
        <v>40</v>
      </c>
      <c r="O262" s="62"/>
      <c r="P262" s="188">
        <f>O262*H262</f>
        <v>0</v>
      </c>
      <c r="Q262" s="188">
        <v>0</v>
      </c>
      <c r="R262" s="188">
        <f>Q262*H262</f>
        <v>0</v>
      </c>
      <c r="S262" s="188">
        <v>0</v>
      </c>
      <c r="T262" s="189">
        <f>S262*H262</f>
        <v>0</v>
      </c>
      <c r="AR262" s="190" t="s">
        <v>147</v>
      </c>
      <c r="AT262" s="190" t="s">
        <v>143</v>
      </c>
      <c r="AU262" s="190" t="s">
        <v>79</v>
      </c>
      <c r="AY262" s="16" t="s">
        <v>121</v>
      </c>
      <c r="BE262" s="191">
        <f>IF(N262="základní",J262,0)</f>
        <v>0</v>
      </c>
      <c r="BF262" s="191">
        <f>IF(N262="snížená",J262,0)</f>
        <v>0</v>
      </c>
      <c r="BG262" s="191">
        <f>IF(N262="zákl. přenesená",J262,0)</f>
        <v>0</v>
      </c>
      <c r="BH262" s="191">
        <f>IF(N262="sníž. přenesená",J262,0)</f>
        <v>0</v>
      </c>
      <c r="BI262" s="191">
        <f>IF(N262="nulová",J262,0)</f>
        <v>0</v>
      </c>
      <c r="BJ262" s="16" t="s">
        <v>77</v>
      </c>
      <c r="BK262" s="191">
        <f>ROUND(I262*H262,2)</f>
        <v>0</v>
      </c>
      <c r="BL262" s="16" t="s">
        <v>129</v>
      </c>
      <c r="BM262" s="190" t="s">
        <v>360</v>
      </c>
    </row>
    <row r="263" spans="2:65" s="1" customFormat="1" ht="10.199999999999999">
      <c r="B263" s="33"/>
      <c r="C263" s="34"/>
      <c r="D263" s="192" t="s">
        <v>130</v>
      </c>
      <c r="E263" s="34"/>
      <c r="F263" s="193" t="s">
        <v>359</v>
      </c>
      <c r="G263" s="34"/>
      <c r="H263" s="34"/>
      <c r="I263" s="106"/>
      <c r="J263" s="34"/>
      <c r="K263" s="34"/>
      <c r="L263" s="37"/>
      <c r="M263" s="194"/>
      <c r="N263" s="62"/>
      <c r="O263" s="62"/>
      <c r="P263" s="62"/>
      <c r="Q263" s="62"/>
      <c r="R263" s="62"/>
      <c r="S263" s="62"/>
      <c r="T263" s="63"/>
      <c r="AT263" s="16" t="s">
        <v>130</v>
      </c>
      <c r="AU263" s="16" t="s">
        <v>79</v>
      </c>
    </row>
    <row r="264" spans="2:65" s="1" customFormat="1" ht="21.6" customHeight="1">
      <c r="B264" s="33"/>
      <c r="C264" s="217" t="s">
        <v>253</v>
      </c>
      <c r="D264" s="217" t="s">
        <v>143</v>
      </c>
      <c r="E264" s="218" t="s">
        <v>361</v>
      </c>
      <c r="F264" s="219" t="s">
        <v>362</v>
      </c>
      <c r="G264" s="220" t="s">
        <v>184</v>
      </c>
      <c r="H264" s="221">
        <v>8</v>
      </c>
      <c r="I264" s="222"/>
      <c r="J264" s="223">
        <f>ROUND(I264*H264,2)</f>
        <v>0</v>
      </c>
      <c r="K264" s="219" t="s">
        <v>128</v>
      </c>
      <c r="L264" s="224"/>
      <c r="M264" s="225" t="s">
        <v>19</v>
      </c>
      <c r="N264" s="226" t="s">
        <v>40</v>
      </c>
      <c r="O264" s="62"/>
      <c r="P264" s="188">
        <f>O264*H264</f>
        <v>0</v>
      </c>
      <c r="Q264" s="188">
        <v>0</v>
      </c>
      <c r="R264" s="188">
        <f>Q264*H264</f>
        <v>0</v>
      </c>
      <c r="S264" s="188">
        <v>0</v>
      </c>
      <c r="T264" s="189">
        <f>S264*H264</f>
        <v>0</v>
      </c>
      <c r="AR264" s="190" t="s">
        <v>147</v>
      </c>
      <c r="AT264" s="190" t="s">
        <v>143</v>
      </c>
      <c r="AU264" s="190" t="s">
        <v>79</v>
      </c>
      <c r="AY264" s="16" t="s">
        <v>121</v>
      </c>
      <c r="BE264" s="191">
        <f>IF(N264="základní",J264,0)</f>
        <v>0</v>
      </c>
      <c r="BF264" s="191">
        <f>IF(N264="snížená",J264,0)</f>
        <v>0</v>
      </c>
      <c r="BG264" s="191">
        <f>IF(N264="zákl. přenesená",J264,0)</f>
        <v>0</v>
      </c>
      <c r="BH264" s="191">
        <f>IF(N264="sníž. přenesená",J264,0)</f>
        <v>0</v>
      </c>
      <c r="BI264" s="191">
        <f>IF(N264="nulová",J264,0)</f>
        <v>0</v>
      </c>
      <c r="BJ264" s="16" t="s">
        <v>77</v>
      </c>
      <c r="BK264" s="191">
        <f>ROUND(I264*H264,2)</f>
        <v>0</v>
      </c>
      <c r="BL264" s="16" t="s">
        <v>129</v>
      </c>
      <c r="BM264" s="190" t="s">
        <v>363</v>
      </c>
    </row>
    <row r="265" spans="2:65" s="1" customFormat="1" ht="10.199999999999999">
      <c r="B265" s="33"/>
      <c r="C265" s="34"/>
      <c r="D265" s="192" t="s">
        <v>130</v>
      </c>
      <c r="E265" s="34"/>
      <c r="F265" s="193" t="s">
        <v>362</v>
      </c>
      <c r="G265" s="34"/>
      <c r="H265" s="34"/>
      <c r="I265" s="106"/>
      <c r="J265" s="34"/>
      <c r="K265" s="34"/>
      <c r="L265" s="37"/>
      <c r="M265" s="194"/>
      <c r="N265" s="62"/>
      <c r="O265" s="62"/>
      <c r="P265" s="62"/>
      <c r="Q265" s="62"/>
      <c r="R265" s="62"/>
      <c r="S265" s="62"/>
      <c r="T265" s="63"/>
      <c r="AT265" s="16" t="s">
        <v>130</v>
      </c>
      <c r="AU265" s="16" t="s">
        <v>79</v>
      </c>
    </row>
    <row r="266" spans="2:65" s="1" customFormat="1" ht="21.6" customHeight="1">
      <c r="B266" s="33"/>
      <c r="C266" s="217" t="s">
        <v>364</v>
      </c>
      <c r="D266" s="217" t="s">
        <v>143</v>
      </c>
      <c r="E266" s="218" t="s">
        <v>365</v>
      </c>
      <c r="F266" s="219" t="s">
        <v>366</v>
      </c>
      <c r="G266" s="220" t="s">
        <v>184</v>
      </c>
      <c r="H266" s="221">
        <v>7</v>
      </c>
      <c r="I266" s="222"/>
      <c r="J266" s="223">
        <f>ROUND(I266*H266,2)</f>
        <v>0</v>
      </c>
      <c r="K266" s="219" t="s">
        <v>128</v>
      </c>
      <c r="L266" s="224"/>
      <c r="M266" s="225" t="s">
        <v>19</v>
      </c>
      <c r="N266" s="226" t="s">
        <v>40</v>
      </c>
      <c r="O266" s="62"/>
      <c r="P266" s="188">
        <f>O266*H266</f>
        <v>0</v>
      </c>
      <c r="Q266" s="188">
        <v>0</v>
      </c>
      <c r="R266" s="188">
        <f>Q266*H266</f>
        <v>0</v>
      </c>
      <c r="S266" s="188">
        <v>0</v>
      </c>
      <c r="T266" s="189">
        <f>S266*H266</f>
        <v>0</v>
      </c>
      <c r="AR266" s="190" t="s">
        <v>147</v>
      </c>
      <c r="AT266" s="190" t="s">
        <v>143</v>
      </c>
      <c r="AU266" s="190" t="s">
        <v>79</v>
      </c>
      <c r="AY266" s="16" t="s">
        <v>121</v>
      </c>
      <c r="BE266" s="191">
        <f>IF(N266="základní",J266,0)</f>
        <v>0</v>
      </c>
      <c r="BF266" s="191">
        <f>IF(N266="snížená",J266,0)</f>
        <v>0</v>
      </c>
      <c r="BG266" s="191">
        <f>IF(N266="zákl. přenesená",J266,0)</f>
        <v>0</v>
      </c>
      <c r="BH266" s="191">
        <f>IF(N266="sníž. přenesená",J266,0)</f>
        <v>0</v>
      </c>
      <c r="BI266" s="191">
        <f>IF(N266="nulová",J266,0)</f>
        <v>0</v>
      </c>
      <c r="BJ266" s="16" t="s">
        <v>77</v>
      </c>
      <c r="BK266" s="191">
        <f>ROUND(I266*H266,2)</f>
        <v>0</v>
      </c>
      <c r="BL266" s="16" t="s">
        <v>129</v>
      </c>
      <c r="BM266" s="190" t="s">
        <v>367</v>
      </c>
    </row>
    <row r="267" spans="2:65" s="1" customFormat="1" ht="10.199999999999999">
      <c r="B267" s="33"/>
      <c r="C267" s="34"/>
      <c r="D267" s="192" t="s">
        <v>130</v>
      </c>
      <c r="E267" s="34"/>
      <c r="F267" s="193" t="s">
        <v>366</v>
      </c>
      <c r="G267" s="34"/>
      <c r="H267" s="34"/>
      <c r="I267" s="106"/>
      <c r="J267" s="34"/>
      <c r="K267" s="34"/>
      <c r="L267" s="37"/>
      <c r="M267" s="194"/>
      <c r="N267" s="62"/>
      <c r="O267" s="62"/>
      <c r="P267" s="62"/>
      <c r="Q267" s="62"/>
      <c r="R267" s="62"/>
      <c r="S267" s="62"/>
      <c r="T267" s="63"/>
      <c r="AT267" s="16" t="s">
        <v>130</v>
      </c>
      <c r="AU267" s="16" t="s">
        <v>79</v>
      </c>
    </row>
    <row r="268" spans="2:65" s="1" customFormat="1" ht="21.6" customHeight="1">
      <c r="B268" s="33"/>
      <c r="C268" s="179" t="s">
        <v>256</v>
      </c>
      <c r="D268" s="179" t="s">
        <v>124</v>
      </c>
      <c r="E268" s="180" t="s">
        <v>368</v>
      </c>
      <c r="F268" s="181" t="s">
        <v>369</v>
      </c>
      <c r="G268" s="182" t="s">
        <v>184</v>
      </c>
      <c r="H268" s="183">
        <v>18</v>
      </c>
      <c r="I268" s="184"/>
      <c r="J268" s="185">
        <f>ROUND(I268*H268,2)</f>
        <v>0</v>
      </c>
      <c r="K268" s="181" t="s">
        <v>128</v>
      </c>
      <c r="L268" s="37"/>
      <c r="M268" s="186" t="s">
        <v>19</v>
      </c>
      <c r="N268" s="187" t="s">
        <v>40</v>
      </c>
      <c r="O268" s="62"/>
      <c r="P268" s="188">
        <f>O268*H268</f>
        <v>0</v>
      </c>
      <c r="Q268" s="188">
        <v>0</v>
      </c>
      <c r="R268" s="188">
        <f>Q268*H268</f>
        <v>0</v>
      </c>
      <c r="S268" s="188">
        <v>0</v>
      </c>
      <c r="T268" s="189">
        <f>S268*H268</f>
        <v>0</v>
      </c>
      <c r="AR268" s="190" t="s">
        <v>129</v>
      </c>
      <c r="AT268" s="190" t="s">
        <v>124</v>
      </c>
      <c r="AU268" s="190" t="s">
        <v>79</v>
      </c>
      <c r="AY268" s="16" t="s">
        <v>121</v>
      </c>
      <c r="BE268" s="191">
        <f>IF(N268="základní",J268,0)</f>
        <v>0</v>
      </c>
      <c r="BF268" s="191">
        <f>IF(N268="snížená",J268,0)</f>
        <v>0</v>
      </c>
      <c r="BG268" s="191">
        <f>IF(N268="zákl. přenesená",J268,0)</f>
        <v>0</v>
      </c>
      <c r="BH268" s="191">
        <f>IF(N268="sníž. přenesená",J268,0)</f>
        <v>0</v>
      </c>
      <c r="BI268" s="191">
        <f>IF(N268="nulová",J268,0)</f>
        <v>0</v>
      </c>
      <c r="BJ268" s="16" t="s">
        <v>77</v>
      </c>
      <c r="BK268" s="191">
        <f>ROUND(I268*H268,2)</f>
        <v>0</v>
      </c>
      <c r="BL268" s="16" t="s">
        <v>129</v>
      </c>
      <c r="BM268" s="190" t="s">
        <v>370</v>
      </c>
    </row>
    <row r="269" spans="2:65" s="1" customFormat="1" ht="10.199999999999999">
      <c r="B269" s="33"/>
      <c r="C269" s="34"/>
      <c r="D269" s="192" t="s">
        <v>130</v>
      </c>
      <c r="E269" s="34"/>
      <c r="F269" s="193" t="s">
        <v>369</v>
      </c>
      <c r="G269" s="34"/>
      <c r="H269" s="34"/>
      <c r="I269" s="106"/>
      <c r="J269" s="34"/>
      <c r="K269" s="34"/>
      <c r="L269" s="37"/>
      <c r="M269" s="194"/>
      <c r="N269" s="62"/>
      <c r="O269" s="62"/>
      <c r="P269" s="62"/>
      <c r="Q269" s="62"/>
      <c r="R269" s="62"/>
      <c r="S269" s="62"/>
      <c r="T269" s="63"/>
      <c r="AT269" s="16" t="s">
        <v>130</v>
      </c>
      <c r="AU269" s="16" t="s">
        <v>79</v>
      </c>
    </row>
    <row r="270" spans="2:65" s="1" customFormat="1" ht="21.6" customHeight="1">
      <c r="B270" s="33"/>
      <c r="C270" s="179" t="s">
        <v>371</v>
      </c>
      <c r="D270" s="179" t="s">
        <v>124</v>
      </c>
      <c r="E270" s="180" t="s">
        <v>372</v>
      </c>
      <c r="F270" s="181" t="s">
        <v>373</v>
      </c>
      <c r="G270" s="182" t="s">
        <v>184</v>
      </c>
      <c r="H270" s="183">
        <v>55</v>
      </c>
      <c r="I270" s="184"/>
      <c r="J270" s="185">
        <f>ROUND(I270*H270,2)</f>
        <v>0</v>
      </c>
      <c r="K270" s="181" t="s">
        <v>128</v>
      </c>
      <c r="L270" s="37"/>
      <c r="M270" s="186" t="s">
        <v>19</v>
      </c>
      <c r="N270" s="187" t="s">
        <v>40</v>
      </c>
      <c r="O270" s="62"/>
      <c r="P270" s="188">
        <f>O270*H270</f>
        <v>0</v>
      </c>
      <c r="Q270" s="188">
        <v>0</v>
      </c>
      <c r="R270" s="188">
        <f>Q270*H270</f>
        <v>0</v>
      </c>
      <c r="S270" s="188">
        <v>0</v>
      </c>
      <c r="T270" s="189">
        <f>S270*H270</f>
        <v>0</v>
      </c>
      <c r="AR270" s="190" t="s">
        <v>129</v>
      </c>
      <c r="AT270" s="190" t="s">
        <v>124</v>
      </c>
      <c r="AU270" s="190" t="s">
        <v>79</v>
      </c>
      <c r="AY270" s="16" t="s">
        <v>121</v>
      </c>
      <c r="BE270" s="191">
        <f>IF(N270="základní",J270,0)</f>
        <v>0</v>
      </c>
      <c r="BF270" s="191">
        <f>IF(N270="snížená",J270,0)</f>
        <v>0</v>
      </c>
      <c r="BG270" s="191">
        <f>IF(N270="zákl. přenesená",J270,0)</f>
        <v>0</v>
      </c>
      <c r="BH270" s="191">
        <f>IF(N270="sníž. přenesená",J270,0)</f>
        <v>0</v>
      </c>
      <c r="BI270" s="191">
        <f>IF(N270="nulová",J270,0)</f>
        <v>0</v>
      </c>
      <c r="BJ270" s="16" t="s">
        <v>77</v>
      </c>
      <c r="BK270" s="191">
        <f>ROUND(I270*H270,2)</f>
        <v>0</v>
      </c>
      <c r="BL270" s="16" t="s">
        <v>129</v>
      </c>
      <c r="BM270" s="190" t="s">
        <v>374</v>
      </c>
    </row>
    <row r="271" spans="2:65" s="1" customFormat="1" ht="19.2">
      <c r="B271" s="33"/>
      <c r="C271" s="34"/>
      <c r="D271" s="192" t="s">
        <v>130</v>
      </c>
      <c r="E271" s="34"/>
      <c r="F271" s="193" t="s">
        <v>373</v>
      </c>
      <c r="G271" s="34"/>
      <c r="H271" s="34"/>
      <c r="I271" s="106"/>
      <c r="J271" s="34"/>
      <c r="K271" s="34"/>
      <c r="L271" s="37"/>
      <c r="M271" s="194"/>
      <c r="N271" s="62"/>
      <c r="O271" s="62"/>
      <c r="P271" s="62"/>
      <c r="Q271" s="62"/>
      <c r="R271" s="62"/>
      <c r="S271" s="62"/>
      <c r="T271" s="63"/>
      <c r="AT271" s="16" t="s">
        <v>130</v>
      </c>
      <c r="AU271" s="16" t="s">
        <v>79</v>
      </c>
    </row>
    <row r="272" spans="2:65" s="1" customFormat="1" ht="21.6" customHeight="1">
      <c r="B272" s="33"/>
      <c r="C272" s="179" t="s">
        <v>262</v>
      </c>
      <c r="D272" s="179" t="s">
        <v>124</v>
      </c>
      <c r="E272" s="180" t="s">
        <v>375</v>
      </c>
      <c r="F272" s="181" t="s">
        <v>376</v>
      </c>
      <c r="G272" s="182" t="s">
        <v>184</v>
      </c>
      <c r="H272" s="183">
        <v>44</v>
      </c>
      <c r="I272" s="184"/>
      <c r="J272" s="185">
        <f>ROUND(I272*H272,2)</f>
        <v>0</v>
      </c>
      <c r="K272" s="181" t="s">
        <v>128</v>
      </c>
      <c r="L272" s="37"/>
      <c r="M272" s="186" t="s">
        <v>19</v>
      </c>
      <c r="N272" s="187" t="s">
        <v>40</v>
      </c>
      <c r="O272" s="62"/>
      <c r="P272" s="188">
        <f>O272*H272</f>
        <v>0</v>
      </c>
      <c r="Q272" s="188">
        <v>0</v>
      </c>
      <c r="R272" s="188">
        <f>Q272*H272</f>
        <v>0</v>
      </c>
      <c r="S272" s="188">
        <v>0</v>
      </c>
      <c r="T272" s="189">
        <f>S272*H272</f>
        <v>0</v>
      </c>
      <c r="AR272" s="190" t="s">
        <v>129</v>
      </c>
      <c r="AT272" s="190" t="s">
        <v>124</v>
      </c>
      <c r="AU272" s="190" t="s">
        <v>79</v>
      </c>
      <c r="AY272" s="16" t="s">
        <v>121</v>
      </c>
      <c r="BE272" s="191">
        <f>IF(N272="základní",J272,0)</f>
        <v>0</v>
      </c>
      <c r="BF272" s="191">
        <f>IF(N272="snížená",J272,0)</f>
        <v>0</v>
      </c>
      <c r="BG272" s="191">
        <f>IF(N272="zákl. přenesená",J272,0)</f>
        <v>0</v>
      </c>
      <c r="BH272" s="191">
        <f>IF(N272="sníž. přenesená",J272,0)</f>
        <v>0</v>
      </c>
      <c r="BI272" s="191">
        <f>IF(N272="nulová",J272,0)</f>
        <v>0</v>
      </c>
      <c r="BJ272" s="16" t="s">
        <v>77</v>
      </c>
      <c r="BK272" s="191">
        <f>ROUND(I272*H272,2)</f>
        <v>0</v>
      </c>
      <c r="BL272" s="16" t="s">
        <v>129</v>
      </c>
      <c r="BM272" s="190" t="s">
        <v>377</v>
      </c>
    </row>
    <row r="273" spans="2:65" s="1" customFormat="1" ht="19.2">
      <c r="B273" s="33"/>
      <c r="C273" s="34"/>
      <c r="D273" s="192" t="s">
        <v>130</v>
      </c>
      <c r="E273" s="34"/>
      <c r="F273" s="193" t="s">
        <v>376</v>
      </c>
      <c r="G273" s="34"/>
      <c r="H273" s="34"/>
      <c r="I273" s="106"/>
      <c r="J273" s="34"/>
      <c r="K273" s="34"/>
      <c r="L273" s="37"/>
      <c r="M273" s="194"/>
      <c r="N273" s="62"/>
      <c r="O273" s="62"/>
      <c r="P273" s="62"/>
      <c r="Q273" s="62"/>
      <c r="R273" s="62"/>
      <c r="S273" s="62"/>
      <c r="T273" s="63"/>
      <c r="AT273" s="16" t="s">
        <v>130</v>
      </c>
      <c r="AU273" s="16" t="s">
        <v>79</v>
      </c>
    </row>
    <row r="274" spans="2:65" s="1" customFormat="1" ht="21.6" customHeight="1">
      <c r="B274" s="33"/>
      <c r="C274" s="217" t="s">
        <v>378</v>
      </c>
      <c r="D274" s="217" t="s">
        <v>143</v>
      </c>
      <c r="E274" s="218" t="s">
        <v>379</v>
      </c>
      <c r="F274" s="219" t="s">
        <v>380</v>
      </c>
      <c r="G274" s="220" t="s">
        <v>184</v>
      </c>
      <c r="H274" s="221">
        <v>44</v>
      </c>
      <c r="I274" s="222"/>
      <c r="J274" s="223">
        <f>ROUND(I274*H274,2)</f>
        <v>0</v>
      </c>
      <c r="K274" s="219" t="s">
        <v>128</v>
      </c>
      <c r="L274" s="224"/>
      <c r="M274" s="225" t="s">
        <v>19</v>
      </c>
      <c r="N274" s="226" t="s">
        <v>40</v>
      </c>
      <c r="O274" s="62"/>
      <c r="P274" s="188">
        <f>O274*H274</f>
        <v>0</v>
      </c>
      <c r="Q274" s="188">
        <v>0</v>
      </c>
      <c r="R274" s="188">
        <f>Q274*H274</f>
        <v>0</v>
      </c>
      <c r="S274" s="188">
        <v>0</v>
      </c>
      <c r="T274" s="189">
        <f>S274*H274</f>
        <v>0</v>
      </c>
      <c r="AR274" s="190" t="s">
        <v>147</v>
      </c>
      <c r="AT274" s="190" t="s">
        <v>143</v>
      </c>
      <c r="AU274" s="190" t="s">
        <v>79</v>
      </c>
      <c r="AY274" s="16" t="s">
        <v>121</v>
      </c>
      <c r="BE274" s="191">
        <f>IF(N274="základní",J274,0)</f>
        <v>0</v>
      </c>
      <c r="BF274" s="191">
        <f>IF(N274="snížená",J274,0)</f>
        <v>0</v>
      </c>
      <c r="BG274" s="191">
        <f>IF(N274="zákl. přenesená",J274,0)</f>
        <v>0</v>
      </c>
      <c r="BH274" s="191">
        <f>IF(N274="sníž. přenesená",J274,0)</f>
        <v>0</v>
      </c>
      <c r="BI274" s="191">
        <f>IF(N274="nulová",J274,0)</f>
        <v>0</v>
      </c>
      <c r="BJ274" s="16" t="s">
        <v>77</v>
      </c>
      <c r="BK274" s="191">
        <f>ROUND(I274*H274,2)</f>
        <v>0</v>
      </c>
      <c r="BL274" s="16" t="s">
        <v>129</v>
      </c>
      <c r="BM274" s="190" t="s">
        <v>381</v>
      </c>
    </row>
    <row r="275" spans="2:65" s="1" customFormat="1" ht="19.2">
      <c r="B275" s="33"/>
      <c r="C275" s="34"/>
      <c r="D275" s="192" t="s">
        <v>130</v>
      </c>
      <c r="E275" s="34"/>
      <c r="F275" s="193" t="s">
        <v>380</v>
      </c>
      <c r="G275" s="34"/>
      <c r="H275" s="34"/>
      <c r="I275" s="106"/>
      <c r="J275" s="34"/>
      <c r="K275" s="34"/>
      <c r="L275" s="37"/>
      <c r="M275" s="194"/>
      <c r="N275" s="62"/>
      <c r="O275" s="62"/>
      <c r="P275" s="62"/>
      <c r="Q275" s="62"/>
      <c r="R275" s="62"/>
      <c r="S275" s="62"/>
      <c r="T275" s="63"/>
      <c r="AT275" s="16" t="s">
        <v>130</v>
      </c>
      <c r="AU275" s="16" t="s">
        <v>79</v>
      </c>
    </row>
    <row r="276" spans="2:65" s="1" customFormat="1" ht="21.6" customHeight="1">
      <c r="B276" s="33"/>
      <c r="C276" s="217" t="s">
        <v>266</v>
      </c>
      <c r="D276" s="217" t="s">
        <v>143</v>
      </c>
      <c r="E276" s="218" t="s">
        <v>382</v>
      </c>
      <c r="F276" s="219" t="s">
        <v>383</v>
      </c>
      <c r="G276" s="220" t="s">
        <v>184</v>
      </c>
      <c r="H276" s="221">
        <v>44</v>
      </c>
      <c r="I276" s="222"/>
      <c r="J276" s="223">
        <f>ROUND(I276*H276,2)</f>
        <v>0</v>
      </c>
      <c r="K276" s="219" t="s">
        <v>128</v>
      </c>
      <c r="L276" s="224"/>
      <c r="M276" s="225" t="s">
        <v>19</v>
      </c>
      <c r="N276" s="226" t="s">
        <v>40</v>
      </c>
      <c r="O276" s="62"/>
      <c r="P276" s="188">
        <f>O276*H276</f>
        <v>0</v>
      </c>
      <c r="Q276" s="188">
        <v>0</v>
      </c>
      <c r="R276" s="188">
        <f>Q276*H276</f>
        <v>0</v>
      </c>
      <c r="S276" s="188">
        <v>0</v>
      </c>
      <c r="T276" s="189">
        <f>S276*H276</f>
        <v>0</v>
      </c>
      <c r="AR276" s="190" t="s">
        <v>147</v>
      </c>
      <c r="AT276" s="190" t="s">
        <v>143</v>
      </c>
      <c r="AU276" s="190" t="s">
        <v>79</v>
      </c>
      <c r="AY276" s="16" t="s">
        <v>121</v>
      </c>
      <c r="BE276" s="191">
        <f>IF(N276="základní",J276,0)</f>
        <v>0</v>
      </c>
      <c r="BF276" s="191">
        <f>IF(N276="snížená",J276,0)</f>
        <v>0</v>
      </c>
      <c r="BG276" s="191">
        <f>IF(N276="zákl. přenesená",J276,0)</f>
        <v>0</v>
      </c>
      <c r="BH276" s="191">
        <f>IF(N276="sníž. přenesená",J276,0)</f>
        <v>0</v>
      </c>
      <c r="BI276" s="191">
        <f>IF(N276="nulová",J276,0)</f>
        <v>0</v>
      </c>
      <c r="BJ276" s="16" t="s">
        <v>77</v>
      </c>
      <c r="BK276" s="191">
        <f>ROUND(I276*H276,2)</f>
        <v>0</v>
      </c>
      <c r="BL276" s="16" t="s">
        <v>129</v>
      </c>
      <c r="BM276" s="190" t="s">
        <v>384</v>
      </c>
    </row>
    <row r="277" spans="2:65" s="1" customFormat="1" ht="10.199999999999999">
      <c r="B277" s="33"/>
      <c r="C277" s="34"/>
      <c r="D277" s="192" t="s">
        <v>130</v>
      </c>
      <c r="E277" s="34"/>
      <c r="F277" s="193" t="s">
        <v>383</v>
      </c>
      <c r="G277" s="34"/>
      <c r="H277" s="34"/>
      <c r="I277" s="106"/>
      <c r="J277" s="34"/>
      <c r="K277" s="34"/>
      <c r="L277" s="37"/>
      <c r="M277" s="194"/>
      <c r="N277" s="62"/>
      <c r="O277" s="62"/>
      <c r="P277" s="62"/>
      <c r="Q277" s="62"/>
      <c r="R277" s="62"/>
      <c r="S277" s="62"/>
      <c r="T277" s="63"/>
      <c r="AT277" s="16" t="s">
        <v>130</v>
      </c>
      <c r="AU277" s="16" t="s">
        <v>79</v>
      </c>
    </row>
    <row r="278" spans="2:65" s="1" customFormat="1" ht="21.6" customHeight="1">
      <c r="B278" s="33"/>
      <c r="C278" s="179" t="s">
        <v>385</v>
      </c>
      <c r="D278" s="179" t="s">
        <v>124</v>
      </c>
      <c r="E278" s="180" t="s">
        <v>386</v>
      </c>
      <c r="F278" s="181" t="s">
        <v>387</v>
      </c>
      <c r="G278" s="182" t="s">
        <v>184</v>
      </c>
      <c r="H278" s="183">
        <v>18</v>
      </c>
      <c r="I278" s="184"/>
      <c r="J278" s="185">
        <f>ROUND(I278*H278,2)</f>
        <v>0</v>
      </c>
      <c r="K278" s="181" t="s">
        <v>128</v>
      </c>
      <c r="L278" s="37"/>
      <c r="M278" s="186" t="s">
        <v>19</v>
      </c>
      <c r="N278" s="187" t="s">
        <v>40</v>
      </c>
      <c r="O278" s="62"/>
      <c r="P278" s="188">
        <f>O278*H278</f>
        <v>0</v>
      </c>
      <c r="Q278" s="188">
        <v>0</v>
      </c>
      <c r="R278" s="188">
        <f>Q278*H278</f>
        <v>0</v>
      </c>
      <c r="S278" s="188">
        <v>0</v>
      </c>
      <c r="T278" s="189">
        <f>S278*H278</f>
        <v>0</v>
      </c>
      <c r="AR278" s="190" t="s">
        <v>129</v>
      </c>
      <c r="AT278" s="190" t="s">
        <v>124</v>
      </c>
      <c r="AU278" s="190" t="s">
        <v>79</v>
      </c>
      <c r="AY278" s="16" t="s">
        <v>121</v>
      </c>
      <c r="BE278" s="191">
        <f>IF(N278="základní",J278,0)</f>
        <v>0</v>
      </c>
      <c r="BF278" s="191">
        <f>IF(N278="snížená",J278,0)</f>
        <v>0</v>
      </c>
      <c r="BG278" s="191">
        <f>IF(N278="zákl. přenesená",J278,0)</f>
        <v>0</v>
      </c>
      <c r="BH278" s="191">
        <f>IF(N278="sníž. přenesená",J278,0)</f>
        <v>0</v>
      </c>
      <c r="BI278" s="191">
        <f>IF(N278="nulová",J278,0)</f>
        <v>0</v>
      </c>
      <c r="BJ278" s="16" t="s">
        <v>77</v>
      </c>
      <c r="BK278" s="191">
        <f>ROUND(I278*H278,2)</f>
        <v>0</v>
      </c>
      <c r="BL278" s="16" t="s">
        <v>129</v>
      </c>
      <c r="BM278" s="190" t="s">
        <v>388</v>
      </c>
    </row>
    <row r="279" spans="2:65" s="1" customFormat="1" ht="10.199999999999999">
      <c r="B279" s="33"/>
      <c r="C279" s="34"/>
      <c r="D279" s="192" t="s">
        <v>130</v>
      </c>
      <c r="E279" s="34"/>
      <c r="F279" s="193" t="s">
        <v>387</v>
      </c>
      <c r="G279" s="34"/>
      <c r="H279" s="34"/>
      <c r="I279" s="106"/>
      <c r="J279" s="34"/>
      <c r="K279" s="34"/>
      <c r="L279" s="37"/>
      <c r="M279" s="194"/>
      <c r="N279" s="62"/>
      <c r="O279" s="62"/>
      <c r="P279" s="62"/>
      <c r="Q279" s="62"/>
      <c r="R279" s="62"/>
      <c r="S279" s="62"/>
      <c r="T279" s="63"/>
      <c r="AT279" s="16" t="s">
        <v>130</v>
      </c>
      <c r="AU279" s="16" t="s">
        <v>79</v>
      </c>
    </row>
    <row r="280" spans="2:65" s="1" customFormat="1" ht="21.6" customHeight="1">
      <c r="B280" s="33"/>
      <c r="C280" s="179" t="s">
        <v>270</v>
      </c>
      <c r="D280" s="179" t="s">
        <v>124</v>
      </c>
      <c r="E280" s="180" t="s">
        <v>389</v>
      </c>
      <c r="F280" s="181" t="s">
        <v>390</v>
      </c>
      <c r="G280" s="182" t="s">
        <v>140</v>
      </c>
      <c r="H280" s="183">
        <v>1737</v>
      </c>
      <c r="I280" s="184"/>
      <c r="J280" s="185">
        <f>ROUND(I280*H280,2)</f>
        <v>0</v>
      </c>
      <c r="K280" s="181" t="s">
        <v>128</v>
      </c>
      <c r="L280" s="37"/>
      <c r="M280" s="186" t="s">
        <v>19</v>
      </c>
      <c r="N280" s="187" t="s">
        <v>40</v>
      </c>
      <c r="O280" s="62"/>
      <c r="P280" s="188">
        <f>O280*H280</f>
        <v>0</v>
      </c>
      <c r="Q280" s="188">
        <v>0</v>
      </c>
      <c r="R280" s="188">
        <f>Q280*H280</f>
        <v>0</v>
      </c>
      <c r="S280" s="188">
        <v>0</v>
      </c>
      <c r="T280" s="189">
        <f>S280*H280</f>
        <v>0</v>
      </c>
      <c r="AR280" s="190" t="s">
        <v>129</v>
      </c>
      <c r="AT280" s="190" t="s">
        <v>124</v>
      </c>
      <c r="AU280" s="190" t="s">
        <v>79</v>
      </c>
      <c r="AY280" s="16" t="s">
        <v>121</v>
      </c>
      <c r="BE280" s="191">
        <f>IF(N280="základní",J280,0)</f>
        <v>0</v>
      </c>
      <c r="BF280" s="191">
        <f>IF(N280="snížená",J280,0)</f>
        <v>0</v>
      </c>
      <c r="BG280" s="191">
        <f>IF(N280="zákl. přenesená",J280,0)</f>
        <v>0</v>
      </c>
      <c r="BH280" s="191">
        <f>IF(N280="sníž. přenesená",J280,0)</f>
        <v>0</v>
      </c>
      <c r="BI280" s="191">
        <f>IF(N280="nulová",J280,0)</f>
        <v>0</v>
      </c>
      <c r="BJ280" s="16" t="s">
        <v>77</v>
      </c>
      <c r="BK280" s="191">
        <f>ROUND(I280*H280,2)</f>
        <v>0</v>
      </c>
      <c r="BL280" s="16" t="s">
        <v>129</v>
      </c>
      <c r="BM280" s="190" t="s">
        <v>391</v>
      </c>
    </row>
    <row r="281" spans="2:65" s="1" customFormat="1" ht="19.2">
      <c r="B281" s="33"/>
      <c r="C281" s="34"/>
      <c r="D281" s="192" t="s">
        <v>130</v>
      </c>
      <c r="E281" s="34"/>
      <c r="F281" s="193" t="s">
        <v>390</v>
      </c>
      <c r="G281" s="34"/>
      <c r="H281" s="34"/>
      <c r="I281" s="106"/>
      <c r="J281" s="34"/>
      <c r="K281" s="34"/>
      <c r="L281" s="37"/>
      <c r="M281" s="194"/>
      <c r="N281" s="62"/>
      <c r="O281" s="62"/>
      <c r="P281" s="62"/>
      <c r="Q281" s="62"/>
      <c r="R281" s="62"/>
      <c r="S281" s="62"/>
      <c r="T281" s="63"/>
      <c r="AT281" s="16" t="s">
        <v>130</v>
      </c>
      <c r="AU281" s="16" t="s">
        <v>79</v>
      </c>
    </row>
    <row r="282" spans="2:65" s="12" customFormat="1" ht="20.399999999999999">
      <c r="B282" s="195"/>
      <c r="C282" s="196"/>
      <c r="D282" s="192" t="s">
        <v>133</v>
      </c>
      <c r="E282" s="197" t="s">
        <v>19</v>
      </c>
      <c r="F282" s="198" t="s">
        <v>392</v>
      </c>
      <c r="G282" s="196"/>
      <c r="H282" s="199">
        <v>1737</v>
      </c>
      <c r="I282" s="200"/>
      <c r="J282" s="196"/>
      <c r="K282" s="196"/>
      <c r="L282" s="201"/>
      <c r="M282" s="202"/>
      <c r="N282" s="203"/>
      <c r="O282" s="203"/>
      <c r="P282" s="203"/>
      <c r="Q282" s="203"/>
      <c r="R282" s="203"/>
      <c r="S282" s="203"/>
      <c r="T282" s="204"/>
      <c r="AT282" s="205" t="s">
        <v>133</v>
      </c>
      <c r="AU282" s="205" t="s">
        <v>79</v>
      </c>
      <c r="AV282" s="12" t="s">
        <v>79</v>
      </c>
      <c r="AW282" s="12" t="s">
        <v>31</v>
      </c>
      <c r="AX282" s="12" t="s">
        <v>69</v>
      </c>
      <c r="AY282" s="205" t="s">
        <v>121</v>
      </c>
    </row>
    <row r="283" spans="2:65" s="13" customFormat="1" ht="10.199999999999999">
      <c r="B283" s="206"/>
      <c r="C283" s="207"/>
      <c r="D283" s="192" t="s">
        <v>133</v>
      </c>
      <c r="E283" s="208" t="s">
        <v>19</v>
      </c>
      <c r="F283" s="209" t="s">
        <v>136</v>
      </c>
      <c r="G283" s="207"/>
      <c r="H283" s="210">
        <v>1737</v>
      </c>
      <c r="I283" s="211"/>
      <c r="J283" s="207"/>
      <c r="K283" s="207"/>
      <c r="L283" s="212"/>
      <c r="M283" s="213"/>
      <c r="N283" s="214"/>
      <c r="O283" s="214"/>
      <c r="P283" s="214"/>
      <c r="Q283" s="214"/>
      <c r="R283" s="214"/>
      <c r="S283" s="214"/>
      <c r="T283" s="215"/>
      <c r="AT283" s="216" t="s">
        <v>133</v>
      </c>
      <c r="AU283" s="216" t="s">
        <v>79</v>
      </c>
      <c r="AV283" s="13" t="s">
        <v>129</v>
      </c>
      <c r="AW283" s="13" t="s">
        <v>31</v>
      </c>
      <c r="AX283" s="13" t="s">
        <v>77</v>
      </c>
      <c r="AY283" s="216" t="s">
        <v>121</v>
      </c>
    </row>
    <row r="284" spans="2:65" s="1" customFormat="1" ht="21.6" customHeight="1">
      <c r="B284" s="33"/>
      <c r="C284" s="179" t="s">
        <v>393</v>
      </c>
      <c r="D284" s="179" t="s">
        <v>124</v>
      </c>
      <c r="E284" s="180" t="s">
        <v>394</v>
      </c>
      <c r="F284" s="181" t="s">
        <v>395</v>
      </c>
      <c r="G284" s="182" t="s">
        <v>140</v>
      </c>
      <c r="H284" s="183">
        <v>13.2</v>
      </c>
      <c r="I284" s="184"/>
      <c r="J284" s="185">
        <f>ROUND(I284*H284,2)</f>
        <v>0</v>
      </c>
      <c r="K284" s="181" t="s">
        <v>128</v>
      </c>
      <c r="L284" s="37"/>
      <c r="M284" s="186" t="s">
        <v>19</v>
      </c>
      <c r="N284" s="187" t="s">
        <v>40</v>
      </c>
      <c r="O284" s="62"/>
      <c r="P284" s="188">
        <f>O284*H284</f>
        <v>0</v>
      </c>
      <c r="Q284" s="188">
        <v>0</v>
      </c>
      <c r="R284" s="188">
        <f>Q284*H284</f>
        <v>0</v>
      </c>
      <c r="S284" s="188">
        <v>0</v>
      </c>
      <c r="T284" s="189">
        <f>S284*H284</f>
        <v>0</v>
      </c>
      <c r="AR284" s="190" t="s">
        <v>129</v>
      </c>
      <c r="AT284" s="190" t="s">
        <v>124</v>
      </c>
      <c r="AU284" s="190" t="s">
        <v>79</v>
      </c>
      <c r="AY284" s="16" t="s">
        <v>121</v>
      </c>
      <c r="BE284" s="191">
        <f>IF(N284="základní",J284,0)</f>
        <v>0</v>
      </c>
      <c r="BF284" s="191">
        <f>IF(N284="snížená",J284,0)</f>
        <v>0</v>
      </c>
      <c r="BG284" s="191">
        <f>IF(N284="zákl. přenesená",J284,0)</f>
        <v>0</v>
      </c>
      <c r="BH284" s="191">
        <f>IF(N284="sníž. přenesená",J284,0)</f>
        <v>0</v>
      </c>
      <c r="BI284" s="191">
        <f>IF(N284="nulová",J284,0)</f>
        <v>0</v>
      </c>
      <c r="BJ284" s="16" t="s">
        <v>77</v>
      </c>
      <c r="BK284" s="191">
        <f>ROUND(I284*H284,2)</f>
        <v>0</v>
      </c>
      <c r="BL284" s="16" t="s">
        <v>129</v>
      </c>
      <c r="BM284" s="190" t="s">
        <v>396</v>
      </c>
    </row>
    <row r="285" spans="2:65" s="1" customFormat="1" ht="10.199999999999999">
      <c r="B285" s="33"/>
      <c r="C285" s="34"/>
      <c r="D285" s="192" t="s">
        <v>130</v>
      </c>
      <c r="E285" s="34"/>
      <c r="F285" s="193" t="s">
        <v>395</v>
      </c>
      <c r="G285" s="34"/>
      <c r="H285" s="34"/>
      <c r="I285" s="106"/>
      <c r="J285" s="34"/>
      <c r="K285" s="34"/>
      <c r="L285" s="37"/>
      <c r="M285" s="194"/>
      <c r="N285" s="62"/>
      <c r="O285" s="62"/>
      <c r="P285" s="62"/>
      <c r="Q285" s="62"/>
      <c r="R285" s="62"/>
      <c r="S285" s="62"/>
      <c r="T285" s="63"/>
      <c r="AT285" s="16" t="s">
        <v>130</v>
      </c>
      <c r="AU285" s="16" t="s">
        <v>79</v>
      </c>
    </row>
    <row r="286" spans="2:65" s="12" customFormat="1" ht="10.199999999999999">
      <c r="B286" s="195"/>
      <c r="C286" s="196"/>
      <c r="D286" s="192" t="s">
        <v>133</v>
      </c>
      <c r="E286" s="197" t="s">
        <v>19</v>
      </c>
      <c r="F286" s="198" t="s">
        <v>397</v>
      </c>
      <c r="G286" s="196"/>
      <c r="H286" s="199">
        <v>13.2</v>
      </c>
      <c r="I286" s="200"/>
      <c r="J286" s="196"/>
      <c r="K286" s="196"/>
      <c r="L286" s="201"/>
      <c r="M286" s="202"/>
      <c r="N286" s="203"/>
      <c r="O286" s="203"/>
      <c r="P286" s="203"/>
      <c r="Q286" s="203"/>
      <c r="R286" s="203"/>
      <c r="S286" s="203"/>
      <c r="T286" s="204"/>
      <c r="AT286" s="205" t="s">
        <v>133</v>
      </c>
      <c r="AU286" s="205" t="s">
        <v>79</v>
      </c>
      <c r="AV286" s="12" t="s">
        <v>79</v>
      </c>
      <c r="AW286" s="12" t="s">
        <v>31</v>
      </c>
      <c r="AX286" s="12" t="s">
        <v>69</v>
      </c>
      <c r="AY286" s="205" t="s">
        <v>121</v>
      </c>
    </row>
    <row r="287" spans="2:65" s="13" customFormat="1" ht="10.199999999999999">
      <c r="B287" s="206"/>
      <c r="C287" s="207"/>
      <c r="D287" s="192" t="s">
        <v>133</v>
      </c>
      <c r="E287" s="208" t="s">
        <v>19</v>
      </c>
      <c r="F287" s="209" t="s">
        <v>136</v>
      </c>
      <c r="G287" s="207"/>
      <c r="H287" s="210">
        <v>13.2</v>
      </c>
      <c r="I287" s="211"/>
      <c r="J287" s="207"/>
      <c r="K287" s="207"/>
      <c r="L287" s="212"/>
      <c r="M287" s="213"/>
      <c r="N287" s="214"/>
      <c r="O287" s="214"/>
      <c r="P287" s="214"/>
      <c r="Q287" s="214"/>
      <c r="R287" s="214"/>
      <c r="S287" s="214"/>
      <c r="T287" s="215"/>
      <c r="AT287" s="216" t="s">
        <v>133</v>
      </c>
      <c r="AU287" s="216" t="s">
        <v>79</v>
      </c>
      <c r="AV287" s="13" t="s">
        <v>129</v>
      </c>
      <c r="AW287" s="13" t="s">
        <v>31</v>
      </c>
      <c r="AX287" s="13" t="s">
        <v>77</v>
      </c>
      <c r="AY287" s="216" t="s">
        <v>121</v>
      </c>
    </row>
    <row r="288" spans="2:65" s="1" customFormat="1" ht="21.6" customHeight="1">
      <c r="B288" s="33"/>
      <c r="C288" s="179" t="s">
        <v>274</v>
      </c>
      <c r="D288" s="179" t="s">
        <v>124</v>
      </c>
      <c r="E288" s="180" t="s">
        <v>398</v>
      </c>
      <c r="F288" s="181" t="s">
        <v>399</v>
      </c>
      <c r="G288" s="182" t="s">
        <v>127</v>
      </c>
      <c r="H288" s="183">
        <v>20</v>
      </c>
      <c r="I288" s="184"/>
      <c r="J288" s="185">
        <f>ROUND(I288*H288,2)</f>
        <v>0</v>
      </c>
      <c r="K288" s="181" t="s">
        <v>400</v>
      </c>
      <c r="L288" s="37"/>
      <c r="M288" s="186" t="s">
        <v>19</v>
      </c>
      <c r="N288" s="187" t="s">
        <v>40</v>
      </c>
      <c r="O288" s="62"/>
      <c r="P288" s="188">
        <f>O288*H288</f>
        <v>0</v>
      </c>
      <c r="Q288" s="188">
        <v>0</v>
      </c>
      <c r="R288" s="188">
        <f>Q288*H288</f>
        <v>0</v>
      </c>
      <c r="S288" s="188">
        <v>0</v>
      </c>
      <c r="T288" s="189">
        <f>S288*H288</f>
        <v>0</v>
      </c>
      <c r="AR288" s="190" t="s">
        <v>129</v>
      </c>
      <c r="AT288" s="190" t="s">
        <v>124</v>
      </c>
      <c r="AU288" s="190" t="s">
        <v>79</v>
      </c>
      <c r="AY288" s="16" t="s">
        <v>121</v>
      </c>
      <c r="BE288" s="191">
        <f>IF(N288="základní",J288,0)</f>
        <v>0</v>
      </c>
      <c r="BF288" s="191">
        <f>IF(N288="snížená",J288,0)</f>
        <v>0</v>
      </c>
      <c r="BG288" s="191">
        <f>IF(N288="zákl. přenesená",J288,0)</f>
        <v>0</v>
      </c>
      <c r="BH288" s="191">
        <f>IF(N288="sníž. přenesená",J288,0)</f>
        <v>0</v>
      </c>
      <c r="BI288" s="191">
        <f>IF(N288="nulová",J288,0)</f>
        <v>0</v>
      </c>
      <c r="BJ288" s="16" t="s">
        <v>77</v>
      </c>
      <c r="BK288" s="191">
        <f>ROUND(I288*H288,2)</f>
        <v>0</v>
      </c>
      <c r="BL288" s="16" t="s">
        <v>129</v>
      </c>
      <c r="BM288" s="190" t="s">
        <v>401</v>
      </c>
    </row>
    <row r="289" spans="2:65" s="1" customFormat="1" ht="19.2">
      <c r="B289" s="33"/>
      <c r="C289" s="34"/>
      <c r="D289" s="192" t="s">
        <v>130</v>
      </c>
      <c r="E289" s="34"/>
      <c r="F289" s="193" t="s">
        <v>399</v>
      </c>
      <c r="G289" s="34"/>
      <c r="H289" s="34"/>
      <c r="I289" s="106"/>
      <c r="J289" s="34"/>
      <c r="K289" s="34"/>
      <c r="L289" s="37"/>
      <c r="M289" s="194"/>
      <c r="N289" s="62"/>
      <c r="O289" s="62"/>
      <c r="P289" s="62"/>
      <c r="Q289" s="62"/>
      <c r="R289" s="62"/>
      <c r="S289" s="62"/>
      <c r="T289" s="63"/>
      <c r="AT289" s="16" t="s">
        <v>130</v>
      </c>
      <c r="AU289" s="16" t="s">
        <v>79</v>
      </c>
    </row>
    <row r="290" spans="2:65" s="1" customFormat="1" ht="21.6" customHeight="1">
      <c r="B290" s="33"/>
      <c r="C290" s="179" t="s">
        <v>402</v>
      </c>
      <c r="D290" s="179" t="s">
        <v>124</v>
      </c>
      <c r="E290" s="180" t="s">
        <v>403</v>
      </c>
      <c r="F290" s="181" t="s">
        <v>404</v>
      </c>
      <c r="G290" s="182" t="s">
        <v>140</v>
      </c>
      <c r="H290" s="183">
        <v>13.5</v>
      </c>
      <c r="I290" s="184"/>
      <c r="J290" s="185">
        <f>ROUND(I290*H290,2)</f>
        <v>0</v>
      </c>
      <c r="K290" s="181" t="s">
        <v>128</v>
      </c>
      <c r="L290" s="37"/>
      <c r="M290" s="186" t="s">
        <v>19</v>
      </c>
      <c r="N290" s="187" t="s">
        <v>40</v>
      </c>
      <c r="O290" s="62"/>
      <c r="P290" s="188">
        <f>O290*H290</f>
        <v>0</v>
      </c>
      <c r="Q290" s="188">
        <v>0</v>
      </c>
      <c r="R290" s="188">
        <f>Q290*H290</f>
        <v>0</v>
      </c>
      <c r="S290" s="188">
        <v>0</v>
      </c>
      <c r="T290" s="189">
        <f>S290*H290</f>
        <v>0</v>
      </c>
      <c r="AR290" s="190" t="s">
        <v>129</v>
      </c>
      <c r="AT290" s="190" t="s">
        <v>124</v>
      </c>
      <c r="AU290" s="190" t="s">
        <v>79</v>
      </c>
      <c r="AY290" s="16" t="s">
        <v>121</v>
      </c>
      <c r="BE290" s="191">
        <f>IF(N290="základní",J290,0)</f>
        <v>0</v>
      </c>
      <c r="BF290" s="191">
        <f>IF(N290="snížená",J290,0)</f>
        <v>0</v>
      </c>
      <c r="BG290" s="191">
        <f>IF(N290="zákl. přenesená",J290,0)</f>
        <v>0</v>
      </c>
      <c r="BH290" s="191">
        <f>IF(N290="sníž. přenesená",J290,0)</f>
        <v>0</v>
      </c>
      <c r="BI290" s="191">
        <f>IF(N290="nulová",J290,0)</f>
        <v>0</v>
      </c>
      <c r="BJ290" s="16" t="s">
        <v>77</v>
      </c>
      <c r="BK290" s="191">
        <f>ROUND(I290*H290,2)</f>
        <v>0</v>
      </c>
      <c r="BL290" s="16" t="s">
        <v>129</v>
      </c>
      <c r="BM290" s="190" t="s">
        <v>405</v>
      </c>
    </row>
    <row r="291" spans="2:65" s="1" customFormat="1" ht="19.2">
      <c r="B291" s="33"/>
      <c r="C291" s="34"/>
      <c r="D291" s="192" t="s">
        <v>130</v>
      </c>
      <c r="E291" s="34"/>
      <c r="F291" s="193" t="s">
        <v>404</v>
      </c>
      <c r="G291" s="34"/>
      <c r="H291" s="34"/>
      <c r="I291" s="106"/>
      <c r="J291" s="34"/>
      <c r="K291" s="34"/>
      <c r="L291" s="37"/>
      <c r="M291" s="194"/>
      <c r="N291" s="62"/>
      <c r="O291" s="62"/>
      <c r="P291" s="62"/>
      <c r="Q291" s="62"/>
      <c r="R291" s="62"/>
      <c r="S291" s="62"/>
      <c r="T291" s="63"/>
      <c r="AT291" s="16" t="s">
        <v>130</v>
      </c>
      <c r="AU291" s="16" t="s">
        <v>79</v>
      </c>
    </row>
    <row r="292" spans="2:65" s="12" customFormat="1" ht="10.199999999999999">
      <c r="B292" s="195"/>
      <c r="C292" s="196"/>
      <c r="D292" s="192" t="s">
        <v>133</v>
      </c>
      <c r="E292" s="197" t="s">
        <v>19</v>
      </c>
      <c r="F292" s="198" t="s">
        <v>406</v>
      </c>
      <c r="G292" s="196"/>
      <c r="H292" s="199">
        <v>13.5</v>
      </c>
      <c r="I292" s="200"/>
      <c r="J292" s="196"/>
      <c r="K292" s="196"/>
      <c r="L292" s="201"/>
      <c r="M292" s="202"/>
      <c r="N292" s="203"/>
      <c r="O292" s="203"/>
      <c r="P292" s="203"/>
      <c r="Q292" s="203"/>
      <c r="R292" s="203"/>
      <c r="S292" s="203"/>
      <c r="T292" s="204"/>
      <c r="AT292" s="205" t="s">
        <v>133</v>
      </c>
      <c r="AU292" s="205" t="s">
        <v>79</v>
      </c>
      <c r="AV292" s="12" t="s">
        <v>79</v>
      </c>
      <c r="AW292" s="12" t="s">
        <v>31</v>
      </c>
      <c r="AX292" s="12" t="s">
        <v>69</v>
      </c>
      <c r="AY292" s="205" t="s">
        <v>121</v>
      </c>
    </row>
    <row r="293" spans="2:65" s="13" customFormat="1" ht="10.199999999999999">
      <c r="B293" s="206"/>
      <c r="C293" s="207"/>
      <c r="D293" s="192" t="s">
        <v>133</v>
      </c>
      <c r="E293" s="208" t="s">
        <v>19</v>
      </c>
      <c r="F293" s="209" t="s">
        <v>136</v>
      </c>
      <c r="G293" s="207"/>
      <c r="H293" s="210">
        <v>13.5</v>
      </c>
      <c r="I293" s="211"/>
      <c r="J293" s="207"/>
      <c r="K293" s="207"/>
      <c r="L293" s="212"/>
      <c r="M293" s="213"/>
      <c r="N293" s="214"/>
      <c r="O293" s="214"/>
      <c r="P293" s="214"/>
      <c r="Q293" s="214"/>
      <c r="R293" s="214"/>
      <c r="S293" s="214"/>
      <c r="T293" s="215"/>
      <c r="AT293" s="216" t="s">
        <v>133</v>
      </c>
      <c r="AU293" s="216" t="s">
        <v>79</v>
      </c>
      <c r="AV293" s="13" t="s">
        <v>129</v>
      </c>
      <c r="AW293" s="13" t="s">
        <v>31</v>
      </c>
      <c r="AX293" s="13" t="s">
        <v>77</v>
      </c>
      <c r="AY293" s="216" t="s">
        <v>121</v>
      </c>
    </row>
    <row r="294" spans="2:65" s="1" customFormat="1" ht="21.6" customHeight="1">
      <c r="B294" s="33"/>
      <c r="C294" s="179" t="s">
        <v>281</v>
      </c>
      <c r="D294" s="179" t="s">
        <v>124</v>
      </c>
      <c r="E294" s="180" t="s">
        <v>407</v>
      </c>
      <c r="F294" s="181" t="s">
        <v>408</v>
      </c>
      <c r="G294" s="182" t="s">
        <v>184</v>
      </c>
      <c r="H294" s="183">
        <v>1</v>
      </c>
      <c r="I294" s="184"/>
      <c r="J294" s="185">
        <f>ROUND(I294*H294,2)</f>
        <v>0</v>
      </c>
      <c r="K294" s="181" t="s">
        <v>128</v>
      </c>
      <c r="L294" s="37"/>
      <c r="M294" s="186" t="s">
        <v>19</v>
      </c>
      <c r="N294" s="187" t="s">
        <v>40</v>
      </c>
      <c r="O294" s="62"/>
      <c r="P294" s="188">
        <f>O294*H294</f>
        <v>0</v>
      </c>
      <c r="Q294" s="188">
        <v>0</v>
      </c>
      <c r="R294" s="188">
        <f>Q294*H294</f>
        <v>0</v>
      </c>
      <c r="S294" s="188">
        <v>0</v>
      </c>
      <c r="T294" s="189">
        <f>S294*H294</f>
        <v>0</v>
      </c>
      <c r="AR294" s="190" t="s">
        <v>129</v>
      </c>
      <c r="AT294" s="190" t="s">
        <v>124</v>
      </c>
      <c r="AU294" s="190" t="s">
        <v>79</v>
      </c>
      <c r="AY294" s="16" t="s">
        <v>121</v>
      </c>
      <c r="BE294" s="191">
        <f>IF(N294="základní",J294,0)</f>
        <v>0</v>
      </c>
      <c r="BF294" s="191">
        <f>IF(N294="snížená",J294,0)</f>
        <v>0</v>
      </c>
      <c r="BG294" s="191">
        <f>IF(N294="zákl. přenesená",J294,0)</f>
        <v>0</v>
      </c>
      <c r="BH294" s="191">
        <f>IF(N294="sníž. přenesená",J294,0)</f>
        <v>0</v>
      </c>
      <c r="BI294" s="191">
        <f>IF(N294="nulová",J294,0)</f>
        <v>0</v>
      </c>
      <c r="BJ294" s="16" t="s">
        <v>77</v>
      </c>
      <c r="BK294" s="191">
        <f>ROUND(I294*H294,2)</f>
        <v>0</v>
      </c>
      <c r="BL294" s="16" t="s">
        <v>129</v>
      </c>
      <c r="BM294" s="190" t="s">
        <v>409</v>
      </c>
    </row>
    <row r="295" spans="2:65" s="1" customFormat="1" ht="10.199999999999999">
      <c r="B295" s="33"/>
      <c r="C295" s="34"/>
      <c r="D295" s="192" t="s">
        <v>130</v>
      </c>
      <c r="E295" s="34"/>
      <c r="F295" s="193" t="s">
        <v>408</v>
      </c>
      <c r="G295" s="34"/>
      <c r="H295" s="34"/>
      <c r="I295" s="106"/>
      <c r="J295" s="34"/>
      <c r="K295" s="34"/>
      <c r="L295" s="37"/>
      <c r="M295" s="194"/>
      <c r="N295" s="62"/>
      <c r="O295" s="62"/>
      <c r="P295" s="62"/>
      <c r="Q295" s="62"/>
      <c r="R295" s="62"/>
      <c r="S295" s="62"/>
      <c r="T295" s="63"/>
      <c r="AT295" s="16" t="s">
        <v>130</v>
      </c>
      <c r="AU295" s="16" t="s">
        <v>79</v>
      </c>
    </row>
    <row r="296" spans="2:65" s="1" customFormat="1" ht="21.6" customHeight="1">
      <c r="B296" s="33"/>
      <c r="C296" s="179" t="s">
        <v>410</v>
      </c>
      <c r="D296" s="179" t="s">
        <v>124</v>
      </c>
      <c r="E296" s="180" t="s">
        <v>411</v>
      </c>
      <c r="F296" s="181" t="s">
        <v>412</v>
      </c>
      <c r="G296" s="182" t="s">
        <v>184</v>
      </c>
      <c r="H296" s="183">
        <v>1</v>
      </c>
      <c r="I296" s="184"/>
      <c r="J296" s="185">
        <f>ROUND(I296*H296,2)</f>
        <v>0</v>
      </c>
      <c r="K296" s="181" t="s">
        <v>128</v>
      </c>
      <c r="L296" s="37"/>
      <c r="M296" s="186" t="s">
        <v>19</v>
      </c>
      <c r="N296" s="187" t="s">
        <v>40</v>
      </c>
      <c r="O296" s="62"/>
      <c r="P296" s="188">
        <f>O296*H296</f>
        <v>0</v>
      </c>
      <c r="Q296" s="188">
        <v>0</v>
      </c>
      <c r="R296" s="188">
        <f>Q296*H296</f>
        <v>0</v>
      </c>
      <c r="S296" s="188">
        <v>0</v>
      </c>
      <c r="T296" s="189">
        <f>S296*H296</f>
        <v>0</v>
      </c>
      <c r="AR296" s="190" t="s">
        <v>129</v>
      </c>
      <c r="AT296" s="190" t="s">
        <v>124</v>
      </c>
      <c r="AU296" s="190" t="s">
        <v>79</v>
      </c>
      <c r="AY296" s="16" t="s">
        <v>121</v>
      </c>
      <c r="BE296" s="191">
        <f>IF(N296="základní",J296,0)</f>
        <v>0</v>
      </c>
      <c r="BF296" s="191">
        <f>IF(N296="snížená",J296,0)</f>
        <v>0</v>
      </c>
      <c r="BG296" s="191">
        <f>IF(N296="zákl. přenesená",J296,0)</f>
        <v>0</v>
      </c>
      <c r="BH296" s="191">
        <f>IF(N296="sníž. přenesená",J296,0)</f>
        <v>0</v>
      </c>
      <c r="BI296" s="191">
        <f>IF(N296="nulová",J296,0)</f>
        <v>0</v>
      </c>
      <c r="BJ296" s="16" t="s">
        <v>77</v>
      </c>
      <c r="BK296" s="191">
        <f>ROUND(I296*H296,2)</f>
        <v>0</v>
      </c>
      <c r="BL296" s="16" t="s">
        <v>129</v>
      </c>
      <c r="BM296" s="190" t="s">
        <v>413</v>
      </c>
    </row>
    <row r="297" spans="2:65" s="1" customFormat="1" ht="10.199999999999999">
      <c r="B297" s="33"/>
      <c r="C297" s="34"/>
      <c r="D297" s="192" t="s">
        <v>130</v>
      </c>
      <c r="E297" s="34"/>
      <c r="F297" s="193" t="s">
        <v>412</v>
      </c>
      <c r="G297" s="34"/>
      <c r="H297" s="34"/>
      <c r="I297" s="106"/>
      <c r="J297" s="34"/>
      <c r="K297" s="34"/>
      <c r="L297" s="37"/>
      <c r="M297" s="194"/>
      <c r="N297" s="62"/>
      <c r="O297" s="62"/>
      <c r="P297" s="62"/>
      <c r="Q297" s="62"/>
      <c r="R297" s="62"/>
      <c r="S297" s="62"/>
      <c r="T297" s="63"/>
      <c r="AT297" s="16" t="s">
        <v>130</v>
      </c>
      <c r="AU297" s="16" t="s">
        <v>79</v>
      </c>
    </row>
    <row r="298" spans="2:65" s="1" customFormat="1" ht="21.6" customHeight="1">
      <c r="B298" s="33"/>
      <c r="C298" s="179" t="s">
        <v>284</v>
      </c>
      <c r="D298" s="179" t="s">
        <v>124</v>
      </c>
      <c r="E298" s="180" t="s">
        <v>414</v>
      </c>
      <c r="F298" s="181" t="s">
        <v>415</v>
      </c>
      <c r="G298" s="182" t="s">
        <v>146</v>
      </c>
      <c r="H298" s="183">
        <v>17.244</v>
      </c>
      <c r="I298" s="184"/>
      <c r="J298" s="185">
        <f>ROUND(I298*H298,2)</f>
        <v>0</v>
      </c>
      <c r="K298" s="181" t="s">
        <v>128</v>
      </c>
      <c r="L298" s="37"/>
      <c r="M298" s="186" t="s">
        <v>19</v>
      </c>
      <c r="N298" s="187" t="s">
        <v>40</v>
      </c>
      <c r="O298" s="62"/>
      <c r="P298" s="188">
        <f>O298*H298</f>
        <v>0</v>
      </c>
      <c r="Q298" s="188">
        <v>0</v>
      </c>
      <c r="R298" s="188">
        <f>Q298*H298</f>
        <v>0</v>
      </c>
      <c r="S298" s="188">
        <v>0</v>
      </c>
      <c r="T298" s="189">
        <f>S298*H298</f>
        <v>0</v>
      </c>
      <c r="AR298" s="190" t="s">
        <v>129</v>
      </c>
      <c r="AT298" s="190" t="s">
        <v>124</v>
      </c>
      <c r="AU298" s="190" t="s">
        <v>79</v>
      </c>
      <c r="AY298" s="16" t="s">
        <v>121</v>
      </c>
      <c r="BE298" s="191">
        <f>IF(N298="základní",J298,0)</f>
        <v>0</v>
      </c>
      <c r="BF298" s="191">
        <f>IF(N298="snížená",J298,0)</f>
        <v>0</v>
      </c>
      <c r="BG298" s="191">
        <f>IF(N298="zákl. přenesená",J298,0)</f>
        <v>0</v>
      </c>
      <c r="BH298" s="191">
        <f>IF(N298="sníž. přenesená",J298,0)</f>
        <v>0</v>
      </c>
      <c r="BI298" s="191">
        <f>IF(N298="nulová",J298,0)</f>
        <v>0</v>
      </c>
      <c r="BJ298" s="16" t="s">
        <v>77</v>
      </c>
      <c r="BK298" s="191">
        <f>ROUND(I298*H298,2)</f>
        <v>0</v>
      </c>
      <c r="BL298" s="16" t="s">
        <v>129</v>
      </c>
      <c r="BM298" s="190" t="s">
        <v>416</v>
      </c>
    </row>
    <row r="299" spans="2:65" s="1" customFormat="1" ht="19.2">
      <c r="B299" s="33"/>
      <c r="C299" s="34"/>
      <c r="D299" s="192" t="s">
        <v>130</v>
      </c>
      <c r="E299" s="34"/>
      <c r="F299" s="193" t="s">
        <v>415</v>
      </c>
      <c r="G299" s="34"/>
      <c r="H299" s="34"/>
      <c r="I299" s="106"/>
      <c r="J299" s="34"/>
      <c r="K299" s="34"/>
      <c r="L299" s="37"/>
      <c r="M299" s="194"/>
      <c r="N299" s="62"/>
      <c r="O299" s="62"/>
      <c r="P299" s="62"/>
      <c r="Q299" s="62"/>
      <c r="R299" s="62"/>
      <c r="S299" s="62"/>
      <c r="T299" s="63"/>
      <c r="AT299" s="16" t="s">
        <v>130</v>
      </c>
      <c r="AU299" s="16" t="s">
        <v>79</v>
      </c>
    </row>
    <row r="300" spans="2:65" s="12" customFormat="1" ht="20.399999999999999">
      <c r="B300" s="195"/>
      <c r="C300" s="196"/>
      <c r="D300" s="192" t="s">
        <v>133</v>
      </c>
      <c r="E300" s="197" t="s">
        <v>19</v>
      </c>
      <c r="F300" s="198" t="s">
        <v>417</v>
      </c>
      <c r="G300" s="196"/>
      <c r="H300" s="199">
        <v>17.244</v>
      </c>
      <c r="I300" s="200"/>
      <c r="J300" s="196"/>
      <c r="K300" s="196"/>
      <c r="L300" s="201"/>
      <c r="M300" s="202"/>
      <c r="N300" s="203"/>
      <c r="O300" s="203"/>
      <c r="P300" s="203"/>
      <c r="Q300" s="203"/>
      <c r="R300" s="203"/>
      <c r="S300" s="203"/>
      <c r="T300" s="204"/>
      <c r="AT300" s="205" t="s">
        <v>133</v>
      </c>
      <c r="AU300" s="205" t="s">
        <v>79</v>
      </c>
      <c r="AV300" s="12" t="s">
        <v>79</v>
      </c>
      <c r="AW300" s="12" t="s">
        <v>31</v>
      </c>
      <c r="AX300" s="12" t="s">
        <v>69</v>
      </c>
      <c r="AY300" s="205" t="s">
        <v>121</v>
      </c>
    </row>
    <row r="301" spans="2:65" s="13" customFormat="1" ht="10.199999999999999">
      <c r="B301" s="206"/>
      <c r="C301" s="207"/>
      <c r="D301" s="192" t="s">
        <v>133</v>
      </c>
      <c r="E301" s="208" t="s">
        <v>19</v>
      </c>
      <c r="F301" s="209" t="s">
        <v>136</v>
      </c>
      <c r="G301" s="207"/>
      <c r="H301" s="210">
        <v>17.244</v>
      </c>
      <c r="I301" s="211"/>
      <c r="J301" s="207"/>
      <c r="K301" s="207"/>
      <c r="L301" s="212"/>
      <c r="M301" s="213"/>
      <c r="N301" s="214"/>
      <c r="O301" s="214"/>
      <c r="P301" s="214"/>
      <c r="Q301" s="214"/>
      <c r="R301" s="214"/>
      <c r="S301" s="214"/>
      <c r="T301" s="215"/>
      <c r="AT301" s="216" t="s">
        <v>133</v>
      </c>
      <c r="AU301" s="216" t="s">
        <v>79</v>
      </c>
      <c r="AV301" s="13" t="s">
        <v>129</v>
      </c>
      <c r="AW301" s="13" t="s">
        <v>31</v>
      </c>
      <c r="AX301" s="13" t="s">
        <v>77</v>
      </c>
      <c r="AY301" s="216" t="s">
        <v>121</v>
      </c>
    </row>
    <row r="302" spans="2:65" s="1" customFormat="1" ht="21.6" customHeight="1">
      <c r="B302" s="33"/>
      <c r="C302" s="179" t="s">
        <v>418</v>
      </c>
      <c r="D302" s="179" t="s">
        <v>124</v>
      </c>
      <c r="E302" s="180" t="s">
        <v>419</v>
      </c>
      <c r="F302" s="181" t="s">
        <v>420</v>
      </c>
      <c r="G302" s="182" t="s">
        <v>146</v>
      </c>
      <c r="H302" s="183">
        <v>17.244</v>
      </c>
      <c r="I302" s="184"/>
      <c r="J302" s="185">
        <f>ROUND(I302*H302,2)</f>
        <v>0</v>
      </c>
      <c r="K302" s="181" t="s">
        <v>128</v>
      </c>
      <c r="L302" s="37"/>
      <c r="M302" s="186" t="s">
        <v>19</v>
      </c>
      <c r="N302" s="187" t="s">
        <v>40</v>
      </c>
      <c r="O302" s="62"/>
      <c r="P302" s="188">
        <f>O302*H302</f>
        <v>0</v>
      </c>
      <c r="Q302" s="188">
        <v>0</v>
      </c>
      <c r="R302" s="188">
        <f>Q302*H302</f>
        <v>0</v>
      </c>
      <c r="S302" s="188">
        <v>0</v>
      </c>
      <c r="T302" s="189">
        <f>S302*H302</f>
        <v>0</v>
      </c>
      <c r="AR302" s="190" t="s">
        <v>129</v>
      </c>
      <c r="AT302" s="190" t="s">
        <v>124</v>
      </c>
      <c r="AU302" s="190" t="s">
        <v>79</v>
      </c>
      <c r="AY302" s="16" t="s">
        <v>121</v>
      </c>
      <c r="BE302" s="191">
        <f>IF(N302="základní",J302,0)</f>
        <v>0</v>
      </c>
      <c r="BF302" s="191">
        <f>IF(N302="snížená",J302,0)</f>
        <v>0</v>
      </c>
      <c r="BG302" s="191">
        <f>IF(N302="zákl. přenesená",J302,0)</f>
        <v>0</v>
      </c>
      <c r="BH302" s="191">
        <f>IF(N302="sníž. přenesená",J302,0)</f>
        <v>0</v>
      </c>
      <c r="BI302" s="191">
        <f>IF(N302="nulová",J302,0)</f>
        <v>0</v>
      </c>
      <c r="BJ302" s="16" t="s">
        <v>77</v>
      </c>
      <c r="BK302" s="191">
        <f>ROUND(I302*H302,2)</f>
        <v>0</v>
      </c>
      <c r="BL302" s="16" t="s">
        <v>129</v>
      </c>
      <c r="BM302" s="190" t="s">
        <v>421</v>
      </c>
    </row>
    <row r="303" spans="2:65" s="1" customFormat="1" ht="10.199999999999999">
      <c r="B303" s="33"/>
      <c r="C303" s="34"/>
      <c r="D303" s="192" t="s">
        <v>130</v>
      </c>
      <c r="E303" s="34"/>
      <c r="F303" s="193" t="s">
        <v>420</v>
      </c>
      <c r="G303" s="34"/>
      <c r="H303" s="34"/>
      <c r="I303" s="106"/>
      <c r="J303" s="34"/>
      <c r="K303" s="34"/>
      <c r="L303" s="37"/>
      <c r="M303" s="194"/>
      <c r="N303" s="62"/>
      <c r="O303" s="62"/>
      <c r="P303" s="62"/>
      <c r="Q303" s="62"/>
      <c r="R303" s="62"/>
      <c r="S303" s="62"/>
      <c r="T303" s="63"/>
      <c r="AT303" s="16" t="s">
        <v>130</v>
      </c>
      <c r="AU303" s="16" t="s">
        <v>79</v>
      </c>
    </row>
    <row r="304" spans="2:65" s="11" customFormat="1" ht="22.8" customHeight="1">
      <c r="B304" s="163"/>
      <c r="C304" s="164"/>
      <c r="D304" s="165" t="s">
        <v>68</v>
      </c>
      <c r="E304" s="177" t="s">
        <v>422</v>
      </c>
      <c r="F304" s="177" t="s">
        <v>423</v>
      </c>
      <c r="G304" s="164"/>
      <c r="H304" s="164"/>
      <c r="I304" s="167"/>
      <c r="J304" s="178">
        <f>BK304</f>
        <v>0</v>
      </c>
      <c r="K304" s="164"/>
      <c r="L304" s="169"/>
      <c r="M304" s="170"/>
      <c r="N304" s="171"/>
      <c r="O304" s="171"/>
      <c r="P304" s="172">
        <f>SUM(P305:P426)</f>
        <v>0</v>
      </c>
      <c r="Q304" s="171"/>
      <c r="R304" s="172">
        <f>SUM(R305:R426)</f>
        <v>0</v>
      </c>
      <c r="S304" s="171"/>
      <c r="T304" s="173">
        <f>SUM(T305:T426)</f>
        <v>0</v>
      </c>
      <c r="AR304" s="174" t="s">
        <v>129</v>
      </c>
      <c r="AT304" s="175" t="s">
        <v>68</v>
      </c>
      <c r="AU304" s="175" t="s">
        <v>77</v>
      </c>
      <c r="AY304" s="174" t="s">
        <v>121</v>
      </c>
      <c r="BK304" s="176">
        <f>SUM(BK305:BK426)</f>
        <v>0</v>
      </c>
    </row>
    <row r="305" spans="2:65" s="1" customFormat="1" ht="32.4" customHeight="1">
      <c r="B305" s="33"/>
      <c r="C305" s="179" t="s">
        <v>290</v>
      </c>
      <c r="D305" s="179" t="s">
        <v>124</v>
      </c>
      <c r="E305" s="180" t="s">
        <v>424</v>
      </c>
      <c r="F305" s="181" t="s">
        <v>425</v>
      </c>
      <c r="G305" s="182" t="s">
        <v>184</v>
      </c>
      <c r="H305" s="183">
        <v>1</v>
      </c>
      <c r="I305" s="184"/>
      <c r="J305" s="185">
        <f>ROUND(I305*H305,2)</f>
        <v>0</v>
      </c>
      <c r="K305" s="181" t="s">
        <v>128</v>
      </c>
      <c r="L305" s="37"/>
      <c r="M305" s="186" t="s">
        <v>19</v>
      </c>
      <c r="N305" s="187" t="s">
        <v>40</v>
      </c>
      <c r="O305" s="62"/>
      <c r="P305" s="188">
        <f>O305*H305</f>
        <v>0</v>
      </c>
      <c r="Q305" s="188">
        <v>0</v>
      </c>
      <c r="R305" s="188">
        <f>Q305*H305</f>
        <v>0</v>
      </c>
      <c r="S305" s="188">
        <v>0</v>
      </c>
      <c r="T305" s="189">
        <f>S305*H305</f>
        <v>0</v>
      </c>
      <c r="AR305" s="190" t="s">
        <v>426</v>
      </c>
      <c r="AT305" s="190" t="s">
        <v>124</v>
      </c>
      <c r="AU305" s="190" t="s">
        <v>79</v>
      </c>
      <c r="AY305" s="16" t="s">
        <v>121</v>
      </c>
      <c r="BE305" s="191">
        <f>IF(N305="základní",J305,0)</f>
        <v>0</v>
      </c>
      <c r="BF305" s="191">
        <f>IF(N305="snížená",J305,0)</f>
        <v>0</v>
      </c>
      <c r="BG305" s="191">
        <f>IF(N305="zákl. přenesená",J305,0)</f>
        <v>0</v>
      </c>
      <c r="BH305" s="191">
        <f>IF(N305="sníž. přenesená",J305,0)</f>
        <v>0</v>
      </c>
      <c r="BI305" s="191">
        <f>IF(N305="nulová",J305,0)</f>
        <v>0</v>
      </c>
      <c r="BJ305" s="16" t="s">
        <v>77</v>
      </c>
      <c r="BK305" s="191">
        <f>ROUND(I305*H305,2)</f>
        <v>0</v>
      </c>
      <c r="BL305" s="16" t="s">
        <v>426</v>
      </c>
      <c r="BM305" s="190" t="s">
        <v>427</v>
      </c>
    </row>
    <row r="306" spans="2:65" s="1" customFormat="1" ht="28.8">
      <c r="B306" s="33"/>
      <c r="C306" s="34"/>
      <c r="D306" s="192" t="s">
        <v>130</v>
      </c>
      <c r="E306" s="34"/>
      <c r="F306" s="193" t="s">
        <v>425</v>
      </c>
      <c r="G306" s="34"/>
      <c r="H306" s="34"/>
      <c r="I306" s="106"/>
      <c r="J306" s="34"/>
      <c r="K306" s="34"/>
      <c r="L306" s="37"/>
      <c r="M306" s="194"/>
      <c r="N306" s="62"/>
      <c r="O306" s="62"/>
      <c r="P306" s="62"/>
      <c r="Q306" s="62"/>
      <c r="R306" s="62"/>
      <c r="S306" s="62"/>
      <c r="T306" s="63"/>
      <c r="AT306" s="16" t="s">
        <v>130</v>
      </c>
      <c r="AU306" s="16" t="s">
        <v>79</v>
      </c>
    </row>
    <row r="307" spans="2:65" s="1" customFormat="1" ht="21.6" customHeight="1">
      <c r="B307" s="33"/>
      <c r="C307" s="179" t="s">
        <v>428</v>
      </c>
      <c r="D307" s="179" t="s">
        <v>124</v>
      </c>
      <c r="E307" s="180" t="s">
        <v>429</v>
      </c>
      <c r="F307" s="181" t="s">
        <v>430</v>
      </c>
      <c r="G307" s="182" t="s">
        <v>184</v>
      </c>
      <c r="H307" s="183">
        <v>1</v>
      </c>
      <c r="I307" s="184"/>
      <c r="J307" s="185">
        <f>ROUND(I307*H307,2)</f>
        <v>0</v>
      </c>
      <c r="K307" s="181" t="s">
        <v>128</v>
      </c>
      <c r="L307" s="37"/>
      <c r="M307" s="186" t="s">
        <v>19</v>
      </c>
      <c r="N307" s="187" t="s">
        <v>40</v>
      </c>
      <c r="O307" s="62"/>
      <c r="P307" s="188">
        <f>O307*H307</f>
        <v>0</v>
      </c>
      <c r="Q307" s="188">
        <v>0</v>
      </c>
      <c r="R307" s="188">
        <f>Q307*H307</f>
        <v>0</v>
      </c>
      <c r="S307" s="188">
        <v>0</v>
      </c>
      <c r="T307" s="189">
        <f>S307*H307</f>
        <v>0</v>
      </c>
      <c r="AR307" s="190" t="s">
        <v>426</v>
      </c>
      <c r="AT307" s="190" t="s">
        <v>124</v>
      </c>
      <c r="AU307" s="190" t="s">
        <v>79</v>
      </c>
      <c r="AY307" s="16" t="s">
        <v>121</v>
      </c>
      <c r="BE307" s="191">
        <f>IF(N307="základní",J307,0)</f>
        <v>0</v>
      </c>
      <c r="BF307" s="191">
        <f>IF(N307="snížená",J307,0)</f>
        <v>0</v>
      </c>
      <c r="BG307" s="191">
        <f>IF(N307="zákl. přenesená",J307,0)</f>
        <v>0</v>
      </c>
      <c r="BH307" s="191">
        <f>IF(N307="sníž. přenesená",J307,0)</f>
        <v>0</v>
      </c>
      <c r="BI307" s="191">
        <f>IF(N307="nulová",J307,0)</f>
        <v>0</v>
      </c>
      <c r="BJ307" s="16" t="s">
        <v>77</v>
      </c>
      <c r="BK307" s="191">
        <f>ROUND(I307*H307,2)</f>
        <v>0</v>
      </c>
      <c r="BL307" s="16" t="s">
        <v>426</v>
      </c>
      <c r="BM307" s="190" t="s">
        <v>431</v>
      </c>
    </row>
    <row r="308" spans="2:65" s="1" customFormat="1" ht="19.2">
      <c r="B308" s="33"/>
      <c r="C308" s="34"/>
      <c r="D308" s="192" t="s">
        <v>130</v>
      </c>
      <c r="E308" s="34"/>
      <c r="F308" s="193" t="s">
        <v>430</v>
      </c>
      <c r="G308" s="34"/>
      <c r="H308" s="34"/>
      <c r="I308" s="106"/>
      <c r="J308" s="34"/>
      <c r="K308" s="34"/>
      <c r="L308" s="37"/>
      <c r="M308" s="194"/>
      <c r="N308" s="62"/>
      <c r="O308" s="62"/>
      <c r="P308" s="62"/>
      <c r="Q308" s="62"/>
      <c r="R308" s="62"/>
      <c r="S308" s="62"/>
      <c r="T308" s="63"/>
      <c r="AT308" s="16" t="s">
        <v>130</v>
      </c>
      <c r="AU308" s="16" t="s">
        <v>79</v>
      </c>
    </row>
    <row r="309" spans="2:65" s="1" customFormat="1" ht="21.6" customHeight="1">
      <c r="B309" s="33"/>
      <c r="C309" s="179" t="s">
        <v>295</v>
      </c>
      <c r="D309" s="179" t="s">
        <v>124</v>
      </c>
      <c r="E309" s="180" t="s">
        <v>432</v>
      </c>
      <c r="F309" s="181" t="s">
        <v>433</v>
      </c>
      <c r="G309" s="182" t="s">
        <v>184</v>
      </c>
      <c r="H309" s="183">
        <v>1</v>
      </c>
      <c r="I309" s="184"/>
      <c r="J309" s="185">
        <f>ROUND(I309*H309,2)</f>
        <v>0</v>
      </c>
      <c r="K309" s="181" t="s">
        <v>128</v>
      </c>
      <c r="L309" s="37"/>
      <c r="M309" s="186" t="s">
        <v>19</v>
      </c>
      <c r="N309" s="187" t="s">
        <v>40</v>
      </c>
      <c r="O309" s="62"/>
      <c r="P309" s="188">
        <f>O309*H309</f>
        <v>0</v>
      </c>
      <c r="Q309" s="188">
        <v>0</v>
      </c>
      <c r="R309" s="188">
        <f>Q309*H309</f>
        <v>0</v>
      </c>
      <c r="S309" s="188">
        <v>0</v>
      </c>
      <c r="T309" s="189">
        <f>S309*H309</f>
        <v>0</v>
      </c>
      <c r="AR309" s="190" t="s">
        <v>426</v>
      </c>
      <c r="AT309" s="190" t="s">
        <v>124</v>
      </c>
      <c r="AU309" s="190" t="s">
        <v>79</v>
      </c>
      <c r="AY309" s="16" t="s">
        <v>121</v>
      </c>
      <c r="BE309" s="191">
        <f>IF(N309="základní",J309,0)</f>
        <v>0</v>
      </c>
      <c r="BF309" s="191">
        <f>IF(N309="snížená",J309,0)</f>
        <v>0</v>
      </c>
      <c r="BG309" s="191">
        <f>IF(N309="zákl. přenesená",J309,0)</f>
        <v>0</v>
      </c>
      <c r="BH309" s="191">
        <f>IF(N309="sníž. přenesená",J309,0)</f>
        <v>0</v>
      </c>
      <c r="BI309" s="191">
        <f>IF(N309="nulová",J309,0)</f>
        <v>0</v>
      </c>
      <c r="BJ309" s="16" t="s">
        <v>77</v>
      </c>
      <c r="BK309" s="191">
        <f>ROUND(I309*H309,2)</f>
        <v>0</v>
      </c>
      <c r="BL309" s="16" t="s">
        <v>426</v>
      </c>
      <c r="BM309" s="190" t="s">
        <v>434</v>
      </c>
    </row>
    <row r="310" spans="2:65" s="1" customFormat="1" ht="19.2">
      <c r="B310" s="33"/>
      <c r="C310" s="34"/>
      <c r="D310" s="192" t="s">
        <v>130</v>
      </c>
      <c r="E310" s="34"/>
      <c r="F310" s="193" t="s">
        <v>433</v>
      </c>
      <c r="G310" s="34"/>
      <c r="H310" s="34"/>
      <c r="I310" s="106"/>
      <c r="J310" s="34"/>
      <c r="K310" s="34"/>
      <c r="L310" s="37"/>
      <c r="M310" s="194"/>
      <c r="N310" s="62"/>
      <c r="O310" s="62"/>
      <c r="P310" s="62"/>
      <c r="Q310" s="62"/>
      <c r="R310" s="62"/>
      <c r="S310" s="62"/>
      <c r="T310" s="63"/>
      <c r="AT310" s="16" t="s">
        <v>130</v>
      </c>
      <c r="AU310" s="16" t="s">
        <v>79</v>
      </c>
    </row>
    <row r="311" spans="2:65" s="1" customFormat="1" ht="21.6" customHeight="1">
      <c r="B311" s="33"/>
      <c r="C311" s="179" t="s">
        <v>435</v>
      </c>
      <c r="D311" s="179" t="s">
        <v>124</v>
      </c>
      <c r="E311" s="180" t="s">
        <v>436</v>
      </c>
      <c r="F311" s="181" t="s">
        <v>437</v>
      </c>
      <c r="G311" s="182" t="s">
        <v>184</v>
      </c>
      <c r="H311" s="183">
        <v>1</v>
      </c>
      <c r="I311" s="184"/>
      <c r="J311" s="185">
        <f>ROUND(I311*H311,2)</f>
        <v>0</v>
      </c>
      <c r="K311" s="181" t="s">
        <v>128</v>
      </c>
      <c r="L311" s="37"/>
      <c r="M311" s="186" t="s">
        <v>19</v>
      </c>
      <c r="N311" s="187" t="s">
        <v>40</v>
      </c>
      <c r="O311" s="62"/>
      <c r="P311" s="188">
        <f>O311*H311</f>
        <v>0</v>
      </c>
      <c r="Q311" s="188">
        <v>0</v>
      </c>
      <c r="R311" s="188">
        <f>Q311*H311</f>
        <v>0</v>
      </c>
      <c r="S311" s="188">
        <v>0</v>
      </c>
      <c r="T311" s="189">
        <f>S311*H311</f>
        <v>0</v>
      </c>
      <c r="AR311" s="190" t="s">
        <v>426</v>
      </c>
      <c r="AT311" s="190" t="s">
        <v>124</v>
      </c>
      <c r="AU311" s="190" t="s">
        <v>79</v>
      </c>
      <c r="AY311" s="16" t="s">
        <v>121</v>
      </c>
      <c r="BE311" s="191">
        <f>IF(N311="základní",J311,0)</f>
        <v>0</v>
      </c>
      <c r="BF311" s="191">
        <f>IF(N311="snížená",J311,0)</f>
        <v>0</v>
      </c>
      <c r="BG311" s="191">
        <f>IF(N311="zákl. přenesená",J311,0)</f>
        <v>0</v>
      </c>
      <c r="BH311" s="191">
        <f>IF(N311="sníž. přenesená",J311,0)</f>
        <v>0</v>
      </c>
      <c r="BI311" s="191">
        <f>IF(N311="nulová",J311,0)</f>
        <v>0</v>
      </c>
      <c r="BJ311" s="16" t="s">
        <v>77</v>
      </c>
      <c r="BK311" s="191">
        <f>ROUND(I311*H311,2)</f>
        <v>0</v>
      </c>
      <c r="BL311" s="16" t="s">
        <v>426</v>
      </c>
      <c r="BM311" s="190" t="s">
        <v>438</v>
      </c>
    </row>
    <row r="312" spans="2:65" s="1" customFormat="1" ht="19.2">
      <c r="B312" s="33"/>
      <c r="C312" s="34"/>
      <c r="D312" s="192" t="s">
        <v>130</v>
      </c>
      <c r="E312" s="34"/>
      <c r="F312" s="193" t="s">
        <v>437</v>
      </c>
      <c r="G312" s="34"/>
      <c r="H312" s="34"/>
      <c r="I312" s="106"/>
      <c r="J312" s="34"/>
      <c r="K312" s="34"/>
      <c r="L312" s="37"/>
      <c r="M312" s="194"/>
      <c r="N312" s="62"/>
      <c r="O312" s="62"/>
      <c r="P312" s="62"/>
      <c r="Q312" s="62"/>
      <c r="R312" s="62"/>
      <c r="S312" s="62"/>
      <c r="T312" s="63"/>
      <c r="AT312" s="16" t="s">
        <v>130</v>
      </c>
      <c r="AU312" s="16" t="s">
        <v>79</v>
      </c>
    </row>
    <row r="313" spans="2:65" s="1" customFormat="1" ht="32.4" customHeight="1">
      <c r="B313" s="33"/>
      <c r="C313" s="179" t="s">
        <v>299</v>
      </c>
      <c r="D313" s="179" t="s">
        <v>124</v>
      </c>
      <c r="E313" s="180" t="s">
        <v>439</v>
      </c>
      <c r="F313" s="181" t="s">
        <v>440</v>
      </c>
      <c r="G313" s="182" t="s">
        <v>184</v>
      </c>
      <c r="H313" s="183">
        <v>1</v>
      </c>
      <c r="I313" s="184"/>
      <c r="J313" s="185">
        <f>ROUND(I313*H313,2)</f>
        <v>0</v>
      </c>
      <c r="K313" s="181" t="s">
        <v>128</v>
      </c>
      <c r="L313" s="37"/>
      <c r="M313" s="186" t="s">
        <v>19</v>
      </c>
      <c r="N313" s="187" t="s">
        <v>40</v>
      </c>
      <c r="O313" s="62"/>
      <c r="P313" s="188">
        <f>O313*H313</f>
        <v>0</v>
      </c>
      <c r="Q313" s="188">
        <v>0</v>
      </c>
      <c r="R313" s="188">
        <f>Q313*H313</f>
        <v>0</v>
      </c>
      <c r="S313" s="188">
        <v>0</v>
      </c>
      <c r="T313" s="189">
        <f>S313*H313</f>
        <v>0</v>
      </c>
      <c r="AR313" s="190" t="s">
        <v>426</v>
      </c>
      <c r="AT313" s="190" t="s">
        <v>124</v>
      </c>
      <c r="AU313" s="190" t="s">
        <v>79</v>
      </c>
      <c r="AY313" s="16" t="s">
        <v>121</v>
      </c>
      <c r="BE313" s="191">
        <f>IF(N313="základní",J313,0)</f>
        <v>0</v>
      </c>
      <c r="BF313" s="191">
        <f>IF(N313="snížená",J313,0)</f>
        <v>0</v>
      </c>
      <c r="BG313" s="191">
        <f>IF(N313="zákl. přenesená",J313,0)</f>
        <v>0</v>
      </c>
      <c r="BH313" s="191">
        <f>IF(N313="sníž. přenesená",J313,0)</f>
        <v>0</v>
      </c>
      <c r="BI313" s="191">
        <f>IF(N313="nulová",J313,0)</f>
        <v>0</v>
      </c>
      <c r="BJ313" s="16" t="s">
        <v>77</v>
      </c>
      <c r="BK313" s="191">
        <f>ROUND(I313*H313,2)</f>
        <v>0</v>
      </c>
      <c r="BL313" s="16" t="s">
        <v>426</v>
      </c>
      <c r="BM313" s="190" t="s">
        <v>441</v>
      </c>
    </row>
    <row r="314" spans="2:65" s="1" customFormat="1" ht="19.2">
      <c r="B314" s="33"/>
      <c r="C314" s="34"/>
      <c r="D314" s="192" t="s">
        <v>130</v>
      </c>
      <c r="E314" s="34"/>
      <c r="F314" s="193" t="s">
        <v>440</v>
      </c>
      <c r="G314" s="34"/>
      <c r="H314" s="34"/>
      <c r="I314" s="106"/>
      <c r="J314" s="34"/>
      <c r="K314" s="34"/>
      <c r="L314" s="37"/>
      <c r="M314" s="194"/>
      <c r="N314" s="62"/>
      <c r="O314" s="62"/>
      <c r="P314" s="62"/>
      <c r="Q314" s="62"/>
      <c r="R314" s="62"/>
      <c r="S314" s="62"/>
      <c r="T314" s="63"/>
      <c r="AT314" s="16" t="s">
        <v>130</v>
      </c>
      <c r="AU314" s="16" t="s">
        <v>79</v>
      </c>
    </row>
    <row r="315" spans="2:65" s="1" customFormat="1" ht="21.6" customHeight="1">
      <c r="B315" s="33"/>
      <c r="C315" s="179" t="s">
        <v>442</v>
      </c>
      <c r="D315" s="179" t="s">
        <v>124</v>
      </c>
      <c r="E315" s="180" t="s">
        <v>443</v>
      </c>
      <c r="F315" s="181" t="s">
        <v>444</v>
      </c>
      <c r="G315" s="182" t="s">
        <v>184</v>
      </c>
      <c r="H315" s="183">
        <v>1</v>
      </c>
      <c r="I315" s="184"/>
      <c r="J315" s="185">
        <f>ROUND(I315*H315,2)</f>
        <v>0</v>
      </c>
      <c r="K315" s="181" t="s">
        <v>128</v>
      </c>
      <c r="L315" s="37"/>
      <c r="M315" s="186" t="s">
        <v>19</v>
      </c>
      <c r="N315" s="187" t="s">
        <v>40</v>
      </c>
      <c r="O315" s="62"/>
      <c r="P315" s="188">
        <f>O315*H315</f>
        <v>0</v>
      </c>
      <c r="Q315" s="188">
        <v>0</v>
      </c>
      <c r="R315" s="188">
        <f>Q315*H315</f>
        <v>0</v>
      </c>
      <c r="S315" s="188">
        <v>0</v>
      </c>
      <c r="T315" s="189">
        <f>S315*H315</f>
        <v>0</v>
      </c>
      <c r="AR315" s="190" t="s">
        <v>426</v>
      </c>
      <c r="AT315" s="190" t="s">
        <v>124</v>
      </c>
      <c r="AU315" s="190" t="s">
        <v>79</v>
      </c>
      <c r="AY315" s="16" t="s">
        <v>121</v>
      </c>
      <c r="BE315" s="191">
        <f>IF(N315="základní",J315,0)</f>
        <v>0</v>
      </c>
      <c r="BF315" s="191">
        <f>IF(N315="snížená",J315,0)</f>
        <v>0</v>
      </c>
      <c r="BG315" s="191">
        <f>IF(N315="zákl. přenesená",J315,0)</f>
        <v>0</v>
      </c>
      <c r="BH315" s="191">
        <f>IF(N315="sníž. přenesená",J315,0)</f>
        <v>0</v>
      </c>
      <c r="BI315" s="191">
        <f>IF(N315="nulová",J315,0)</f>
        <v>0</v>
      </c>
      <c r="BJ315" s="16" t="s">
        <v>77</v>
      </c>
      <c r="BK315" s="191">
        <f>ROUND(I315*H315,2)</f>
        <v>0</v>
      </c>
      <c r="BL315" s="16" t="s">
        <v>426</v>
      </c>
      <c r="BM315" s="190" t="s">
        <v>445</v>
      </c>
    </row>
    <row r="316" spans="2:65" s="1" customFormat="1" ht="19.2">
      <c r="B316" s="33"/>
      <c r="C316" s="34"/>
      <c r="D316" s="192" t="s">
        <v>130</v>
      </c>
      <c r="E316" s="34"/>
      <c r="F316" s="193" t="s">
        <v>444</v>
      </c>
      <c r="G316" s="34"/>
      <c r="H316" s="34"/>
      <c r="I316" s="106"/>
      <c r="J316" s="34"/>
      <c r="K316" s="34"/>
      <c r="L316" s="37"/>
      <c r="M316" s="194"/>
      <c r="N316" s="62"/>
      <c r="O316" s="62"/>
      <c r="P316" s="62"/>
      <c r="Q316" s="62"/>
      <c r="R316" s="62"/>
      <c r="S316" s="62"/>
      <c r="T316" s="63"/>
      <c r="AT316" s="16" t="s">
        <v>130</v>
      </c>
      <c r="AU316" s="16" t="s">
        <v>79</v>
      </c>
    </row>
    <row r="317" spans="2:65" s="1" customFormat="1" ht="21.6" customHeight="1">
      <c r="B317" s="33"/>
      <c r="C317" s="179" t="s">
        <v>304</v>
      </c>
      <c r="D317" s="179" t="s">
        <v>124</v>
      </c>
      <c r="E317" s="180" t="s">
        <v>446</v>
      </c>
      <c r="F317" s="181" t="s">
        <v>447</v>
      </c>
      <c r="G317" s="182" t="s">
        <v>184</v>
      </c>
      <c r="H317" s="183">
        <v>1</v>
      </c>
      <c r="I317" s="184"/>
      <c r="J317" s="185">
        <f>ROUND(I317*H317,2)</f>
        <v>0</v>
      </c>
      <c r="K317" s="181" t="s">
        <v>128</v>
      </c>
      <c r="L317" s="37"/>
      <c r="M317" s="186" t="s">
        <v>19</v>
      </c>
      <c r="N317" s="187" t="s">
        <v>40</v>
      </c>
      <c r="O317" s="62"/>
      <c r="P317" s="188">
        <f>O317*H317</f>
        <v>0</v>
      </c>
      <c r="Q317" s="188">
        <v>0</v>
      </c>
      <c r="R317" s="188">
        <f>Q317*H317</f>
        <v>0</v>
      </c>
      <c r="S317" s="188">
        <v>0</v>
      </c>
      <c r="T317" s="189">
        <f>S317*H317</f>
        <v>0</v>
      </c>
      <c r="AR317" s="190" t="s">
        <v>426</v>
      </c>
      <c r="AT317" s="190" t="s">
        <v>124</v>
      </c>
      <c r="AU317" s="190" t="s">
        <v>79</v>
      </c>
      <c r="AY317" s="16" t="s">
        <v>121</v>
      </c>
      <c r="BE317" s="191">
        <f>IF(N317="základní",J317,0)</f>
        <v>0</v>
      </c>
      <c r="BF317" s="191">
        <f>IF(N317="snížená",J317,0)</f>
        <v>0</v>
      </c>
      <c r="BG317" s="191">
        <f>IF(N317="zákl. přenesená",J317,0)</f>
        <v>0</v>
      </c>
      <c r="BH317" s="191">
        <f>IF(N317="sníž. přenesená",J317,0)</f>
        <v>0</v>
      </c>
      <c r="BI317" s="191">
        <f>IF(N317="nulová",J317,0)</f>
        <v>0</v>
      </c>
      <c r="BJ317" s="16" t="s">
        <v>77</v>
      </c>
      <c r="BK317" s="191">
        <f>ROUND(I317*H317,2)</f>
        <v>0</v>
      </c>
      <c r="BL317" s="16" t="s">
        <v>426</v>
      </c>
      <c r="BM317" s="190" t="s">
        <v>448</v>
      </c>
    </row>
    <row r="318" spans="2:65" s="1" customFormat="1" ht="19.2">
      <c r="B318" s="33"/>
      <c r="C318" s="34"/>
      <c r="D318" s="192" t="s">
        <v>130</v>
      </c>
      <c r="E318" s="34"/>
      <c r="F318" s="193" t="s">
        <v>447</v>
      </c>
      <c r="G318" s="34"/>
      <c r="H318" s="34"/>
      <c r="I318" s="106"/>
      <c r="J318" s="34"/>
      <c r="K318" s="34"/>
      <c r="L318" s="37"/>
      <c r="M318" s="194"/>
      <c r="N318" s="62"/>
      <c r="O318" s="62"/>
      <c r="P318" s="62"/>
      <c r="Q318" s="62"/>
      <c r="R318" s="62"/>
      <c r="S318" s="62"/>
      <c r="T318" s="63"/>
      <c r="AT318" s="16" t="s">
        <v>130</v>
      </c>
      <c r="AU318" s="16" t="s">
        <v>79</v>
      </c>
    </row>
    <row r="319" spans="2:65" s="1" customFormat="1" ht="21.6" customHeight="1">
      <c r="B319" s="33"/>
      <c r="C319" s="179" t="s">
        <v>449</v>
      </c>
      <c r="D319" s="179" t="s">
        <v>124</v>
      </c>
      <c r="E319" s="180" t="s">
        <v>450</v>
      </c>
      <c r="F319" s="181" t="s">
        <v>451</v>
      </c>
      <c r="G319" s="182" t="s">
        <v>184</v>
      </c>
      <c r="H319" s="183">
        <v>1</v>
      </c>
      <c r="I319" s="184"/>
      <c r="J319" s="185">
        <f>ROUND(I319*H319,2)</f>
        <v>0</v>
      </c>
      <c r="K319" s="181" t="s">
        <v>128</v>
      </c>
      <c r="L319" s="37"/>
      <c r="M319" s="186" t="s">
        <v>19</v>
      </c>
      <c r="N319" s="187" t="s">
        <v>40</v>
      </c>
      <c r="O319" s="62"/>
      <c r="P319" s="188">
        <f>O319*H319</f>
        <v>0</v>
      </c>
      <c r="Q319" s="188">
        <v>0</v>
      </c>
      <c r="R319" s="188">
        <f>Q319*H319</f>
        <v>0</v>
      </c>
      <c r="S319" s="188">
        <v>0</v>
      </c>
      <c r="T319" s="189">
        <f>S319*H319</f>
        <v>0</v>
      </c>
      <c r="AR319" s="190" t="s">
        <v>426</v>
      </c>
      <c r="AT319" s="190" t="s">
        <v>124</v>
      </c>
      <c r="AU319" s="190" t="s">
        <v>79</v>
      </c>
      <c r="AY319" s="16" t="s">
        <v>121</v>
      </c>
      <c r="BE319" s="191">
        <f>IF(N319="základní",J319,0)</f>
        <v>0</v>
      </c>
      <c r="BF319" s="191">
        <f>IF(N319="snížená",J319,0)</f>
        <v>0</v>
      </c>
      <c r="BG319" s="191">
        <f>IF(N319="zákl. přenesená",J319,0)</f>
        <v>0</v>
      </c>
      <c r="BH319" s="191">
        <f>IF(N319="sníž. přenesená",J319,0)</f>
        <v>0</v>
      </c>
      <c r="BI319" s="191">
        <f>IF(N319="nulová",J319,0)</f>
        <v>0</v>
      </c>
      <c r="BJ319" s="16" t="s">
        <v>77</v>
      </c>
      <c r="BK319" s="191">
        <f>ROUND(I319*H319,2)</f>
        <v>0</v>
      </c>
      <c r="BL319" s="16" t="s">
        <v>426</v>
      </c>
      <c r="BM319" s="190" t="s">
        <v>452</v>
      </c>
    </row>
    <row r="320" spans="2:65" s="1" customFormat="1" ht="10.199999999999999">
      <c r="B320" s="33"/>
      <c r="C320" s="34"/>
      <c r="D320" s="192" t="s">
        <v>130</v>
      </c>
      <c r="E320" s="34"/>
      <c r="F320" s="193" t="s">
        <v>451</v>
      </c>
      <c r="G320" s="34"/>
      <c r="H320" s="34"/>
      <c r="I320" s="106"/>
      <c r="J320" s="34"/>
      <c r="K320" s="34"/>
      <c r="L320" s="37"/>
      <c r="M320" s="194"/>
      <c r="N320" s="62"/>
      <c r="O320" s="62"/>
      <c r="P320" s="62"/>
      <c r="Q320" s="62"/>
      <c r="R320" s="62"/>
      <c r="S320" s="62"/>
      <c r="T320" s="63"/>
      <c r="AT320" s="16" t="s">
        <v>130</v>
      </c>
      <c r="AU320" s="16" t="s">
        <v>79</v>
      </c>
    </row>
    <row r="321" spans="2:65" s="1" customFormat="1" ht="21.6" customHeight="1">
      <c r="B321" s="33"/>
      <c r="C321" s="179" t="s">
        <v>308</v>
      </c>
      <c r="D321" s="179" t="s">
        <v>124</v>
      </c>
      <c r="E321" s="180" t="s">
        <v>453</v>
      </c>
      <c r="F321" s="181" t="s">
        <v>454</v>
      </c>
      <c r="G321" s="182" t="s">
        <v>184</v>
      </c>
      <c r="H321" s="183">
        <v>5</v>
      </c>
      <c r="I321" s="184"/>
      <c r="J321" s="185">
        <f>ROUND(I321*H321,2)</f>
        <v>0</v>
      </c>
      <c r="K321" s="181" t="s">
        <v>128</v>
      </c>
      <c r="L321" s="37"/>
      <c r="M321" s="186" t="s">
        <v>19</v>
      </c>
      <c r="N321" s="187" t="s">
        <v>40</v>
      </c>
      <c r="O321" s="62"/>
      <c r="P321" s="188">
        <f>O321*H321</f>
        <v>0</v>
      </c>
      <c r="Q321" s="188">
        <v>0</v>
      </c>
      <c r="R321" s="188">
        <f>Q321*H321</f>
        <v>0</v>
      </c>
      <c r="S321" s="188">
        <v>0</v>
      </c>
      <c r="T321" s="189">
        <f>S321*H321</f>
        <v>0</v>
      </c>
      <c r="AR321" s="190" t="s">
        <v>426</v>
      </c>
      <c r="AT321" s="190" t="s">
        <v>124</v>
      </c>
      <c r="AU321" s="190" t="s">
        <v>79</v>
      </c>
      <c r="AY321" s="16" t="s">
        <v>121</v>
      </c>
      <c r="BE321" s="191">
        <f>IF(N321="základní",J321,0)</f>
        <v>0</v>
      </c>
      <c r="BF321" s="191">
        <f>IF(N321="snížená",J321,0)</f>
        <v>0</v>
      </c>
      <c r="BG321" s="191">
        <f>IF(N321="zákl. přenesená",J321,0)</f>
        <v>0</v>
      </c>
      <c r="BH321" s="191">
        <f>IF(N321="sníž. přenesená",J321,0)</f>
        <v>0</v>
      </c>
      <c r="BI321" s="191">
        <f>IF(N321="nulová",J321,0)</f>
        <v>0</v>
      </c>
      <c r="BJ321" s="16" t="s">
        <v>77</v>
      </c>
      <c r="BK321" s="191">
        <f>ROUND(I321*H321,2)</f>
        <v>0</v>
      </c>
      <c r="BL321" s="16" t="s">
        <v>426</v>
      </c>
      <c r="BM321" s="190" t="s">
        <v>455</v>
      </c>
    </row>
    <row r="322" spans="2:65" s="1" customFormat="1" ht="10.199999999999999">
      <c r="B322" s="33"/>
      <c r="C322" s="34"/>
      <c r="D322" s="192" t="s">
        <v>130</v>
      </c>
      <c r="E322" s="34"/>
      <c r="F322" s="193" t="s">
        <v>454</v>
      </c>
      <c r="G322" s="34"/>
      <c r="H322" s="34"/>
      <c r="I322" s="106"/>
      <c r="J322" s="34"/>
      <c r="K322" s="34"/>
      <c r="L322" s="37"/>
      <c r="M322" s="194"/>
      <c r="N322" s="62"/>
      <c r="O322" s="62"/>
      <c r="P322" s="62"/>
      <c r="Q322" s="62"/>
      <c r="R322" s="62"/>
      <c r="S322" s="62"/>
      <c r="T322" s="63"/>
      <c r="AT322" s="16" t="s">
        <v>130</v>
      </c>
      <c r="AU322" s="16" t="s">
        <v>79</v>
      </c>
    </row>
    <row r="323" spans="2:65" s="1" customFormat="1" ht="21.6" customHeight="1">
      <c r="B323" s="33"/>
      <c r="C323" s="179" t="s">
        <v>456</v>
      </c>
      <c r="D323" s="179" t="s">
        <v>124</v>
      </c>
      <c r="E323" s="180" t="s">
        <v>457</v>
      </c>
      <c r="F323" s="181" t="s">
        <v>458</v>
      </c>
      <c r="G323" s="182" t="s">
        <v>184</v>
      </c>
      <c r="H323" s="183">
        <v>5</v>
      </c>
      <c r="I323" s="184"/>
      <c r="J323" s="185">
        <f>ROUND(I323*H323,2)</f>
        <v>0</v>
      </c>
      <c r="K323" s="181" t="s">
        <v>128</v>
      </c>
      <c r="L323" s="37"/>
      <c r="M323" s="186" t="s">
        <v>19</v>
      </c>
      <c r="N323" s="187" t="s">
        <v>40</v>
      </c>
      <c r="O323" s="62"/>
      <c r="P323" s="188">
        <f>O323*H323</f>
        <v>0</v>
      </c>
      <c r="Q323" s="188">
        <v>0</v>
      </c>
      <c r="R323" s="188">
        <f>Q323*H323</f>
        <v>0</v>
      </c>
      <c r="S323" s="188">
        <v>0</v>
      </c>
      <c r="T323" s="189">
        <f>S323*H323</f>
        <v>0</v>
      </c>
      <c r="AR323" s="190" t="s">
        <v>426</v>
      </c>
      <c r="AT323" s="190" t="s">
        <v>124</v>
      </c>
      <c r="AU323" s="190" t="s">
        <v>79</v>
      </c>
      <c r="AY323" s="16" t="s">
        <v>121</v>
      </c>
      <c r="BE323" s="191">
        <f>IF(N323="základní",J323,0)</f>
        <v>0</v>
      </c>
      <c r="BF323" s="191">
        <f>IF(N323="snížená",J323,0)</f>
        <v>0</v>
      </c>
      <c r="BG323" s="191">
        <f>IF(N323="zákl. přenesená",J323,0)</f>
        <v>0</v>
      </c>
      <c r="BH323" s="191">
        <f>IF(N323="sníž. přenesená",J323,0)</f>
        <v>0</v>
      </c>
      <c r="BI323" s="191">
        <f>IF(N323="nulová",J323,0)</f>
        <v>0</v>
      </c>
      <c r="BJ323" s="16" t="s">
        <v>77</v>
      </c>
      <c r="BK323" s="191">
        <f>ROUND(I323*H323,2)</f>
        <v>0</v>
      </c>
      <c r="BL323" s="16" t="s">
        <v>426</v>
      </c>
      <c r="BM323" s="190" t="s">
        <v>459</v>
      </c>
    </row>
    <row r="324" spans="2:65" s="1" customFormat="1" ht="10.199999999999999">
      <c r="B324" s="33"/>
      <c r="C324" s="34"/>
      <c r="D324" s="192" t="s">
        <v>130</v>
      </c>
      <c r="E324" s="34"/>
      <c r="F324" s="193" t="s">
        <v>458</v>
      </c>
      <c r="G324" s="34"/>
      <c r="H324" s="34"/>
      <c r="I324" s="106"/>
      <c r="J324" s="34"/>
      <c r="K324" s="34"/>
      <c r="L324" s="37"/>
      <c r="M324" s="194"/>
      <c r="N324" s="62"/>
      <c r="O324" s="62"/>
      <c r="P324" s="62"/>
      <c r="Q324" s="62"/>
      <c r="R324" s="62"/>
      <c r="S324" s="62"/>
      <c r="T324" s="63"/>
      <c r="AT324" s="16" t="s">
        <v>130</v>
      </c>
      <c r="AU324" s="16" t="s">
        <v>79</v>
      </c>
    </row>
    <row r="325" spans="2:65" s="1" customFormat="1" ht="21.6" customHeight="1">
      <c r="B325" s="33"/>
      <c r="C325" s="179" t="s">
        <v>311</v>
      </c>
      <c r="D325" s="179" t="s">
        <v>124</v>
      </c>
      <c r="E325" s="180" t="s">
        <v>460</v>
      </c>
      <c r="F325" s="181" t="s">
        <v>461</v>
      </c>
      <c r="G325" s="182" t="s">
        <v>184</v>
      </c>
      <c r="H325" s="183">
        <v>7</v>
      </c>
      <c r="I325" s="184"/>
      <c r="J325" s="185">
        <f>ROUND(I325*H325,2)</f>
        <v>0</v>
      </c>
      <c r="K325" s="181" t="s">
        <v>128</v>
      </c>
      <c r="L325" s="37"/>
      <c r="M325" s="186" t="s">
        <v>19</v>
      </c>
      <c r="N325" s="187" t="s">
        <v>40</v>
      </c>
      <c r="O325" s="62"/>
      <c r="P325" s="188">
        <f>O325*H325</f>
        <v>0</v>
      </c>
      <c r="Q325" s="188">
        <v>0</v>
      </c>
      <c r="R325" s="188">
        <f>Q325*H325</f>
        <v>0</v>
      </c>
      <c r="S325" s="188">
        <v>0</v>
      </c>
      <c r="T325" s="189">
        <f>S325*H325</f>
        <v>0</v>
      </c>
      <c r="AR325" s="190" t="s">
        <v>426</v>
      </c>
      <c r="AT325" s="190" t="s">
        <v>124</v>
      </c>
      <c r="AU325" s="190" t="s">
        <v>79</v>
      </c>
      <c r="AY325" s="16" t="s">
        <v>121</v>
      </c>
      <c r="BE325" s="191">
        <f>IF(N325="základní",J325,0)</f>
        <v>0</v>
      </c>
      <c r="BF325" s="191">
        <f>IF(N325="snížená",J325,0)</f>
        <v>0</v>
      </c>
      <c r="BG325" s="191">
        <f>IF(N325="zákl. přenesená",J325,0)</f>
        <v>0</v>
      </c>
      <c r="BH325" s="191">
        <f>IF(N325="sníž. přenesená",J325,0)</f>
        <v>0</v>
      </c>
      <c r="BI325" s="191">
        <f>IF(N325="nulová",J325,0)</f>
        <v>0</v>
      </c>
      <c r="BJ325" s="16" t="s">
        <v>77</v>
      </c>
      <c r="BK325" s="191">
        <f>ROUND(I325*H325,2)</f>
        <v>0</v>
      </c>
      <c r="BL325" s="16" t="s">
        <v>426</v>
      </c>
      <c r="BM325" s="190" t="s">
        <v>462</v>
      </c>
    </row>
    <row r="326" spans="2:65" s="1" customFormat="1" ht="10.199999999999999">
      <c r="B326" s="33"/>
      <c r="C326" s="34"/>
      <c r="D326" s="192" t="s">
        <v>130</v>
      </c>
      <c r="E326" s="34"/>
      <c r="F326" s="193" t="s">
        <v>461</v>
      </c>
      <c r="G326" s="34"/>
      <c r="H326" s="34"/>
      <c r="I326" s="106"/>
      <c r="J326" s="34"/>
      <c r="K326" s="34"/>
      <c r="L326" s="37"/>
      <c r="M326" s="194"/>
      <c r="N326" s="62"/>
      <c r="O326" s="62"/>
      <c r="P326" s="62"/>
      <c r="Q326" s="62"/>
      <c r="R326" s="62"/>
      <c r="S326" s="62"/>
      <c r="T326" s="63"/>
      <c r="AT326" s="16" t="s">
        <v>130</v>
      </c>
      <c r="AU326" s="16" t="s">
        <v>79</v>
      </c>
    </row>
    <row r="327" spans="2:65" s="1" customFormat="1" ht="21.6" customHeight="1">
      <c r="B327" s="33"/>
      <c r="C327" s="179" t="s">
        <v>463</v>
      </c>
      <c r="D327" s="179" t="s">
        <v>124</v>
      </c>
      <c r="E327" s="180" t="s">
        <v>464</v>
      </c>
      <c r="F327" s="181" t="s">
        <v>465</v>
      </c>
      <c r="G327" s="182" t="s">
        <v>184</v>
      </c>
      <c r="H327" s="183">
        <v>7</v>
      </c>
      <c r="I327" s="184"/>
      <c r="J327" s="185">
        <f>ROUND(I327*H327,2)</f>
        <v>0</v>
      </c>
      <c r="K327" s="181" t="s">
        <v>128</v>
      </c>
      <c r="L327" s="37"/>
      <c r="M327" s="186" t="s">
        <v>19</v>
      </c>
      <c r="N327" s="187" t="s">
        <v>40</v>
      </c>
      <c r="O327" s="62"/>
      <c r="P327" s="188">
        <f>O327*H327</f>
        <v>0</v>
      </c>
      <c r="Q327" s="188">
        <v>0</v>
      </c>
      <c r="R327" s="188">
        <f>Q327*H327</f>
        <v>0</v>
      </c>
      <c r="S327" s="188">
        <v>0</v>
      </c>
      <c r="T327" s="189">
        <f>S327*H327</f>
        <v>0</v>
      </c>
      <c r="AR327" s="190" t="s">
        <v>426</v>
      </c>
      <c r="AT327" s="190" t="s">
        <v>124</v>
      </c>
      <c r="AU327" s="190" t="s">
        <v>79</v>
      </c>
      <c r="AY327" s="16" t="s">
        <v>121</v>
      </c>
      <c r="BE327" s="191">
        <f>IF(N327="základní",J327,0)</f>
        <v>0</v>
      </c>
      <c r="BF327" s="191">
        <f>IF(N327="snížená",J327,0)</f>
        <v>0</v>
      </c>
      <c r="BG327" s="191">
        <f>IF(N327="zákl. přenesená",J327,0)</f>
        <v>0</v>
      </c>
      <c r="BH327" s="191">
        <f>IF(N327="sníž. přenesená",J327,0)</f>
        <v>0</v>
      </c>
      <c r="BI327" s="191">
        <f>IF(N327="nulová",J327,0)</f>
        <v>0</v>
      </c>
      <c r="BJ327" s="16" t="s">
        <v>77</v>
      </c>
      <c r="BK327" s="191">
        <f>ROUND(I327*H327,2)</f>
        <v>0</v>
      </c>
      <c r="BL327" s="16" t="s">
        <v>426</v>
      </c>
      <c r="BM327" s="190" t="s">
        <v>466</v>
      </c>
    </row>
    <row r="328" spans="2:65" s="1" customFormat="1" ht="10.199999999999999">
      <c r="B328" s="33"/>
      <c r="C328" s="34"/>
      <c r="D328" s="192" t="s">
        <v>130</v>
      </c>
      <c r="E328" s="34"/>
      <c r="F328" s="193" t="s">
        <v>465</v>
      </c>
      <c r="G328" s="34"/>
      <c r="H328" s="34"/>
      <c r="I328" s="106"/>
      <c r="J328" s="34"/>
      <c r="K328" s="34"/>
      <c r="L328" s="37"/>
      <c r="M328" s="194"/>
      <c r="N328" s="62"/>
      <c r="O328" s="62"/>
      <c r="P328" s="62"/>
      <c r="Q328" s="62"/>
      <c r="R328" s="62"/>
      <c r="S328" s="62"/>
      <c r="T328" s="63"/>
      <c r="AT328" s="16" t="s">
        <v>130</v>
      </c>
      <c r="AU328" s="16" t="s">
        <v>79</v>
      </c>
    </row>
    <row r="329" spans="2:65" s="1" customFormat="1" ht="21.6" customHeight="1">
      <c r="B329" s="33"/>
      <c r="C329" s="179" t="s">
        <v>315</v>
      </c>
      <c r="D329" s="179" t="s">
        <v>124</v>
      </c>
      <c r="E329" s="180" t="s">
        <v>467</v>
      </c>
      <c r="F329" s="181" t="s">
        <v>468</v>
      </c>
      <c r="G329" s="182" t="s">
        <v>184</v>
      </c>
      <c r="H329" s="183">
        <v>1</v>
      </c>
      <c r="I329" s="184"/>
      <c r="J329" s="185">
        <f>ROUND(I329*H329,2)</f>
        <v>0</v>
      </c>
      <c r="K329" s="181" t="s">
        <v>128</v>
      </c>
      <c r="L329" s="37"/>
      <c r="M329" s="186" t="s">
        <v>19</v>
      </c>
      <c r="N329" s="187" t="s">
        <v>40</v>
      </c>
      <c r="O329" s="62"/>
      <c r="P329" s="188">
        <f>O329*H329</f>
        <v>0</v>
      </c>
      <c r="Q329" s="188">
        <v>0</v>
      </c>
      <c r="R329" s="188">
        <f>Q329*H329</f>
        <v>0</v>
      </c>
      <c r="S329" s="188">
        <v>0</v>
      </c>
      <c r="T329" s="189">
        <f>S329*H329</f>
        <v>0</v>
      </c>
      <c r="AR329" s="190" t="s">
        <v>426</v>
      </c>
      <c r="AT329" s="190" t="s">
        <v>124</v>
      </c>
      <c r="AU329" s="190" t="s">
        <v>79</v>
      </c>
      <c r="AY329" s="16" t="s">
        <v>121</v>
      </c>
      <c r="BE329" s="191">
        <f>IF(N329="základní",J329,0)</f>
        <v>0</v>
      </c>
      <c r="BF329" s="191">
        <f>IF(N329="snížená",J329,0)</f>
        <v>0</v>
      </c>
      <c r="BG329" s="191">
        <f>IF(N329="zákl. přenesená",J329,0)</f>
        <v>0</v>
      </c>
      <c r="BH329" s="191">
        <f>IF(N329="sníž. přenesená",J329,0)</f>
        <v>0</v>
      </c>
      <c r="BI329" s="191">
        <f>IF(N329="nulová",J329,0)</f>
        <v>0</v>
      </c>
      <c r="BJ329" s="16" t="s">
        <v>77</v>
      </c>
      <c r="BK329" s="191">
        <f>ROUND(I329*H329,2)</f>
        <v>0</v>
      </c>
      <c r="BL329" s="16" t="s">
        <v>426</v>
      </c>
      <c r="BM329" s="190" t="s">
        <v>469</v>
      </c>
    </row>
    <row r="330" spans="2:65" s="1" customFormat="1" ht="10.199999999999999">
      <c r="B330" s="33"/>
      <c r="C330" s="34"/>
      <c r="D330" s="192" t="s">
        <v>130</v>
      </c>
      <c r="E330" s="34"/>
      <c r="F330" s="193" t="s">
        <v>468</v>
      </c>
      <c r="G330" s="34"/>
      <c r="H330" s="34"/>
      <c r="I330" s="106"/>
      <c r="J330" s="34"/>
      <c r="K330" s="34"/>
      <c r="L330" s="37"/>
      <c r="M330" s="194"/>
      <c r="N330" s="62"/>
      <c r="O330" s="62"/>
      <c r="P330" s="62"/>
      <c r="Q330" s="62"/>
      <c r="R330" s="62"/>
      <c r="S330" s="62"/>
      <c r="T330" s="63"/>
      <c r="AT330" s="16" t="s">
        <v>130</v>
      </c>
      <c r="AU330" s="16" t="s">
        <v>79</v>
      </c>
    </row>
    <row r="331" spans="2:65" s="12" customFormat="1" ht="10.199999999999999">
      <c r="B331" s="195"/>
      <c r="C331" s="196"/>
      <c r="D331" s="192" t="s">
        <v>133</v>
      </c>
      <c r="E331" s="197" t="s">
        <v>19</v>
      </c>
      <c r="F331" s="198" t="s">
        <v>470</v>
      </c>
      <c r="G331" s="196"/>
      <c r="H331" s="199">
        <v>1</v>
      </c>
      <c r="I331" s="200"/>
      <c r="J331" s="196"/>
      <c r="K331" s="196"/>
      <c r="L331" s="201"/>
      <c r="M331" s="202"/>
      <c r="N331" s="203"/>
      <c r="O331" s="203"/>
      <c r="P331" s="203"/>
      <c r="Q331" s="203"/>
      <c r="R331" s="203"/>
      <c r="S331" s="203"/>
      <c r="T331" s="204"/>
      <c r="AT331" s="205" t="s">
        <v>133</v>
      </c>
      <c r="AU331" s="205" t="s">
        <v>79</v>
      </c>
      <c r="AV331" s="12" t="s">
        <v>79</v>
      </c>
      <c r="AW331" s="12" t="s">
        <v>31</v>
      </c>
      <c r="AX331" s="12" t="s">
        <v>69</v>
      </c>
      <c r="AY331" s="205" t="s">
        <v>121</v>
      </c>
    </row>
    <row r="332" spans="2:65" s="13" customFormat="1" ht="10.199999999999999">
      <c r="B332" s="206"/>
      <c r="C332" s="207"/>
      <c r="D332" s="192" t="s">
        <v>133</v>
      </c>
      <c r="E332" s="208" t="s">
        <v>19</v>
      </c>
      <c r="F332" s="209" t="s">
        <v>136</v>
      </c>
      <c r="G332" s="207"/>
      <c r="H332" s="210">
        <v>1</v>
      </c>
      <c r="I332" s="211"/>
      <c r="J332" s="207"/>
      <c r="K332" s="207"/>
      <c r="L332" s="212"/>
      <c r="M332" s="213"/>
      <c r="N332" s="214"/>
      <c r="O332" s="214"/>
      <c r="P332" s="214"/>
      <c r="Q332" s="214"/>
      <c r="R332" s="214"/>
      <c r="S332" s="214"/>
      <c r="T332" s="215"/>
      <c r="AT332" s="216" t="s">
        <v>133</v>
      </c>
      <c r="AU332" s="216" t="s">
        <v>79</v>
      </c>
      <c r="AV332" s="13" t="s">
        <v>129</v>
      </c>
      <c r="AW332" s="13" t="s">
        <v>31</v>
      </c>
      <c r="AX332" s="13" t="s">
        <v>77</v>
      </c>
      <c r="AY332" s="216" t="s">
        <v>121</v>
      </c>
    </row>
    <row r="333" spans="2:65" s="1" customFormat="1" ht="21.6" customHeight="1">
      <c r="B333" s="33"/>
      <c r="C333" s="179" t="s">
        <v>471</v>
      </c>
      <c r="D333" s="179" t="s">
        <v>124</v>
      </c>
      <c r="E333" s="180" t="s">
        <v>472</v>
      </c>
      <c r="F333" s="181" t="s">
        <v>473</v>
      </c>
      <c r="G333" s="182" t="s">
        <v>206</v>
      </c>
      <c r="H333" s="183">
        <v>4</v>
      </c>
      <c r="I333" s="184"/>
      <c r="J333" s="185">
        <f>ROUND(I333*H333,2)</f>
        <v>0</v>
      </c>
      <c r="K333" s="181" t="s">
        <v>128</v>
      </c>
      <c r="L333" s="37"/>
      <c r="M333" s="186" t="s">
        <v>19</v>
      </c>
      <c r="N333" s="187" t="s">
        <v>40</v>
      </c>
      <c r="O333" s="62"/>
      <c r="P333" s="188">
        <f>O333*H333</f>
        <v>0</v>
      </c>
      <c r="Q333" s="188">
        <v>0</v>
      </c>
      <c r="R333" s="188">
        <f>Q333*H333</f>
        <v>0</v>
      </c>
      <c r="S333" s="188">
        <v>0</v>
      </c>
      <c r="T333" s="189">
        <f>S333*H333</f>
        <v>0</v>
      </c>
      <c r="AR333" s="190" t="s">
        <v>426</v>
      </c>
      <c r="AT333" s="190" t="s">
        <v>124</v>
      </c>
      <c r="AU333" s="190" t="s">
        <v>79</v>
      </c>
      <c r="AY333" s="16" t="s">
        <v>121</v>
      </c>
      <c r="BE333" s="191">
        <f>IF(N333="základní",J333,0)</f>
        <v>0</v>
      </c>
      <c r="BF333" s="191">
        <f>IF(N333="snížená",J333,0)</f>
        <v>0</v>
      </c>
      <c r="BG333" s="191">
        <f>IF(N333="zákl. přenesená",J333,0)</f>
        <v>0</v>
      </c>
      <c r="BH333" s="191">
        <f>IF(N333="sníž. přenesená",J333,0)</f>
        <v>0</v>
      </c>
      <c r="BI333" s="191">
        <f>IF(N333="nulová",J333,0)</f>
        <v>0</v>
      </c>
      <c r="BJ333" s="16" t="s">
        <v>77</v>
      </c>
      <c r="BK333" s="191">
        <f>ROUND(I333*H333,2)</f>
        <v>0</v>
      </c>
      <c r="BL333" s="16" t="s">
        <v>426</v>
      </c>
      <c r="BM333" s="190" t="s">
        <v>474</v>
      </c>
    </row>
    <row r="334" spans="2:65" s="1" customFormat="1" ht="19.2">
      <c r="B334" s="33"/>
      <c r="C334" s="34"/>
      <c r="D334" s="192" t="s">
        <v>130</v>
      </c>
      <c r="E334" s="34"/>
      <c r="F334" s="193" t="s">
        <v>473</v>
      </c>
      <c r="G334" s="34"/>
      <c r="H334" s="34"/>
      <c r="I334" s="106"/>
      <c r="J334" s="34"/>
      <c r="K334" s="34"/>
      <c r="L334" s="37"/>
      <c r="M334" s="194"/>
      <c r="N334" s="62"/>
      <c r="O334" s="62"/>
      <c r="P334" s="62"/>
      <c r="Q334" s="62"/>
      <c r="R334" s="62"/>
      <c r="S334" s="62"/>
      <c r="T334" s="63"/>
      <c r="AT334" s="16" t="s">
        <v>130</v>
      </c>
      <c r="AU334" s="16" t="s">
        <v>79</v>
      </c>
    </row>
    <row r="335" spans="2:65" s="12" customFormat="1" ht="10.199999999999999">
      <c r="B335" s="195"/>
      <c r="C335" s="196"/>
      <c r="D335" s="192" t="s">
        <v>133</v>
      </c>
      <c r="E335" s="197" t="s">
        <v>19</v>
      </c>
      <c r="F335" s="198" t="s">
        <v>237</v>
      </c>
      <c r="G335" s="196"/>
      <c r="H335" s="199">
        <v>4</v>
      </c>
      <c r="I335" s="200"/>
      <c r="J335" s="196"/>
      <c r="K335" s="196"/>
      <c r="L335" s="201"/>
      <c r="M335" s="202"/>
      <c r="N335" s="203"/>
      <c r="O335" s="203"/>
      <c r="P335" s="203"/>
      <c r="Q335" s="203"/>
      <c r="R335" s="203"/>
      <c r="S335" s="203"/>
      <c r="T335" s="204"/>
      <c r="AT335" s="205" t="s">
        <v>133</v>
      </c>
      <c r="AU335" s="205" t="s">
        <v>79</v>
      </c>
      <c r="AV335" s="12" t="s">
        <v>79</v>
      </c>
      <c r="AW335" s="12" t="s">
        <v>31</v>
      </c>
      <c r="AX335" s="12" t="s">
        <v>69</v>
      </c>
      <c r="AY335" s="205" t="s">
        <v>121</v>
      </c>
    </row>
    <row r="336" spans="2:65" s="13" customFormat="1" ht="10.199999999999999">
      <c r="B336" s="206"/>
      <c r="C336" s="207"/>
      <c r="D336" s="192" t="s">
        <v>133</v>
      </c>
      <c r="E336" s="208" t="s">
        <v>19</v>
      </c>
      <c r="F336" s="209" t="s">
        <v>136</v>
      </c>
      <c r="G336" s="207"/>
      <c r="H336" s="210">
        <v>4</v>
      </c>
      <c r="I336" s="211"/>
      <c r="J336" s="207"/>
      <c r="K336" s="207"/>
      <c r="L336" s="212"/>
      <c r="M336" s="213"/>
      <c r="N336" s="214"/>
      <c r="O336" s="214"/>
      <c r="P336" s="214"/>
      <c r="Q336" s="214"/>
      <c r="R336" s="214"/>
      <c r="S336" s="214"/>
      <c r="T336" s="215"/>
      <c r="AT336" s="216" t="s">
        <v>133</v>
      </c>
      <c r="AU336" s="216" t="s">
        <v>79</v>
      </c>
      <c r="AV336" s="13" t="s">
        <v>129</v>
      </c>
      <c r="AW336" s="13" t="s">
        <v>31</v>
      </c>
      <c r="AX336" s="13" t="s">
        <v>77</v>
      </c>
      <c r="AY336" s="216" t="s">
        <v>121</v>
      </c>
    </row>
    <row r="337" spans="2:65" s="1" customFormat="1" ht="21.6" customHeight="1">
      <c r="B337" s="33"/>
      <c r="C337" s="179" t="s">
        <v>319</v>
      </c>
      <c r="D337" s="179" t="s">
        <v>124</v>
      </c>
      <c r="E337" s="180" t="s">
        <v>475</v>
      </c>
      <c r="F337" s="181" t="s">
        <v>476</v>
      </c>
      <c r="G337" s="182" t="s">
        <v>184</v>
      </c>
      <c r="H337" s="183">
        <v>5</v>
      </c>
      <c r="I337" s="184"/>
      <c r="J337" s="185">
        <f>ROUND(I337*H337,2)</f>
        <v>0</v>
      </c>
      <c r="K337" s="181" t="s">
        <v>128</v>
      </c>
      <c r="L337" s="37"/>
      <c r="M337" s="186" t="s">
        <v>19</v>
      </c>
      <c r="N337" s="187" t="s">
        <v>40</v>
      </c>
      <c r="O337" s="62"/>
      <c r="P337" s="188">
        <f>O337*H337</f>
        <v>0</v>
      </c>
      <c r="Q337" s="188">
        <v>0</v>
      </c>
      <c r="R337" s="188">
        <f>Q337*H337</f>
        <v>0</v>
      </c>
      <c r="S337" s="188">
        <v>0</v>
      </c>
      <c r="T337" s="189">
        <f>S337*H337</f>
        <v>0</v>
      </c>
      <c r="AR337" s="190" t="s">
        <v>426</v>
      </c>
      <c r="AT337" s="190" t="s">
        <v>124</v>
      </c>
      <c r="AU337" s="190" t="s">
        <v>79</v>
      </c>
      <c r="AY337" s="16" t="s">
        <v>121</v>
      </c>
      <c r="BE337" s="191">
        <f>IF(N337="základní",J337,0)</f>
        <v>0</v>
      </c>
      <c r="BF337" s="191">
        <f>IF(N337="snížená",J337,0)</f>
        <v>0</v>
      </c>
      <c r="BG337" s="191">
        <f>IF(N337="zákl. přenesená",J337,0)</f>
        <v>0</v>
      </c>
      <c r="BH337" s="191">
        <f>IF(N337="sníž. přenesená",J337,0)</f>
        <v>0</v>
      </c>
      <c r="BI337" s="191">
        <f>IF(N337="nulová",J337,0)</f>
        <v>0</v>
      </c>
      <c r="BJ337" s="16" t="s">
        <v>77</v>
      </c>
      <c r="BK337" s="191">
        <f>ROUND(I337*H337,2)</f>
        <v>0</v>
      </c>
      <c r="BL337" s="16" t="s">
        <v>426</v>
      </c>
      <c r="BM337" s="190" t="s">
        <v>477</v>
      </c>
    </row>
    <row r="338" spans="2:65" s="1" customFormat="1" ht="19.2">
      <c r="B338" s="33"/>
      <c r="C338" s="34"/>
      <c r="D338" s="192" t="s">
        <v>130</v>
      </c>
      <c r="E338" s="34"/>
      <c r="F338" s="193" t="s">
        <v>476</v>
      </c>
      <c r="G338" s="34"/>
      <c r="H338" s="34"/>
      <c r="I338" s="106"/>
      <c r="J338" s="34"/>
      <c r="K338" s="34"/>
      <c r="L338" s="37"/>
      <c r="M338" s="194"/>
      <c r="N338" s="62"/>
      <c r="O338" s="62"/>
      <c r="P338" s="62"/>
      <c r="Q338" s="62"/>
      <c r="R338" s="62"/>
      <c r="S338" s="62"/>
      <c r="T338" s="63"/>
      <c r="AT338" s="16" t="s">
        <v>130</v>
      </c>
      <c r="AU338" s="16" t="s">
        <v>79</v>
      </c>
    </row>
    <row r="339" spans="2:65" s="1" customFormat="1" ht="21.6" customHeight="1">
      <c r="B339" s="33"/>
      <c r="C339" s="179" t="s">
        <v>478</v>
      </c>
      <c r="D339" s="179" t="s">
        <v>124</v>
      </c>
      <c r="E339" s="180" t="s">
        <v>479</v>
      </c>
      <c r="F339" s="181" t="s">
        <v>480</v>
      </c>
      <c r="G339" s="182" t="s">
        <v>184</v>
      </c>
      <c r="H339" s="183">
        <v>5</v>
      </c>
      <c r="I339" s="184"/>
      <c r="J339" s="185">
        <f>ROUND(I339*H339,2)</f>
        <v>0</v>
      </c>
      <c r="K339" s="181" t="s">
        <v>128</v>
      </c>
      <c r="L339" s="37"/>
      <c r="M339" s="186" t="s">
        <v>19</v>
      </c>
      <c r="N339" s="187" t="s">
        <v>40</v>
      </c>
      <c r="O339" s="62"/>
      <c r="P339" s="188">
        <f>O339*H339</f>
        <v>0</v>
      </c>
      <c r="Q339" s="188">
        <v>0</v>
      </c>
      <c r="R339" s="188">
        <f>Q339*H339</f>
        <v>0</v>
      </c>
      <c r="S339" s="188">
        <v>0</v>
      </c>
      <c r="T339" s="189">
        <f>S339*H339</f>
        <v>0</v>
      </c>
      <c r="AR339" s="190" t="s">
        <v>426</v>
      </c>
      <c r="AT339" s="190" t="s">
        <v>124</v>
      </c>
      <c r="AU339" s="190" t="s">
        <v>79</v>
      </c>
      <c r="AY339" s="16" t="s">
        <v>121</v>
      </c>
      <c r="BE339" s="191">
        <f>IF(N339="základní",J339,0)</f>
        <v>0</v>
      </c>
      <c r="BF339" s="191">
        <f>IF(N339="snížená",J339,0)</f>
        <v>0</v>
      </c>
      <c r="BG339" s="191">
        <f>IF(N339="zákl. přenesená",J339,0)</f>
        <v>0</v>
      </c>
      <c r="BH339" s="191">
        <f>IF(N339="sníž. přenesená",J339,0)</f>
        <v>0</v>
      </c>
      <c r="BI339" s="191">
        <f>IF(N339="nulová",J339,0)</f>
        <v>0</v>
      </c>
      <c r="BJ339" s="16" t="s">
        <v>77</v>
      </c>
      <c r="BK339" s="191">
        <f>ROUND(I339*H339,2)</f>
        <v>0</v>
      </c>
      <c r="BL339" s="16" t="s">
        <v>426</v>
      </c>
      <c r="BM339" s="190" t="s">
        <v>481</v>
      </c>
    </row>
    <row r="340" spans="2:65" s="1" customFormat="1" ht="19.2">
      <c r="B340" s="33"/>
      <c r="C340" s="34"/>
      <c r="D340" s="192" t="s">
        <v>130</v>
      </c>
      <c r="E340" s="34"/>
      <c r="F340" s="193" t="s">
        <v>480</v>
      </c>
      <c r="G340" s="34"/>
      <c r="H340" s="34"/>
      <c r="I340" s="106"/>
      <c r="J340" s="34"/>
      <c r="K340" s="34"/>
      <c r="L340" s="37"/>
      <c r="M340" s="194"/>
      <c r="N340" s="62"/>
      <c r="O340" s="62"/>
      <c r="P340" s="62"/>
      <c r="Q340" s="62"/>
      <c r="R340" s="62"/>
      <c r="S340" s="62"/>
      <c r="T340" s="63"/>
      <c r="AT340" s="16" t="s">
        <v>130</v>
      </c>
      <c r="AU340" s="16" t="s">
        <v>79</v>
      </c>
    </row>
    <row r="341" spans="2:65" s="1" customFormat="1" ht="21.6" customHeight="1">
      <c r="B341" s="33"/>
      <c r="C341" s="179" t="s">
        <v>323</v>
      </c>
      <c r="D341" s="179" t="s">
        <v>124</v>
      </c>
      <c r="E341" s="180" t="s">
        <v>482</v>
      </c>
      <c r="F341" s="181" t="s">
        <v>483</v>
      </c>
      <c r="G341" s="182" t="s">
        <v>184</v>
      </c>
      <c r="H341" s="183">
        <v>5</v>
      </c>
      <c r="I341" s="184"/>
      <c r="J341" s="185">
        <f>ROUND(I341*H341,2)</f>
        <v>0</v>
      </c>
      <c r="K341" s="181" t="s">
        <v>128</v>
      </c>
      <c r="L341" s="37"/>
      <c r="M341" s="186" t="s">
        <v>19</v>
      </c>
      <c r="N341" s="187" t="s">
        <v>40</v>
      </c>
      <c r="O341" s="62"/>
      <c r="P341" s="188">
        <f>O341*H341</f>
        <v>0</v>
      </c>
      <c r="Q341" s="188">
        <v>0</v>
      </c>
      <c r="R341" s="188">
        <f>Q341*H341</f>
        <v>0</v>
      </c>
      <c r="S341" s="188">
        <v>0</v>
      </c>
      <c r="T341" s="189">
        <f>S341*H341</f>
        <v>0</v>
      </c>
      <c r="AR341" s="190" t="s">
        <v>426</v>
      </c>
      <c r="AT341" s="190" t="s">
        <v>124</v>
      </c>
      <c r="AU341" s="190" t="s">
        <v>79</v>
      </c>
      <c r="AY341" s="16" t="s">
        <v>121</v>
      </c>
      <c r="BE341" s="191">
        <f>IF(N341="základní",J341,0)</f>
        <v>0</v>
      </c>
      <c r="BF341" s="191">
        <f>IF(N341="snížená",J341,0)</f>
        <v>0</v>
      </c>
      <c r="BG341" s="191">
        <f>IF(N341="zákl. přenesená",J341,0)</f>
        <v>0</v>
      </c>
      <c r="BH341" s="191">
        <f>IF(N341="sníž. přenesená",J341,0)</f>
        <v>0</v>
      </c>
      <c r="BI341" s="191">
        <f>IF(N341="nulová",J341,0)</f>
        <v>0</v>
      </c>
      <c r="BJ341" s="16" t="s">
        <v>77</v>
      </c>
      <c r="BK341" s="191">
        <f>ROUND(I341*H341,2)</f>
        <v>0</v>
      </c>
      <c r="BL341" s="16" t="s">
        <v>426</v>
      </c>
      <c r="BM341" s="190" t="s">
        <v>484</v>
      </c>
    </row>
    <row r="342" spans="2:65" s="1" customFormat="1" ht="19.2">
      <c r="B342" s="33"/>
      <c r="C342" s="34"/>
      <c r="D342" s="192" t="s">
        <v>130</v>
      </c>
      <c r="E342" s="34"/>
      <c r="F342" s="193" t="s">
        <v>483</v>
      </c>
      <c r="G342" s="34"/>
      <c r="H342" s="34"/>
      <c r="I342" s="106"/>
      <c r="J342" s="34"/>
      <c r="K342" s="34"/>
      <c r="L342" s="37"/>
      <c r="M342" s="194"/>
      <c r="N342" s="62"/>
      <c r="O342" s="62"/>
      <c r="P342" s="62"/>
      <c r="Q342" s="62"/>
      <c r="R342" s="62"/>
      <c r="S342" s="62"/>
      <c r="T342" s="63"/>
      <c r="AT342" s="16" t="s">
        <v>130</v>
      </c>
      <c r="AU342" s="16" t="s">
        <v>79</v>
      </c>
    </row>
    <row r="343" spans="2:65" s="1" customFormat="1" ht="32.4" customHeight="1">
      <c r="B343" s="33"/>
      <c r="C343" s="179" t="s">
        <v>485</v>
      </c>
      <c r="D343" s="179" t="s">
        <v>124</v>
      </c>
      <c r="E343" s="180" t="s">
        <v>486</v>
      </c>
      <c r="F343" s="181" t="s">
        <v>487</v>
      </c>
      <c r="G343" s="182" t="s">
        <v>184</v>
      </c>
      <c r="H343" s="183">
        <v>1</v>
      </c>
      <c r="I343" s="184"/>
      <c r="J343" s="185">
        <f>ROUND(I343*H343,2)</f>
        <v>0</v>
      </c>
      <c r="K343" s="181" t="s">
        <v>128</v>
      </c>
      <c r="L343" s="37"/>
      <c r="M343" s="186" t="s">
        <v>19</v>
      </c>
      <c r="N343" s="187" t="s">
        <v>40</v>
      </c>
      <c r="O343" s="62"/>
      <c r="P343" s="188">
        <f>O343*H343</f>
        <v>0</v>
      </c>
      <c r="Q343" s="188">
        <v>0</v>
      </c>
      <c r="R343" s="188">
        <f>Q343*H343</f>
        <v>0</v>
      </c>
      <c r="S343" s="188">
        <v>0</v>
      </c>
      <c r="T343" s="189">
        <f>S343*H343</f>
        <v>0</v>
      </c>
      <c r="AR343" s="190" t="s">
        <v>426</v>
      </c>
      <c r="AT343" s="190" t="s">
        <v>124</v>
      </c>
      <c r="AU343" s="190" t="s">
        <v>79</v>
      </c>
      <c r="AY343" s="16" t="s">
        <v>121</v>
      </c>
      <c r="BE343" s="191">
        <f>IF(N343="základní",J343,0)</f>
        <v>0</v>
      </c>
      <c r="BF343" s="191">
        <f>IF(N343="snížená",J343,0)</f>
        <v>0</v>
      </c>
      <c r="BG343" s="191">
        <f>IF(N343="zákl. přenesená",J343,0)</f>
        <v>0</v>
      </c>
      <c r="BH343" s="191">
        <f>IF(N343="sníž. přenesená",J343,0)</f>
        <v>0</v>
      </c>
      <c r="BI343" s="191">
        <f>IF(N343="nulová",J343,0)</f>
        <v>0</v>
      </c>
      <c r="BJ343" s="16" t="s">
        <v>77</v>
      </c>
      <c r="BK343" s="191">
        <f>ROUND(I343*H343,2)</f>
        <v>0</v>
      </c>
      <c r="BL343" s="16" t="s">
        <v>426</v>
      </c>
      <c r="BM343" s="190" t="s">
        <v>488</v>
      </c>
    </row>
    <row r="344" spans="2:65" s="1" customFormat="1" ht="28.8">
      <c r="B344" s="33"/>
      <c r="C344" s="34"/>
      <c r="D344" s="192" t="s">
        <v>130</v>
      </c>
      <c r="E344" s="34"/>
      <c r="F344" s="193" t="s">
        <v>487</v>
      </c>
      <c r="G344" s="34"/>
      <c r="H344" s="34"/>
      <c r="I344" s="106"/>
      <c r="J344" s="34"/>
      <c r="K344" s="34"/>
      <c r="L344" s="37"/>
      <c r="M344" s="194"/>
      <c r="N344" s="62"/>
      <c r="O344" s="62"/>
      <c r="P344" s="62"/>
      <c r="Q344" s="62"/>
      <c r="R344" s="62"/>
      <c r="S344" s="62"/>
      <c r="T344" s="63"/>
      <c r="AT344" s="16" t="s">
        <v>130</v>
      </c>
      <c r="AU344" s="16" t="s">
        <v>79</v>
      </c>
    </row>
    <row r="345" spans="2:65" s="12" customFormat="1" ht="10.199999999999999">
      <c r="B345" s="195"/>
      <c r="C345" s="196"/>
      <c r="D345" s="192" t="s">
        <v>133</v>
      </c>
      <c r="E345" s="197" t="s">
        <v>19</v>
      </c>
      <c r="F345" s="198" t="s">
        <v>489</v>
      </c>
      <c r="G345" s="196"/>
      <c r="H345" s="199">
        <v>1</v>
      </c>
      <c r="I345" s="200"/>
      <c r="J345" s="196"/>
      <c r="K345" s="196"/>
      <c r="L345" s="201"/>
      <c r="M345" s="202"/>
      <c r="N345" s="203"/>
      <c r="O345" s="203"/>
      <c r="P345" s="203"/>
      <c r="Q345" s="203"/>
      <c r="R345" s="203"/>
      <c r="S345" s="203"/>
      <c r="T345" s="204"/>
      <c r="AT345" s="205" t="s">
        <v>133</v>
      </c>
      <c r="AU345" s="205" t="s">
        <v>79</v>
      </c>
      <c r="AV345" s="12" t="s">
        <v>79</v>
      </c>
      <c r="AW345" s="12" t="s">
        <v>31</v>
      </c>
      <c r="AX345" s="12" t="s">
        <v>69</v>
      </c>
      <c r="AY345" s="205" t="s">
        <v>121</v>
      </c>
    </row>
    <row r="346" spans="2:65" s="13" customFormat="1" ht="10.199999999999999">
      <c r="B346" s="206"/>
      <c r="C346" s="207"/>
      <c r="D346" s="192" t="s">
        <v>133</v>
      </c>
      <c r="E346" s="208" t="s">
        <v>19</v>
      </c>
      <c r="F346" s="209" t="s">
        <v>136</v>
      </c>
      <c r="G346" s="207"/>
      <c r="H346" s="210">
        <v>1</v>
      </c>
      <c r="I346" s="211"/>
      <c r="J346" s="207"/>
      <c r="K346" s="207"/>
      <c r="L346" s="212"/>
      <c r="M346" s="213"/>
      <c r="N346" s="214"/>
      <c r="O346" s="214"/>
      <c r="P346" s="214"/>
      <c r="Q346" s="214"/>
      <c r="R346" s="214"/>
      <c r="S346" s="214"/>
      <c r="T346" s="215"/>
      <c r="AT346" s="216" t="s">
        <v>133</v>
      </c>
      <c r="AU346" s="216" t="s">
        <v>79</v>
      </c>
      <c r="AV346" s="13" t="s">
        <v>129</v>
      </c>
      <c r="AW346" s="13" t="s">
        <v>31</v>
      </c>
      <c r="AX346" s="13" t="s">
        <v>77</v>
      </c>
      <c r="AY346" s="216" t="s">
        <v>121</v>
      </c>
    </row>
    <row r="347" spans="2:65" s="1" customFormat="1" ht="32.4" customHeight="1">
      <c r="B347" s="33"/>
      <c r="C347" s="179" t="s">
        <v>326</v>
      </c>
      <c r="D347" s="179" t="s">
        <v>124</v>
      </c>
      <c r="E347" s="180" t="s">
        <v>490</v>
      </c>
      <c r="F347" s="181" t="s">
        <v>491</v>
      </c>
      <c r="G347" s="182" t="s">
        <v>184</v>
      </c>
      <c r="H347" s="183">
        <v>1</v>
      </c>
      <c r="I347" s="184"/>
      <c r="J347" s="185">
        <f>ROUND(I347*H347,2)</f>
        <v>0</v>
      </c>
      <c r="K347" s="181" t="s">
        <v>128</v>
      </c>
      <c r="L347" s="37"/>
      <c r="M347" s="186" t="s">
        <v>19</v>
      </c>
      <c r="N347" s="187" t="s">
        <v>40</v>
      </c>
      <c r="O347" s="62"/>
      <c r="P347" s="188">
        <f>O347*H347</f>
        <v>0</v>
      </c>
      <c r="Q347" s="188">
        <v>0</v>
      </c>
      <c r="R347" s="188">
        <f>Q347*H347</f>
        <v>0</v>
      </c>
      <c r="S347" s="188">
        <v>0</v>
      </c>
      <c r="T347" s="189">
        <f>S347*H347</f>
        <v>0</v>
      </c>
      <c r="AR347" s="190" t="s">
        <v>426</v>
      </c>
      <c r="AT347" s="190" t="s">
        <v>124</v>
      </c>
      <c r="AU347" s="190" t="s">
        <v>79</v>
      </c>
      <c r="AY347" s="16" t="s">
        <v>121</v>
      </c>
      <c r="BE347" s="191">
        <f>IF(N347="základní",J347,0)</f>
        <v>0</v>
      </c>
      <c r="BF347" s="191">
        <f>IF(N347="snížená",J347,0)</f>
        <v>0</v>
      </c>
      <c r="BG347" s="191">
        <f>IF(N347="zákl. přenesená",J347,0)</f>
        <v>0</v>
      </c>
      <c r="BH347" s="191">
        <f>IF(N347="sníž. přenesená",J347,0)</f>
        <v>0</v>
      </c>
      <c r="BI347" s="191">
        <f>IF(N347="nulová",J347,0)</f>
        <v>0</v>
      </c>
      <c r="BJ347" s="16" t="s">
        <v>77</v>
      </c>
      <c r="BK347" s="191">
        <f>ROUND(I347*H347,2)</f>
        <v>0</v>
      </c>
      <c r="BL347" s="16" t="s">
        <v>426</v>
      </c>
      <c r="BM347" s="190" t="s">
        <v>492</v>
      </c>
    </row>
    <row r="348" spans="2:65" s="1" customFormat="1" ht="28.8">
      <c r="B348" s="33"/>
      <c r="C348" s="34"/>
      <c r="D348" s="192" t="s">
        <v>130</v>
      </c>
      <c r="E348" s="34"/>
      <c r="F348" s="193" t="s">
        <v>491</v>
      </c>
      <c r="G348" s="34"/>
      <c r="H348" s="34"/>
      <c r="I348" s="106"/>
      <c r="J348" s="34"/>
      <c r="K348" s="34"/>
      <c r="L348" s="37"/>
      <c r="M348" s="194"/>
      <c r="N348" s="62"/>
      <c r="O348" s="62"/>
      <c r="P348" s="62"/>
      <c r="Q348" s="62"/>
      <c r="R348" s="62"/>
      <c r="S348" s="62"/>
      <c r="T348" s="63"/>
      <c r="AT348" s="16" t="s">
        <v>130</v>
      </c>
      <c r="AU348" s="16" t="s">
        <v>79</v>
      </c>
    </row>
    <row r="349" spans="2:65" s="12" customFormat="1" ht="10.199999999999999">
      <c r="B349" s="195"/>
      <c r="C349" s="196"/>
      <c r="D349" s="192" t="s">
        <v>133</v>
      </c>
      <c r="E349" s="197" t="s">
        <v>19</v>
      </c>
      <c r="F349" s="198" t="s">
        <v>493</v>
      </c>
      <c r="G349" s="196"/>
      <c r="H349" s="199">
        <v>1</v>
      </c>
      <c r="I349" s="200"/>
      <c r="J349" s="196"/>
      <c r="K349" s="196"/>
      <c r="L349" s="201"/>
      <c r="M349" s="202"/>
      <c r="N349" s="203"/>
      <c r="O349" s="203"/>
      <c r="P349" s="203"/>
      <c r="Q349" s="203"/>
      <c r="R349" s="203"/>
      <c r="S349" s="203"/>
      <c r="T349" s="204"/>
      <c r="AT349" s="205" t="s">
        <v>133</v>
      </c>
      <c r="AU349" s="205" t="s">
        <v>79</v>
      </c>
      <c r="AV349" s="12" t="s">
        <v>79</v>
      </c>
      <c r="AW349" s="12" t="s">
        <v>31</v>
      </c>
      <c r="AX349" s="12" t="s">
        <v>69</v>
      </c>
      <c r="AY349" s="205" t="s">
        <v>121</v>
      </c>
    </row>
    <row r="350" spans="2:65" s="13" customFormat="1" ht="10.199999999999999">
      <c r="B350" s="206"/>
      <c r="C350" s="207"/>
      <c r="D350" s="192" t="s">
        <v>133</v>
      </c>
      <c r="E350" s="208" t="s">
        <v>19</v>
      </c>
      <c r="F350" s="209" t="s">
        <v>136</v>
      </c>
      <c r="G350" s="207"/>
      <c r="H350" s="210">
        <v>1</v>
      </c>
      <c r="I350" s="211"/>
      <c r="J350" s="207"/>
      <c r="K350" s="207"/>
      <c r="L350" s="212"/>
      <c r="M350" s="213"/>
      <c r="N350" s="214"/>
      <c r="O350" s="214"/>
      <c r="P350" s="214"/>
      <c r="Q350" s="214"/>
      <c r="R350" s="214"/>
      <c r="S350" s="214"/>
      <c r="T350" s="215"/>
      <c r="AT350" s="216" t="s">
        <v>133</v>
      </c>
      <c r="AU350" s="216" t="s">
        <v>79</v>
      </c>
      <c r="AV350" s="13" t="s">
        <v>129</v>
      </c>
      <c r="AW350" s="13" t="s">
        <v>31</v>
      </c>
      <c r="AX350" s="13" t="s">
        <v>77</v>
      </c>
      <c r="AY350" s="216" t="s">
        <v>121</v>
      </c>
    </row>
    <row r="351" spans="2:65" s="1" customFormat="1" ht="32.4" customHeight="1">
      <c r="B351" s="33"/>
      <c r="C351" s="179" t="s">
        <v>494</v>
      </c>
      <c r="D351" s="179" t="s">
        <v>124</v>
      </c>
      <c r="E351" s="180" t="s">
        <v>495</v>
      </c>
      <c r="F351" s="181" t="s">
        <v>496</v>
      </c>
      <c r="G351" s="182" t="s">
        <v>146</v>
      </c>
      <c r="H351" s="183">
        <v>7256.5119999999997</v>
      </c>
      <c r="I351" s="184"/>
      <c r="J351" s="185">
        <f>ROUND(I351*H351,2)</f>
        <v>0</v>
      </c>
      <c r="K351" s="181" t="s">
        <v>128</v>
      </c>
      <c r="L351" s="37"/>
      <c r="M351" s="186" t="s">
        <v>19</v>
      </c>
      <c r="N351" s="187" t="s">
        <v>40</v>
      </c>
      <c r="O351" s="62"/>
      <c r="P351" s="188">
        <f>O351*H351</f>
        <v>0</v>
      </c>
      <c r="Q351" s="188">
        <v>0</v>
      </c>
      <c r="R351" s="188">
        <f>Q351*H351</f>
        <v>0</v>
      </c>
      <c r="S351" s="188">
        <v>0</v>
      </c>
      <c r="T351" s="189">
        <f>S351*H351</f>
        <v>0</v>
      </c>
      <c r="AR351" s="190" t="s">
        <v>426</v>
      </c>
      <c r="AT351" s="190" t="s">
        <v>124</v>
      </c>
      <c r="AU351" s="190" t="s">
        <v>79</v>
      </c>
      <c r="AY351" s="16" t="s">
        <v>121</v>
      </c>
      <c r="BE351" s="191">
        <f>IF(N351="základní",J351,0)</f>
        <v>0</v>
      </c>
      <c r="BF351" s="191">
        <f>IF(N351="snížená",J351,0)</f>
        <v>0</v>
      </c>
      <c r="BG351" s="191">
        <f>IF(N351="zákl. přenesená",J351,0)</f>
        <v>0</v>
      </c>
      <c r="BH351" s="191">
        <f>IF(N351="sníž. přenesená",J351,0)</f>
        <v>0</v>
      </c>
      <c r="BI351" s="191">
        <f>IF(N351="nulová",J351,0)</f>
        <v>0</v>
      </c>
      <c r="BJ351" s="16" t="s">
        <v>77</v>
      </c>
      <c r="BK351" s="191">
        <f>ROUND(I351*H351,2)</f>
        <v>0</v>
      </c>
      <c r="BL351" s="16" t="s">
        <v>426</v>
      </c>
      <c r="BM351" s="190" t="s">
        <v>497</v>
      </c>
    </row>
    <row r="352" spans="2:65" s="1" customFormat="1" ht="28.8">
      <c r="B352" s="33"/>
      <c r="C352" s="34"/>
      <c r="D352" s="192" t="s">
        <v>130</v>
      </c>
      <c r="E352" s="34"/>
      <c r="F352" s="193" t="s">
        <v>498</v>
      </c>
      <c r="G352" s="34"/>
      <c r="H352" s="34"/>
      <c r="I352" s="106"/>
      <c r="J352" s="34"/>
      <c r="K352" s="34"/>
      <c r="L352" s="37"/>
      <c r="M352" s="194"/>
      <c r="N352" s="62"/>
      <c r="O352" s="62"/>
      <c r="P352" s="62"/>
      <c r="Q352" s="62"/>
      <c r="R352" s="62"/>
      <c r="S352" s="62"/>
      <c r="T352" s="63"/>
      <c r="AT352" s="16" t="s">
        <v>130</v>
      </c>
      <c r="AU352" s="16" t="s">
        <v>79</v>
      </c>
    </row>
    <row r="353" spans="2:65" s="12" customFormat="1" ht="10.199999999999999">
      <c r="B353" s="195"/>
      <c r="C353" s="196"/>
      <c r="D353" s="192" t="s">
        <v>133</v>
      </c>
      <c r="E353" s="197" t="s">
        <v>19</v>
      </c>
      <c r="F353" s="198" t="s">
        <v>499</v>
      </c>
      <c r="G353" s="196"/>
      <c r="H353" s="199">
        <v>1650.15</v>
      </c>
      <c r="I353" s="200"/>
      <c r="J353" s="196"/>
      <c r="K353" s="196"/>
      <c r="L353" s="201"/>
      <c r="M353" s="202"/>
      <c r="N353" s="203"/>
      <c r="O353" s="203"/>
      <c r="P353" s="203"/>
      <c r="Q353" s="203"/>
      <c r="R353" s="203"/>
      <c r="S353" s="203"/>
      <c r="T353" s="204"/>
      <c r="AT353" s="205" t="s">
        <v>133</v>
      </c>
      <c r="AU353" s="205" t="s">
        <v>79</v>
      </c>
      <c r="AV353" s="12" t="s">
        <v>79</v>
      </c>
      <c r="AW353" s="12" t="s">
        <v>31</v>
      </c>
      <c r="AX353" s="12" t="s">
        <v>69</v>
      </c>
      <c r="AY353" s="205" t="s">
        <v>121</v>
      </c>
    </row>
    <row r="354" spans="2:65" s="12" customFormat="1" ht="10.199999999999999">
      <c r="B354" s="195"/>
      <c r="C354" s="196"/>
      <c r="D354" s="192" t="s">
        <v>133</v>
      </c>
      <c r="E354" s="197" t="s">
        <v>19</v>
      </c>
      <c r="F354" s="198" t="s">
        <v>500</v>
      </c>
      <c r="G354" s="196"/>
      <c r="H354" s="199">
        <v>32.4</v>
      </c>
      <c r="I354" s="200"/>
      <c r="J354" s="196"/>
      <c r="K354" s="196"/>
      <c r="L354" s="201"/>
      <c r="M354" s="202"/>
      <c r="N354" s="203"/>
      <c r="O354" s="203"/>
      <c r="P354" s="203"/>
      <c r="Q354" s="203"/>
      <c r="R354" s="203"/>
      <c r="S354" s="203"/>
      <c r="T354" s="204"/>
      <c r="AT354" s="205" t="s">
        <v>133</v>
      </c>
      <c r="AU354" s="205" t="s">
        <v>79</v>
      </c>
      <c r="AV354" s="12" t="s">
        <v>79</v>
      </c>
      <c r="AW354" s="12" t="s">
        <v>31</v>
      </c>
      <c r="AX354" s="12" t="s">
        <v>69</v>
      </c>
      <c r="AY354" s="205" t="s">
        <v>121</v>
      </c>
    </row>
    <row r="355" spans="2:65" s="12" customFormat="1" ht="10.199999999999999">
      <c r="B355" s="195"/>
      <c r="C355" s="196"/>
      <c r="D355" s="192" t="s">
        <v>133</v>
      </c>
      <c r="E355" s="197" t="s">
        <v>19</v>
      </c>
      <c r="F355" s="198" t="s">
        <v>501</v>
      </c>
      <c r="G355" s="196"/>
      <c r="H355" s="199">
        <v>1544.0319999999999</v>
      </c>
      <c r="I355" s="200"/>
      <c r="J355" s="196"/>
      <c r="K355" s="196"/>
      <c r="L355" s="201"/>
      <c r="M355" s="202"/>
      <c r="N355" s="203"/>
      <c r="O355" s="203"/>
      <c r="P355" s="203"/>
      <c r="Q355" s="203"/>
      <c r="R355" s="203"/>
      <c r="S355" s="203"/>
      <c r="T355" s="204"/>
      <c r="AT355" s="205" t="s">
        <v>133</v>
      </c>
      <c r="AU355" s="205" t="s">
        <v>79</v>
      </c>
      <c r="AV355" s="12" t="s">
        <v>79</v>
      </c>
      <c r="AW355" s="12" t="s">
        <v>31</v>
      </c>
      <c r="AX355" s="12" t="s">
        <v>69</v>
      </c>
      <c r="AY355" s="205" t="s">
        <v>121</v>
      </c>
    </row>
    <row r="356" spans="2:65" s="12" customFormat="1" ht="10.199999999999999">
      <c r="B356" s="195"/>
      <c r="C356" s="196"/>
      <c r="D356" s="192" t="s">
        <v>133</v>
      </c>
      <c r="E356" s="197" t="s">
        <v>19</v>
      </c>
      <c r="F356" s="198" t="s">
        <v>502</v>
      </c>
      <c r="G356" s="196"/>
      <c r="H356" s="199">
        <v>118.08</v>
      </c>
      <c r="I356" s="200"/>
      <c r="J356" s="196"/>
      <c r="K356" s="196"/>
      <c r="L356" s="201"/>
      <c r="M356" s="202"/>
      <c r="N356" s="203"/>
      <c r="O356" s="203"/>
      <c r="P356" s="203"/>
      <c r="Q356" s="203"/>
      <c r="R356" s="203"/>
      <c r="S356" s="203"/>
      <c r="T356" s="204"/>
      <c r="AT356" s="205" t="s">
        <v>133</v>
      </c>
      <c r="AU356" s="205" t="s">
        <v>79</v>
      </c>
      <c r="AV356" s="12" t="s">
        <v>79</v>
      </c>
      <c r="AW356" s="12" t="s">
        <v>31</v>
      </c>
      <c r="AX356" s="12" t="s">
        <v>69</v>
      </c>
      <c r="AY356" s="205" t="s">
        <v>121</v>
      </c>
    </row>
    <row r="357" spans="2:65" s="12" customFormat="1" ht="20.399999999999999">
      <c r="B357" s="195"/>
      <c r="C357" s="196"/>
      <c r="D357" s="192" t="s">
        <v>133</v>
      </c>
      <c r="E357" s="197" t="s">
        <v>19</v>
      </c>
      <c r="F357" s="198" t="s">
        <v>503</v>
      </c>
      <c r="G357" s="196"/>
      <c r="H357" s="199">
        <v>3882.78</v>
      </c>
      <c r="I357" s="200"/>
      <c r="J357" s="196"/>
      <c r="K357" s="196"/>
      <c r="L357" s="201"/>
      <c r="M357" s="202"/>
      <c r="N357" s="203"/>
      <c r="O357" s="203"/>
      <c r="P357" s="203"/>
      <c r="Q357" s="203"/>
      <c r="R357" s="203"/>
      <c r="S357" s="203"/>
      <c r="T357" s="204"/>
      <c r="AT357" s="205" t="s">
        <v>133</v>
      </c>
      <c r="AU357" s="205" t="s">
        <v>79</v>
      </c>
      <c r="AV357" s="12" t="s">
        <v>79</v>
      </c>
      <c r="AW357" s="12" t="s">
        <v>31</v>
      </c>
      <c r="AX357" s="12" t="s">
        <v>69</v>
      </c>
      <c r="AY357" s="205" t="s">
        <v>121</v>
      </c>
    </row>
    <row r="358" spans="2:65" s="12" customFormat="1" ht="10.199999999999999">
      <c r="B358" s="195"/>
      <c r="C358" s="196"/>
      <c r="D358" s="192" t="s">
        <v>133</v>
      </c>
      <c r="E358" s="197" t="s">
        <v>19</v>
      </c>
      <c r="F358" s="198" t="s">
        <v>504</v>
      </c>
      <c r="G358" s="196"/>
      <c r="H358" s="199">
        <v>29.07</v>
      </c>
      <c r="I358" s="200"/>
      <c r="J358" s="196"/>
      <c r="K358" s="196"/>
      <c r="L358" s="201"/>
      <c r="M358" s="202"/>
      <c r="N358" s="203"/>
      <c r="O358" s="203"/>
      <c r="P358" s="203"/>
      <c r="Q358" s="203"/>
      <c r="R358" s="203"/>
      <c r="S358" s="203"/>
      <c r="T358" s="204"/>
      <c r="AT358" s="205" t="s">
        <v>133</v>
      </c>
      <c r="AU358" s="205" t="s">
        <v>79</v>
      </c>
      <c r="AV358" s="12" t="s">
        <v>79</v>
      </c>
      <c r="AW358" s="12" t="s">
        <v>31</v>
      </c>
      <c r="AX358" s="12" t="s">
        <v>69</v>
      </c>
      <c r="AY358" s="205" t="s">
        <v>121</v>
      </c>
    </row>
    <row r="359" spans="2:65" s="13" customFormat="1" ht="10.199999999999999">
      <c r="B359" s="206"/>
      <c r="C359" s="207"/>
      <c r="D359" s="192" t="s">
        <v>133</v>
      </c>
      <c r="E359" s="208" t="s">
        <v>19</v>
      </c>
      <c r="F359" s="209" t="s">
        <v>136</v>
      </c>
      <c r="G359" s="207"/>
      <c r="H359" s="210">
        <v>7256.5120000000006</v>
      </c>
      <c r="I359" s="211"/>
      <c r="J359" s="207"/>
      <c r="K359" s="207"/>
      <c r="L359" s="212"/>
      <c r="M359" s="213"/>
      <c r="N359" s="214"/>
      <c r="O359" s="214"/>
      <c r="P359" s="214"/>
      <c r="Q359" s="214"/>
      <c r="R359" s="214"/>
      <c r="S359" s="214"/>
      <c r="T359" s="215"/>
      <c r="AT359" s="216" t="s">
        <v>133</v>
      </c>
      <c r="AU359" s="216" t="s">
        <v>79</v>
      </c>
      <c r="AV359" s="13" t="s">
        <v>129</v>
      </c>
      <c r="AW359" s="13" t="s">
        <v>31</v>
      </c>
      <c r="AX359" s="13" t="s">
        <v>77</v>
      </c>
      <c r="AY359" s="216" t="s">
        <v>121</v>
      </c>
    </row>
    <row r="360" spans="2:65" s="1" customFormat="1" ht="32.4" customHeight="1">
      <c r="B360" s="33"/>
      <c r="C360" s="179" t="s">
        <v>330</v>
      </c>
      <c r="D360" s="179" t="s">
        <v>124</v>
      </c>
      <c r="E360" s="180" t="s">
        <v>505</v>
      </c>
      <c r="F360" s="181" t="s">
        <v>506</v>
      </c>
      <c r="G360" s="182" t="s">
        <v>146</v>
      </c>
      <c r="H360" s="183">
        <v>45.951999999999998</v>
      </c>
      <c r="I360" s="184"/>
      <c r="J360" s="185">
        <f>ROUND(I360*H360,2)</f>
        <v>0</v>
      </c>
      <c r="K360" s="181" t="s">
        <v>128</v>
      </c>
      <c r="L360" s="37"/>
      <c r="M360" s="186" t="s">
        <v>19</v>
      </c>
      <c r="N360" s="187" t="s">
        <v>40</v>
      </c>
      <c r="O360" s="62"/>
      <c r="P360" s="188">
        <f>O360*H360</f>
        <v>0</v>
      </c>
      <c r="Q360" s="188">
        <v>0</v>
      </c>
      <c r="R360" s="188">
        <f>Q360*H360</f>
        <v>0</v>
      </c>
      <c r="S360" s="188">
        <v>0</v>
      </c>
      <c r="T360" s="189">
        <f>S360*H360</f>
        <v>0</v>
      </c>
      <c r="AR360" s="190" t="s">
        <v>426</v>
      </c>
      <c r="AT360" s="190" t="s">
        <v>124</v>
      </c>
      <c r="AU360" s="190" t="s">
        <v>79</v>
      </c>
      <c r="AY360" s="16" t="s">
        <v>121</v>
      </c>
      <c r="BE360" s="191">
        <f>IF(N360="základní",J360,0)</f>
        <v>0</v>
      </c>
      <c r="BF360" s="191">
        <f>IF(N360="snížená",J360,0)</f>
        <v>0</v>
      </c>
      <c r="BG360" s="191">
        <f>IF(N360="zákl. přenesená",J360,0)</f>
        <v>0</v>
      </c>
      <c r="BH360" s="191">
        <f>IF(N360="sníž. přenesená",J360,0)</f>
        <v>0</v>
      </c>
      <c r="BI360" s="191">
        <f>IF(N360="nulová",J360,0)</f>
        <v>0</v>
      </c>
      <c r="BJ360" s="16" t="s">
        <v>77</v>
      </c>
      <c r="BK360" s="191">
        <f>ROUND(I360*H360,2)</f>
        <v>0</v>
      </c>
      <c r="BL360" s="16" t="s">
        <v>426</v>
      </c>
      <c r="BM360" s="190" t="s">
        <v>507</v>
      </c>
    </row>
    <row r="361" spans="2:65" s="1" customFormat="1" ht="28.8">
      <c r="B361" s="33"/>
      <c r="C361" s="34"/>
      <c r="D361" s="192" t="s">
        <v>130</v>
      </c>
      <c r="E361" s="34"/>
      <c r="F361" s="193" t="s">
        <v>508</v>
      </c>
      <c r="G361" s="34"/>
      <c r="H361" s="34"/>
      <c r="I361" s="106"/>
      <c r="J361" s="34"/>
      <c r="K361" s="34"/>
      <c r="L361" s="37"/>
      <c r="M361" s="194"/>
      <c r="N361" s="62"/>
      <c r="O361" s="62"/>
      <c r="P361" s="62"/>
      <c r="Q361" s="62"/>
      <c r="R361" s="62"/>
      <c r="S361" s="62"/>
      <c r="T361" s="63"/>
      <c r="AT361" s="16" t="s">
        <v>130</v>
      </c>
      <c r="AU361" s="16" t="s">
        <v>79</v>
      </c>
    </row>
    <row r="362" spans="2:65" s="12" customFormat="1" ht="30.6">
      <c r="B362" s="195"/>
      <c r="C362" s="196"/>
      <c r="D362" s="192" t="s">
        <v>133</v>
      </c>
      <c r="E362" s="197" t="s">
        <v>19</v>
      </c>
      <c r="F362" s="198" t="s">
        <v>509</v>
      </c>
      <c r="G362" s="196"/>
      <c r="H362" s="199">
        <v>45.951999999999998</v>
      </c>
      <c r="I362" s="200"/>
      <c r="J362" s="196"/>
      <c r="K362" s="196"/>
      <c r="L362" s="201"/>
      <c r="M362" s="202"/>
      <c r="N362" s="203"/>
      <c r="O362" s="203"/>
      <c r="P362" s="203"/>
      <c r="Q362" s="203"/>
      <c r="R362" s="203"/>
      <c r="S362" s="203"/>
      <c r="T362" s="204"/>
      <c r="AT362" s="205" t="s">
        <v>133</v>
      </c>
      <c r="AU362" s="205" t="s">
        <v>79</v>
      </c>
      <c r="AV362" s="12" t="s">
        <v>79</v>
      </c>
      <c r="AW362" s="12" t="s">
        <v>31</v>
      </c>
      <c r="AX362" s="12" t="s">
        <v>69</v>
      </c>
      <c r="AY362" s="205" t="s">
        <v>121</v>
      </c>
    </row>
    <row r="363" spans="2:65" s="13" customFormat="1" ht="10.199999999999999">
      <c r="B363" s="206"/>
      <c r="C363" s="207"/>
      <c r="D363" s="192" t="s">
        <v>133</v>
      </c>
      <c r="E363" s="208" t="s">
        <v>19</v>
      </c>
      <c r="F363" s="209" t="s">
        <v>136</v>
      </c>
      <c r="G363" s="207"/>
      <c r="H363" s="210">
        <v>45.951999999999998</v>
      </c>
      <c r="I363" s="211"/>
      <c r="J363" s="207"/>
      <c r="K363" s="207"/>
      <c r="L363" s="212"/>
      <c r="M363" s="213"/>
      <c r="N363" s="214"/>
      <c r="O363" s="214"/>
      <c r="P363" s="214"/>
      <c r="Q363" s="214"/>
      <c r="R363" s="214"/>
      <c r="S363" s="214"/>
      <c r="T363" s="215"/>
      <c r="AT363" s="216" t="s">
        <v>133</v>
      </c>
      <c r="AU363" s="216" t="s">
        <v>79</v>
      </c>
      <c r="AV363" s="13" t="s">
        <v>129</v>
      </c>
      <c r="AW363" s="13" t="s">
        <v>31</v>
      </c>
      <c r="AX363" s="13" t="s">
        <v>77</v>
      </c>
      <c r="AY363" s="216" t="s">
        <v>121</v>
      </c>
    </row>
    <row r="364" spans="2:65" s="1" customFormat="1" ht="43.2" customHeight="1">
      <c r="B364" s="33"/>
      <c r="C364" s="179" t="s">
        <v>510</v>
      </c>
      <c r="D364" s="179" t="s">
        <v>124</v>
      </c>
      <c r="E364" s="180" t="s">
        <v>511</v>
      </c>
      <c r="F364" s="181" t="s">
        <v>512</v>
      </c>
      <c r="G364" s="182" t="s">
        <v>146</v>
      </c>
      <c r="H364" s="183">
        <v>93.412000000000006</v>
      </c>
      <c r="I364" s="184"/>
      <c r="J364" s="185">
        <f>ROUND(I364*H364,2)</f>
        <v>0</v>
      </c>
      <c r="K364" s="181" t="s">
        <v>128</v>
      </c>
      <c r="L364" s="37"/>
      <c r="M364" s="186" t="s">
        <v>19</v>
      </c>
      <c r="N364" s="187" t="s">
        <v>40</v>
      </c>
      <c r="O364" s="62"/>
      <c r="P364" s="188">
        <f>O364*H364</f>
        <v>0</v>
      </c>
      <c r="Q364" s="188">
        <v>0</v>
      </c>
      <c r="R364" s="188">
        <f>Q364*H364</f>
        <v>0</v>
      </c>
      <c r="S364" s="188">
        <v>0</v>
      </c>
      <c r="T364" s="189">
        <f>S364*H364</f>
        <v>0</v>
      </c>
      <c r="AR364" s="190" t="s">
        <v>426</v>
      </c>
      <c r="AT364" s="190" t="s">
        <v>124</v>
      </c>
      <c r="AU364" s="190" t="s">
        <v>79</v>
      </c>
      <c r="AY364" s="16" t="s">
        <v>121</v>
      </c>
      <c r="BE364" s="191">
        <f>IF(N364="základní",J364,0)</f>
        <v>0</v>
      </c>
      <c r="BF364" s="191">
        <f>IF(N364="snížená",J364,0)</f>
        <v>0</v>
      </c>
      <c r="BG364" s="191">
        <f>IF(N364="zákl. přenesená",J364,0)</f>
        <v>0</v>
      </c>
      <c r="BH364" s="191">
        <f>IF(N364="sníž. přenesená",J364,0)</f>
        <v>0</v>
      </c>
      <c r="BI364" s="191">
        <f>IF(N364="nulová",J364,0)</f>
        <v>0</v>
      </c>
      <c r="BJ364" s="16" t="s">
        <v>77</v>
      </c>
      <c r="BK364" s="191">
        <f>ROUND(I364*H364,2)</f>
        <v>0</v>
      </c>
      <c r="BL364" s="16" t="s">
        <v>426</v>
      </c>
      <c r="BM364" s="190" t="s">
        <v>513</v>
      </c>
    </row>
    <row r="365" spans="2:65" s="1" customFormat="1" ht="28.8">
      <c r="B365" s="33"/>
      <c r="C365" s="34"/>
      <c r="D365" s="192" t="s">
        <v>130</v>
      </c>
      <c r="E365" s="34"/>
      <c r="F365" s="193" t="s">
        <v>512</v>
      </c>
      <c r="G365" s="34"/>
      <c r="H365" s="34"/>
      <c r="I365" s="106"/>
      <c r="J365" s="34"/>
      <c r="K365" s="34"/>
      <c r="L365" s="37"/>
      <c r="M365" s="194"/>
      <c r="N365" s="62"/>
      <c r="O365" s="62"/>
      <c r="P365" s="62"/>
      <c r="Q365" s="62"/>
      <c r="R365" s="62"/>
      <c r="S365" s="62"/>
      <c r="T365" s="63"/>
      <c r="AT365" s="16" t="s">
        <v>130</v>
      </c>
      <c r="AU365" s="16" t="s">
        <v>79</v>
      </c>
    </row>
    <row r="366" spans="2:65" s="12" customFormat="1" ht="10.199999999999999">
      <c r="B366" s="195"/>
      <c r="C366" s="196"/>
      <c r="D366" s="192" t="s">
        <v>133</v>
      </c>
      <c r="E366" s="197" t="s">
        <v>19</v>
      </c>
      <c r="F366" s="198" t="s">
        <v>514</v>
      </c>
      <c r="G366" s="196"/>
      <c r="H366" s="199">
        <v>93.412000000000006</v>
      </c>
      <c r="I366" s="200"/>
      <c r="J366" s="196"/>
      <c r="K366" s="196"/>
      <c r="L366" s="201"/>
      <c r="M366" s="202"/>
      <c r="N366" s="203"/>
      <c r="O366" s="203"/>
      <c r="P366" s="203"/>
      <c r="Q366" s="203"/>
      <c r="R366" s="203"/>
      <c r="S366" s="203"/>
      <c r="T366" s="204"/>
      <c r="AT366" s="205" t="s">
        <v>133</v>
      </c>
      <c r="AU366" s="205" t="s">
        <v>79</v>
      </c>
      <c r="AV366" s="12" t="s">
        <v>79</v>
      </c>
      <c r="AW366" s="12" t="s">
        <v>31</v>
      </c>
      <c r="AX366" s="12" t="s">
        <v>69</v>
      </c>
      <c r="AY366" s="205" t="s">
        <v>121</v>
      </c>
    </row>
    <row r="367" spans="2:65" s="13" customFormat="1" ht="10.199999999999999">
      <c r="B367" s="206"/>
      <c r="C367" s="207"/>
      <c r="D367" s="192" t="s">
        <v>133</v>
      </c>
      <c r="E367" s="208" t="s">
        <v>19</v>
      </c>
      <c r="F367" s="209" t="s">
        <v>136</v>
      </c>
      <c r="G367" s="207"/>
      <c r="H367" s="210">
        <v>93.412000000000006</v>
      </c>
      <c r="I367" s="211"/>
      <c r="J367" s="207"/>
      <c r="K367" s="207"/>
      <c r="L367" s="212"/>
      <c r="M367" s="213"/>
      <c r="N367" s="214"/>
      <c r="O367" s="214"/>
      <c r="P367" s="214"/>
      <c r="Q367" s="214"/>
      <c r="R367" s="214"/>
      <c r="S367" s="214"/>
      <c r="T367" s="215"/>
      <c r="AT367" s="216" t="s">
        <v>133</v>
      </c>
      <c r="AU367" s="216" t="s">
        <v>79</v>
      </c>
      <c r="AV367" s="13" t="s">
        <v>129</v>
      </c>
      <c r="AW367" s="13" t="s">
        <v>31</v>
      </c>
      <c r="AX367" s="13" t="s">
        <v>77</v>
      </c>
      <c r="AY367" s="216" t="s">
        <v>121</v>
      </c>
    </row>
    <row r="368" spans="2:65" s="1" customFormat="1" ht="43.2" customHeight="1">
      <c r="B368" s="33"/>
      <c r="C368" s="179" t="s">
        <v>333</v>
      </c>
      <c r="D368" s="179" t="s">
        <v>124</v>
      </c>
      <c r="E368" s="180" t="s">
        <v>515</v>
      </c>
      <c r="F368" s="181" t="s">
        <v>516</v>
      </c>
      <c r="G368" s="182" t="s">
        <v>146</v>
      </c>
      <c r="H368" s="183">
        <v>38.28</v>
      </c>
      <c r="I368" s="184"/>
      <c r="J368" s="185">
        <f>ROUND(I368*H368,2)</f>
        <v>0</v>
      </c>
      <c r="K368" s="181" t="s">
        <v>128</v>
      </c>
      <c r="L368" s="37"/>
      <c r="M368" s="186" t="s">
        <v>19</v>
      </c>
      <c r="N368" s="187" t="s">
        <v>40</v>
      </c>
      <c r="O368" s="62"/>
      <c r="P368" s="188">
        <f>O368*H368</f>
        <v>0</v>
      </c>
      <c r="Q368" s="188">
        <v>0</v>
      </c>
      <c r="R368" s="188">
        <f>Q368*H368</f>
        <v>0</v>
      </c>
      <c r="S368" s="188">
        <v>0</v>
      </c>
      <c r="T368" s="189">
        <f>S368*H368</f>
        <v>0</v>
      </c>
      <c r="AR368" s="190" t="s">
        <v>426</v>
      </c>
      <c r="AT368" s="190" t="s">
        <v>124</v>
      </c>
      <c r="AU368" s="190" t="s">
        <v>79</v>
      </c>
      <c r="AY368" s="16" t="s">
        <v>121</v>
      </c>
      <c r="BE368" s="191">
        <f>IF(N368="základní",J368,0)</f>
        <v>0</v>
      </c>
      <c r="BF368" s="191">
        <f>IF(N368="snížená",J368,0)</f>
        <v>0</v>
      </c>
      <c r="BG368" s="191">
        <f>IF(N368="zákl. přenesená",J368,0)</f>
        <v>0</v>
      </c>
      <c r="BH368" s="191">
        <f>IF(N368="sníž. přenesená",J368,0)</f>
        <v>0</v>
      </c>
      <c r="BI368" s="191">
        <f>IF(N368="nulová",J368,0)</f>
        <v>0</v>
      </c>
      <c r="BJ368" s="16" t="s">
        <v>77</v>
      </c>
      <c r="BK368" s="191">
        <f>ROUND(I368*H368,2)</f>
        <v>0</v>
      </c>
      <c r="BL368" s="16" t="s">
        <v>426</v>
      </c>
      <c r="BM368" s="190" t="s">
        <v>517</v>
      </c>
    </row>
    <row r="369" spans="2:65" s="1" customFormat="1" ht="28.8">
      <c r="B369" s="33"/>
      <c r="C369" s="34"/>
      <c r="D369" s="192" t="s">
        <v>130</v>
      </c>
      <c r="E369" s="34"/>
      <c r="F369" s="193" t="s">
        <v>516</v>
      </c>
      <c r="G369" s="34"/>
      <c r="H369" s="34"/>
      <c r="I369" s="106"/>
      <c r="J369" s="34"/>
      <c r="K369" s="34"/>
      <c r="L369" s="37"/>
      <c r="M369" s="194"/>
      <c r="N369" s="62"/>
      <c r="O369" s="62"/>
      <c r="P369" s="62"/>
      <c r="Q369" s="62"/>
      <c r="R369" s="62"/>
      <c r="S369" s="62"/>
      <c r="T369" s="63"/>
      <c r="AT369" s="16" t="s">
        <v>130</v>
      </c>
      <c r="AU369" s="16" t="s">
        <v>79</v>
      </c>
    </row>
    <row r="370" spans="2:65" s="12" customFormat="1" ht="10.199999999999999">
      <c r="B370" s="195"/>
      <c r="C370" s="196"/>
      <c r="D370" s="192" t="s">
        <v>133</v>
      </c>
      <c r="E370" s="197" t="s">
        <v>19</v>
      </c>
      <c r="F370" s="198" t="s">
        <v>518</v>
      </c>
      <c r="G370" s="196"/>
      <c r="H370" s="199">
        <v>7.48</v>
      </c>
      <c r="I370" s="200"/>
      <c r="J370" s="196"/>
      <c r="K370" s="196"/>
      <c r="L370" s="201"/>
      <c r="M370" s="202"/>
      <c r="N370" s="203"/>
      <c r="O370" s="203"/>
      <c r="P370" s="203"/>
      <c r="Q370" s="203"/>
      <c r="R370" s="203"/>
      <c r="S370" s="203"/>
      <c r="T370" s="204"/>
      <c r="AT370" s="205" t="s">
        <v>133</v>
      </c>
      <c r="AU370" s="205" t="s">
        <v>79</v>
      </c>
      <c r="AV370" s="12" t="s">
        <v>79</v>
      </c>
      <c r="AW370" s="12" t="s">
        <v>31</v>
      </c>
      <c r="AX370" s="12" t="s">
        <v>69</v>
      </c>
      <c r="AY370" s="205" t="s">
        <v>121</v>
      </c>
    </row>
    <row r="371" spans="2:65" s="12" customFormat="1" ht="10.199999999999999">
      <c r="B371" s="195"/>
      <c r="C371" s="196"/>
      <c r="D371" s="192" t="s">
        <v>133</v>
      </c>
      <c r="E371" s="197" t="s">
        <v>19</v>
      </c>
      <c r="F371" s="198" t="s">
        <v>519</v>
      </c>
      <c r="G371" s="196"/>
      <c r="H371" s="199">
        <v>30.8</v>
      </c>
      <c r="I371" s="200"/>
      <c r="J371" s="196"/>
      <c r="K371" s="196"/>
      <c r="L371" s="201"/>
      <c r="M371" s="202"/>
      <c r="N371" s="203"/>
      <c r="O371" s="203"/>
      <c r="P371" s="203"/>
      <c r="Q371" s="203"/>
      <c r="R371" s="203"/>
      <c r="S371" s="203"/>
      <c r="T371" s="204"/>
      <c r="AT371" s="205" t="s">
        <v>133</v>
      </c>
      <c r="AU371" s="205" t="s">
        <v>79</v>
      </c>
      <c r="AV371" s="12" t="s">
        <v>79</v>
      </c>
      <c r="AW371" s="12" t="s">
        <v>31</v>
      </c>
      <c r="AX371" s="12" t="s">
        <v>69</v>
      </c>
      <c r="AY371" s="205" t="s">
        <v>121</v>
      </c>
    </row>
    <row r="372" spans="2:65" s="13" customFormat="1" ht="10.199999999999999">
      <c r="B372" s="206"/>
      <c r="C372" s="207"/>
      <c r="D372" s="192" t="s">
        <v>133</v>
      </c>
      <c r="E372" s="208" t="s">
        <v>19</v>
      </c>
      <c r="F372" s="209" t="s">
        <v>136</v>
      </c>
      <c r="G372" s="207"/>
      <c r="H372" s="210">
        <v>38.28</v>
      </c>
      <c r="I372" s="211"/>
      <c r="J372" s="207"/>
      <c r="K372" s="207"/>
      <c r="L372" s="212"/>
      <c r="M372" s="213"/>
      <c r="N372" s="214"/>
      <c r="O372" s="214"/>
      <c r="P372" s="214"/>
      <c r="Q372" s="214"/>
      <c r="R372" s="214"/>
      <c r="S372" s="214"/>
      <c r="T372" s="215"/>
      <c r="AT372" s="216" t="s">
        <v>133</v>
      </c>
      <c r="AU372" s="216" t="s">
        <v>79</v>
      </c>
      <c r="AV372" s="13" t="s">
        <v>129</v>
      </c>
      <c r="AW372" s="13" t="s">
        <v>31</v>
      </c>
      <c r="AX372" s="13" t="s">
        <v>77</v>
      </c>
      <c r="AY372" s="216" t="s">
        <v>121</v>
      </c>
    </row>
    <row r="373" spans="2:65" s="1" customFormat="1" ht="43.2" customHeight="1">
      <c r="B373" s="33"/>
      <c r="C373" s="179" t="s">
        <v>520</v>
      </c>
      <c r="D373" s="179" t="s">
        <v>124</v>
      </c>
      <c r="E373" s="180" t="s">
        <v>521</v>
      </c>
      <c r="F373" s="181" t="s">
        <v>522</v>
      </c>
      <c r="G373" s="182" t="s">
        <v>146</v>
      </c>
      <c r="H373" s="183">
        <v>93.412000000000006</v>
      </c>
      <c r="I373" s="184"/>
      <c r="J373" s="185">
        <f>ROUND(I373*H373,2)</f>
        <v>0</v>
      </c>
      <c r="K373" s="181" t="s">
        <v>128</v>
      </c>
      <c r="L373" s="37"/>
      <c r="M373" s="186" t="s">
        <v>19</v>
      </c>
      <c r="N373" s="187" t="s">
        <v>40</v>
      </c>
      <c r="O373" s="62"/>
      <c r="P373" s="188">
        <f>O373*H373</f>
        <v>0</v>
      </c>
      <c r="Q373" s="188">
        <v>0</v>
      </c>
      <c r="R373" s="188">
        <f>Q373*H373</f>
        <v>0</v>
      </c>
      <c r="S373" s="188">
        <v>0</v>
      </c>
      <c r="T373" s="189">
        <f>S373*H373</f>
        <v>0</v>
      </c>
      <c r="AR373" s="190" t="s">
        <v>426</v>
      </c>
      <c r="AT373" s="190" t="s">
        <v>124</v>
      </c>
      <c r="AU373" s="190" t="s">
        <v>79</v>
      </c>
      <c r="AY373" s="16" t="s">
        <v>121</v>
      </c>
      <c r="BE373" s="191">
        <f>IF(N373="základní",J373,0)</f>
        <v>0</v>
      </c>
      <c r="BF373" s="191">
        <f>IF(N373="snížená",J373,0)</f>
        <v>0</v>
      </c>
      <c r="BG373" s="191">
        <f>IF(N373="zákl. přenesená",J373,0)</f>
        <v>0</v>
      </c>
      <c r="BH373" s="191">
        <f>IF(N373="sníž. přenesená",J373,0)</f>
        <v>0</v>
      </c>
      <c r="BI373" s="191">
        <f>IF(N373="nulová",J373,0)</f>
        <v>0</v>
      </c>
      <c r="BJ373" s="16" t="s">
        <v>77</v>
      </c>
      <c r="BK373" s="191">
        <f>ROUND(I373*H373,2)</f>
        <v>0</v>
      </c>
      <c r="BL373" s="16" t="s">
        <v>426</v>
      </c>
      <c r="BM373" s="190" t="s">
        <v>523</v>
      </c>
    </row>
    <row r="374" spans="2:65" s="1" customFormat="1" ht="28.8">
      <c r="B374" s="33"/>
      <c r="C374" s="34"/>
      <c r="D374" s="192" t="s">
        <v>130</v>
      </c>
      <c r="E374" s="34"/>
      <c r="F374" s="193" t="s">
        <v>522</v>
      </c>
      <c r="G374" s="34"/>
      <c r="H374" s="34"/>
      <c r="I374" s="106"/>
      <c r="J374" s="34"/>
      <c r="K374" s="34"/>
      <c r="L374" s="37"/>
      <c r="M374" s="194"/>
      <c r="N374" s="62"/>
      <c r="O374" s="62"/>
      <c r="P374" s="62"/>
      <c r="Q374" s="62"/>
      <c r="R374" s="62"/>
      <c r="S374" s="62"/>
      <c r="T374" s="63"/>
      <c r="AT374" s="16" t="s">
        <v>130</v>
      </c>
      <c r="AU374" s="16" t="s">
        <v>79</v>
      </c>
    </row>
    <row r="375" spans="2:65" s="12" customFormat="1" ht="20.399999999999999">
      <c r="B375" s="195"/>
      <c r="C375" s="196"/>
      <c r="D375" s="192" t="s">
        <v>133</v>
      </c>
      <c r="E375" s="197" t="s">
        <v>19</v>
      </c>
      <c r="F375" s="198" t="s">
        <v>524</v>
      </c>
      <c r="G375" s="196"/>
      <c r="H375" s="199">
        <v>93.412000000000006</v>
      </c>
      <c r="I375" s="200"/>
      <c r="J375" s="196"/>
      <c r="K375" s="196"/>
      <c r="L375" s="201"/>
      <c r="M375" s="202"/>
      <c r="N375" s="203"/>
      <c r="O375" s="203"/>
      <c r="P375" s="203"/>
      <c r="Q375" s="203"/>
      <c r="R375" s="203"/>
      <c r="S375" s="203"/>
      <c r="T375" s="204"/>
      <c r="AT375" s="205" t="s">
        <v>133</v>
      </c>
      <c r="AU375" s="205" t="s">
        <v>79</v>
      </c>
      <c r="AV375" s="12" t="s">
        <v>79</v>
      </c>
      <c r="AW375" s="12" t="s">
        <v>31</v>
      </c>
      <c r="AX375" s="12" t="s">
        <v>69</v>
      </c>
      <c r="AY375" s="205" t="s">
        <v>121</v>
      </c>
    </row>
    <row r="376" spans="2:65" s="13" customFormat="1" ht="10.199999999999999">
      <c r="B376" s="206"/>
      <c r="C376" s="207"/>
      <c r="D376" s="192" t="s">
        <v>133</v>
      </c>
      <c r="E376" s="208" t="s">
        <v>19</v>
      </c>
      <c r="F376" s="209" t="s">
        <v>136</v>
      </c>
      <c r="G376" s="207"/>
      <c r="H376" s="210">
        <v>93.412000000000006</v>
      </c>
      <c r="I376" s="211"/>
      <c r="J376" s="207"/>
      <c r="K376" s="207"/>
      <c r="L376" s="212"/>
      <c r="M376" s="213"/>
      <c r="N376" s="214"/>
      <c r="O376" s="214"/>
      <c r="P376" s="214"/>
      <c r="Q376" s="214"/>
      <c r="R376" s="214"/>
      <c r="S376" s="214"/>
      <c r="T376" s="215"/>
      <c r="AT376" s="216" t="s">
        <v>133</v>
      </c>
      <c r="AU376" s="216" t="s">
        <v>79</v>
      </c>
      <c r="AV376" s="13" t="s">
        <v>129</v>
      </c>
      <c r="AW376" s="13" t="s">
        <v>31</v>
      </c>
      <c r="AX376" s="13" t="s">
        <v>77</v>
      </c>
      <c r="AY376" s="216" t="s">
        <v>121</v>
      </c>
    </row>
    <row r="377" spans="2:65" s="1" customFormat="1" ht="21.6" customHeight="1">
      <c r="B377" s="33"/>
      <c r="C377" s="179" t="s">
        <v>337</v>
      </c>
      <c r="D377" s="179" t="s">
        <v>124</v>
      </c>
      <c r="E377" s="180" t="s">
        <v>525</v>
      </c>
      <c r="F377" s="181" t="s">
        <v>526</v>
      </c>
      <c r="G377" s="182" t="s">
        <v>146</v>
      </c>
      <c r="H377" s="183">
        <v>3345.9769999999999</v>
      </c>
      <c r="I377" s="184"/>
      <c r="J377" s="185">
        <f>ROUND(I377*H377,2)</f>
        <v>0</v>
      </c>
      <c r="K377" s="181" t="s">
        <v>128</v>
      </c>
      <c r="L377" s="37"/>
      <c r="M377" s="186" t="s">
        <v>19</v>
      </c>
      <c r="N377" s="187" t="s">
        <v>40</v>
      </c>
      <c r="O377" s="62"/>
      <c r="P377" s="188">
        <f>O377*H377</f>
        <v>0</v>
      </c>
      <c r="Q377" s="188">
        <v>0</v>
      </c>
      <c r="R377" s="188">
        <f>Q377*H377</f>
        <v>0</v>
      </c>
      <c r="S377" s="188">
        <v>0</v>
      </c>
      <c r="T377" s="189">
        <f>S377*H377</f>
        <v>0</v>
      </c>
      <c r="AR377" s="190" t="s">
        <v>426</v>
      </c>
      <c r="AT377" s="190" t="s">
        <v>124</v>
      </c>
      <c r="AU377" s="190" t="s">
        <v>79</v>
      </c>
      <c r="AY377" s="16" t="s">
        <v>121</v>
      </c>
      <c r="BE377" s="191">
        <f>IF(N377="základní",J377,0)</f>
        <v>0</v>
      </c>
      <c r="BF377" s="191">
        <f>IF(N377="snížená",J377,0)</f>
        <v>0</v>
      </c>
      <c r="BG377" s="191">
        <f>IF(N377="zákl. přenesená",J377,0)</f>
        <v>0</v>
      </c>
      <c r="BH377" s="191">
        <f>IF(N377="sníž. přenesená",J377,0)</f>
        <v>0</v>
      </c>
      <c r="BI377" s="191">
        <f>IF(N377="nulová",J377,0)</f>
        <v>0</v>
      </c>
      <c r="BJ377" s="16" t="s">
        <v>77</v>
      </c>
      <c r="BK377" s="191">
        <f>ROUND(I377*H377,2)</f>
        <v>0</v>
      </c>
      <c r="BL377" s="16" t="s">
        <v>426</v>
      </c>
      <c r="BM377" s="190" t="s">
        <v>527</v>
      </c>
    </row>
    <row r="378" spans="2:65" s="1" customFormat="1" ht="10.199999999999999">
      <c r="B378" s="33"/>
      <c r="C378" s="34"/>
      <c r="D378" s="192" t="s">
        <v>130</v>
      </c>
      <c r="E378" s="34"/>
      <c r="F378" s="193" t="s">
        <v>528</v>
      </c>
      <c r="G378" s="34"/>
      <c r="H378" s="34"/>
      <c r="I378" s="106"/>
      <c r="J378" s="34"/>
      <c r="K378" s="34"/>
      <c r="L378" s="37"/>
      <c r="M378" s="194"/>
      <c r="N378" s="62"/>
      <c r="O378" s="62"/>
      <c r="P378" s="62"/>
      <c r="Q378" s="62"/>
      <c r="R378" s="62"/>
      <c r="S378" s="62"/>
      <c r="T378" s="63"/>
      <c r="AT378" s="16" t="s">
        <v>130</v>
      </c>
      <c r="AU378" s="16" t="s">
        <v>79</v>
      </c>
    </row>
    <row r="379" spans="2:65" s="12" customFormat="1" ht="20.399999999999999">
      <c r="B379" s="195"/>
      <c r="C379" s="196"/>
      <c r="D379" s="192" t="s">
        <v>133</v>
      </c>
      <c r="E379" s="197" t="s">
        <v>19</v>
      </c>
      <c r="F379" s="198" t="s">
        <v>529</v>
      </c>
      <c r="G379" s="196"/>
      <c r="H379" s="199">
        <v>1.3149999999999999</v>
      </c>
      <c r="I379" s="200"/>
      <c r="J379" s="196"/>
      <c r="K379" s="196"/>
      <c r="L379" s="201"/>
      <c r="M379" s="202"/>
      <c r="N379" s="203"/>
      <c r="O379" s="203"/>
      <c r="P379" s="203"/>
      <c r="Q379" s="203"/>
      <c r="R379" s="203"/>
      <c r="S379" s="203"/>
      <c r="T379" s="204"/>
      <c r="AT379" s="205" t="s">
        <v>133</v>
      </c>
      <c r="AU379" s="205" t="s">
        <v>79</v>
      </c>
      <c r="AV379" s="12" t="s">
        <v>79</v>
      </c>
      <c r="AW379" s="12" t="s">
        <v>31</v>
      </c>
      <c r="AX379" s="12" t="s">
        <v>69</v>
      </c>
      <c r="AY379" s="205" t="s">
        <v>121</v>
      </c>
    </row>
    <row r="380" spans="2:65" s="12" customFormat="1" ht="10.199999999999999">
      <c r="B380" s="195"/>
      <c r="C380" s="196"/>
      <c r="D380" s="192" t="s">
        <v>133</v>
      </c>
      <c r="E380" s="197" t="s">
        <v>19</v>
      </c>
      <c r="F380" s="198" t="s">
        <v>499</v>
      </c>
      <c r="G380" s="196"/>
      <c r="H380" s="199">
        <v>1650.15</v>
      </c>
      <c r="I380" s="200"/>
      <c r="J380" s="196"/>
      <c r="K380" s="196"/>
      <c r="L380" s="201"/>
      <c r="M380" s="202"/>
      <c r="N380" s="203"/>
      <c r="O380" s="203"/>
      <c r="P380" s="203"/>
      <c r="Q380" s="203"/>
      <c r="R380" s="203"/>
      <c r="S380" s="203"/>
      <c r="T380" s="204"/>
      <c r="AT380" s="205" t="s">
        <v>133</v>
      </c>
      <c r="AU380" s="205" t="s">
        <v>79</v>
      </c>
      <c r="AV380" s="12" t="s">
        <v>79</v>
      </c>
      <c r="AW380" s="12" t="s">
        <v>31</v>
      </c>
      <c r="AX380" s="12" t="s">
        <v>69</v>
      </c>
      <c r="AY380" s="205" t="s">
        <v>121</v>
      </c>
    </row>
    <row r="381" spans="2:65" s="12" customFormat="1" ht="10.199999999999999">
      <c r="B381" s="195"/>
      <c r="C381" s="196"/>
      <c r="D381" s="192" t="s">
        <v>133</v>
      </c>
      <c r="E381" s="197" t="s">
        <v>19</v>
      </c>
      <c r="F381" s="198" t="s">
        <v>530</v>
      </c>
      <c r="G381" s="196"/>
      <c r="H381" s="199">
        <v>1544.0319999999999</v>
      </c>
      <c r="I381" s="200"/>
      <c r="J381" s="196"/>
      <c r="K381" s="196"/>
      <c r="L381" s="201"/>
      <c r="M381" s="202"/>
      <c r="N381" s="203"/>
      <c r="O381" s="203"/>
      <c r="P381" s="203"/>
      <c r="Q381" s="203"/>
      <c r="R381" s="203"/>
      <c r="S381" s="203"/>
      <c r="T381" s="204"/>
      <c r="AT381" s="205" t="s">
        <v>133</v>
      </c>
      <c r="AU381" s="205" t="s">
        <v>79</v>
      </c>
      <c r="AV381" s="12" t="s">
        <v>79</v>
      </c>
      <c r="AW381" s="12" t="s">
        <v>31</v>
      </c>
      <c r="AX381" s="12" t="s">
        <v>69</v>
      </c>
      <c r="AY381" s="205" t="s">
        <v>121</v>
      </c>
    </row>
    <row r="382" spans="2:65" s="12" customFormat="1" ht="10.199999999999999">
      <c r="B382" s="195"/>
      <c r="C382" s="196"/>
      <c r="D382" s="192" t="s">
        <v>133</v>
      </c>
      <c r="E382" s="197" t="s">
        <v>19</v>
      </c>
      <c r="F382" s="198" t="s">
        <v>502</v>
      </c>
      <c r="G382" s="196"/>
      <c r="H382" s="199">
        <v>118.08</v>
      </c>
      <c r="I382" s="200"/>
      <c r="J382" s="196"/>
      <c r="K382" s="196"/>
      <c r="L382" s="201"/>
      <c r="M382" s="202"/>
      <c r="N382" s="203"/>
      <c r="O382" s="203"/>
      <c r="P382" s="203"/>
      <c r="Q382" s="203"/>
      <c r="R382" s="203"/>
      <c r="S382" s="203"/>
      <c r="T382" s="204"/>
      <c r="AT382" s="205" t="s">
        <v>133</v>
      </c>
      <c r="AU382" s="205" t="s">
        <v>79</v>
      </c>
      <c r="AV382" s="12" t="s">
        <v>79</v>
      </c>
      <c r="AW382" s="12" t="s">
        <v>31</v>
      </c>
      <c r="AX382" s="12" t="s">
        <v>69</v>
      </c>
      <c r="AY382" s="205" t="s">
        <v>121</v>
      </c>
    </row>
    <row r="383" spans="2:65" s="12" customFormat="1" ht="10.199999999999999">
      <c r="B383" s="195"/>
      <c r="C383" s="196"/>
      <c r="D383" s="192" t="s">
        <v>133</v>
      </c>
      <c r="E383" s="197" t="s">
        <v>19</v>
      </c>
      <c r="F383" s="198" t="s">
        <v>500</v>
      </c>
      <c r="G383" s="196"/>
      <c r="H383" s="199">
        <v>32.4</v>
      </c>
      <c r="I383" s="200"/>
      <c r="J383" s="196"/>
      <c r="K383" s="196"/>
      <c r="L383" s="201"/>
      <c r="M383" s="202"/>
      <c r="N383" s="203"/>
      <c r="O383" s="203"/>
      <c r="P383" s="203"/>
      <c r="Q383" s="203"/>
      <c r="R383" s="203"/>
      <c r="S383" s="203"/>
      <c r="T383" s="204"/>
      <c r="AT383" s="205" t="s">
        <v>133</v>
      </c>
      <c r="AU383" s="205" t="s">
        <v>79</v>
      </c>
      <c r="AV383" s="12" t="s">
        <v>79</v>
      </c>
      <c r="AW383" s="12" t="s">
        <v>31</v>
      </c>
      <c r="AX383" s="12" t="s">
        <v>69</v>
      </c>
      <c r="AY383" s="205" t="s">
        <v>121</v>
      </c>
    </row>
    <row r="384" spans="2:65" s="13" customFormat="1" ht="10.199999999999999">
      <c r="B384" s="206"/>
      <c r="C384" s="207"/>
      <c r="D384" s="192" t="s">
        <v>133</v>
      </c>
      <c r="E384" s="208" t="s">
        <v>19</v>
      </c>
      <c r="F384" s="209" t="s">
        <v>136</v>
      </c>
      <c r="G384" s="207"/>
      <c r="H384" s="210">
        <v>3345.9770000000003</v>
      </c>
      <c r="I384" s="211"/>
      <c r="J384" s="207"/>
      <c r="K384" s="207"/>
      <c r="L384" s="212"/>
      <c r="M384" s="213"/>
      <c r="N384" s="214"/>
      <c r="O384" s="214"/>
      <c r="P384" s="214"/>
      <c r="Q384" s="214"/>
      <c r="R384" s="214"/>
      <c r="S384" s="214"/>
      <c r="T384" s="215"/>
      <c r="AT384" s="216" t="s">
        <v>133</v>
      </c>
      <c r="AU384" s="216" t="s">
        <v>79</v>
      </c>
      <c r="AV384" s="13" t="s">
        <v>129</v>
      </c>
      <c r="AW384" s="13" t="s">
        <v>31</v>
      </c>
      <c r="AX384" s="13" t="s">
        <v>77</v>
      </c>
      <c r="AY384" s="216" t="s">
        <v>121</v>
      </c>
    </row>
    <row r="385" spans="2:65" s="1" customFormat="1" ht="21.6" customHeight="1">
      <c r="B385" s="33"/>
      <c r="C385" s="179" t="s">
        <v>531</v>
      </c>
      <c r="D385" s="179" t="s">
        <v>124</v>
      </c>
      <c r="E385" s="180" t="s">
        <v>532</v>
      </c>
      <c r="F385" s="181" t="s">
        <v>533</v>
      </c>
      <c r="G385" s="182" t="s">
        <v>146</v>
      </c>
      <c r="H385" s="183">
        <v>774.327</v>
      </c>
      <c r="I385" s="184"/>
      <c r="J385" s="185">
        <f>ROUND(I385*H385,2)</f>
        <v>0</v>
      </c>
      <c r="K385" s="181" t="s">
        <v>128</v>
      </c>
      <c r="L385" s="37"/>
      <c r="M385" s="186" t="s">
        <v>19</v>
      </c>
      <c r="N385" s="187" t="s">
        <v>40</v>
      </c>
      <c r="O385" s="62"/>
      <c r="P385" s="188">
        <f>O385*H385</f>
        <v>0</v>
      </c>
      <c r="Q385" s="188">
        <v>0</v>
      </c>
      <c r="R385" s="188">
        <f>Q385*H385</f>
        <v>0</v>
      </c>
      <c r="S385" s="188">
        <v>0</v>
      </c>
      <c r="T385" s="189">
        <f>S385*H385</f>
        <v>0</v>
      </c>
      <c r="AR385" s="190" t="s">
        <v>426</v>
      </c>
      <c r="AT385" s="190" t="s">
        <v>124</v>
      </c>
      <c r="AU385" s="190" t="s">
        <v>79</v>
      </c>
      <c r="AY385" s="16" t="s">
        <v>121</v>
      </c>
      <c r="BE385" s="191">
        <f>IF(N385="základní",J385,0)</f>
        <v>0</v>
      </c>
      <c r="BF385" s="191">
        <f>IF(N385="snížená",J385,0)</f>
        <v>0</v>
      </c>
      <c r="BG385" s="191">
        <f>IF(N385="zákl. přenesená",J385,0)</f>
        <v>0</v>
      </c>
      <c r="BH385" s="191">
        <f>IF(N385="sníž. přenesená",J385,0)</f>
        <v>0</v>
      </c>
      <c r="BI385" s="191">
        <f>IF(N385="nulová",J385,0)</f>
        <v>0</v>
      </c>
      <c r="BJ385" s="16" t="s">
        <v>77</v>
      </c>
      <c r="BK385" s="191">
        <f>ROUND(I385*H385,2)</f>
        <v>0</v>
      </c>
      <c r="BL385" s="16" t="s">
        <v>426</v>
      </c>
      <c r="BM385" s="190" t="s">
        <v>534</v>
      </c>
    </row>
    <row r="386" spans="2:65" s="1" customFormat="1" ht="19.2">
      <c r="B386" s="33"/>
      <c r="C386" s="34"/>
      <c r="D386" s="192" t="s">
        <v>130</v>
      </c>
      <c r="E386" s="34"/>
      <c r="F386" s="193" t="s">
        <v>535</v>
      </c>
      <c r="G386" s="34"/>
      <c r="H386" s="34"/>
      <c r="I386" s="106"/>
      <c r="J386" s="34"/>
      <c r="K386" s="34"/>
      <c r="L386" s="37"/>
      <c r="M386" s="194"/>
      <c r="N386" s="62"/>
      <c r="O386" s="62"/>
      <c r="P386" s="62"/>
      <c r="Q386" s="62"/>
      <c r="R386" s="62"/>
      <c r="S386" s="62"/>
      <c r="T386" s="63"/>
      <c r="AT386" s="16" t="s">
        <v>130</v>
      </c>
      <c r="AU386" s="16" t="s">
        <v>79</v>
      </c>
    </row>
    <row r="387" spans="2:65" s="12" customFormat="1" ht="10.199999999999999">
      <c r="B387" s="195"/>
      <c r="C387" s="196"/>
      <c r="D387" s="192" t="s">
        <v>133</v>
      </c>
      <c r="E387" s="197" t="s">
        <v>19</v>
      </c>
      <c r="F387" s="198" t="s">
        <v>536</v>
      </c>
      <c r="G387" s="196"/>
      <c r="H387" s="199">
        <v>7.48</v>
      </c>
      <c r="I387" s="200"/>
      <c r="J387" s="196"/>
      <c r="K387" s="196"/>
      <c r="L387" s="201"/>
      <c r="M387" s="202"/>
      <c r="N387" s="203"/>
      <c r="O387" s="203"/>
      <c r="P387" s="203"/>
      <c r="Q387" s="203"/>
      <c r="R387" s="203"/>
      <c r="S387" s="203"/>
      <c r="T387" s="204"/>
      <c r="AT387" s="205" t="s">
        <v>133</v>
      </c>
      <c r="AU387" s="205" t="s">
        <v>79</v>
      </c>
      <c r="AV387" s="12" t="s">
        <v>79</v>
      </c>
      <c r="AW387" s="12" t="s">
        <v>31</v>
      </c>
      <c r="AX387" s="12" t="s">
        <v>69</v>
      </c>
      <c r="AY387" s="205" t="s">
        <v>121</v>
      </c>
    </row>
    <row r="388" spans="2:65" s="12" customFormat="1" ht="10.199999999999999">
      <c r="B388" s="195"/>
      <c r="C388" s="196"/>
      <c r="D388" s="192" t="s">
        <v>133</v>
      </c>
      <c r="E388" s="197" t="s">
        <v>19</v>
      </c>
      <c r="F388" s="198" t="s">
        <v>537</v>
      </c>
      <c r="G388" s="196"/>
      <c r="H388" s="199">
        <v>30.8</v>
      </c>
      <c r="I388" s="200"/>
      <c r="J388" s="196"/>
      <c r="K388" s="196"/>
      <c r="L388" s="201"/>
      <c r="M388" s="202"/>
      <c r="N388" s="203"/>
      <c r="O388" s="203"/>
      <c r="P388" s="203"/>
      <c r="Q388" s="203"/>
      <c r="R388" s="203"/>
      <c r="S388" s="203"/>
      <c r="T388" s="204"/>
      <c r="AT388" s="205" t="s">
        <v>133</v>
      </c>
      <c r="AU388" s="205" t="s">
        <v>79</v>
      </c>
      <c r="AV388" s="12" t="s">
        <v>79</v>
      </c>
      <c r="AW388" s="12" t="s">
        <v>31</v>
      </c>
      <c r="AX388" s="12" t="s">
        <v>69</v>
      </c>
      <c r="AY388" s="205" t="s">
        <v>121</v>
      </c>
    </row>
    <row r="389" spans="2:65" s="12" customFormat="1" ht="20.399999999999999">
      <c r="B389" s="195"/>
      <c r="C389" s="196"/>
      <c r="D389" s="192" t="s">
        <v>133</v>
      </c>
      <c r="E389" s="197" t="s">
        <v>19</v>
      </c>
      <c r="F389" s="198" t="s">
        <v>538</v>
      </c>
      <c r="G389" s="196"/>
      <c r="H389" s="199">
        <v>93.412000000000006</v>
      </c>
      <c r="I389" s="200"/>
      <c r="J389" s="196"/>
      <c r="K389" s="196"/>
      <c r="L389" s="201"/>
      <c r="M389" s="202"/>
      <c r="N389" s="203"/>
      <c r="O389" s="203"/>
      <c r="P389" s="203"/>
      <c r="Q389" s="203"/>
      <c r="R389" s="203"/>
      <c r="S389" s="203"/>
      <c r="T389" s="204"/>
      <c r="AT389" s="205" t="s">
        <v>133</v>
      </c>
      <c r="AU389" s="205" t="s">
        <v>79</v>
      </c>
      <c r="AV389" s="12" t="s">
        <v>79</v>
      </c>
      <c r="AW389" s="12" t="s">
        <v>31</v>
      </c>
      <c r="AX389" s="12" t="s">
        <v>69</v>
      </c>
      <c r="AY389" s="205" t="s">
        <v>121</v>
      </c>
    </row>
    <row r="390" spans="2:65" s="12" customFormat="1" ht="20.399999999999999">
      <c r="B390" s="195"/>
      <c r="C390" s="196"/>
      <c r="D390" s="192" t="s">
        <v>133</v>
      </c>
      <c r="E390" s="197" t="s">
        <v>19</v>
      </c>
      <c r="F390" s="198" t="s">
        <v>539</v>
      </c>
      <c r="G390" s="196"/>
      <c r="H390" s="199">
        <v>186.82300000000001</v>
      </c>
      <c r="I390" s="200"/>
      <c r="J390" s="196"/>
      <c r="K390" s="196"/>
      <c r="L390" s="201"/>
      <c r="M390" s="202"/>
      <c r="N390" s="203"/>
      <c r="O390" s="203"/>
      <c r="P390" s="203"/>
      <c r="Q390" s="203"/>
      <c r="R390" s="203"/>
      <c r="S390" s="203"/>
      <c r="T390" s="204"/>
      <c r="AT390" s="205" t="s">
        <v>133</v>
      </c>
      <c r="AU390" s="205" t="s">
        <v>79</v>
      </c>
      <c r="AV390" s="12" t="s">
        <v>79</v>
      </c>
      <c r="AW390" s="12" t="s">
        <v>31</v>
      </c>
      <c r="AX390" s="12" t="s">
        <v>69</v>
      </c>
      <c r="AY390" s="205" t="s">
        <v>121</v>
      </c>
    </row>
    <row r="391" spans="2:65" s="12" customFormat="1" ht="20.399999999999999">
      <c r="B391" s="195"/>
      <c r="C391" s="196"/>
      <c r="D391" s="192" t="s">
        <v>133</v>
      </c>
      <c r="E391" s="197" t="s">
        <v>19</v>
      </c>
      <c r="F391" s="198" t="s">
        <v>540</v>
      </c>
      <c r="G391" s="196"/>
      <c r="H391" s="199">
        <v>455.81200000000001</v>
      </c>
      <c r="I391" s="200"/>
      <c r="J391" s="196"/>
      <c r="K391" s="196"/>
      <c r="L391" s="201"/>
      <c r="M391" s="202"/>
      <c r="N391" s="203"/>
      <c r="O391" s="203"/>
      <c r="P391" s="203"/>
      <c r="Q391" s="203"/>
      <c r="R391" s="203"/>
      <c r="S391" s="203"/>
      <c r="T391" s="204"/>
      <c r="AT391" s="205" t="s">
        <v>133</v>
      </c>
      <c r="AU391" s="205" t="s">
        <v>79</v>
      </c>
      <c r="AV391" s="12" t="s">
        <v>79</v>
      </c>
      <c r="AW391" s="12" t="s">
        <v>31</v>
      </c>
      <c r="AX391" s="12" t="s">
        <v>69</v>
      </c>
      <c r="AY391" s="205" t="s">
        <v>121</v>
      </c>
    </row>
    <row r="392" spans="2:65" s="13" customFormat="1" ht="10.199999999999999">
      <c r="B392" s="206"/>
      <c r="C392" s="207"/>
      <c r="D392" s="192" t="s">
        <v>133</v>
      </c>
      <c r="E392" s="208" t="s">
        <v>19</v>
      </c>
      <c r="F392" s="209" t="s">
        <v>136</v>
      </c>
      <c r="G392" s="207"/>
      <c r="H392" s="210">
        <v>774.327</v>
      </c>
      <c r="I392" s="211"/>
      <c r="J392" s="207"/>
      <c r="K392" s="207"/>
      <c r="L392" s="212"/>
      <c r="M392" s="213"/>
      <c r="N392" s="214"/>
      <c r="O392" s="214"/>
      <c r="P392" s="214"/>
      <c r="Q392" s="214"/>
      <c r="R392" s="214"/>
      <c r="S392" s="214"/>
      <c r="T392" s="215"/>
      <c r="AT392" s="216" t="s">
        <v>133</v>
      </c>
      <c r="AU392" s="216" t="s">
        <v>79</v>
      </c>
      <c r="AV392" s="13" t="s">
        <v>129</v>
      </c>
      <c r="AW392" s="13" t="s">
        <v>31</v>
      </c>
      <c r="AX392" s="13" t="s">
        <v>77</v>
      </c>
      <c r="AY392" s="216" t="s">
        <v>121</v>
      </c>
    </row>
    <row r="393" spans="2:65" s="1" customFormat="1" ht="21.6" customHeight="1">
      <c r="B393" s="33"/>
      <c r="C393" s="179" t="s">
        <v>340</v>
      </c>
      <c r="D393" s="179" t="s">
        <v>124</v>
      </c>
      <c r="E393" s="180" t="s">
        <v>541</v>
      </c>
      <c r="F393" s="181" t="s">
        <v>542</v>
      </c>
      <c r="G393" s="182" t="s">
        <v>184</v>
      </c>
      <c r="H393" s="183">
        <v>4</v>
      </c>
      <c r="I393" s="184"/>
      <c r="J393" s="185">
        <f>ROUND(I393*H393,2)</f>
        <v>0</v>
      </c>
      <c r="K393" s="181" t="s">
        <v>128</v>
      </c>
      <c r="L393" s="37"/>
      <c r="M393" s="186" t="s">
        <v>19</v>
      </c>
      <c r="N393" s="187" t="s">
        <v>40</v>
      </c>
      <c r="O393" s="62"/>
      <c r="P393" s="188">
        <f>O393*H393</f>
        <v>0</v>
      </c>
      <c r="Q393" s="188">
        <v>0</v>
      </c>
      <c r="R393" s="188">
        <f>Q393*H393</f>
        <v>0</v>
      </c>
      <c r="S393" s="188">
        <v>0</v>
      </c>
      <c r="T393" s="189">
        <f>S393*H393</f>
        <v>0</v>
      </c>
      <c r="AR393" s="190" t="s">
        <v>426</v>
      </c>
      <c r="AT393" s="190" t="s">
        <v>124</v>
      </c>
      <c r="AU393" s="190" t="s">
        <v>79</v>
      </c>
      <c r="AY393" s="16" t="s">
        <v>121</v>
      </c>
      <c r="BE393" s="191">
        <f>IF(N393="základní",J393,0)</f>
        <v>0</v>
      </c>
      <c r="BF393" s="191">
        <f>IF(N393="snížená",J393,0)</f>
        <v>0</v>
      </c>
      <c r="BG393" s="191">
        <f>IF(N393="zákl. přenesená",J393,0)</f>
        <v>0</v>
      </c>
      <c r="BH393" s="191">
        <f>IF(N393="sníž. přenesená",J393,0)</f>
        <v>0</v>
      </c>
      <c r="BI393" s="191">
        <f>IF(N393="nulová",J393,0)</f>
        <v>0</v>
      </c>
      <c r="BJ393" s="16" t="s">
        <v>77</v>
      </c>
      <c r="BK393" s="191">
        <f>ROUND(I393*H393,2)</f>
        <v>0</v>
      </c>
      <c r="BL393" s="16" t="s">
        <v>426</v>
      </c>
      <c r="BM393" s="190" t="s">
        <v>543</v>
      </c>
    </row>
    <row r="394" spans="2:65" s="1" customFormat="1" ht="19.2">
      <c r="B394" s="33"/>
      <c r="C394" s="34"/>
      <c r="D394" s="192" t="s">
        <v>130</v>
      </c>
      <c r="E394" s="34"/>
      <c r="F394" s="193" t="s">
        <v>542</v>
      </c>
      <c r="G394" s="34"/>
      <c r="H394" s="34"/>
      <c r="I394" s="106"/>
      <c r="J394" s="34"/>
      <c r="K394" s="34"/>
      <c r="L394" s="37"/>
      <c r="M394" s="194"/>
      <c r="N394" s="62"/>
      <c r="O394" s="62"/>
      <c r="P394" s="62"/>
      <c r="Q394" s="62"/>
      <c r="R394" s="62"/>
      <c r="S394" s="62"/>
      <c r="T394" s="63"/>
      <c r="AT394" s="16" t="s">
        <v>130</v>
      </c>
      <c r="AU394" s="16" t="s">
        <v>79</v>
      </c>
    </row>
    <row r="395" spans="2:65" s="12" customFormat="1" ht="10.199999999999999">
      <c r="B395" s="195"/>
      <c r="C395" s="196"/>
      <c r="D395" s="192" t="s">
        <v>133</v>
      </c>
      <c r="E395" s="197" t="s">
        <v>19</v>
      </c>
      <c r="F395" s="198" t="s">
        <v>544</v>
      </c>
      <c r="G395" s="196"/>
      <c r="H395" s="199">
        <v>4</v>
      </c>
      <c r="I395" s="200"/>
      <c r="J395" s="196"/>
      <c r="K395" s="196"/>
      <c r="L395" s="201"/>
      <c r="M395" s="202"/>
      <c r="N395" s="203"/>
      <c r="O395" s="203"/>
      <c r="P395" s="203"/>
      <c r="Q395" s="203"/>
      <c r="R395" s="203"/>
      <c r="S395" s="203"/>
      <c r="T395" s="204"/>
      <c r="AT395" s="205" t="s">
        <v>133</v>
      </c>
      <c r="AU395" s="205" t="s">
        <v>79</v>
      </c>
      <c r="AV395" s="12" t="s">
        <v>79</v>
      </c>
      <c r="AW395" s="12" t="s">
        <v>31</v>
      </c>
      <c r="AX395" s="12" t="s">
        <v>69</v>
      </c>
      <c r="AY395" s="205" t="s">
        <v>121</v>
      </c>
    </row>
    <row r="396" spans="2:65" s="13" customFormat="1" ht="10.199999999999999">
      <c r="B396" s="206"/>
      <c r="C396" s="207"/>
      <c r="D396" s="192" t="s">
        <v>133</v>
      </c>
      <c r="E396" s="208" t="s">
        <v>19</v>
      </c>
      <c r="F396" s="209" t="s">
        <v>136</v>
      </c>
      <c r="G396" s="207"/>
      <c r="H396" s="210">
        <v>4</v>
      </c>
      <c r="I396" s="211"/>
      <c r="J396" s="207"/>
      <c r="K396" s="207"/>
      <c r="L396" s="212"/>
      <c r="M396" s="213"/>
      <c r="N396" s="214"/>
      <c r="O396" s="214"/>
      <c r="P396" s="214"/>
      <c r="Q396" s="214"/>
      <c r="R396" s="214"/>
      <c r="S396" s="214"/>
      <c r="T396" s="215"/>
      <c r="AT396" s="216" t="s">
        <v>133</v>
      </c>
      <c r="AU396" s="216" t="s">
        <v>79</v>
      </c>
      <c r="AV396" s="13" t="s">
        <v>129</v>
      </c>
      <c r="AW396" s="13" t="s">
        <v>31</v>
      </c>
      <c r="AX396" s="13" t="s">
        <v>77</v>
      </c>
      <c r="AY396" s="216" t="s">
        <v>121</v>
      </c>
    </row>
    <row r="397" spans="2:65" s="1" customFormat="1" ht="21.6" customHeight="1">
      <c r="B397" s="33"/>
      <c r="C397" s="179" t="s">
        <v>545</v>
      </c>
      <c r="D397" s="179" t="s">
        <v>124</v>
      </c>
      <c r="E397" s="180" t="s">
        <v>546</v>
      </c>
      <c r="F397" s="181" t="s">
        <v>547</v>
      </c>
      <c r="G397" s="182" t="s">
        <v>184</v>
      </c>
      <c r="H397" s="183">
        <v>4</v>
      </c>
      <c r="I397" s="184"/>
      <c r="J397" s="185">
        <f>ROUND(I397*H397,2)</f>
        <v>0</v>
      </c>
      <c r="K397" s="181" t="s">
        <v>128</v>
      </c>
      <c r="L397" s="37"/>
      <c r="M397" s="186" t="s">
        <v>19</v>
      </c>
      <c r="N397" s="187" t="s">
        <v>40</v>
      </c>
      <c r="O397" s="62"/>
      <c r="P397" s="188">
        <f>O397*H397</f>
        <v>0</v>
      </c>
      <c r="Q397" s="188">
        <v>0</v>
      </c>
      <c r="R397" s="188">
        <f>Q397*H397</f>
        <v>0</v>
      </c>
      <c r="S397" s="188">
        <v>0</v>
      </c>
      <c r="T397" s="189">
        <f>S397*H397</f>
        <v>0</v>
      </c>
      <c r="AR397" s="190" t="s">
        <v>426</v>
      </c>
      <c r="AT397" s="190" t="s">
        <v>124</v>
      </c>
      <c r="AU397" s="190" t="s">
        <v>79</v>
      </c>
      <c r="AY397" s="16" t="s">
        <v>121</v>
      </c>
      <c r="BE397" s="191">
        <f>IF(N397="základní",J397,0)</f>
        <v>0</v>
      </c>
      <c r="BF397" s="191">
        <f>IF(N397="snížená",J397,0)</f>
        <v>0</v>
      </c>
      <c r="BG397" s="191">
        <f>IF(N397="zákl. přenesená",J397,0)</f>
        <v>0</v>
      </c>
      <c r="BH397" s="191">
        <f>IF(N397="sníž. přenesená",J397,0)</f>
        <v>0</v>
      </c>
      <c r="BI397" s="191">
        <f>IF(N397="nulová",J397,0)</f>
        <v>0</v>
      </c>
      <c r="BJ397" s="16" t="s">
        <v>77</v>
      </c>
      <c r="BK397" s="191">
        <f>ROUND(I397*H397,2)</f>
        <v>0</v>
      </c>
      <c r="BL397" s="16" t="s">
        <v>426</v>
      </c>
      <c r="BM397" s="190" t="s">
        <v>548</v>
      </c>
    </row>
    <row r="398" spans="2:65" s="1" customFormat="1" ht="19.2">
      <c r="B398" s="33"/>
      <c r="C398" s="34"/>
      <c r="D398" s="192" t="s">
        <v>130</v>
      </c>
      <c r="E398" s="34"/>
      <c r="F398" s="193" t="s">
        <v>547</v>
      </c>
      <c r="G398" s="34"/>
      <c r="H398" s="34"/>
      <c r="I398" s="106"/>
      <c r="J398" s="34"/>
      <c r="K398" s="34"/>
      <c r="L398" s="37"/>
      <c r="M398" s="194"/>
      <c r="N398" s="62"/>
      <c r="O398" s="62"/>
      <c r="P398" s="62"/>
      <c r="Q398" s="62"/>
      <c r="R398" s="62"/>
      <c r="S398" s="62"/>
      <c r="T398" s="63"/>
      <c r="AT398" s="16" t="s">
        <v>130</v>
      </c>
      <c r="AU398" s="16" t="s">
        <v>79</v>
      </c>
    </row>
    <row r="399" spans="2:65" s="12" customFormat="1" ht="10.199999999999999">
      <c r="B399" s="195"/>
      <c r="C399" s="196"/>
      <c r="D399" s="192" t="s">
        <v>133</v>
      </c>
      <c r="E399" s="197" t="s">
        <v>19</v>
      </c>
      <c r="F399" s="198" t="s">
        <v>549</v>
      </c>
      <c r="G399" s="196"/>
      <c r="H399" s="199">
        <v>1</v>
      </c>
      <c r="I399" s="200"/>
      <c r="J399" s="196"/>
      <c r="K399" s="196"/>
      <c r="L399" s="201"/>
      <c r="M399" s="202"/>
      <c r="N399" s="203"/>
      <c r="O399" s="203"/>
      <c r="P399" s="203"/>
      <c r="Q399" s="203"/>
      <c r="R399" s="203"/>
      <c r="S399" s="203"/>
      <c r="T399" s="204"/>
      <c r="AT399" s="205" t="s">
        <v>133</v>
      </c>
      <c r="AU399" s="205" t="s">
        <v>79</v>
      </c>
      <c r="AV399" s="12" t="s">
        <v>79</v>
      </c>
      <c r="AW399" s="12" t="s">
        <v>31</v>
      </c>
      <c r="AX399" s="12" t="s">
        <v>69</v>
      </c>
      <c r="AY399" s="205" t="s">
        <v>121</v>
      </c>
    </row>
    <row r="400" spans="2:65" s="12" customFormat="1" ht="10.199999999999999">
      <c r="B400" s="195"/>
      <c r="C400" s="196"/>
      <c r="D400" s="192" t="s">
        <v>133</v>
      </c>
      <c r="E400" s="197" t="s">
        <v>19</v>
      </c>
      <c r="F400" s="198" t="s">
        <v>550</v>
      </c>
      <c r="G400" s="196"/>
      <c r="H400" s="199">
        <v>1</v>
      </c>
      <c r="I400" s="200"/>
      <c r="J400" s="196"/>
      <c r="K400" s="196"/>
      <c r="L400" s="201"/>
      <c r="M400" s="202"/>
      <c r="N400" s="203"/>
      <c r="O400" s="203"/>
      <c r="P400" s="203"/>
      <c r="Q400" s="203"/>
      <c r="R400" s="203"/>
      <c r="S400" s="203"/>
      <c r="T400" s="204"/>
      <c r="AT400" s="205" t="s">
        <v>133</v>
      </c>
      <c r="AU400" s="205" t="s">
        <v>79</v>
      </c>
      <c r="AV400" s="12" t="s">
        <v>79</v>
      </c>
      <c r="AW400" s="12" t="s">
        <v>31</v>
      </c>
      <c r="AX400" s="12" t="s">
        <v>69</v>
      </c>
      <c r="AY400" s="205" t="s">
        <v>121</v>
      </c>
    </row>
    <row r="401" spans="2:65" s="12" customFormat="1" ht="10.199999999999999">
      <c r="B401" s="195"/>
      <c r="C401" s="196"/>
      <c r="D401" s="192" t="s">
        <v>133</v>
      </c>
      <c r="E401" s="197" t="s">
        <v>19</v>
      </c>
      <c r="F401" s="198" t="s">
        <v>551</v>
      </c>
      <c r="G401" s="196"/>
      <c r="H401" s="199">
        <v>1</v>
      </c>
      <c r="I401" s="200"/>
      <c r="J401" s="196"/>
      <c r="K401" s="196"/>
      <c r="L401" s="201"/>
      <c r="M401" s="202"/>
      <c r="N401" s="203"/>
      <c r="O401" s="203"/>
      <c r="P401" s="203"/>
      <c r="Q401" s="203"/>
      <c r="R401" s="203"/>
      <c r="S401" s="203"/>
      <c r="T401" s="204"/>
      <c r="AT401" s="205" t="s">
        <v>133</v>
      </c>
      <c r="AU401" s="205" t="s">
        <v>79</v>
      </c>
      <c r="AV401" s="12" t="s">
        <v>79</v>
      </c>
      <c r="AW401" s="12" t="s">
        <v>31</v>
      </c>
      <c r="AX401" s="12" t="s">
        <v>69</v>
      </c>
      <c r="AY401" s="205" t="s">
        <v>121</v>
      </c>
    </row>
    <row r="402" spans="2:65" s="12" customFormat="1" ht="10.199999999999999">
      <c r="B402" s="195"/>
      <c r="C402" s="196"/>
      <c r="D402" s="192" t="s">
        <v>133</v>
      </c>
      <c r="E402" s="197" t="s">
        <v>19</v>
      </c>
      <c r="F402" s="198" t="s">
        <v>552</v>
      </c>
      <c r="G402" s="196"/>
      <c r="H402" s="199">
        <v>1</v>
      </c>
      <c r="I402" s="200"/>
      <c r="J402" s="196"/>
      <c r="K402" s="196"/>
      <c r="L402" s="201"/>
      <c r="M402" s="202"/>
      <c r="N402" s="203"/>
      <c r="O402" s="203"/>
      <c r="P402" s="203"/>
      <c r="Q402" s="203"/>
      <c r="R402" s="203"/>
      <c r="S402" s="203"/>
      <c r="T402" s="204"/>
      <c r="AT402" s="205" t="s">
        <v>133</v>
      </c>
      <c r="AU402" s="205" t="s">
        <v>79</v>
      </c>
      <c r="AV402" s="12" t="s">
        <v>79</v>
      </c>
      <c r="AW402" s="12" t="s">
        <v>31</v>
      </c>
      <c r="AX402" s="12" t="s">
        <v>69</v>
      </c>
      <c r="AY402" s="205" t="s">
        <v>121</v>
      </c>
    </row>
    <row r="403" spans="2:65" s="13" customFormat="1" ht="10.199999999999999">
      <c r="B403" s="206"/>
      <c r="C403" s="207"/>
      <c r="D403" s="192" t="s">
        <v>133</v>
      </c>
      <c r="E403" s="208" t="s">
        <v>19</v>
      </c>
      <c r="F403" s="209" t="s">
        <v>136</v>
      </c>
      <c r="G403" s="207"/>
      <c r="H403" s="210">
        <v>4</v>
      </c>
      <c r="I403" s="211"/>
      <c r="J403" s="207"/>
      <c r="K403" s="207"/>
      <c r="L403" s="212"/>
      <c r="M403" s="213"/>
      <c r="N403" s="214"/>
      <c r="O403" s="214"/>
      <c r="P403" s="214"/>
      <c r="Q403" s="214"/>
      <c r="R403" s="214"/>
      <c r="S403" s="214"/>
      <c r="T403" s="215"/>
      <c r="AT403" s="216" t="s">
        <v>133</v>
      </c>
      <c r="AU403" s="216" t="s">
        <v>79</v>
      </c>
      <c r="AV403" s="13" t="s">
        <v>129</v>
      </c>
      <c r="AW403" s="13" t="s">
        <v>31</v>
      </c>
      <c r="AX403" s="13" t="s">
        <v>77</v>
      </c>
      <c r="AY403" s="216" t="s">
        <v>121</v>
      </c>
    </row>
    <row r="404" spans="2:65" s="1" customFormat="1" ht="21.6" customHeight="1">
      <c r="B404" s="33"/>
      <c r="C404" s="179" t="s">
        <v>344</v>
      </c>
      <c r="D404" s="179" t="s">
        <v>124</v>
      </c>
      <c r="E404" s="180" t="s">
        <v>553</v>
      </c>
      <c r="F404" s="181" t="s">
        <v>554</v>
      </c>
      <c r="G404" s="182" t="s">
        <v>146</v>
      </c>
      <c r="H404" s="183">
        <v>3312.2620000000002</v>
      </c>
      <c r="I404" s="184"/>
      <c r="J404" s="185">
        <f>ROUND(I404*H404,2)</f>
        <v>0</v>
      </c>
      <c r="K404" s="181" t="s">
        <v>128</v>
      </c>
      <c r="L404" s="37"/>
      <c r="M404" s="186" t="s">
        <v>19</v>
      </c>
      <c r="N404" s="187" t="s">
        <v>40</v>
      </c>
      <c r="O404" s="62"/>
      <c r="P404" s="188">
        <f>O404*H404</f>
        <v>0</v>
      </c>
      <c r="Q404" s="188">
        <v>0</v>
      </c>
      <c r="R404" s="188">
        <f>Q404*H404</f>
        <v>0</v>
      </c>
      <c r="S404" s="188">
        <v>0</v>
      </c>
      <c r="T404" s="189">
        <f>S404*H404</f>
        <v>0</v>
      </c>
      <c r="AR404" s="190" t="s">
        <v>426</v>
      </c>
      <c r="AT404" s="190" t="s">
        <v>124</v>
      </c>
      <c r="AU404" s="190" t="s">
        <v>79</v>
      </c>
      <c r="AY404" s="16" t="s">
        <v>121</v>
      </c>
      <c r="BE404" s="191">
        <f>IF(N404="základní",J404,0)</f>
        <v>0</v>
      </c>
      <c r="BF404" s="191">
        <f>IF(N404="snížená",J404,0)</f>
        <v>0</v>
      </c>
      <c r="BG404" s="191">
        <f>IF(N404="zákl. přenesená",J404,0)</f>
        <v>0</v>
      </c>
      <c r="BH404" s="191">
        <f>IF(N404="sníž. přenesená",J404,0)</f>
        <v>0</v>
      </c>
      <c r="BI404" s="191">
        <f>IF(N404="nulová",J404,0)</f>
        <v>0</v>
      </c>
      <c r="BJ404" s="16" t="s">
        <v>77</v>
      </c>
      <c r="BK404" s="191">
        <f>ROUND(I404*H404,2)</f>
        <v>0</v>
      </c>
      <c r="BL404" s="16" t="s">
        <v>426</v>
      </c>
      <c r="BM404" s="190" t="s">
        <v>555</v>
      </c>
    </row>
    <row r="405" spans="2:65" s="1" customFormat="1" ht="19.2">
      <c r="B405" s="33"/>
      <c r="C405" s="34"/>
      <c r="D405" s="192" t="s">
        <v>130</v>
      </c>
      <c r="E405" s="34"/>
      <c r="F405" s="193" t="s">
        <v>554</v>
      </c>
      <c r="G405" s="34"/>
      <c r="H405" s="34"/>
      <c r="I405" s="106"/>
      <c r="J405" s="34"/>
      <c r="K405" s="34"/>
      <c r="L405" s="37"/>
      <c r="M405" s="194"/>
      <c r="N405" s="62"/>
      <c r="O405" s="62"/>
      <c r="P405" s="62"/>
      <c r="Q405" s="62"/>
      <c r="R405" s="62"/>
      <c r="S405" s="62"/>
      <c r="T405" s="63"/>
      <c r="AT405" s="16" t="s">
        <v>130</v>
      </c>
      <c r="AU405" s="16" t="s">
        <v>79</v>
      </c>
    </row>
    <row r="406" spans="2:65" s="12" customFormat="1" ht="10.199999999999999">
      <c r="B406" s="195"/>
      <c r="C406" s="196"/>
      <c r="D406" s="192" t="s">
        <v>133</v>
      </c>
      <c r="E406" s="197" t="s">
        <v>19</v>
      </c>
      <c r="F406" s="198" t="s">
        <v>499</v>
      </c>
      <c r="G406" s="196"/>
      <c r="H406" s="199">
        <v>1650.15</v>
      </c>
      <c r="I406" s="200"/>
      <c r="J406" s="196"/>
      <c r="K406" s="196"/>
      <c r="L406" s="201"/>
      <c r="M406" s="202"/>
      <c r="N406" s="203"/>
      <c r="O406" s="203"/>
      <c r="P406" s="203"/>
      <c r="Q406" s="203"/>
      <c r="R406" s="203"/>
      <c r="S406" s="203"/>
      <c r="T406" s="204"/>
      <c r="AT406" s="205" t="s">
        <v>133</v>
      </c>
      <c r="AU406" s="205" t="s">
        <v>79</v>
      </c>
      <c r="AV406" s="12" t="s">
        <v>79</v>
      </c>
      <c r="AW406" s="12" t="s">
        <v>31</v>
      </c>
      <c r="AX406" s="12" t="s">
        <v>69</v>
      </c>
      <c r="AY406" s="205" t="s">
        <v>121</v>
      </c>
    </row>
    <row r="407" spans="2:65" s="12" customFormat="1" ht="10.199999999999999">
      <c r="B407" s="195"/>
      <c r="C407" s="196"/>
      <c r="D407" s="192" t="s">
        <v>133</v>
      </c>
      <c r="E407" s="197" t="s">
        <v>19</v>
      </c>
      <c r="F407" s="198" t="s">
        <v>501</v>
      </c>
      <c r="G407" s="196"/>
      <c r="H407" s="199">
        <v>1544.0319999999999</v>
      </c>
      <c r="I407" s="200"/>
      <c r="J407" s="196"/>
      <c r="K407" s="196"/>
      <c r="L407" s="201"/>
      <c r="M407" s="202"/>
      <c r="N407" s="203"/>
      <c r="O407" s="203"/>
      <c r="P407" s="203"/>
      <c r="Q407" s="203"/>
      <c r="R407" s="203"/>
      <c r="S407" s="203"/>
      <c r="T407" s="204"/>
      <c r="AT407" s="205" t="s">
        <v>133</v>
      </c>
      <c r="AU407" s="205" t="s">
        <v>79</v>
      </c>
      <c r="AV407" s="12" t="s">
        <v>79</v>
      </c>
      <c r="AW407" s="12" t="s">
        <v>31</v>
      </c>
      <c r="AX407" s="12" t="s">
        <v>69</v>
      </c>
      <c r="AY407" s="205" t="s">
        <v>121</v>
      </c>
    </row>
    <row r="408" spans="2:65" s="12" customFormat="1" ht="10.199999999999999">
      <c r="B408" s="195"/>
      <c r="C408" s="196"/>
      <c r="D408" s="192" t="s">
        <v>133</v>
      </c>
      <c r="E408" s="197" t="s">
        <v>19</v>
      </c>
      <c r="F408" s="198" t="s">
        <v>502</v>
      </c>
      <c r="G408" s="196"/>
      <c r="H408" s="199">
        <v>118.08</v>
      </c>
      <c r="I408" s="200"/>
      <c r="J408" s="196"/>
      <c r="K408" s="196"/>
      <c r="L408" s="201"/>
      <c r="M408" s="202"/>
      <c r="N408" s="203"/>
      <c r="O408" s="203"/>
      <c r="P408" s="203"/>
      <c r="Q408" s="203"/>
      <c r="R408" s="203"/>
      <c r="S408" s="203"/>
      <c r="T408" s="204"/>
      <c r="AT408" s="205" t="s">
        <v>133</v>
      </c>
      <c r="AU408" s="205" t="s">
        <v>79</v>
      </c>
      <c r="AV408" s="12" t="s">
        <v>79</v>
      </c>
      <c r="AW408" s="12" t="s">
        <v>31</v>
      </c>
      <c r="AX408" s="12" t="s">
        <v>69</v>
      </c>
      <c r="AY408" s="205" t="s">
        <v>121</v>
      </c>
    </row>
    <row r="409" spans="2:65" s="13" customFormat="1" ht="10.199999999999999">
      <c r="B409" s="206"/>
      <c r="C409" s="207"/>
      <c r="D409" s="192" t="s">
        <v>133</v>
      </c>
      <c r="E409" s="208" t="s">
        <v>19</v>
      </c>
      <c r="F409" s="209" t="s">
        <v>136</v>
      </c>
      <c r="G409" s="207"/>
      <c r="H409" s="210">
        <v>3312.2619999999997</v>
      </c>
      <c r="I409" s="211"/>
      <c r="J409" s="207"/>
      <c r="K409" s="207"/>
      <c r="L409" s="212"/>
      <c r="M409" s="213"/>
      <c r="N409" s="214"/>
      <c r="O409" s="214"/>
      <c r="P409" s="214"/>
      <c r="Q409" s="214"/>
      <c r="R409" s="214"/>
      <c r="S409" s="214"/>
      <c r="T409" s="215"/>
      <c r="AT409" s="216" t="s">
        <v>133</v>
      </c>
      <c r="AU409" s="216" t="s">
        <v>79</v>
      </c>
      <c r="AV409" s="13" t="s">
        <v>129</v>
      </c>
      <c r="AW409" s="13" t="s">
        <v>31</v>
      </c>
      <c r="AX409" s="13" t="s">
        <v>77</v>
      </c>
      <c r="AY409" s="216" t="s">
        <v>121</v>
      </c>
    </row>
    <row r="410" spans="2:65" s="1" customFormat="1" ht="21.6" customHeight="1">
      <c r="B410" s="33"/>
      <c r="C410" s="179" t="s">
        <v>556</v>
      </c>
      <c r="D410" s="179" t="s">
        <v>124</v>
      </c>
      <c r="E410" s="180" t="s">
        <v>557</v>
      </c>
      <c r="F410" s="181" t="s">
        <v>558</v>
      </c>
      <c r="G410" s="182" t="s">
        <v>146</v>
      </c>
      <c r="H410" s="183">
        <v>30.8</v>
      </c>
      <c r="I410" s="184"/>
      <c r="J410" s="185">
        <f>ROUND(I410*H410,2)</f>
        <v>0</v>
      </c>
      <c r="K410" s="181" t="s">
        <v>128</v>
      </c>
      <c r="L410" s="37"/>
      <c r="M410" s="186" t="s">
        <v>19</v>
      </c>
      <c r="N410" s="187" t="s">
        <v>40</v>
      </c>
      <c r="O410" s="62"/>
      <c r="P410" s="188">
        <f>O410*H410</f>
        <v>0</v>
      </c>
      <c r="Q410" s="188">
        <v>0</v>
      </c>
      <c r="R410" s="188">
        <f>Q410*H410</f>
        <v>0</v>
      </c>
      <c r="S410" s="188">
        <v>0</v>
      </c>
      <c r="T410" s="189">
        <f>S410*H410</f>
        <v>0</v>
      </c>
      <c r="AR410" s="190" t="s">
        <v>426</v>
      </c>
      <c r="AT410" s="190" t="s">
        <v>124</v>
      </c>
      <c r="AU410" s="190" t="s">
        <v>79</v>
      </c>
      <c r="AY410" s="16" t="s">
        <v>121</v>
      </c>
      <c r="BE410" s="191">
        <f>IF(N410="základní",J410,0)</f>
        <v>0</v>
      </c>
      <c r="BF410" s="191">
        <f>IF(N410="snížená",J410,0)</f>
        <v>0</v>
      </c>
      <c r="BG410" s="191">
        <f>IF(N410="zákl. přenesená",J410,0)</f>
        <v>0</v>
      </c>
      <c r="BH410" s="191">
        <f>IF(N410="sníž. přenesená",J410,0)</f>
        <v>0</v>
      </c>
      <c r="BI410" s="191">
        <f>IF(N410="nulová",J410,0)</f>
        <v>0</v>
      </c>
      <c r="BJ410" s="16" t="s">
        <v>77</v>
      </c>
      <c r="BK410" s="191">
        <f>ROUND(I410*H410,2)</f>
        <v>0</v>
      </c>
      <c r="BL410" s="16" t="s">
        <v>426</v>
      </c>
      <c r="BM410" s="190" t="s">
        <v>559</v>
      </c>
    </row>
    <row r="411" spans="2:65" s="1" customFormat="1" ht="10.199999999999999">
      <c r="B411" s="33"/>
      <c r="C411" s="34"/>
      <c r="D411" s="192" t="s">
        <v>130</v>
      </c>
      <c r="E411" s="34"/>
      <c r="F411" s="193" t="s">
        <v>558</v>
      </c>
      <c r="G411" s="34"/>
      <c r="H411" s="34"/>
      <c r="I411" s="106"/>
      <c r="J411" s="34"/>
      <c r="K411" s="34"/>
      <c r="L411" s="37"/>
      <c r="M411" s="194"/>
      <c r="N411" s="62"/>
      <c r="O411" s="62"/>
      <c r="P411" s="62"/>
      <c r="Q411" s="62"/>
      <c r="R411" s="62"/>
      <c r="S411" s="62"/>
      <c r="T411" s="63"/>
      <c r="AT411" s="16" t="s">
        <v>130</v>
      </c>
      <c r="AU411" s="16" t="s">
        <v>79</v>
      </c>
    </row>
    <row r="412" spans="2:65" s="12" customFormat="1" ht="10.199999999999999">
      <c r="B412" s="195"/>
      <c r="C412" s="196"/>
      <c r="D412" s="192" t="s">
        <v>133</v>
      </c>
      <c r="E412" s="197" t="s">
        <v>19</v>
      </c>
      <c r="F412" s="198" t="s">
        <v>560</v>
      </c>
      <c r="G412" s="196"/>
      <c r="H412" s="199">
        <v>30.8</v>
      </c>
      <c r="I412" s="200"/>
      <c r="J412" s="196"/>
      <c r="K412" s="196"/>
      <c r="L412" s="201"/>
      <c r="M412" s="202"/>
      <c r="N412" s="203"/>
      <c r="O412" s="203"/>
      <c r="P412" s="203"/>
      <c r="Q412" s="203"/>
      <c r="R412" s="203"/>
      <c r="S412" s="203"/>
      <c r="T412" s="204"/>
      <c r="AT412" s="205" t="s">
        <v>133</v>
      </c>
      <c r="AU412" s="205" t="s">
        <v>79</v>
      </c>
      <c r="AV412" s="12" t="s">
        <v>79</v>
      </c>
      <c r="AW412" s="12" t="s">
        <v>31</v>
      </c>
      <c r="AX412" s="12" t="s">
        <v>69</v>
      </c>
      <c r="AY412" s="205" t="s">
        <v>121</v>
      </c>
    </row>
    <row r="413" spans="2:65" s="13" customFormat="1" ht="10.199999999999999">
      <c r="B413" s="206"/>
      <c r="C413" s="207"/>
      <c r="D413" s="192" t="s">
        <v>133</v>
      </c>
      <c r="E413" s="208" t="s">
        <v>19</v>
      </c>
      <c r="F413" s="209" t="s">
        <v>136</v>
      </c>
      <c r="G413" s="207"/>
      <c r="H413" s="210">
        <v>30.8</v>
      </c>
      <c r="I413" s="211"/>
      <c r="J413" s="207"/>
      <c r="K413" s="207"/>
      <c r="L413" s="212"/>
      <c r="M413" s="213"/>
      <c r="N413" s="214"/>
      <c r="O413" s="214"/>
      <c r="P413" s="214"/>
      <c r="Q413" s="214"/>
      <c r="R413" s="214"/>
      <c r="S413" s="214"/>
      <c r="T413" s="215"/>
      <c r="AT413" s="216" t="s">
        <v>133</v>
      </c>
      <c r="AU413" s="216" t="s">
        <v>79</v>
      </c>
      <c r="AV413" s="13" t="s">
        <v>129</v>
      </c>
      <c r="AW413" s="13" t="s">
        <v>31</v>
      </c>
      <c r="AX413" s="13" t="s">
        <v>77</v>
      </c>
      <c r="AY413" s="216" t="s">
        <v>121</v>
      </c>
    </row>
    <row r="414" spans="2:65" s="1" customFormat="1" ht="21.6" customHeight="1">
      <c r="B414" s="33"/>
      <c r="C414" s="179" t="s">
        <v>348</v>
      </c>
      <c r="D414" s="179" t="s">
        <v>124</v>
      </c>
      <c r="E414" s="180" t="s">
        <v>561</v>
      </c>
      <c r="F414" s="181" t="s">
        <v>562</v>
      </c>
      <c r="G414" s="182" t="s">
        <v>146</v>
      </c>
      <c r="H414" s="183">
        <v>1.3149999999999999</v>
      </c>
      <c r="I414" s="184"/>
      <c r="J414" s="185">
        <f>ROUND(I414*H414,2)</f>
        <v>0</v>
      </c>
      <c r="K414" s="181" t="s">
        <v>128</v>
      </c>
      <c r="L414" s="37"/>
      <c r="M414" s="186" t="s">
        <v>19</v>
      </c>
      <c r="N414" s="187" t="s">
        <v>40</v>
      </c>
      <c r="O414" s="62"/>
      <c r="P414" s="188">
        <f>O414*H414</f>
        <v>0</v>
      </c>
      <c r="Q414" s="188">
        <v>0</v>
      </c>
      <c r="R414" s="188">
        <f>Q414*H414</f>
        <v>0</v>
      </c>
      <c r="S414" s="188">
        <v>0</v>
      </c>
      <c r="T414" s="189">
        <f>S414*H414</f>
        <v>0</v>
      </c>
      <c r="AR414" s="190" t="s">
        <v>426</v>
      </c>
      <c r="AT414" s="190" t="s">
        <v>124</v>
      </c>
      <c r="AU414" s="190" t="s">
        <v>79</v>
      </c>
      <c r="AY414" s="16" t="s">
        <v>121</v>
      </c>
      <c r="BE414" s="191">
        <f>IF(N414="základní",J414,0)</f>
        <v>0</v>
      </c>
      <c r="BF414" s="191">
        <f>IF(N414="snížená",J414,0)</f>
        <v>0</v>
      </c>
      <c r="BG414" s="191">
        <f>IF(N414="zákl. přenesená",J414,0)</f>
        <v>0</v>
      </c>
      <c r="BH414" s="191">
        <f>IF(N414="sníž. přenesená",J414,0)</f>
        <v>0</v>
      </c>
      <c r="BI414" s="191">
        <f>IF(N414="nulová",J414,0)</f>
        <v>0</v>
      </c>
      <c r="BJ414" s="16" t="s">
        <v>77</v>
      </c>
      <c r="BK414" s="191">
        <f>ROUND(I414*H414,2)</f>
        <v>0</v>
      </c>
      <c r="BL414" s="16" t="s">
        <v>426</v>
      </c>
      <c r="BM414" s="190" t="s">
        <v>563</v>
      </c>
    </row>
    <row r="415" spans="2:65" s="1" customFormat="1" ht="10.199999999999999">
      <c r="B415" s="33"/>
      <c r="C415" s="34"/>
      <c r="D415" s="192" t="s">
        <v>130</v>
      </c>
      <c r="E415" s="34"/>
      <c r="F415" s="193" t="s">
        <v>562</v>
      </c>
      <c r="G415" s="34"/>
      <c r="H415" s="34"/>
      <c r="I415" s="106"/>
      <c r="J415" s="34"/>
      <c r="K415" s="34"/>
      <c r="L415" s="37"/>
      <c r="M415" s="194"/>
      <c r="N415" s="62"/>
      <c r="O415" s="62"/>
      <c r="P415" s="62"/>
      <c r="Q415" s="62"/>
      <c r="R415" s="62"/>
      <c r="S415" s="62"/>
      <c r="T415" s="63"/>
      <c r="AT415" s="16" t="s">
        <v>130</v>
      </c>
      <c r="AU415" s="16" t="s">
        <v>79</v>
      </c>
    </row>
    <row r="416" spans="2:65" s="12" customFormat="1" ht="20.399999999999999">
      <c r="B416" s="195"/>
      <c r="C416" s="196"/>
      <c r="D416" s="192" t="s">
        <v>133</v>
      </c>
      <c r="E416" s="197" t="s">
        <v>19</v>
      </c>
      <c r="F416" s="198" t="s">
        <v>564</v>
      </c>
      <c r="G416" s="196"/>
      <c r="H416" s="199">
        <v>0.42399999999999999</v>
      </c>
      <c r="I416" s="200"/>
      <c r="J416" s="196"/>
      <c r="K416" s="196"/>
      <c r="L416" s="201"/>
      <c r="M416" s="202"/>
      <c r="N416" s="203"/>
      <c r="O416" s="203"/>
      <c r="P416" s="203"/>
      <c r="Q416" s="203"/>
      <c r="R416" s="203"/>
      <c r="S416" s="203"/>
      <c r="T416" s="204"/>
      <c r="AT416" s="205" t="s">
        <v>133</v>
      </c>
      <c r="AU416" s="205" t="s">
        <v>79</v>
      </c>
      <c r="AV416" s="12" t="s">
        <v>79</v>
      </c>
      <c r="AW416" s="12" t="s">
        <v>31</v>
      </c>
      <c r="AX416" s="12" t="s">
        <v>69</v>
      </c>
      <c r="AY416" s="205" t="s">
        <v>121</v>
      </c>
    </row>
    <row r="417" spans="2:65" s="12" customFormat="1" ht="20.399999999999999">
      <c r="B417" s="195"/>
      <c r="C417" s="196"/>
      <c r="D417" s="192" t="s">
        <v>133</v>
      </c>
      <c r="E417" s="197" t="s">
        <v>19</v>
      </c>
      <c r="F417" s="198" t="s">
        <v>565</v>
      </c>
      <c r="G417" s="196"/>
      <c r="H417" s="199">
        <v>0.20899999999999999</v>
      </c>
      <c r="I417" s="200"/>
      <c r="J417" s="196"/>
      <c r="K417" s="196"/>
      <c r="L417" s="201"/>
      <c r="M417" s="202"/>
      <c r="N417" s="203"/>
      <c r="O417" s="203"/>
      <c r="P417" s="203"/>
      <c r="Q417" s="203"/>
      <c r="R417" s="203"/>
      <c r="S417" s="203"/>
      <c r="T417" s="204"/>
      <c r="AT417" s="205" t="s">
        <v>133</v>
      </c>
      <c r="AU417" s="205" t="s">
        <v>79</v>
      </c>
      <c r="AV417" s="12" t="s">
        <v>79</v>
      </c>
      <c r="AW417" s="12" t="s">
        <v>31</v>
      </c>
      <c r="AX417" s="12" t="s">
        <v>69</v>
      </c>
      <c r="AY417" s="205" t="s">
        <v>121</v>
      </c>
    </row>
    <row r="418" spans="2:65" s="12" customFormat="1" ht="10.199999999999999">
      <c r="B418" s="195"/>
      <c r="C418" s="196"/>
      <c r="D418" s="192" t="s">
        <v>133</v>
      </c>
      <c r="E418" s="197" t="s">
        <v>19</v>
      </c>
      <c r="F418" s="198" t="s">
        <v>566</v>
      </c>
      <c r="G418" s="196"/>
      <c r="H418" s="199">
        <v>3.1E-2</v>
      </c>
      <c r="I418" s="200"/>
      <c r="J418" s="196"/>
      <c r="K418" s="196"/>
      <c r="L418" s="201"/>
      <c r="M418" s="202"/>
      <c r="N418" s="203"/>
      <c r="O418" s="203"/>
      <c r="P418" s="203"/>
      <c r="Q418" s="203"/>
      <c r="R418" s="203"/>
      <c r="S418" s="203"/>
      <c r="T418" s="204"/>
      <c r="AT418" s="205" t="s">
        <v>133</v>
      </c>
      <c r="AU418" s="205" t="s">
        <v>79</v>
      </c>
      <c r="AV418" s="12" t="s">
        <v>79</v>
      </c>
      <c r="AW418" s="12" t="s">
        <v>31</v>
      </c>
      <c r="AX418" s="12" t="s">
        <v>69</v>
      </c>
      <c r="AY418" s="205" t="s">
        <v>121</v>
      </c>
    </row>
    <row r="419" spans="2:65" s="12" customFormat="1" ht="20.399999999999999">
      <c r="B419" s="195"/>
      <c r="C419" s="196"/>
      <c r="D419" s="192" t="s">
        <v>133</v>
      </c>
      <c r="E419" s="197" t="s">
        <v>19</v>
      </c>
      <c r="F419" s="198" t="s">
        <v>567</v>
      </c>
      <c r="G419" s="196"/>
      <c r="H419" s="199">
        <v>0.40100000000000002</v>
      </c>
      <c r="I419" s="200"/>
      <c r="J419" s="196"/>
      <c r="K419" s="196"/>
      <c r="L419" s="201"/>
      <c r="M419" s="202"/>
      <c r="N419" s="203"/>
      <c r="O419" s="203"/>
      <c r="P419" s="203"/>
      <c r="Q419" s="203"/>
      <c r="R419" s="203"/>
      <c r="S419" s="203"/>
      <c r="T419" s="204"/>
      <c r="AT419" s="205" t="s">
        <v>133</v>
      </c>
      <c r="AU419" s="205" t="s">
        <v>79</v>
      </c>
      <c r="AV419" s="12" t="s">
        <v>79</v>
      </c>
      <c r="AW419" s="12" t="s">
        <v>31</v>
      </c>
      <c r="AX419" s="12" t="s">
        <v>69</v>
      </c>
      <c r="AY419" s="205" t="s">
        <v>121</v>
      </c>
    </row>
    <row r="420" spans="2:65" s="12" customFormat="1" ht="20.399999999999999">
      <c r="B420" s="195"/>
      <c r="C420" s="196"/>
      <c r="D420" s="192" t="s">
        <v>133</v>
      </c>
      <c r="E420" s="197" t="s">
        <v>19</v>
      </c>
      <c r="F420" s="198" t="s">
        <v>568</v>
      </c>
      <c r="G420" s="196"/>
      <c r="H420" s="199">
        <v>0.25</v>
      </c>
      <c r="I420" s="200"/>
      <c r="J420" s="196"/>
      <c r="K420" s="196"/>
      <c r="L420" s="201"/>
      <c r="M420" s="202"/>
      <c r="N420" s="203"/>
      <c r="O420" s="203"/>
      <c r="P420" s="203"/>
      <c r="Q420" s="203"/>
      <c r="R420" s="203"/>
      <c r="S420" s="203"/>
      <c r="T420" s="204"/>
      <c r="AT420" s="205" t="s">
        <v>133</v>
      </c>
      <c r="AU420" s="205" t="s">
        <v>79</v>
      </c>
      <c r="AV420" s="12" t="s">
        <v>79</v>
      </c>
      <c r="AW420" s="12" t="s">
        <v>31</v>
      </c>
      <c r="AX420" s="12" t="s">
        <v>69</v>
      </c>
      <c r="AY420" s="205" t="s">
        <v>121</v>
      </c>
    </row>
    <row r="421" spans="2:65" s="13" customFormat="1" ht="10.199999999999999">
      <c r="B421" s="206"/>
      <c r="C421" s="207"/>
      <c r="D421" s="192" t="s">
        <v>133</v>
      </c>
      <c r="E421" s="208" t="s">
        <v>19</v>
      </c>
      <c r="F421" s="209" t="s">
        <v>136</v>
      </c>
      <c r="G421" s="207"/>
      <c r="H421" s="210">
        <v>1.3149999999999999</v>
      </c>
      <c r="I421" s="211"/>
      <c r="J421" s="207"/>
      <c r="K421" s="207"/>
      <c r="L421" s="212"/>
      <c r="M421" s="213"/>
      <c r="N421" s="214"/>
      <c r="O421" s="214"/>
      <c r="P421" s="214"/>
      <c r="Q421" s="214"/>
      <c r="R421" s="214"/>
      <c r="S421" s="214"/>
      <c r="T421" s="215"/>
      <c r="AT421" s="216" t="s">
        <v>133</v>
      </c>
      <c r="AU421" s="216" t="s">
        <v>79</v>
      </c>
      <c r="AV421" s="13" t="s">
        <v>129</v>
      </c>
      <c r="AW421" s="13" t="s">
        <v>31</v>
      </c>
      <c r="AX421" s="13" t="s">
        <v>77</v>
      </c>
      <c r="AY421" s="216" t="s">
        <v>121</v>
      </c>
    </row>
    <row r="422" spans="2:65" s="1" customFormat="1" ht="21.6" customHeight="1">
      <c r="B422" s="33"/>
      <c r="C422" s="179" t="s">
        <v>569</v>
      </c>
      <c r="D422" s="179" t="s">
        <v>124</v>
      </c>
      <c r="E422" s="180" t="s">
        <v>570</v>
      </c>
      <c r="F422" s="181" t="s">
        <v>571</v>
      </c>
      <c r="G422" s="182" t="s">
        <v>146</v>
      </c>
      <c r="H422" s="183">
        <v>39.880000000000003</v>
      </c>
      <c r="I422" s="184"/>
      <c r="J422" s="185">
        <f>ROUND(I422*H422,2)</f>
        <v>0</v>
      </c>
      <c r="K422" s="181" t="s">
        <v>128</v>
      </c>
      <c r="L422" s="37"/>
      <c r="M422" s="186" t="s">
        <v>19</v>
      </c>
      <c r="N422" s="187" t="s">
        <v>40</v>
      </c>
      <c r="O422" s="62"/>
      <c r="P422" s="188">
        <f>O422*H422</f>
        <v>0</v>
      </c>
      <c r="Q422" s="188">
        <v>0</v>
      </c>
      <c r="R422" s="188">
        <f>Q422*H422</f>
        <v>0</v>
      </c>
      <c r="S422" s="188">
        <v>0</v>
      </c>
      <c r="T422" s="189">
        <f>S422*H422</f>
        <v>0</v>
      </c>
      <c r="AR422" s="190" t="s">
        <v>426</v>
      </c>
      <c r="AT422" s="190" t="s">
        <v>124</v>
      </c>
      <c r="AU422" s="190" t="s">
        <v>79</v>
      </c>
      <c r="AY422" s="16" t="s">
        <v>121</v>
      </c>
      <c r="BE422" s="191">
        <f>IF(N422="základní",J422,0)</f>
        <v>0</v>
      </c>
      <c r="BF422" s="191">
        <f>IF(N422="snížená",J422,0)</f>
        <v>0</v>
      </c>
      <c r="BG422" s="191">
        <f>IF(N422="zákl. přenesená",J422,0)</f>
        <v>0</v>
      </c>
      <c r="BH422" s="191">
        <f>IF(N422="sníž. přenesená",J422,0)</f>
        <v>0</v>
      </c>
      <c r="BI422" s="191">
        <f>IF(N422="nulová",J422,0)</f>
        <v>0</v>
      </c>
      <c r="BJ422" s="16" t="s">
        <v>77</v>
      </c>
      <c r="BK422" s="191">
        <f>ROUND(I422*H422,2)</f>
        <v>0</v>
      </c>
      <c r="BL422" s="16" t="s">
        <v>426</v>
      </c>
      <c r="BM422" s="190" t="s">
        <v>572</v>
      </c>
    </row>
    <row r="423" spans="2:65" s="1" customFormat="1" ht="10.199999999999999">
      <c r="B423" s="33"/>
      <c r="C423" s="34"/>
      <c r="D423" s="192" t="s">
        <v>130</v>
      </c>
      <c r="E423" s="34"/>
      <c r="F423" s="193" t="s">
        <v>571</v>
      </c>
      <c r="G423" s="34"/>
      <c r="H423" s="34"/>
      <c r="I423" s="106"/>
      <c r="J423" s="34"/>
      <c r="K423" s="34"/>
      <c r="L423" s="37"/>
      <c r="M423" s="194"/>
      <c r="N423" s="62"/>
      <c r="O423" s="62"/>
      <c r="P423" s="62"/>
      <c r="Q423" s="62"/>
      <c r="R423" s="62"/>
      <c r="S423" s="62"/>
      <c r="T423" s="63"/>
      <c r="AT423" s="16" t="s">
        <v>130</v>
      </c>
      <c r="AU423" s="16" t="s">
        <v>79</v>
      </c>
    </row>
    <row r="424" spans="2:65" s="12" customFormat="1" ht="10.199999999999999">
      <c r="B424" s="195"/>
      <c r="C424" s="196"/>
      <c r="D424" s="192" t="s">
        <v>133</v>
      </c>
      <c r="E424" s="197" t="s">
        <v>19</v>
      </c>
      <c r="F424" s="198" t="s">
        <v>536</v>
      </c>
      <c r="G424" s="196"/>
      <c r="H424" s="199">
        <v>7.48</v>
      </c>
      <c r="I424" s="200"/>
      <c r="J424" s="196"/>
      <c r="K424" s="196"/>
      <c r="L424" s="201"/>
      <c r="M424" s="202"/>
      <c r="N424" s="203"/>
      <c r="O424" s="203"/>
      <c r="P424" s="203"/>
      <c r="Q424" s="203"/>
      <c r="R424" s="203"/>
      <c r="S424" s="203"/>
      <c r="T424" s="204"/>
      <c r="AT424" s="205" t="s">
        <v>133</v>
      </c>
      <c r="AU424" s="205" t="s">
        <v>79</v>
      </c>
      <c r="AV424" s="12" t="s">
        <v>79</v>
      </c>
      <c r="AW424" s="12" t="s">
        <v>31</v>
      </c>
      <c r="AX424" s="12" t="s">
        <v>69</v>
      </c>
      <c r="AY424" s="205" t="s">
        <v>121</v>
      </c>
    </row>
    <row r="425" spans="2:65" s="12" customFormat="1" ht="10.199999999999999">
      <c r="B425" s="195"/>
      <c r="C425" s="196"/>
      <c r="D425" s="192" t="s">
        <v>133</v>
      </c>
      <c r="E425" s="197" t="s">
        <v>19</v>
      </c>
      <c r="F425" s="198" t="s">
        <v>500</v>
      </c>
      <c r="G425" s="196"/>
      <c r="H425" s="199">
        <v>32.4</v>
      </c>
      <c r="I425" s="200"/>
      <c r="J425" s="196"/>
      <c r="K425" s="196"/>
      <c r="L425" s="201"/>
      <c r="M425" s="202"/>
      <c r="N425" s="203"/>
      <c r="O425" s="203"/>
      <c r="P425" s="203"/>
      <c r="Q425" s="203"/>
      <c r="R425" s="203"/>
      <c r="S425" s="203"/>
      <c r="T425" s="204"/>
      <c r="AT425" s="205" t="s">
        <v>133</v>
      </c>
      <c r="AU425" s="205" t="s">
        <v>79</v>
      </c>
      <c r="AV425" s="12" t="s">
        <v>79</v>
      </c>
      <c r="AW425" s="12" t="s">
        <v>31</v>
      </c>
      <c r="AX425" s="12" t="s">
        <v>69</v>
      </c>
      <c r="AY425" s="205" t="s">
        <v>121</v>
      </c>
    </row>
    <row r="426" spans="2:65" s="13" customFormat="1" ht="10.199999999999999">
      <c r="B426" s="206"/>
      <c r="C426" s="207"/>
      <c r="D426" s="192" t="s">
        <v>133</v>
      </c>
      <c r="E426" s="208" t="s">
        <v>19</v>
      </c>
      <c r="F426" s="209" t="s">
        <v>136</v>
      </c>
      <c r="G426" s="207"/>
      <c r="H426" s="210">
        <v>39.879999999999995</v>
      </c>
      <c r="I426" s="211"/>
      <c r="J426" s="207"/>
      <c r="K426" s="207"/>
      <c r="L426" s="212"/>
      <c r="M426" s="213"/>
      <c r="N426" s="214"/>
      <c r="O426" s="214"/>
      <c r="P426" s="214"/>
      <c r="Q426" s="214"/>
      <c r="R426" s="214"/>
      <c r="S426" s="214"/>
      <c r="T426" s="215"/>
      <c r="AT426" s="216" t="s">
        <v>133</v>
      </c>
      <c r="AU426" s="216" t="s">
        <v>79</v>
      </c>
      <c r="AV426" s="13" t="s">
        <v>129</v>
      </c>
      <c r="AW426" s="13" t="s">
        <v>31</v>
      </c>
      <c r="AX426" s="13" t="s">
        <v>77</v>
      </c>
      <c r="AY426" s="216" t="s">
        <v>121</v>
      </c>
    </row>
    <row r="427" spans="2:65" s="11" customFormat="1" ht="22.8" customHeight="1">
      <c r="B427" s="163"/>
      <c r="C427" s="164"/>
      <c r="D427" s="165" t="s">
        <v>68</v>
      </c>
      <c r="E427" s="177" t="s">
        <v>573</v>
      </c>
      <c r="F427" s="177" t="s">
        <v>574</v>
      </c>
      <c r="G427" s="164"/>
      <c r="H427" s="164"/>
      <c r="I427" s="167"/>
      <c r="J427" s="178">
        <f>BK427</f>
        <v>0</v>
      </c>
      <c r="K427" s="164"/>
      <c r="L427" s="169"/>
      <c r="M427" s="170"/>
      <c r="N427" s="171"/>
      <c r="O427" s="171"/>
      <c r="P427" s="172">
        <f>SUM(P428:P471)</f>
        <v>0</v>
      </c>
      <c r="Q427" s="171"/>
      <c r="R427" s="172">
        <f>SUM(R428:R471)</f>
        <v>0</v>
      </c>
      <c r="S427" s="171"/>
      <c r="T427" s="173">
        <f>SUM(T428:T471)</f>
        <v>0</v>
      </c>
      <c r="AR427" s="174" t="s">
        <v>77</v>
      </c>
      <c r="AT427" s="175" t="s">
        <v>68</v>
      </c>
      <c r="AU427" s="175" t="s">
        <v>77</v>
      </c>
      <c r="AY427" s="174" t="s">
        <v>121</v>
      </c>
      <c r="BK427" s="176">
        <f>SUM(BK428:BK471)</f>
        <v>0</v>
      </c>
    </row>
    <row r="428" spans="2:65" s="1" customFormat="1" ht="21.6" customHeight="1">
      <c r="B428" s="33"/>
      <c r="C428" s="179" t="s">
        <v>352</v>
      </c>
      <c r="D428" s="179" t="s">
        <v>124</v>
      </c>
      <c r="E428" s="180" t="s">
        <v>575</v>
      </c>
      <c r="F428" s="181" t="s">
        <v>576</v>
      </c>
      <c r="G428" s="182" t="s">
        <v>206</v>
      </c>
      <c r="H428" s="183">
        <v>1100</v>
      </c>
      <c r="I428" s="184"/>
      <c r="J428" s="185">
        <f>ROUND(I428*H428,2)</f>
        <v>0</v>
      </c>
      <c r="K428" s="181" t="s">
        <v>128</v>
      </c>
      <c r="L428" s="37"/>
      <c r="M428" s="186" t="s">
        <v>19</v>
      </c>
      <c r="N428" s="187" t="s">
        <v>40</v>
      </c>
      <c r="O428" s="62"/>
      <c r="P428" s="188">
        <f>O428*H428</f>
        <v>0</v>
      </c>
      <c r="Q428" s="188">
        <v>0</v>
      </c>
      <c r="R428" s="188">
        <f>Q428*H428</f>
        <v>0</v>
      </c>
      <c r="S428" s="188">
        <v>0</v>
      </c>
      <c r="T428" s="189">
        <f>S428*H428</f>
        <v>0</v>
      </c>
      <c r="AR428" s="190" t="s">
        <v>129</v>
      </c>
      <c r="AT428" s="190" t="s">
        <v>124</v>
      </c>
      <c r="AU428" s="190" t="s">
        <v>79</v>
      </c>
      <c r="AY428" s="16" t="s">
        <v>121</v>
      </c>
      <c r="BE428" s="191">
        <f>IF(N428="základní",J428,0)</f>
        <v>0</v>
      </c>
      <c r="BF428" s="191">
        <f>IF(N428="snížená",J428,0)</f>
        <v>0</v>
      </c>
      <c r="BG428" s="191">
        <f>IF(N428="zákl. přenesená",J428,0)</f>
        <v>0</v>
      </c>
      <c r="BH428" s="191">
        <f>IF(N428="sníž. přenesená",J428,0)</f>
        <v>0</v>
      </c>
      <c r="BI428" s="191">
        <f>IF(N428="nulová",J428,0)</f>
        <v>0</v>
      </c>
      <c r="BJ428" s="16" t="s">
        <v>77</v>
      </c>
      <c r="BK428" s="191">
        <f>ROUND(I428*H428,2)</f>
        <v>0</v>
      </c>
      <c r="BL428" s="16" t="s">
        <v>129</v>
      </c>
      <c r="BM428" s="190" t="s">
        <v>577</v>
      </c>
    </row>
    <row r="429" spans="2:65" s="1" customFormat="1" ht="19.2">
      <c r="B429" s="33"/>
      <c r="C429" s="34"/>
      <c r="D429" s="192" t="s">
        <v>130</v>
      </c>
      <c r="E429" s="34"/>
      <c r="F429" s="193" t="s">
        <v>576</v>
      </c>
      <c r="G429" s="34"/>
      <c r="H429" s="34"/>
      <c r="I429" s="106"/>
      <c r="J429" s="34"/>
      <c r="K429" s="34"/>
      <c r="L429" s="37"/>
      <c r="M429" s="194"/>
      <c r="N429" s="62"/>
      <c r="O429" s="62"/>
      <c r="P429" s="62"/>
      <c r="Q429" s="62"/>
      <c r="R429" s="62"/>
      <c r="S429" s="62"/>
      <c r="T429" s="63"/>
      <c r="AT429" s="16" t="s">
        <v>130</v>
      </c>
      <c r="AU429" s="16" t="s">
        <v>79</v>
      </c>
    </row>
    <row r="430" spans="2:65" s="1" customFormat="1" ht="21.6" customHeight="1">
      <c r="B430" s="33"/>
      <c r="C430" s="179" t="s">
        <v>578</v>
      </c>
      <c r="D430" s="179" t="s">
        <v>124</v>
      </c>
      <c r="E430" s="180" t="s">
        <v>579</v>
      </c>
      <c r="F430" s="181" t="s">
        <v>580</v>
      </c>
      <c r="G430" s="182" t="s">
        <v>206</v>
      </c>
      <c r="H430" s="183">
        <v>1100</v>
      </c>
      <c r="I430" s="184"/>
      <c r="J430" s="185">
        <f>ROUND(I430*H430,2)</f>
        <v>0</v>
      </c>
      <c r="K430" s="181" t="s">
        <v>128</v>
      </c>
      <c r="L430" s="37"/>
      <c r="M430" s="186" t="s">
        <v>19</v>
      </c>
      <c r="N430" s="187" t="s">
        <v>40</v>
      </c>
      <c r="O430" s="62"/>
      <c r="P430" s="188">
        <f>O430*H430</f>
        <v>0</v>
      </c>
      <c r="Q430" s="188">
        <v>0</v>
      </c>
      <c r="R430" s="188">
        <f>Q430*H430</f>
        <v>0</v>
      </c>
      <c r="S430" s="188">
        <v>0</v>
      </c>
      <c r="T430" s="189">
        <f>S430*H430</f>
        <v>0</v>
      </c>
      <c r="AR430" s="190" t="s">
        <v>129</v>
      </c>
      <c r="AT430" s="190" t="s">
        <v>124</v>
      </c>
      <c r="AU430" s="190" t="s">
        <v>79</v>
      </c>
      <c r="AY430" s="16" t="s">
        <v>121</v>
      </c>
      <c r="BE430" s="191">
        <f>IF(N430="základní",J430,0)</f>
        <v>0</v>
      </c>
      <c r="BF430" s="191">
        <f>IF(N430="snížená",J430,0)</f>
        <v>0</v>
      </c>
      <c r="BG430" s="191">
        <f>IF(N430="zákl. přenesená",J430,0)</f>
        <v>0</v>
      </c>
      <c r="BH430" s="191">
        <f>IF(N430="sníž. přenesená",J430,0)</f>
        <v>0</v>
      </c>
      <c r="BI430" s="191">
        <f>IF(N430="nulová",J430,0)</f>
        <v>0</v>
      </c>
      <c r="BJ430" s="16" t="s">
        <v>77</v>
      </c>
      <c r="BK430" s="191">
        <f>ROUND(I430*H430,2)</f>
        <v>0</v>
      </c>
      <c r="BL430" s="16" t="s">
        <v>129</v>
      </c>
      <c r="BM430" s="190" t="s">
        <v>581</v>
      </c>
    </row>
    <row r="431" spans="2:65" s="1" customFormat="1" ht="10.199999999999999">
      <c r="B431" s="33"/>
      <c r="C431" s="34"/>
      <c r="D431" s="192" t="s">
        <v>130</v>
      </c>
      <c r="E431" s="34"/>
      <c r="F431" s="193" t="s">
        <v>580</v>
      </c>
      <c r="G431" s="34"/>
      <c r="H431" s="34"/>
      <c r="I431" s="106"/>
      <c r="J431" s="34"/>
      <c r="K431" s="34"/>
      <c r="L431" s="37"/>
      <c r="M431" s="194"/>
      <c r="N431" s="62"/>
      <c r="O431" s="62"/>
      <c r="P431" s="62"/>
      <c r="Q431" s="62"/>
      <c r="R431" s="62"/>
      <c r="S431" s="62"/>
      <c r="T431" s="63"/>
      <c r="AT431" s="16" t="s">
        <v>130</v>
      </c>
      <c r="AU431" s="16" t="s">
        <v>79</v>
      </c>
    </row>
    <row r="432" spans="2:65" s="1" customFormat="1" ht="21.6" customHeight="1">
      <c r="B432" s="33"/>
      <c r="C432" s="179" t="s">
        <v>355</v>
      </c>
      <c r="D432" s="179" t="s">
        <v>124</v>
      </c>
      <c r="E432" s="180" t="s">
        <v>582</v>
      </c>
      <c r="F432" s="181" t="s">
        <v>583</v>
      </c>
      <c r="G432" s="182" t="s">
        <v>206</v>
      </c>
      <c r="H432" s="183">
        <v>839</v>
      </c>
      <c r="I432" s="184"/>
      <c r="J432" s="185">
        <f>ROUND(I432*H432,2)</f>
        <v>0</v>
      </c>
      <c r="K432" s="181" t="s">
        <v>19</v>
      </c>
      <c r="L432" s="37"/>
      <c r="M432" s="186" t="s">
        <v>19</v>
      </c>
      <c r="N432" s="187" t="s">
        <v>40</v>
      </c>
      <c r="O432" s="62"/>
      <c r="P432" s="188">
        <f>O432*H432</f>
        <v>0</v>
      </c>
      <c r="Q432" s="188">
        <v>0</v>
      </c>
      <c r="R432" s="188">
        <f>Q432*H432</f>
        <v>0</v>
      </c>
      <c r="S432" s="188">
        <v>0</v>
      </c>
      <c r="T432" s="189">
        <f>S432*H432</f>
        <v>0</v>
      </c>
      <c r="AR432" s="190" t="s">
        <v>129</v>
      </c>
      <c r="AT432" s="190" t="s">
        <v>124</v>
      </c>
      <c r="AU432" s="190" t="s">
        <v>79</v>
      </c>
      <c r="AY432" s="16" t="s">
        <v>121</v>
      </c>
      <c r="BE432" s="191">
        <f>IF(N432="základní",J432,0)</f>
        <v>0</v>
      </c>
      <c r="BF432" s="191">
        <f>IF(N432="snížená",J432,0)</f>
        <v>0</v>
      </c>
      <c r="BG432" s="191">
        <f>IF(N432="zákl. přenesená",J432,0)</f>
        <v>0</v>
      </c>
      <c r="BH432" s="191">
        <f>IF(N432="sníž. přenesená",J432,0)</f>
        <v>0</v>
      </c>
      <c r="BI432" s="191">
        <f>IF(N432="nulová",J432,0)</f>
        <v>0</v>
      </c>
      <c r="BJ432" s="16" t="s">
        <v>77</v>
      </c>
      <c r="BK432" s="191">
        <f>ROUND(I432*H432,2)</f>
        <v>0</v>
      </c>
      <c r="BL432" s="16" t="s">
        <v>129</v>
      </c>
      <c r="BM432" s="190" t="s">
        <v>584</v>
      </c>
    </row>
    <row r="433" spans="2:65" s="1" customFormat="1" ht="19.2">
      <c r="B433" s="33"/>
      <c r="C433" s="34"/>
      <c r="D433" s="192" t="s">
        <v>130</v>
      </c>
      <c r="E433" s="34"/>
      <c r="F433" s="193" t="s">
        <v>583</v>
      </c>
      <c r="G433" s="34"/>
      <c r="H433" s="34"/>
      <c r="I433" s="106"/>
      <c r="J433" s="34"/>
      <c r="K433" s="34"/>
      <c r="L433" s="37"/>
      <c r="M433" s="194"/>
      <c r="N433" s="62"/>
      <c r="O433" s="62"/>
      <c r="P433" s="62"/>
      <c r="Q433" s="62"/>
      <c r="R433" s="62"/>
      <c r="S433" s="62"/>
      <c r="T433" s="63"/>
      <c r="AT433" s="16" t="s">
        <v>130</v>
      </c>
      <c r="AU433" s="16" t="s">
        <v>79</v>
      </c>
    </row>
    <row r="434" spans="2:65" s="1" customFormat="1" ht="21.6" customHeight="1">
      <c r="B434" s="33"/>
      <c r="C434" s="179" t="s">
        <v>585</v>
      </c>
      <c r="D434" s="179" t="s">
        <v>124</v>
      </c>
      <c r="E434" s="180" t="s">
        <v>586</v>
      </c>
      <c r="F434" s="181" t="s">
        <v>587</v>
      </c>
      <c r="G434" s="182" t="s">
        <v>184</v>
      </c>
      <c r="H434" s="183">
        <v>46</v>
      </c>
      <c r="I434" s="184"/>
      <c r="J434" s="185">
        <f>ROUND(I434*H434,2)</f>
        <v>0</v>
      </c>
      <c r="K434" s="181" t="s">
        <v>128</v>
      </c>
      <c r="L434" s="37"/>
      <c r="M434" s="186" t="s">
        <v>19</v>
      </c>
      <c r="N434" s="187" t="s">
        <v>40</v>
      </c>
      <c r="O434" s="62"/>
      <c r="P434" s="188">
        <f>O434*H434</f>
        <v>0</v>
      </c>
      <c r="Q434" s="188">
        <v>0</v>
      </c>
      <c r="R434" s="188">
        <f>Q434*H434</f>
        <v>0</v>
      </c>
      <c r="S434" s="188">
        <v>0</v>
      </c>
      <c r="T434" s="189">
        <f>S434*H434</f>
        <v>0</v>
      </c>
      <c r="AR434" s="190" t="s">
        <v>129</v>
      </c>
      <c r="AT434" s="190" t="s">
        <v>124</v>
      </c>
      <c r="AU434" s="190" t="s">
        <v>79</v>
      </c>
      <c r="AY434" s="16" t="s">
        <v>121</v>
      </c>
      <c r="BE434" s="191">
        <f>IF(N434="základní",J434,0)</f>
        <v>0</v>
      </c>
      <c r="BF434" s="191">
        <f>IF(N434="snížená",J434,0)</f>
        <v>0</v>
      </c>
      <c r="BG434" s="191">
        <f>IF(N434="zákl. přenesená",J434,0)</f>
        <v>0</v>
      </c>
      <c r="BH434" s="191">
        <f>IF(N434="sníž. přenesená",J434,0)</f>
        <v>0</v>
      </c>
      <c r="BI434" s="191">
        <f>IF(N434="nulová",J434,0)</f>
        <v>0</v>
      </c>
      <c r="BJ434" s="16" t="s">
        <v>77</v>
      </c>
      <c r="BK434" s="191">
        <f>ROUND(I434*H434,2)</f>
        <v>0</v>
      </c>
      <c r="BL434" s="16" t="s">
        <v>129</v>
      </c>
      <c r="BM434" s="190" t="s">
        <v>588</v>
      </c>
    </row>
    <row r="435" spans="2:65" s="1" customFormat="1" ht="19.2">
      <c r="B435" s="33"/>
      <c r="C435" s="34"/>
      <c r="D435" s="192" t="s">
        <v>130</v>
      </c>
      <c r="E435" s="34"/>
      <c r="F435" s="193" t="s">
        <v>587</v>
      </c>
      <c r="G435" s="34"/>
      <c r="H435" s="34"/>
      <c r="I435" s="106"/>
      <c r="J435" s="34"/>
      <c r="K435" s="34"/>
      <c r="L435" s="37"/>
      <c r="M435" s="194"/>
      <c r="N435" s="62"/>
      <c r="O435" s="62"/>
      <c r="P435" s="62"/>
      <c r="Q435" s="62"/>
      <c r="R435" s="62"/>
      <c r="S435" s="62"/>
      <c r="T435" s="63"/>
      <c r="AT435" s="16" t="s">
        <v>130</v>
      </c>
      <c r="AU435" s="16" t="s">
        <v>79</v>
      </c>
    </row>
    <row r="436" spans="2:65" s="1" customFormat="1" ht="21.6" customHeight="1">
      <c r="B436" s="33"/>
      <c r="C436" s="217" t="s">
        <v>360</v>
      </c>
      <c r="D436" s="217" t="s">
        <v>143</v>
      </c>
      <c r="E436" s="218" t="s">
        <v>589</v>
      </c>
      <c r="F436" s="219" t="s">
        <v>590</v>
      </c>
      <c r="G436" s="220" t="s">
        <v>206</v>
      </c>
      <c r="H436" s="221">
        <v>1200</v>
      </c>
      <c r="I436" s="222"/>
      <c r="J436" s="223">
        <f>ROUND(I436*H436,2)</f>
        <v>0</v>
      </c>
      <c r="K436" s="219" t="s">
        <v>128</v>
      </c>
      <c r="L436" s="224"/>
      <c r="M436" s="225" t="s">
        <v>19</v>
      </c>
      <c r="N436" s="226" t="s">
        <v>40</v>
      </c>
      <c r="O436" s="62"/>
      <c r="P436" s="188">
        <f>O436*H436</f>
        <v>0</v>
      </c>
      <c r="Q436" s="188">
        <v>0</v>
      </c>
      <c r="R436" s="188">
        <f>Q436*H436</f>
        <v>0</v>
      </c>
      <c r="S436" s="188">
        <v>0</v>
      </c>
      <c r="T436" s="189">
        <f>S436*H436</f>
        <v>0</v>
      </c>
      <c r="AR436" s="190" t="s">
        <v>591</v>
      </c>
      <c r="AT436" s="190" t="s">
        <v>143</v>
      </c>
      <c r="AU436" s="190" t="s">
        <v>79</v>
      </c>
      <c r="AY436" s="16" t="s">
        <v>121</v>
      </c>
      <c r="BE436" s="191">
        <f>IF(N436="základní",J436,0)</f>
        <v>0</v>
      </c>
      <c r="BF436" s="191">
        <f>IF(N436="snížená",J436,0)</f>
        <v>0</v>
      </c>
      <c r="BG436" s="191">
        <f>IF(N436="zákl. přenesená",J436,0)</f>
        <v>0</v>
      </c>
      <c r="BH436" s="191">
        <f>IF(N436="sníž. přenesená",J436,0)</f>
        <v>0</v>
      </c>
      <c r="BI436" s="191">
        <f>IF(N436="nulová",J436,0)</f>
        <v>0</v>
      </c>
      <c r="BJ436" s="16" t="s">
        <v>77</v>
      </c>
      <c r="BK436" s="191">
        <f>ROUND(I436*H436,2)</f>
        <v>0</v>
      </c>
      <c r="BL436" s="16" t="s">
        <v>274</v>
      </c>
      <c r="BM436" s="190" t="s">
        <v>592</v>
      </c>
    </row>
    <row r="437" spans="2:65" s="1" customFormat="1" ht="19.2">
      <c r="B437" s="33"/>
      <c r="C437" s="34"/>
      <c r="D437" s="192" t="s">
        <v>130</v>
      </c>
      <c r="E437" s="34"/>
      <c r="F437" s="193" t="s">
        <v>590</v>
      </c>
      <c r="G437" s="34"/>
      <c r="H437" s="34"/>
      <c r="I437" s="106"/>
      <c r="J437" s="34"/>
      <c r="K437" s="34"/>
      <c r="L437" s="37"/>
      <c r="M437" s="194"/>
      <c r="N437" s="62"/>
      <c r="O437" s="62"/>
      <c r="P437" s="62"/>
      <c r="Q437" s="62"/>
      <c r="R437" s="62"/>
      <c r="S437" s="62"/>
      <c r="T437" s="63"/>
      <c r="AT437" s="16" t="s">
        <v>130</v>
      </c>
      <c r="AU437" s="16" t="s">
        <v>79</v>
      </c>
    </row>
    <row r="438" spans="2:65" s="1" customFormat="1" ht="32.4" customHeight="1">
      <c r="B438" s="33"/>
      <c r="C438" s="179" t="s">
        <v>593</v>
      </c>
      <c r="D438" s="179" t="s">
        <v>124</v>
      </c>
      <c r="E438" s="180" t="s">
        <v>594</v>
      </c>
      <c r="F438" s="181" t="s">
        <v>595</v>
      </c>
      <c r="G438" s="182" t="s">
        <v>596</v>
      </c>
      <c r="H438" s="183">
        <v>1</v>
      </c>
      <c r="I438" s="184"/>
      <c r="J438" s="185">
        <f>ROUND(I438*H438,2)</f>
        <v>0</v>
      </c>
      <c r="K438" s="181" t="s">
        <v>128</v>
      </c>
      <c r="L438" s="37"/>
      <c r="M438" s="186" t="s">
        <v>19</v>
      </c>
      <c r="N438" s="187" t="s">
        <v>40</v>
      </c>
      <c r="O438" s="62"/>
      <c r="P438" s="188">
        <f>O438*H438</f>
        <v>0</v>
      </c>
      <c r="Q438" s="188">
        <v>0</v>
      </c>
      <c r="R438" s="188">
        <f>Q438*H438</f>
        <v>0</v>
      </c>
      <c r="S438" s="188">
        <v>0</v>
      </c>
      <c r="T438" s="189">
        <f>S438*H438</f>
        <v>0</v>
      </c>
      <c r="AR438" s="190" t="s">
        <v>129</v>
      </c>
      <c r="AT438" s="190" t="s">
        <v>124</v>
      </c>
      <c r="AU438" s="190" t="s">
        <v>79</v>
      </c>
      <c r="AY438" s="16" t="s">
        <v>121</v>
      </c>
      <c r="BE438" s="191">
        <f>IF(N438="základní",J438,0)</f>
        <v>0</v>
      </c>
      <c r="BF438" s="191">
        <f>IF(N438="snížená",J438,0)</f>
        <v>0</v>
      </c>
      <c r="BG438" s="191">
        <f>IF(N438="zákl. přenesená",J438,0)</f>
        <v>0</v>
      </c>
      <c r="BH438" s="191">
        <f>IF(N438="sníž. přenesená",J438,0)</f>
        <v>0</v>
      </c>
      <c r="BI438" s="191">
        <f>IF(N438="nulová",J438,0)</f>
        <v>0</v>
      </c>
      <c r="BJ438" s="16" t="s">
        <v>77</v>
      </c>
      <c r="BK438" s="191">
        <f>ROUND(I438*H438,2)</f>
        <v>0</v>
      </c>
      <c r="BL438" s="16" t="s">
        <v>129</v>
      </c>
      <c r="BM438" s="190" t="s">
        <v>597</v>
      </c>
    </row>
    <row r="439" spans="2:65" s="1" customFormat="1" ht="19.2">
      <c r="B439" s="33"/>
      <c r="C439" s="34"/>
      <c r="D439" s="192" t="s">
        <v>130</v>
      </c>
      <c r="E439" s="34"/>
      <c r="F439" s="193" t="s">
        <v>595</v>
      </c>
      <c r="G439" s="34"/>
      <c r="H439" s="34"/>
      <c r="I439" s="106"/>
      <c r="J439" s="34"/>
      <c r="K439" s="34"/>
      <c r="L439" s="37"/>
      <c r="M439" s="194"/>
      <c r="N439" s="62"/>
      <c r="O439" s="62"/>
      <c r="P439" s="62"/>
      <c r="Q439" s="62"/>
      <c r="R439" s="62"/>
      <c r="S439" s="62"/>
      <c r="T439" s="63"/>
      <c r="AT439" s="16" t="s">
        <v>130</v>
      </c>
      <c r="AU439" s="16" t="s">
        <v>79</v>
      </c>
    </row>
    <row r="440" spans="2:65" s="1" customFormat="1" ht="32.4" customHeight="1">
      <c r="B440" s="33"/>
      <c r="C440" s="179" t="s">
        <v>363</v>
      </c>
      <c r="D440" s="179" t="s">
        <v>124</v>
      </c>
      <c r="E440" s="180" t="s">
        <v>598</v>
      </c>
      <c r="F440" s="181" t="s">
        <v>599</v>
      </c>
      <c r="G440" s="182" t="s">
        <v>596</v>
      </c>
      <c r="H440" s="183">
        <v>1</v>
      </c>
      <c r="I440" s="184"/>
      <c r="J440" s="185">
        <f>ROUND(I440*H440,2)</f>
        <v>0</v>
      </c>
      <c r="K440" s="181" t="s">
        <v>128</v>
      </c>
      <c r="L440" s="37"/>
      <c r="M440" s="186" t="s">
        <v>19</v>
      </c>
      <c r="N440" s="187" t="s">
        <v>40</v>
      </c>
      <c r="O440" s="62"/>
      <c r="P440" s="188">
        <f>O440*H440</f>
        <v>0</v>
      </c>
      <c r="Q440" s="188">
        <v>0</v>
      </c>
      <c r="R440" s="188">
        <f>Q440*H440</f>
        <v>0</v>
      </c>
      <c r="S440" s="188">
        <v>0</v>
      </c>
      <c r="T440" s="189">
        <f>S440*H440</f>
        <v>0</v>
      </c>
      <c r="AR440" s="190" t="s">
        <v>129</v>
      </c>
      <c r="AT440" s="190" t="s">
        <v>124</v>
      </c>
      <c r="AU440" s="190" t="s">
        <v>79</v>
      </c>
      <c r="AY440" s="16" t="s">
        <v>121</v>
      </c>
      <c r="BE440" s="191">
        <f>IF(N440="základní",J440,0)</f>
        <v>0</v>
      </c>
      <c r="BF440" s="191">
        <f>IF(N440="snížená",J440,0)</f>
        <v>0</v>
      </c>
      <c r="BG440" s="191">
        <f>IF(N440="zákl. přenesená",J440,0)</f>
        <v>0</v>
      </c>
      <c r="BH440" s="191">
        <f>IF(N440="sníž. přenesená",J440,0)</f>
        <v>0</v>
      </c>
      <c r="BI440" s="191">
        <f>IF(N440="nulová",J440,0)</f>
        <v>0</v>
      </c>
      <c r="BJ440" s="16" t="s">
        <v>77</v>
      </c>
      <c r="BK440" s="191">
        <f>ROUND(I440*H440,2)</f>
        <v>0</v>
      </c>
      <c r="BL440" s="16" t="s">
        <v>129</v>
      </c>
      <c r="BM440" s="190" t="s">
        <v>600</v>
      </c>
    </row>
    <row r="441" spans="2:65" s="1" customFormat="1" ht="19.2">
      <c r="B441" s="33"/>
      <c r="C441" s="34"/>
      <c r="D441" s="192" t="s">
        <v>130</v>
      </c>
      <c r="E441" s="34"/>
      <c r="F441" s="193" t="s">
        <v>599</v>
      </c>
      <c r="G441" s="34"/>
      <c r="H441" s="34"/>
      <c r="I441" s="106"/>
      <c r="J441" s="34"/>
      <c r="K441" s="34"/>
      <c r="L441" s="37"/>
      <c r="M441" s="194"/>
      <c r="N441" s="62"/>
      <c r="O441" s="62"/>
      <c r="P441" s="62"/>
      <c r="Q441" s="62"/>
      <c r="R441" s="62"/>
      <c r="S441" s="62"/>
      <c r="T441" s="63"/>
      <c r="AT441" s="16" t="s">
        <v>130</v>
      </c>
      <c r="AU441" s="16" t="s">
        <v>79</v>
      </c>
    </row>
    <row r="442" spans="2:65" s="1" customFormat="1" ht="32.4" customHeight="1">
      <c r="B442" s="33"/>
      <c r="C442" s="179" t="s">
        <v>601</v>
      </c>
      <c r="D442" s="179" t="s">
        <v>124</v>
      </c>
      <c r="E442" s="180" t="s">
        <v>602</v>
      </c>
      <c r="F442" s="181" t="s">
        <v>603</v>
      </c>
      <c r="G442" s="182" t="s">
        <v>596</v>
      </c>
      <c r="H442" s="183">
        <v>1</v>
      </c>
      <c r="I442" s="184"/>
      <c r="J442" s="185">
        <f>ROUND(I442*H442,2)</f>
        <v>0</v>
      </c>
      <c r="K442" s="181" t="s">
        <v>128</v>
      </c>
      <c r="L442" s="37"/>
      <c r="M442" s="186" t="s">
        <v>19</v>
      </c>
      <c r="N442" s="187" t="s">
        <v>40</v>
      </c>
      <c r="O442" s="62"/>
      <c r="P442" s="188">
        <f>O442*H442</f>
        <v>0</v>
      </c>
      <c r="Q442" s="188">
        <v>0</v>
      </c>
      <c r="R442" s="188">
        <f>Q442*H442</f>
        <v>0</v>
      </c>
      <c r="S442" s="188">
        <v>0</v>
      </c>
      <c r="T442" s="189">
        <f>S442*H442</f>
        <v>0</v>
      </c>
      <c r="AR442" s="190" t="s">
        <v>129</v>
      </c>
      <c r="AT442" s="190" t="s">
        <v>124</v>
      </c>
      <c r="AU442" s="190" t="s">
        <v>79</v>
      </c>
      <c r="AY442" s="16" t="s">
        <v>121</v>
      </c>
      <c r="BE442" s="191">
        <f>IF(N442="základní",J442,0)</f>
        <v>0</v>
      </c>
      <c r="BF442" s="191">
        <f>IF(N442="snížená",J442,0)</f>
        <v>0</v>
      </c>
      <c r="BG442" s="191">
        <f>IF(N442="zákl. přenesená",J442,0)</f>
        <v>0</v>
      </c>
      <c r="BH442" s="191">
        <f>IF(N442="sníž. přenesená",J442,0)</f>
        <v>0</v>
      </c>
      <c r="BI442" s="191">
        <f>IF(N442="nulová",J442,0)</f>
        <v>0</v>
      </c>
      <c r="BJ442" s="16" t="s">
        <v>77</v>
      </c>
      <c r="BK442" s="191">
        <f>ROUND(I442*H442,2)</f>
        <v>0</v>
      </c>
      <c r="BL442" s="16" t="s">
        <v>129</v>
      </c>
      <c r="BM442" s="190" t="s">
        <v>604</v>
      </c>
    </row>
    <row r="443" spans="2:65" s="1" customFormat="1" ht="19.2">
      <c r="B443" s="33"/>
      <c r="C443" s="34"/>
      <c r="D443" s="192" t="s">
        <v>130</v>
      </c>
      <c r="E443" s="34"/>
      <c r="F443" s="193" t="s">
        <v>603</v>
      </c>
      <c r="G443" s="34"/>
      <c r="H443" s="34"/>
      <c r="I443" s="106"/>
      <c r="J443" s="34"/>
      <c r="K443" s="34"/>
      <c r="L443" s="37"/>
      <c r="M443" s="194"/>
      <c r="N443" s="62"/>
      <c r="O443" s="62"/>
      <c r="P443" s="62"/>
      <c r="Q443" s="62"/>
      <c r="R443" s="62"/>
      <c r="S443" s="62"/>
      <c r="T443" s="63"/>
      <c r="AT443" s="16" t="s">
        <v>130</v>
      </c>
      <c r="AU443" s="16" t="s">
        <v>79</v>
      </c>
    </row>
    <row r="444" spans="2:65" s="1" customFormat="1" ht="32.4" customHeight="1">
      <c r="B444" s="33"/>
      <c r="C444" s="179" t="s">
        <v>367</v>
      </c>
      <c r="D444" s="179" t="s">
        <v>124</v>
      </c>
      <c r="E444" s="180" t="s">
        <v>605</v>
      </c>
      <c r="F444" s="181" t="s">
        <v>606</v>
      </c>
      <c r="G444" s="182" t="s">
        <v>596</v>
      </c>
      <c r="H444" s="183">
        <v>1</v>
      </c>
      <c r="I444" s="184"/>
      <c r="J444" s="185">
        <f>ROUND(I444*H444,2)</f>
        <v>0</v>
      </c>
      <c r="K444" s="181" t="s">
        <v>128</v>
      </c>
      <c r="L444" s="37"/>
      <c r="M444" s="186" t="s">
        <v>19</v>
      </c>
      <c r="N444" s="187" t="s">
        <v>40</v>
      </c>
      <c r="O444" s="62"/>
      <c r="P444" s="188">
        <f>O444*H444</f>
        <v>0</v>
      </c>
      <c r="Q444" s="188">
        <v>0</v>
      </c>
      <c r="R444" s="188">
        <f>Q444*H444</f>
        <v>0</v>
      </c>
      <c r="S444" s="188">
        <v>0</v>
      </c>
      <c r="T444" s="189">
        <f>S444*H444</f>
        <v>0</v>
      </c>
      <c r="AR444" s="190" t="s">
        <v>129</v>
      </c>
      <c r="AT444" s="190" t="s">
        <v>124</v>
      </c>
      <c r="AU444" s="190" t="s">
        <v>79</v>
      </c>
      <c r="AY444" s="16" t="s">
        <v>121</v>
      </c>
      <c r="BE444" s="191">
        <f>IF(N444="základní",J444,0)</f>
        <v>0</v>
      </c>
      <c r="BF444" s="191">
        <f>IF(N444="snížená",J444,0)</f>
        <v>0</v>
      </c>
      <c r="BG444" s="191">
        <f>IF(N444="zákl. přenesená",J444,0)</f>
        <v>0</v>
      </c>
      <c r="BH444" s="191">
        <f>IF(N444="sníž. přenesená",J444,0)</f>
        <v>0</v>
      </c>
      <c r="BI444" s="191">
        <f>IF(N444="nulová",J444,0)</f>
        <v>0</v>
      </c>
      <c r="BJ444" s="16" t="s">
        <v>77</v>
      </c>
      <c r="BK444" s="191">
        <f>ROUND(I444*H444,2)</f>
        <v>0</v>
      </c>
      <c r="BL444" s="16" t="s">
        <v>129</v>
      </c>
      <c r="BM444" s="190" t="s">
        <v>607</v>
      </c>
    </row>
    <row r="445" spans="2:65" s="1" customFormat="1" ht="19.2">
      <c r="B445" s="33"/>
      <c r="C445" s="34"/>
      <c r="D445" s="192" t="s">
        <v>130</v>
      </c>
      <c r="E445" s="34"/>
      <c r="F445" s="193" t="s">
        <v>606</v>
      </c>
      <c r="G445" s="34"/>
      <c r="H445" s="34"/>
      <c r="I445" s="106"/>
      <c r="J445" s="34"/>
      <c r="K445" s="34"/>
      <c r="L445" s="37"/>
      <c r="M445" s="194"/>
      <c r="N445" s="62"/>
      <c r="O445" s="62"/>
      <c r="P445" s="62"/>
      <c r="Q445" s="62"/>
      <c r="R445" s="62"/>
      <c r="S445" s="62"/>
      <c r="T445" s="63"/>
      <c r="AT445" s="16" t="s">
        <v>130</v>
      </c>
      <c r="AU445" s="16" t="s">
        <v>79</v>
      </c>
    </row>
    <row r="446" spans="2:65" s="1" customFormat="1" ht="21.6" customHeight="1">
      <c r="B446" s="33"/>
      <c r="C446" s="179" t="s">
        <v>608</v>
      </c>
      <c r="D446" s="179" t="s">
        <v>124</v>
      </c>
      <c r="E446" s="180" t="s">
        <v>609</v>
      </c>
      <c r="F446" s="181" t="s">
        <v>610</v>
      </c>
      <c r="G446" s="182" t="s">
        <v>611</v>
      </c>
      <c r="H446" s="183">
        <v>32</v>
      </c>
      <c r="I446" s="184"/>
      <c r="J446" s="185">
        <f>ROUND(I446*H446,2)</f>
        <v>0</v>
      </c>
      <c r="K446" s="181" t="s">
        <v>128</v>
      </c>
      <c r="L446" s="37"/>
      <c r="M446" s="186" t="s">
        <v>19</v>
      </c>
      <c r="N446" s="187" t="s">
        <v>40</v>
      </c>
      <c r="O446" s="62"/>
      <c r="P446" s="188">
        <f>O446*H446</f>
        <v>0</v>
      </c>
      <c r="Q446" s="188">
        <v>0</v>
      </c>
      <c r="R446" s="188">
        <f>Q446*H446</f>
        <v>0</v>
      </c>
      <c r="S446" s="188">
        <v>0</v>
      </c>
      <c r="T446" s="189">
        <f>S446*H446</f>
        <v>0</v>
      </c>
      <c r="AR446" s="190" t="s">
        <v>129</v>
      </c>
      <c r="AT446" s="190" t="s">
        <v>124</v>
      </c>
      <c r="AU446" s="190" t="s">
        <v>79</v>
      </c>
      <c r="AY446" s="16" t="s">
        <v>121</v>
      </c>
      <c r="BE446" s="191">
        <f>IF(N446="základní",J446,0)</f>
        <v>0</v>
      </c>
      <c r="BF446" s="191">
        <f>IF(N446="snížená",J446,0)</f>
        <v>0</v>
      </c>
      <c r="BG446" s="191">
        <f>IF(N446="zákl. přenesená",J446,0)</f>
        <v>0</v>
      </c>
      <c r="BH446" s="191">
        <f>IF(N446="sníž. přenesená",J446,0)</f>
        <v>0</v>
      </c>
      <c r="BI446" s="191">
        <f>IF(N446="nulová",J446,0)</f>
        <v>0</v>
      </c>
      <c r="BJ446" s="16" t="s">
        <v>77</v>
      </c>
      <c r="BK446" s="191">
        <f>ROUND(I446*H446,2)</f>
        <v>0</v>
      </c>
      <c r="BL446" s="16" t="s">
        <v>129</v>
      </c>
      <c r="BM446" s="190" t="s">
        <v>612</v>
      </c>
    </row>
    <row r="447" spans="2:65" s="1" customFormat="1" ht="19.2">
      <c r="B447" s="33"/>
      <c r="C447" s="34"/>
      <c r="D447" s="192" t="s">
        <v>130</v>
      </c>
      <c r="E447" s="34"/>
      <c r="F447" s="193" t="s">
        <v>610</v>
      </c>
      <c r="G447" s="34"/>
      <c r="H447" s="34"/>
      <c r="I447" s="106"/>
      <c r="J447" s="34"/>
      <c r="K447" s="34"/>
      <c r="L447" s="37"/>
      <c r="M447" s="194"/>
      <c r="N447" s="62"/>
      <c r="O447" s="62"/>
      <c r="P447" s="62"/>
      <c r="Q447" s="62"/>
      <c r="R447" s="62"/>
      <c r="S447" s="62"/>
      <c r="T447" s="63"/>
      <c r="AT447" s="16" t="s">
        <v>130</v>
      </c>
      <c r="AU447" s="16" t="s">
        <v>79</v>
      </c>
    </row>
    <row r="448" spans="2:65" s="1" customFormat="1" ht="21.6" customHeight="1">
      <c r="B448" s="33"/>
      <c r="C448" s="179" t="s">
        <v>370</v>
      </c>
      <c r="D448" s="179" t="s">
        <v>124</v>
      </c>
      <c r="E448" s="180" t="s">
        <v>613</v>
      </c>
      <c r="F448" s="181" t="s">
        <v>614</v>
      </c>
      <c r="G448" s="182" t="s">
        <v>611</v>
      </c>
      <c r="H448" s="183">
        <v>32</v>
      </c>
      <c r="I448" s="184"/>
      <c r="J448" s="185">
        <f>ROUND(I448*H448,2)</f>
        <v>0</v>
      </c>
      <c r="K448" s="181" t="s">
        <v>128</v>
      </c>
      <c r="L448" s="37"/>
      <c r="M448" s="186" t="s">
        <v>19</v>
      </c>
      <c r="N448" s="187" t="s">
        <v>40</v>
      </c>
      <c r="O448" s="62"/>
      <c r="P448" s="188">
        <f>O448*H448</f>
        <v>0</v>
      </c>
      <c r="Q448" s="188">
        <v>0</v>
      </c>
      <c r="R448" s="188">
        <f>Q448*H448</f>
        <v>0</v>
      </c>
      <c r="S448" s="188">
        <v>0</v>
      </c>
      <c r="T448" s="189">
        <f>S448*H448</f>
        <v>0</v>
      </c>
      <c r="AR448" s="190" t="s">
        <v>129</v>
      </c>
      <c r="AT448" s="190" t="s">
        <v>124</v>
      </c>
      <c r="AU448" s="190" t="s">
        <v>79</v>
      </c>
      <c r="AY448" s="16" t="s">
        <v>121</v>
      </c>
      <c r="BE448" s="191">
        <f>IF(N448="základní",J448,0)</f>
        <v>0</v>
      </c>
      <c r="BF448" s="191">
        <f>IF(N448="snížená",J448,0)</f>
        <v>0</v>
      </c>
      <c r="BG448" s="191">
        <f>IF(N448="zákl. přenesená",J448,0)</f>
        <v>0</v>
      </c>
      <c r="BH448" s="191">
        <f>IF(N448="sníž. přenesená",J448,0)</f>
        <v>0</v>
      </c>
      <c r="BI448" s="191">
        <f>IF(N448="nulová",J448,0)</f>
        <v>0</v>
      </c>
      <c r="BJ448" s="16" t="s">
        <v>77</v>
      </c>
      <c r="BK448" s="191">
        <f>ROUND(I448*H448,2)</f>
        <v>0</v>
      </c>
      <c r="BL448" s="16" t="s">
        <v>129</v>
      </c>
      <c r="BM448" s="190" t="s">
        <v>615</v>
      </c>
    </row>
    <row r="449" spans="2:65" s="1" customFormat="1" ht="10.199999999999999">
      <c r="B449" s="33"/>
      <c r="C449" s="34"/>
      <c r="D449" s="192" t="s">
        <v>130</v>
      </c>
      <c r="E449" s="34"/>
      <c r="F449" s="193" t="s">
        <v>614</v>
      </c>
      <c r="G449" s="34"/>
      <c r="H449" s="34"/>
      <c r="I449" s="106"/>
      <c r="J449" s="34"/>
      <c r="K449" s="34"/>
      <c r="L449" s="37"/>
      <c r="M449" s="194"/>
      <c r="N449" s="62"/>
      <c r="O449" s="62"/>
      <c r="P449" s="62"/>
      <c r="Q449" s="62"/>
      <c r="R449" s="62"/>
      <c r="S449" s="62"/>
      <c r="T449" s="63"/>
      <c r="AT449" s="16" t="s">
        <v>130</v>
      </c>
      <c r="AU449" s="16" t="s">
        <v>79</v>
      </c>
    </row>
    <row r="450" spans="2:65" s="1" customFormat="1" ht="32.4" customHeight="1">
      <c r="B450" s="33"/>
      <c r="C450" s="179" t="s">
        <v>616</v>
      </c>
      <c r="D450" s="179" t="s">
        <v>124</v>
      </c>
      <c r="E450" s="180" t="s">
        <v>617</v>
      </c>
      <c r="F450" s="181" t="s">
        <v>618</v>
      </c>
      <c r="G450" s="182" t="s">
        <v>184</v>
      </c>
      <c r="H450" s="183">
        <v>1</v>
      </c>
      <c r="I450" s="184"/>
      <c r="J450" s="185">
        <f>ROUND(I450*H450,2)</f>
        <v>0</v>
      </c>
      <c r="K450" s="181" t="s">
        <v>128</v>
      </c>
      <c r="L450" s="37"/>
      <c r="M450" s="186" t="s">
        <v>19</v>
      </c>
      <c r="N450" s="187" t="s">
        <v>40</v>
      </c>
      <c r="O450" s="62"/>
      <c r="P450" s="188">
        <f>O450*H450</f>
        <v>0</v>
      </c>
      <c r="Q450" s="188">
        <v>0</v>
      </c>
      <c r="R450" s="188">
        <f>Q450*H450</f>
        <v>0</v>
      </c>
      <c r="S450" s="188">
        <v>0</v>
      </c>
      <c r="T450" s="189">
        <f>S450*H450</f>
        <v>0</v>
      </c>
      <c r="AR450" s="190" t="s">
        <v>129</v>
      </c>
      <c r="AT450" s="190" t="s">
        <v>124</v>
      </c>
      <c r="AU450" s="190" t="s">
        <v>79</v>
      </c>
      <c r="AY450" s="16" t="s">
        <v>121</v>
      </c>
      <c r="BE450" s="191">
        <f>IF(N450="základní",J450,0)</f>
        <v>0</v>
      </c>
      <c r="BF450" s="191">
        <f>IF(N450="snížená",J450,0)</f>
        <v>0</v>
      </c>
      <c r="BG450" s="191">
        <f>IF(N450="zákl. přenesená",J450,0)</f>
        <v>0</v>
      </c>
      <c r="BH450" s="191">
        <f>IF(N450="sníž. přenesená",J450,0)</f>
        <v>0</v>
      </c>
      <c r="BI450" s="191">
        <f>IF(N450="nulová",J450,0)</f>
        <v>0</v>
      </c>
      <c r="BJ450" s="16" t="s">
        <v>77</v>
      </c>
      <c r="BK450" s="191">
        <f>ROUND(I450*H450,2)</f>
        <v>0</v>
      </c>
      <c r="BL450" s="16" t="s">
        <v>129</v>
      </c>
      <c r="BM450" s="190" t="s">
        <v>619</v>
      </c>
    </row>
    <row r="451" spans="2:65" s="1" customFormat="1" ht="19.2">
      <c r="B451" s="33"/>
      <c r="C451" s="34"/>
      <c r="D451" s="192" t="s">
        <v>130</v>
      </c>
      <c r="E451" s="34"/>
      <c r="F451" s="193" t="s">
        <v>618</v>
      </c>
      <c r="G451" s="34"/>
      <c r="H451" s="34"/>
      <c r="I451" s="106"/>
      <c r="J451" s="34"/>
      <c r="K451" s="34"/>
      <c r="L451" s="37"/>
      <c r="M451" s="194"/>
      <c r="N451" s="62"/>
      <c r="O451" s="62"/>
      <c r="P451" s="62"/>
      <c r="Q451" s="62"/>
      <c r="R451" s="62"/>
      <c r="S451" s="62"/>
      <c r="T451" s="63"/>
      <c r="AT451" s="16" t="s">
        <v>130</v>
      </c>
      <c r="AU451" s="16" t="s">
        <v>79</v>
      </c>
    </row>
    <row r="452" spans="2:65" s="1" customFormat="1" ht="32.4" customHeight="1">
      <c r="B452" s="33"/>
      <c r="C452" s="179" t="s">
        <v>374</v>
      </c>
      <c r="D452" s="179" t="s">
        <v>124</v>
      </c>
      <c r="E452" s="180" t="s">
        <v>620</v>
      </c>
      <c r="F452" s="181" t="s">
        <v>621</v>
      </c>
      <c r="G452" s="182" t="s">
        <v>184</v>
      </c>
      <c r="H452" s="183">
        <v>1</v>
      </c>
      <c r="I452" s="184"/>
      <c r="J452" s="185">
        <f>ROUND(I452*H452,2)</f>
        <v>0</v>
      </c>
      <c r="K452" s="181" t="s">
        <v>128</v>
      </c>
      <c r="L452" s="37"/>
      <c r="M452" s="186" t="s">
        <v>19</v>
      </c>
      <c r="N452" s="187" t="s">
        <v>40</v>
      </c>
      <c r="O452" s="62"/>
      <c r="P452" s="188">
        <f>O452*H452</f>
        <v>0</v>
      </c>
      <c r="Q452" s="188">
        <v>0</v>
      </c>
      <c r="R452" s="188">
        <f>Q452*H452</f>
        <v>0</v>
      </c>
      <c r="S452" s="188">
        <v>0</v>
      </c>
      <c r="T452" s="189">
        <f>S452*H452</f>
        <v>0</v>
      </c>
      <c r="AR452" s="190" t="s">
        <v>129</v>
      </c>
      <c r="AT452" s="190" t="s">
        <v>124</v>
      </c>
      <c r="AU452" s="190" t="s">
        <v>79</v>
      </c>
      <c r="AY452" s="16" t="s">
        <v>121</v>
      </c>
      <c r="BE452" s="191">
        <f>IF(N452="základní",J452,0)</f>
        <v>0</v>
      </c>
      <c r="BF452" s="191">
        <f>IF(N452="snížená",J452,0)</f>
        <v>0</v>
      </c>
      <c r="BG452" s="191">
        <f>IF(N452="zákl. přenesená",J452,0)</f>
        <v>0</v>
      </c>
      <c r="BH452" s="191">
        <f>IF(N452="sníž. přenesená",J452,0)</f>
        <v>0</v>
      </c>
      <c r="BI452" s="191">
        <f>IF(N452="nulová",J452,0)</f>
        <v>0</v>
      </c>
      <c r="BJ452" s="16" t="s">
        <v>77</v>
      </c>
      <c r="BK452" s="191">
        <f>ROUND(I452*H452,2)</f>
        <v>0</v>
      </c>
      <c r="BL452" s="16" t="s">
        <v>129</v>
      </c>
      <c r="BM452" s="190" t="s">
        <v>622</v>
      </c>
    </row>
    <row r="453" spans="2:65" s="1" customFormat="1" ht="19.2">
      <c r="B453" s="33"/>
      <c r="C453" s="34"/>
      <c r="D453" s="192" t="s">
        <v>130</v>
      </c>
      <c r="E453" s="34"/>
      <c r="F453" s="193" t="s">
        <v>621</v>
      </c>
      <c r="G453" s="34"/>
      <c r="H453" s="34"/>
      <c r="I453" s="106"/>
      <c r="J453" s="34"/>
      <c r="K453" s="34"/>
      <c r="L453" s="37"/>
      <c r="M453" s="194"/>
      <c r="N453" s="62"/>
      <c r="O453" s="62"/>
      <c r="P453" s="62"/>
      <c r="Q453" s="62"/>
      <c r="R453" s="62"/>
      <c r="S453" s="62"/>
      <c r="T453" s="63"/>
      <c r="AT453" s="16" t="s">
        <v>130</v>
      </c>
      <c r="AU453" s="16" t="s">
        <v>79</v>
      </c>
    </row>
    <row r="454" spans="2:65" s="1" customFormat="1" ht="32.4" customHeight="1">
      <c r="B454" s="33"/>
      <c r="C454" s="179" t="s">
        <v>623</v>
      </c>
      <c r="D454" s="179" t="s">
        <v>124</v>
      </c>
      <c r="E454" s="180" t="s">
        <v>624</v>
      </c>
      <c r="F454" s="181" t="s">
        <v>625</v>
      </c>
      <c r="G454" s="182" t="s">
        <v>184</v>
      </c>
      <c r="H454" s="183">
        <v>1</v>
      </c>
      <c r="I454" s="184"/>
      <c r="J454" s="185">
        <f>ROUND(I454*H454,2)</f>
        <v>0</v>
      </c>
      <c r="K454" s="181" t="s">
        <v>128</v>
      </c>
      <c r="L454" s="37"/>
      <c r="M454" s="186" t="s">
        <v>19</v>
      </c>
      <c r="N454" s="187" t="s">
        <v>40</v>
      </c>
      <c r="O454" s="62"/>
      <c r="P454" s="188">
        <f>O454*H454</f>
        <v>0</v>
      </c>
      <c r="Q454" s="188">
        <v>0</v>
      </c>
      <c r="R454" s="188">
        <f>Q454*H454</f>
        <v>0</v>
      </c>
      <c r="S454" s="188">
        <v>0</v>
      </c>
      <c r="T454" s="189">
        <f>S454*H454</f>
        <v>0</v>
      </c>
      <c r="AR454" s="190" t="s">
        <v>129</v>
      </c>
      <c r="AT454" s="190" t="s">
        <v>124</v>
      </c>
      <c r="AU454" s="190" t="s">
        <v>79</v>
      </c>
      <c r="AY454" s="16" t="s">
        <v>121</v>
      </c>
      <c r="BE454" s="191">
        <f>IF(N454="základní",J454,0)</f>
        <v>0</v>
      </c>
      <c r="BF454" s="191">
        <f>IF(N454="snížená",J454,0)</f>
        <v>0</v>
      </c>
      <c r="BG454" s="191">
        <f>IF(N454="zákl. přenesená",J454,0)</f>
        <v>0</v>
      </c>
      <c r="BH454" s="191">
        <f>IF(N454="sníž. přenesená",J454,0)</f>
        <v>0</v>
      </c>
      <c r="BI454" s="191">
        <f>IF(N454="nulová",J454,0)</f>
        <v>0</v>
      </c>
      <c r="BJ454" s="16" t="s">
        <v>77</v>
      </c>
      <c r="BK454" s="191">
        <f>ROUND(I454*H454,2)</f>
        <v>0</v>
      </c>
      <c r="BL454" s="16" t="s">
        <v>129</v>
      </c>
      <c r="BM454" s="190" t="s">
        <v>626</v>
      </c>
    </row>
    <row r="455" spans="2:65" s="1" customFormat="1" ht="19.2">
      <c r="B455" s="33"/>
      <c r="C455" s="34"/>
      <c r="D455" s="192" t="s">
        <v>130</v>
      </c>
      <c r="E455" s="34"/>
      <c r="F455" s="193" t="s">
        <v>625</v>
      </c>
      <c r="G455" s="34"/>
      <c r="H455" s="34"/>
      <c r="I455" s="106"/>
      <c r="J455" s="34"/>
      <c r="K455" s="34"/>
      <c r="L455" s="37"/>
      <c r="M455" s="194"/>
      <c r="N455" s="62"/>
      <c r="O455" s="62"/>
      <c r="P455" s="62"/>
      <c r="Q455" s="62"/>
      <c r="R455" s="62"/>
      <c r="S455" s="62"/>
      <c r="T455" s="63"/>
      <c r="AT455" s="16" t="s">
        <v>130</v>
      </c>
      <c r="AU455" s="16" t="s">
        <v>79</v>
      </c>
    </row>
    <row r="456" spans="2:65" s="1" customFormat="1" ht="21.6" customHeight="1">
      <c r="B456" s="33"/>
      <c r="C456" s="179" t="s">
        <v>377</v>
      </c>
      <c r="D456" s="179" t="s">
        <v>124</v>
      </c>
      <c r="E456" s="180" t="s">
        <v>627</v>
      </c>
      <c r="F456" s="181" t="s">
        <v>628</v>
      </c>
      <c r="G456" s="182" t="s">
        <v>184</v>
      </c>
      <c r="H456" s="183">
        <v>1</v>
      </c>
      <c r="I456" s="184"/>
      <c r="J456" s="185">
        <f>ROUND(I456*H456,2)</f>
        <v>0</v>
      </c>
      <c r="K456" s="181" t="s">
        <v>128</v>
      </c>
      <c r="L456" s="37"/>
      <c r="M456" s="186" t="s">
        <v>19</v>
      </c>
      <c r="N456" s="187" t="s">
        <v>40</v>
      </c>
      <c r="O456" s="62"/>
      <c r="P456" s="188">
        <f>O456*H456</f>
        <v>0</v>
      </c>
      <c r="Q456" s="188">
        <v>0</v>
      </c>
      <c r="R456" s="188">
        <f>Q456*H456</f>
        <v>0</v>
      </c>
      <c r="S456" s="188">
        <v>0</v>
      </c>
      <c r="T456" s="189">
        <f>S456*H456</f>
        <v>0</v>
      </c>
      <c r="AR456" s="190" t="s">
        <v>129</v>
      </c>
      <c r="AT456" s="190" t="s">
        <v>124</v>
      </c>
      <c r="AU456" s="190" t="s">
        <v>79</v>
      </c>
      <c r="AY456" s="16" t="s">
        <v>121</v>
      </c>
      <c r="BE456" s="191">
        <f>IF(N456="základní",J456,0)</f>
        <v>0</v>
      </c>
      <c r="BF456" s="191">
        <f>IF(N456="snížená",J456,0)</f>
        <v>0</v>
      </c>
      <c r="BG456" s="191">
        <f>IF(N456="zákl. přenesená",J456,0)</f>
        <v>0</v>
      </c>
      <c r="BH456" s="191">
        <f>IF(N456="sníž. přenesená",J456,0)</f>
        <v>0</v>
      </c>
      <c r="BI456" s="191">
        <f>IF(N456="nulová",J456,0)</f>
        <v>0</v>
      </c>
      <c r="BJ456" s="16" t="s">
        <v>77</v>
      </c>
      <c r="BK456" s="191">
        <f>ROUND(I456*H456,2)</f>
        <v>0</v>
      </c>
      <c r="BL456" s="16" t="s">
        <v>129</v>
      </c>
      <c r="BM456" s="190" t="s">
        <v>629</v>
      </c>
    </row>
    <row r="457" spans="2:65" s="1" customFormat="1" ht="19.2">
      <c r="B457" s="33"/>
      <c r="C457" s="34"/>
      <c r="D457" s="192" t="s">
        <v>130</v>
      </c>
      <c r="E457" s="34"/>
      <c r="F457" s="193" t="s">
        <v>628</v>
      </c>
      <c r="G457" s="34"/>
      <c r="H457" s="34"/>
      <c r="I457" s="106"/>
      <c r="J457" s="34"/>
      <c r="K457" s="34"/>
      <c r="L457" s="37"/>
      <c r="M457" s="194"/>
      <c r="N457" s="62"/>
      <c r="O457" s="62"/>
      <c r="P457" s="62"/>
      <c r="Q457" s="62"/>
      <c r="R457" s="62"/>
      <c r="S457" s="62"/>
      <c r="T457" s="63"/>
      <c r="AT457" s="16" t="s">
        <v>130</v>
      </c>
      <c r="AU457" s="16" t="s">
        <v>79</v>
      </c>
    </row>
    <row r="458" spans="2:65" s="1" customFormat="1" ht="21.6" customHeight="1">
      <c r="B458" s="33"/>
      <c r="C458" s="179" t="s">
        <v>630</v>
      </c>
      <c r="D458" s="179" t="s">
        <v>124</v>
      </c>
      <c r="E458" s="180" t="s">
        <v>631</v>
      </c>
      <c r="F458" s="181" t="s">
        <v>632</v>
      </c>
      <c r="G458" s="182" t="s">
        <v>633</v>
      </c>
      <c r="H458" s="183">
        <v>44</v>
      </c>
      <c r="I458" s="184"/>
      <c r="J458" s="185">
        <f>ROUND(I458*H458,2)</f>
        <v>0</v>
      </c>
      <c r="K458" s="181" t="s">
        <v>128</v>
      </c>
      <c r="L458" s="37"/>
      <c r="M458" s="186" t="s">
        <v>19</v>
      </c>
      <c r="N458" s="187" t="s">
        <v>40</v>
      </c>
      <c r="O458" s="62"/>
      <c r="P458" s="188">
        <f>O458*H458</f>
        <v>0</v>
      </c>
      <c r="Q458" s="188">
        <v>0</v>
      </c>
      <c r="R458" s="188">
        <f>Q458*H458</f>
        <v>0</v>
      </c>
      <c r="S458" s="188">
        <v>0</v>
      </c>
      <c r="T458" s="189">
        <f>S458*H458</f>
        <v>0</v>
      </c>
      <c r="AR458" s="190" t="s">
        <v>129</v>
      </c>
      <c r="AT458" s="190" t="s">
        <v>124</v>
      </c>
      <c r="AU458" s="190" t="s">
        <v>79</v>
      </c>
      <c r="AY458" s="16" t="s">
        <v>121</v>
      </c>
      <c r="BE458" s="191">
        <f>IF(N458="základní",J458,0)</f>
        <v>0</v>
      </c>
      <c r="BF458" s="191">
        <f>IF(N458="snížená",J458,0)</f>
        <v>0</v>
      </c>
      <c r="BG458" s="191">
        <f>IF(N458="zákl. přenesená",J458,0)</f>
        <v>0</v>
      </c>
      <c r="BH458" s="191">
        <f>IF(N458="sníž. přenesená",J458,0)</f>
        <v>0</v>
      </c>
      <c r="BI458" s="191">
        <f>IF(N458="nulová",J458,0)</f>
        <v>0</v>
      </c>
      <c r="BJ458" s="16" t="s">
        <v>77</v>
      </c>
      <c r="BK458" s="191">
        <f>ROUND(I458*H458,2)</f>
        <v>0</v>
      </c>
      <c r="BL458" s="16" t="s">
        <v>129</v>
      </c>
      <c r="BM458" s="190" t="s">
        <v>634</v>
      </c>
    </row>
    <row r="459" spans="2:65" s="1" customFormat="1" ht="19.2">
      <c r="B459" s="33"/>
      <c r="C459" s="34"/>
      <c r="D459" s="192" t="s">
        <v>130</v>
      </c>
      <c r="E459" s="34"/>
      <c r="F459" s="193" t="s">
        <v>632</v>
      </c>
      <c r="G459" s="34"/>
      <c r="H459" s="34"/>
      <c r="I459" s="106"/>
      <c r="J459" s="34"/>
      <c r="K459" s="34"/>
      <c r="L459" s="37"/>
      <c r="M459" s="194"/>
      <c r="N459" s="62"/>
      <c r="O459" s="62"/>
      <c r="P459" s="62"/>
      <c r="Q459" s="62"/>
      <c r="R459" s="62"/>
      <c r="S459" s="62"/>
      <c r="T459" s="63"/>
      <c r="AT459" s="16" t="s">
        <v>130</v>
      </c>
      <c r="AU459" s="16" t="s">
        <v>79</v>
      </c>
    </row>
    <row r="460" spans="2:65" s="1" customFormat="1" ht="21.6" customHeight="1">
      <c r="B460" s="33"/>
      <c r="C460" s="179" t="s">
        <v>381</v>
      </c>
      <c r="D460" s="179" t="s">
        <v>124</v>
      </c>
      <c r="E460" s="180" t="s">
        <v>635</v>
      </c>
      <c r="F460" s="181" t="s">
        <v>636</v>
      </c>
      <c r="G460" s="182" t="s">
        <v>633</v>
      </c>
      <c r="H460" s="183">
        <v>44</v>
      </c>
      <c r="I460" s="184"/>
      <c r="J460" s="185">
        <f>ROUND(I460*H460,2)</f>
        <v>0</v>
      </c>
      <c r="K460" s="181" t="s">
        <v>128</v>
      </c>
      <c r="L460" s="37"/>
      <c r="M460" s="186" t="s">
        <v>19</v>
      </c>
      <c r="N460" s="187" t="s">
        <v>40</v>
      </c>
      <c r="O460" s="62"/>
      <c r="P460" s="188">
        <f>O460*H460</f>
        <v>0</v>
      </c>
      <c r="Q460" s="188">
        <v>0</v>
      </c>
      <c r="R460" s="188">
        <f>Q460*H460</f>
        <v>0</v>
      </c>
      <c r="S460" s="188">
        <v>0</v>
      </c>
      <c r="T460" s="189">
        <f>S460*H460</f>
        <v>0</v>
      </c>
      <c r="AR460" s="190" t="s">
        <v>129</v>
      </c>
      <c r="AT460" s="190" t="s">
        <v>124</v>
      </c>
      <c r="AU460" s="190" t="s">
        <v>79</v>
      </c>
      <c r="AY460" s="16" t="s">
        <v>121</v>
      </c>
      <c r="BE460" s="191">
        <f>IF(N460="základní",J460,0)</f>
        <v>0</v>
      </c>
      <c r="BF460" s="191">
        <f>IF(N460="snížená",J460,0)</f>
        <v>0</v>
      </c>
      <c r="BG460" s="191">
        <f>IF(N460="zákl. přenesená",J460,0)</f>
        <v>0</v>
      </c>
      <c r="BH460" s="191">
        <f>IF(N460="sníž. přenesená",J460,0)</f>
        <v>0</v>
      </c>
      <c r="BI460" s="191">
        <f>IF(N460="nulová",J460,0)</f>
        <v>0</v>
      </c>
      <c r="BJ460" s="16" t="s">
        <v>77</v>
      </c>
      <c r="BK460" s="191">
        <f>ROUND(I460*H460,2)</f>
        <v>0</v>
      </c>
      <c r="BL460" s="16" t="s">
        <v>129</v>
      </c>
      <c r="BM460" s="190" t="s">
        <v>637</v>
      </c>
    </row>
    <row r="461" spans="2:65" s="1" customFormat="1" ht="19.2">
      <c r="B461" s="33"/>
      <c r="C461" s="34"/>
      <c r="D461" s="192" t="s">
        <v>130</v>
      </c>
      <c r="E461" s="34"/>
      <c r="F461" s="193" t="s">
        <v>636</v>
      </c>
      <c r="G461" s="34"/>
      <c r="H461" s="34"/>
      <c r="I461" s="106"/>
      <c r="J461" s="34"/>
      <c r="K461" s="34"/>
      <c r="L461" s="37"/>
      <c r="M461" s="194"/>
      <c r="N461" s="62"/>
      <c r="O461" s="62"/>
      <c r="P461" s="62"/>
      <c r="Q461" s="62"/>
      <c r="R461" s="62"/>
      <c r="S461" s="62"/>
      <c r="T461" s="63"/>
      <c r="AT461" s="16" t="s">
        <v>130</v>
      </c>
      <c r="AU461" s="16" t="s">
        <v>79</v>
      </c>
    </row>
    <row r="462" spans="2:65" s="1" customFormat="1" ht="21.6" customHeight="1">
      <c r="B462" s="33"/>
      <c r="C462" s="179" t="s">
        <v>638</v>
      </c>
      <c r="D462" s="179" t="s">
        <v>124</v>
      </c>
      <c r="E462" s="180" t="s">
        <v>639</v>
      </c>
      <c r="F462" s="181" t="s">
        <v>640</v>
      </c>
      <c r="G462" s="182" t="s">
        <v>184</v>
      </c>
      <c r="H462" s="183">
        <v>2</v>
      </c>
      <c r="I462" s="184"/>
      <c r="J462" s="185">
        <f>ROUND(I462*H462,2)</f>
        <v>0</v>
      </c>
      <c r="K462" s="181" t="s">
        <v>128</v>
      </c>
      <c r="L462" s="37"/>
      <c r="M462" s="186" t="s">
        <v>19</v>
      </c>
      <c r="N462" s="187" t="s">
        <v>40</v>
      </c>
      <c r="O462" s="62"/>
      <c r="P462" s="188">
        <f>O462*H462</f>
        <v>0</v>
      </c>
      <c r="Q462" s="188">
        <v>0</v>
      </c>
      <c r="R462" s="188">
        <f>Q462*H462</f>
        <v>0</v>
      </c>
      <c r="S462" s="188">
        <v>0</v>
      </c>
      <c r="T462" s="189">
        <f>S462*H462</f>
        <v>0</v>
      </c>
      <c r="AR462" s="190" t="s">
        <v>129</v>
      </c>
      <c r="AT462" s="190" t="s">
        <v>124</v>
      </c>
      <c r="AU462" s="190" t="s">
        <v>79</v>
      </c>
      <c r="AY462" s="16" t="s">
        <v>121</v>
      </c>
      <c r="BE462" s="191">
        <f>IF(N462="základní",J462,0)</f>
        <v>0</v>
      </c>
      <c r="BF462" s="191">
        <f>IF(N462="snížená",J462,0)</f>
        <v>0</v>
      </c>
      <c r="BG462" s="191">
        <f>IF(N462="zákl. přenesená",J462,0)</f>
        <v>0</v>
      </c>
      <c r="BH462" s="191">
        <f>IF(N462="sníž. přenesená",J462,0)</f>
        <v>0</v>
      </c>
      <c r="BI462" s="191">
        <f>IF(N462="nulová",J462,0)</f>
        <v>0</v>
      </c>
      <c r="BJ462" s="16" t="s">
        <v>77</v>
      </c>
      <c r="BK462" s="191">
        <f>ROUND(I462*H462,2)</f>
        <v>0</v>
      </c>
      <c r="BL462" s="16" t="s">
        <v>129</v>
      </c>
      <c r="BM462" s="190" t="s">
        <v>641</v>
      </c>
    </row>
    <row r="463" spans="2:65" s="1" customFormat="1" ht="19.2">
      <c r="B463" s="33"/>
      <c r="C463" s="34"/>
      <c r="D463" s="192" t="s">
        <v>130</v>
      </c>
      <c r="E463" s="34"/>
      <c r="F463" s="193" t="s">
        <v>640</v>
      </c>
      <c r="G463" s="34"/>
      <c r="H463" s="34"/>
      <c r="I463" s="106"/>
      <c r="J463" s="34"/>
      <c r="K463" s="34"/>
      <c r="L463" s="37"/>
      <c r="M463" s="194"/>
      <c r="N463" s="62"/>
      <c r="O463" s="62"/>
      <c r="P463" s="62"/>
      <c r="Q463" s="62"/>
      <c r="R463" s="62"/>
      <c r="S463" s="62"/>
      <c r="T463" s="63"/>
      <c r="AT463" s="16" t="s">
        <v>130</v>
      </c>
      <c r="AU463" s="16" t="s">
        <v>79</v>
      </c>
    </row>
    <row r="464" spans="2:65" s="1" customFormat="1" ht="21.6" customHeight="1">
      <c r="B464" s="33"/>
      <c r="C464" s="179" t="s">
        <v>384</v>
      </c>
      <c r="D464" s="179" t="s">
        <v>124</v>
      </c>
      <c r="E464" s="180" t="s">
        <v>642</v>
      </c>
      <c r="F464" s="181" t="s">
        <v>643</v>
      </c>
      <c r="G464" s="182" t="s">
        <v>184</v>
      </c>
      <c r="H464" s="183">
        <v>3</v>
      </c>
      <c r="I464" s="184"/>
      <c r="J464" s="185">
        <f>ROUND(I464*H464,2)</f>
        <v>0</v>
      </c>
      <c r="K464" s="181" t="s">
        <v>128</v>
      </c>
      <c r="L464" s="37"/>
      <c r="M464" s="186" t="s">
        <v>19</v>
      </c>
      <c r="N464" s="187" t="s">
        <v>40</v>
      </c>
      <c r="O464" s="62"/>
      <c r="P464" s="188">
        <f>O464*H464</f>
        <v>0</v>
      </c>
      <c r="Q464" s="188">
        <v>0</v>
      </c>
      <c r="R464" s="188">
        <f>Q464*H464</f>
        <v>0</v>
      </c>
      <c r="S464" s="188">
        <v>0</v>
      </c>
      <c r="T464" s="189">
        <f>S464*H464</f>
        <v>0</v>
      </c>
      <c r="AR464" s="190" t="s">
        <v>129</v>
      </c>
      <c r="AT464" s="190" t="s">
        <v>124</v>
      </c>
      <c r="AU464" s="190" t="s">
        <v>79</v>
      </c>
      <c r="AY464" s="16" t="s">
        <v>121</v>
      </c>
      <c r="BE464" s="191">
        <f>IF(N464="základní",J464,0)</f>
        <v>0</v>
      </c>
      <c r="BF464" s="191">
        <f>IF(N464="snížená",J464,0)</f>
        <v>0</v>
      </c>
      <c r="BG464" s="191">
        <f>IF(N464="zákl. přenesená",J464,0)</f>
        <v>0</v>
      </c>
      <c r="BH464" s="191">
        <f>IF(N464="sníž. přenesená",J464,0)</f>
        <v>0</v>
      </c>
      <c r="BI464" s="191">
        <f>IF(N464="nulová",J464,0)</f>
        <v>0</v>
      </c>
      <c r="BJ464" s="16" t="s">
        <v>77</v>
      </c>
      <c r="BK464" s="191">
        <f>ROUND(I464*H464,2)</f>
        <v>0</v>
      </c>
      <c r="BL464" s="16" t="s">
        <v>129</v>
      </c>
      <c r="BM464" s="190" t="s">
        <v>644</v>
      </c>
    </row>
    <row r="465" spans="2:65" s="1" customFormat="1" ht="19.2">
      <c r="B465" s="33"/>
      <c r="C465" s="34"/>
      <c r="D465" s="192" t="s">
        <v>130</v>
      </c>
      <c r="E465" s="34"/>
      <c r="F465" s="193" t="s">
        <v>643</v>
      </c>
      <c r="G465" s="34"/>
      <c r="H465" s="34"/>
      <c r="I465" s="106"/>
      <c r="J465" s="34"/>
      <c r="K465" s="34"/>
      <c r="L465" s="37"/>
      <c r="M465" s="194"/>
      <c r="N465" s="62"/>
      <c r="O465" s="62"/>
      <c r="P465" s="62"/>
      <c r="Q465" s="62"/>
      <c r="R465" s="62"/>
      <c r="S465" s="62"/>
      <c r="T465" s="63"/>
      <c r="AT465" s="16" t="s">
        <v>130</v>
      </c>
      <c r="AU465" s="16" t="s">
        <v>79</v>
      </c>
    </row>
    <row r="466" spans="2:65" s="1" customFormat="1" ht="21.6" customHeight="1">
      <c r="B466" s="33"/>
      <c r="C466" s="179" t="s">
        <v>645</v>
      </c>
      <c r="D466" s="179" t="s">
        <v>124</v>
      </c>
      <c r="E466" s="180" t="s">
        <v>646</v>
      </c>
      <c r="F466" s="181" t="s">
        <v>647</v>
      </c>
      <c r="G466" s="182" t="s">
        <v>184</v>
      </c>
      <c r="H466" s="183">
        <v>3</v>
      </c>
      <c r="I466" s="184"/>
      <c r="J466" s="185">
        <f>ROUND(I466*H466,2)</f>
        <v>0</v>
      </c>
      <c r="K466" s="181" t="s">
        <v>128</v>
      </c>
      <c r="L466" s="37"/>
      <c r="M466" s="186" t="s">
        <v>19</v>
      </c>
      <c r="N466" s="187" t="s">
        <v>40</v>
      </c>
      <c r="O466" s="62"/>
      <c r="P466" s="188">
        <f>O466*H466</f>
        <v>0</v>
      </c>
      <c r="Q466" s="188">
        <v>0</v>
      </c>
      <c r="R466" s="188">
        <f>Q466*H466</f>
        <v>0</v>
      </c>
      <c r="S466" s="188">
        <v>0</v>
      </c>
      <c r="T466" s="189">
        <f>S466*H466</f>
        <v>0</v>
      </c>
      <c r="AR466" s="190" t="s">
        <v>129</v>
      </c>
      <c r="AT466" s="190" t="s">
        <v>124</v>
      </c>
      <c r="AU466" s="190" t="s">
        <v>79</v>
      </c>
      <c r="AY466" s="16" t="s">
        <v>121</v>
      </c>
      <c r="BE466" s="191">
        <f>IF(N466="základní",J466,0)</f>
        <v>0</v>
      </c>
      <c r="BF466" s="191">
        <f>IF(N466="snížená",J466,0)</f>
        <v>0</v>
      </c>
      <c r="BG466" s="191">
        <f>IF(N466="zákl. přenesená",J466,0)</f>
        <v>0</v>
      </c>
      <c r="BH466" s="191">
        <f>IF(N466="sníž. přenesená",J466,0)</f>
        <v>0</v>
      </c>
      <c r="BI466" s="191">
        <f>IF(N466="nulová",J466,0)</f>
        <v>0</v>
      </c>
      <c r="BJ466" s="16" t="s">
        <v>77</v>
      </c>
      <c r="BK466" s="191">
        <f>ROUND(I466*H466,2)</f>
        <v>0</v>
      </c>
      <c r="BL466" s="16" t="s">
        <v>129</v>
      </c>
      <c r="BM466" s="190" t="s">
        <v>648</v>
      </c>
    </row>
    <row r="467" spans="2:65" s="1" customFormat="1" ht="19.2">
      <c r="B467" s="33"/>
      <c r="C467" s="34"/>
      <c r="D467" s="192" t="s">
        <v>130</v>
      </c>
      <c r="E467" s="34"/>
      <c r="F467" s="193" t="s">
        <v>647</v>
      </c>
      <c r="G467" s="34"/>
      <c r="H467" s="34"/>
      <c r="I467" s="106"/>
      <c r="J467" s="34"/>
      <c r="K467" s="34"/>
      <c r="L467" s="37"/>
      <c r="M467" s="194"/>
      <c r="N467" s="62"/>
      <c r="O467" s="62"/>
      <c r="P467" s="62"/>
      <c r="Q467" s="62"/>
      <c r="R467" s="62"/>
      <c r="S467" s="62"/>
      <c r="T467" s="63"/>
      <c r="AT467" s="16" t="s">
        <v>130</v>
      </c>
      <c r="AU467" s="16" t="s">
        <v>79</v>
      </c>
    </row>
    <row r="468" spans="2:65" s="1" customFormat="1" ht="21.6" customHeight="1">
      <c r="B468" s="33"/>
      <c r="C468" s="179" t="s">
        <v>388</v>
      </c>
      <c r="D468" s="179" t="s">
        <v>124</v>
      </c>
      <c r="E468" s="180" t="s">
        <v>649</v>
      </c>
      <c r="F468" s="181" t="s">
        <v>650</v>
      </c>
      <c r="G468" s="182" t="s">
        <v>184</v>
      </c>
      <c r="H468" s="183">
        <v>1</v>
      </c>
      <c r="I468" s="184"/>
      <c r="J468" s="185">
        <f>ROUND(I468*H468,2)</f>
        <v>0</v>
      </c>
      <c r="K468" s="181" t="s">
        <v>128</v>
      </c>
      <c r="L468" s="37"/>
      <c r="M468" s="186" t="s">
        <v>19</v>
      </c>
      <c r="N468" s="187" t="s">
        <v>40</v>
      </c>
      <c r="O468" s="62"/>
      <c r="P468" s="188">
        <f>O468*H468</f>
        <v>0</v>
      </c>
      <c r="Q468" s="188">
        <v>0</v>
      </c>
      <c r="R468" s="188">
        <f>Q468*H468</f>
        <v>0</v>
      </c>
      <c r="S468" s="188">
        <v>0</v>
      </c>
      <c r="T468" s="189">
        <f>S468*H468</f>
        <v>0</v>
      </c>
      <c r="AR468" s="190" t="s">
        <v>129</v>
      </c>
      <c r="AT468" s="190" t="s">
        <v>124</v>
      </c>
      <c r="AU468" s="190" t="s">
        <v>79</v>
      </c>
      <c r="AY468" s="16" t="s">
        <v>121</v>
      </c>
      <c r="BE468" s="191">
        <f>IF(N468="základní",J468,0)</f>
        <v>0</v>
      </c>
      <c r="BF468" s="191">
        <f>IF(N468="snížená",J468,0)</f>
        <v>0</v>
      </c>
      <c r="BG468" s="191">
        <f>IF(N468="zákl. přenesená",J468,0)</f>
        <v>0</v>
      </c>
      <c r="BH468" s="191">
        <f>IF(N468="sníž. přenesená",J468,0)</f>
        <v>0</v>
      </c>
      <c r="BI468" s="191">
        <f>IF(N468="nulová",J468,0)</f>
        <v>0</v>
      </c>
      <c r="BJ468" s="16" t="s">
        <v>77</v>
      </c>
      <c r="BK468" s="191">
        <f>ROUND(I468*H468,2)</f>
        <v>0</v>
      </c>
      <c r="BL468" s="16" t="s">
        <v>129</v>
      </c>
      <c r="BM468" s="190" t="s">
        <v>651</v>
      </c>
    </row>
    <row r="469" spans="2:65" s="1" customFormat="1" ht="19.2">
      <c r="B469" s="33"/>
      <c r="C469" s="34"/>
      <c r="D469" s="192" t="s">
        <v>130</v>
      </c>
      <c r="E469" s="34"/>
      <c r="F469" s="193" t="s">
        <v>650</v>
      </c>
      <c r="G469" s="34"/>
      <c r="H469" s="34"/>
      <c r="I469" s="106"/>
      <c r="J469" s="34"/>
      <c r="K469" s="34"/>
      <c r="L469" s="37"/>
      <c r="M469" s="194"/>
      <c r="N469" s="62"/>
      <c r="O469" s="62"/>
      <c r="P469" s="62"/>
      <c r="Q469" s="62"/>
      <c r="R469" s="62"/>
      <c r="S469" s="62"/>
      <c r="T469" s="63"/>
      <c r="AT469" s="16" t="s">
        <v>130</v>
      </c>
      <c r="AU469" s="16" t="s">
        <v>79</v>
      </c>
    </row>
    <row r="470" spans="2:65" s="1" customFormat="1" ht="21.6" customHeight="1">
      <c r="B470" s="33"/>
      <c r="C470" s="179" t="s">
        <v>652</v>
      </c>
      <c r="D470" s="179" t="s">
        <v>124</v>
      </c>
      <c r="E470" s="180" t="s">
        <v>653</v>
      </c>
      <c r="F470" s="181" t="s">
        <v>654</v>
      </c>
      <c r="G470" s="182" t="s">
        <v>184</v>
      </c>
      <c r="H470" s="183">
        <v>1</v>
      </c>
      <c r="I470" s="184"/>
      <c r="J470" s="185">
        <f>ROUND(I470*H470,2)</f>
        <v>0</v>
      </c>
      <c r="K470" s="181" t="s">
        <v>128</v>
      </c>
      <c r="L470" s="37"/>
      <c r="M470" s="186" t="s">
        <v>19</v>
      </c>
      <c r="N470" s="187" t="s">
        <v>40</v>
      </c>
      <c r="O470" s="62"/>
      <c r="P470" s="188">
        <f>O470*H470</f>
        <v>0</v>
      </c>
      <c r="Q470" s="188">
        <v>0</v>
      </c>
      <c r="R470" s="188">
        <f>Q470*H470</f>
        <v>0</v>
      </c>
      <c r="S470" s="188">
        <v>0</v>
      </c>
      <c r="T470" s="189">
        <f>S470*H470</f>
        <v>0</v>
      </c>
      <c r="AR470" s="190" t="s">
        <v>129</v>
      </c>
      <c r="AT470" s="190" t="s">
        <v>124</v>
      </c>
      <c r="AU470" s="190" t="s">
        <v>79</v>
      </c>
      <c r="AY470" s="16" t="s">
        <v>121</v>
      </c>
      <c r="BE470" s="191">
        <f>IF(N470="základní",J470,0)</f>
        <v>0</v>
      </c>
      <c r="BF470" s="191">
        <f>IF(N470="snížená",J470,0)</f>
        <v>0</v>
      </c>
      <c r="BG470" s="191">
        <f>IF(N470="zákl. přenesená",J470,0)</f>
        <v>0</v>
      </c>
      <c r="BH470" s="191">
        <f>IF(N470="sníž. přenesená",J470,0)</f>
        <v>0</v>
      </c>
      <c r="BI470" s="191">
        <f>IF(N470="nulová",J470,0)</f>
        <v>0</v>
      </c>
      <c r="BJ470" s="16" t="s">
        <v>77</v>
      </c>
      <c r="BK470" s="191">
        <f>ROUND(I470*H470,2)</f>
        <v>0</v>
      </c>
      <c r="BL470" s="16" t="s">
        <v>129</v>
      </c>
      <c r="BM470" s="190" t="s">
        <v>655</v>
      </c>
    </row>
    <row r="471" spans="2:65" s="1" customFormat="1" ht="19.2">
      <c r="B471" s="33"/>
      <c r="C471" s="34"/>
      <c r="D471" s="192" t="s">
        <v>130</v>
      </c>
      <c r="E471" s="34"/>
      <c r="F471" s="193" t="s">
        <v>654</v>
      </c>
      <c r="G471" s="34"/>
      <c r="H471" s="34"/>
      <c r="I471" s="106"/>
      <c r="J471" s="34"/>
      <c r="K471" s="34"/>
      <c r="L471" s="37"/>
      <c r="M471" s="228"/>
      <c r="N471" s="229"/>
      <c r="O471" s="229"/>
      <c r="P471" s="229"/>
      <c r="Q471" s="229"/>
      <c r="R471" s="229"/>
      <c r="S471" s="229"/>
      <c r="T471" s="230"/>
      <c r="AT471" s="16" t="s">
        <v>130</v>
      </c>
      <c r="AU471" s="16" t="s">
        <v>79</v>
      </c>
    </row>
    <row r="472" spans="2:65" s="1" customFormat="1" ht="6.9" customHeight="1">
      <c r="B472" s="45"/>
      <c r="C472" s="46"/>
      <c r="D472" s="46"/>
      <c r="E472" s="46"/>
      <c r="F472" s="46"/>
      <c r="G472" s="46"/>
      <c r="H472" s="46"/>
      <c r="I472" s="130"/>
      <c r="J472" s="46"/>
      <c r="K472" s="46"/>
      <c r="L472" s="37"/>
    </row>
  </sheetData>
  <sheetProtection algorithmName="SHA-512" hashValue="M0zO/t84q35OhYtAb2YIx3nmoyohTP6Qrd8+Ev/uQ+8GEPxFcGAIGL0dvC9+2b+S2iT1Zgw3TjLCn8A6qzqkvQ==" saltValue="wg6uPsdad5b7WF7M61yNBpXHo0z+ne13zDmoJ2EWpydoazd7P5aymA1uD4QHeomUA5fkf6uSoH9Cu4bXfpPg7A==" spinCount="100000" sheet="1" objects="1" scenarios="1" formatColumns="0" formatRows="0" autoFilter="0"/>
  <autoFilter ref="C82:K471"/>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7"/>
  <sheetViews>
    <sheetView showGridLines="0" workbookViewId="0">
      <selection activeCell="G1" sqref="G1:K1048576"/>
    </sheetView>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9" bestFit="1" customWidth="1"/>
    <col min="8" max="8" width="14.5703125" bestFit="1" customWidth="1"/>
    <col min="9" max="9" width="18.5703125" style="99" bestFit="1" customWidth="1"/>
    <col min="10" max="10" width="19.42578125" bestFit="1" customWidth="1"/>
    <col min="11" max="11" width="22.85546875" bestFit="1"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323"/>
      <c r="M2" s="323"/>
      <c r="N2" s="323"/>
      <c r="O2" s="323"/>
      <c r="P2" s="323"/>
      <c r="Q2" s="323"/>
      <c r="R2" s="323"/>
      <c r="S2" s="323"/>
      <c r="T2" s="323"/>
      <c r="U2" s="323"/>
      <c r="V2" s="323"/>
      <c r="AT2" s="16" t="s">
        <v>82</v>
      </c>
    </row>
    <row r="3" spans="2:46" ht="6.9" customHeight="1">
      <c r="B3" s="100"/>
      <c r="C3" s="101"/>
      <c r="D3" s="101"/>
      <c r="E3" s="101"/>
      <c r="F3" s="101"/>
      <c r="G3" s="101"/>
      <c r="H3" s="101"/>
      <c r="I3" s="102"/>
      <c r="J3" s="101"/>
      <c r="K3" s="101"/>
      <c r="L3" s="19"/>
      <c r="AT3" s="16" t="s">
        <v>79</v>
      </c>
    </row>
    <row r="4" spans="2:46" ht="24.9" customHeight="1">
      <c r="B4" s="19"/>
      <c r="D4" s="103" t="s">
        <v>95</v>
      </c>
      <c r="L4" s="19"/>
      <c r="M4" s="104" t="s">
        <v>10</v>
      </c>
      <c r="AT4" s="16" t="s">
        <v>4</v>
      </c>
    </row>
    <row r="5" spans="2:46" ht="6.9" customHeight="1">
      <c r="B5" s="19"/>
      <c r="L5" s="19"/>
    </row>
    <row r="6" spans="2:46" ht="12" customHeight="1">
      <c r="B6" s="19"/>
      <c r="D6" s="105" t="s">
        <v>16</v>
      </c>
      <c r="L6" s="19"/>
    </row>
    <row r="7" spans="2:46" ht="14.4" customHeight="1">
      <c r="B7" s="19"/>
      <c r="E7" s="352" t="str">
        <f>'Rekapitulace zakázky'!K6</f>
        <v>OPRAVA TRAŤOVÉHO ÚSEKU JAROMĚŘ - STARÁ PAKA</v>
      </c>
      <c r="F7" s="353"/>
      <c r="G7" s="353"/>
      <c r="H7" s="353"/>
      <c r="L7" s="19"/>
    </row>
    <row r="8" spans="2:46" s="1" customFormat="1" ht="12" customHeight="1">
      <c r="B8" s="37"/>
      <c r="D8" s="105" t="s">
        <v>96</v>
      </c>
      <c r="I8" s="106"/>
      <c r="L8" s="37"/>
    </row>
    <row r="9" spans="2:46" s="1" customFormat="1" ht="36.9" customHeight="1">
      <c r="B9" s="37"/>
      <c r="E9" s="354" t="s">
        <v>656</v>
      </c>
      <c r="F9" s="355"/>
      <c r="G9" s="355"/>
      <c r="H9" s="355"/>
      <c r="I9" s="106"/>
      <c r="L9" s="37"/>
    </row>
    <row r="10" spans="2:46" s="1" customFormat="1" ht="10.199999999999999">
      <c r="B10" s="37"/>
      <c r="I10" s="106"/>
      <c r="L10" s="37"/>
    </row>
    <row r="11" spans="2:46" s="1" customFormat="1" ht="12" customHeight="1">
      <c r="B11" s="37"/>
      <c r="D11" s="105" t="s">
        <v>18</v>
      </c>
      <c r="F11" s="107" t="s">
        <v>19</v>
      </c>
      <c r="I11" s="108" t="s">
        <v>20</v>
      </c>
      <c r="J11" s="107" t="s">
        <v>19</v>
      </c>
      <c r="L11" s="37"/>
    </row>
    <row r="12" spans="2:46" s="1" customFormat="1" ht="12" customHeight="1">
      <c r="B12" s="37"/>
      <c r="D12" s="105" t="s">
        <v>21</v>
      </c>
      <c r="F12" s="107" t="s">
        <v>22</v>
      </c>
      <c r="I12" s="108" t="s">
        <v>23</v>
      </c>
      <c r="J12" s="109" t="str">
        <f>'Rekapitulace zakázky'!AN8</f>
        <v>23. 5. 2019</v>
      </c>
      <c r="L12" s="37"/>
    </row>
    <row r="13" spans="2:46" s="1" customFormat="1" ht="10.8" customHeight="1">
      <c r="B13" s="37"/>
      <c r="I13" s="106"/>
      <c r="L13" s="37"/>
    </row>
    <row r="14" spans="2:46" s="1" customFormat="1" ht="12" customHeight="1">
      <c r="B14" s="37"/>
      <c r="D14" s="105" t="s">
        <v>25</v>
      </c>
      <c r="I14" s="108" t="s">
        <v>26</v>
      </c>
      <c r="J14" s="107" t="str">
        <f>IF('Rekapitulace zakázky'!AN10="","",'Rekapitulace zakázky'!AN10)</f>
        <v/>
      </c>
      <c r="L14" s="37"/>
    </row>
    <row r="15" spans="2:46" s="1" customFormat="1" ht="18" customHeight="1">
      <c r="B15" s="37"/>
      <c r="E15" s="107" t="str">
        <f>IF('Rekapitulace zakázky'!E11="","",'Rekapitulace zakázky'!E11)</f>
        <v xml:space="preserve"> </v>
      </c>
      <c r="I15" s="108" t="s">
        <v>27</v>
      </c>
      <c r="J15" s="107" t="str">
        <f>IF('Rekapitulace zakázky'!AN11="","",'Rekapitulace zakázky'!AN11)</f>
        <v/>
      </c>
      <c r="L15" s="37"/>
    </row>
    <row r="16" spans="2:46" s="1" customFormat="1" ht="6.9" customHeight="1">
      <c r="B16" s="37"/>
      <c r="I16" s="106"/>
      <c r="L16" s="37"/>
    </row>
    <row r="17" spans="2:12" s="1" customFormat="1" ht="12" customHeight="1">
      <c r="B17" s="37"/>
      <c r="D17" s="105" t="s">
        <v>28</v>
      </c>
      <c r="I17" s="108" t="s">
        <v>26</v>
      </c>
      <c r="J17" s="29" t="str">
        <f>'Rekapitulace zakázky'!AN13</f>
        <v>Vyplň údaj</v>
      </c>
      <c r="L17" s="37"/>
    </row>
    <row r="18" spans="2:12" s="1" customFormat="1" ht="18" customHeight="1">
      <c r="B18" s="37"/>
      <c r="E18" s="356" t="str">
        <f>'Rekapitulace zakázky'!E14</f>
        <v>Vyplň údaj</v>
      </c>
      <c r="F18" s="357"/>
      <c r="G18" s="357"/>
      <c r="H18" s="357"/>
      <c r="I18" s="108" t="s">
        <v>27</v>
      </c>
      <c r="J18" s="29" t="str">
        <f>'Rekapitulace zakázky'!AN14</f>
        <v>Vyplň údaj</v>
      </c>
      <c r="L18" s="37"/>
    </row>
    <row r="19" spans="2:12" s="1" customFormat="1" ht="6.9" customHeight="1">
      <c r="B19" s="37"/>
      <c r="I19" s="106"/>
      <c r="L19" s="37"/>
    </row>
    <row r="20" spans="2:12" s="1" customFormat="1" ht="12" customHeight="1">
      <c r="B20" s="37"/>
      <c r="D20" s="105" t="s">
        <v>30</v>
      </c>
      <c r="I20" s="108" t="s">
        <v>26</v>
      </c>
      <c r="J20" s="107" t="str">
        <f>IF('Rekapitulace zakázky'!AN16="","",'Rekapitulace zakázky'!AN16)</f>
        <v/>
      </c>
      <c r="L20" s="37"/>
    </row>
    <row r="21" spans="2:12" s="1" customFormat="1" ht="18" customHeight="1">
      <c r="B21" s="37"/>
      <c r="E21" s="107" t="str">
        <f>IF('Rekapitulace zakázky'!E17="","",'Rekapitulace zakázky'!E17)</f>
        <v xml:space="preserve"> </v>
      </c>
      <c r="I21" s="108" t="s">
        <v>27</v>
      </c>
      <c r="J21" s="107" t="str">
        <f>IF('Rekapitulace zakázky'!AN17="","",'Rekapitulace zakázky'!AN17)</f>
        <v/>
      </c>
      <c r="L21" s="37"/>
    </row>
    <row r="22" spans="2:12" s="1" customFormat="1" ht="6.9" customHeight="1">
      <c r="B22" s="37"/>
      <c r="I22" s="106"/>
      <c r="L22" s="37"/>
    </row>
    <row r="23" spans="2:12" s="1" customFormat="1" ht="12" customHeight="1">
      <c r="B23" s="37"/>
      <c r="D23" s="105" t="s">
        <v>32</v>
      </c>
      <c r="I23" s="108" t="s">
        <v>26</v>
      </c>
      <c r="J23" s="107" t="str">
        <f>IF('Rekapitulace zakázky'!AN19="","",'Rekapitulace zakázky'!AN19)</f>
        <v/>
      </c>
      <c r="L23" s="37"/>
    </row>
    <row r="24" spans="2:12" s="1" customFormat="1" ht="18" customHeight="1">
      <c r="B24" s="37"/>
      <c r="E24" s="107" t="str">
        <f>IF('Rekapitulace zakázky'!E20="","",'Rekapitulace zakázky'!E20)</f>
        <v xml:space="preserve"> </v>
      </c>
      <c r="I24" s="108" t="s">
        <v>27</v>
      </c>
      <c r="J24" s="107" t="str">
        <f>IF('Rekapitulace zakázky'!AN20="","",'Rekapitulace zakázky'!AN20)</f>
        <v/>
      </c>
      <c r="L24" s="37"/>
    </row>
    <row r="25" spans="2:12" s="1" customFormat="1" ht="6.9" customHeight="1">
      <c r="B25" s="37"/>
      <c r="I25" s="106"/>
      <c r="L25" s="37"/>
    </row>
    <row r="26" spans="2:12" s="1" customFormat="1" ht="12" customHeight="1">
      <c r="B26" s="37"/>
      <c r="D26" s="105" t="s">
        <v>33</v>
      </c>
      <c r="I26" s="106"/>
      <c r="L26" s="37"/>
    </row>
    <row r="27" spans="2:12" s="7" customFormat="1" ht="14.4" customHeight="1">
      <c r="B27" s="110"/>
      <c r="E27" s="358" t="s">
        <v>19</v>
      </c>
      <c r="F27" s="358"/>
      <c r="G27" s="358"/>
      <c r="H27" s="358"/>
      <c r="I27" s="111"/>
      <c r="L27" s="110"/>
    </row>
    <row r="28" spans="2:12" s="1" customFormat="1" ht="6.9" customHeight="1">
      <c r="B28" s="37"/>
      <c r="I28" s="106"/>
      <c r="L28" s="37"/>
    </row>
    <row r="29" spans="2:12" s="1" customFormat="1" ht="6.9" customHeight="1">
      <c r="B29" s="37"/>
      <c r="D29" s="58"/>
      <c r="E29" s="58"/>
      <c r="F29" s="58"/>
      <c r="G29" s="58"/>
      <c r="H29" s="58"/>
      <c r="I29" s="112"/>
      <c r="J29" s="58"/>
      <c r="K29" s="58"/>
      <c r="L29" s="37"/>
    </row>
    <row r="30" spans="2:12" s="1" customFormat="1" ht="25.35" customHeight="1">
      <c r="B30" s="37"/>
      <c r="D30" s="113" t="s">
        <v>35</v>
      </c>
      <c r="I30" s="106"/>
      <c r="J30" s="114">
        <f>ROUND(J82, 2)</f>
        <v>0</v>
      </c>
      <c r="L30" s="37"/>
    </row>
    <row r="31" spans="2:12" s="1" customFormat="1" ht="6.9" customHeight="1">
      <c r="B31" s="37"/>
      <c r="D31" s="58"/>
      <c r="E31" s="58"/>
      <c r="F31" s="58"/>
      <c r="G31" s="58"/>
      <c r="H31" s="58"/>
      <c r="I31" s="112"/>
      <c r="J31" s="58"/>
      <c r="K31" s="58"/>
      <c r="L31" s="37"/>
    </row>
    <row r="32" spans="2:12" s="1" customFormat="1" ht="14.4" customHeight="1">
      <c r="B32" s="37"/>
      <c r="F32" s="115" t="s">
        <v>37</v>
      </c>
      <c r="I32" s="116" t="s">
        <v>36</v>
      </c>
      <c r="J32" s="115" t="s">
        <v>38</v>
      </c>
      <c r="L32" s="37"/>
    </row>
    <row r="33" spans="2:12" s="1" customFormat="1" ht="14.4" customHeight="1">
      <c r="B33" s="37"/>
      <c r="D33" s="117" t="s">
        <v>39</v>
      </c>
      <c r="E33" s="105" t="s">
        <v>40</v>
      </c>
      <c r="F33" s="118">
        <f>ROUND((SUM(BE82:BE106)),  2)</f>
        <v>0</v>
      </c>
      <c r="I33" s="119">
        <v>0.21</v>
      </c>
      <c r="J33" s="118">
        <f>ROUND(((SUM(BE82:BE106))*I33),  2)</f>
        <v>0</v>
      </c>
      <c r="L33" s="37"/>
    </row>
    <row r="34" spans="2:12" s="1" customFormat="1" ht="14.4" customHeight="1">
      <c r="B34" s="37"/>
      <c r="E34" s="105" t="s">
        <v>41</v>
      </c>
      <c r="F34" s="118">
        <f>ROUND((SUM(BF82:BF106)),  2)</f>
        <v>0</v>
      </c>
      <c r="I34" s="119">
        <v>0.15</v>
      </c>
      <c r="J34" s="118">
        <f>ROUND(((SUM(BF82:BF106))*I34),  2)</f>
        <v>0</v>
      </c>
      <c r="L34" s="37"/>
    </row>
    <row r="35" spans="2:12" s="1" customFormat="1" ht="14.4" hidden="1" customHeight="1">
      <c r="B35" s="37"/>
      <c r="E35" s="105" t="s">
        <v>42</v>
      </c>
      <c r="F35" s="118">
        <f>ROUND((SUM(BG82:BG106)),  2)</f>
        <v>0</v>
      </c>
      <c r="I35" s="119">
        <v>0.21</v>
      </c>
      <c r="J35" s="118">
        <f>0</f>
        <v>0</v>
      </c>
      <c r="L35" s="37"/>
    </row>
    <row r="36" spans="2:12" s="1" customFormat="1" ht="14.4" hidden="1" customHeight="1">
      <c r="B36" s="37"/>
      <c r="E36" s="105" t="s">
        <v>43</v>
      </c>
      <c r="F36" s="118">
        <f>ROUND((SUM(BH82:BH106)),  2)</f>
        <v>0</v>
      </c>
      <c r="I36" s="119">
        <v>0.15</v>
      </c>
      <c r="J36" s="118">
        <f>0</f>
        <v>0</v>
      </c>
      <c r="L36" s="37"/>
    </row>
    <row r="37" spans="2:12" s="1" customFormat="1" ht="14.4" hidden="1" customHeight="1">
      <c r="B37" s="37"/>
      <c r="E37" s="105" t="s">
        <v>44</v>
      </c>
      <c r="F37" s="118">
        <f>ROUND((SUM(BI82:BI106)),  2)</f>
        <v>0</v>
      </c>
      <c r="I37" s="119">
        <v>0</v>
      </c>
      <c r="J37" s="118">
        <f>0</f>
        <v>0</v>
      </c>
      <c r="L37" s="37"/>
    </row>
    <row r="38" spans="2:12" s="1" customFormat="1" ht="6.9" customHeight="1">
      <c r="B38" s="37"/>
      <c r="I38" s="106"/>
      <c r="L38" s="37"/>
    </row>
    <row r="39" spans="2:12" s="1" customFormat="1" ht="25.35" customHeight="1">
      <c r="B39" s="37"/>
      <c r="C39" s="120"/>
      <c r="D39" s="121" t="s">
        <v>45</v>
      </c>
      <c r="E39" s="122"/>
      <c r="F39" s="122"/>
      <c r="G39" s="123" t="s">
        <v>46</v>
      </c>
      <c r="H39" s="124" t="s">
        <v>47</v>
      </c>
      <c r="I39" s="125"/>
      <c r="J39" s="126">
        <f>SUM(J30:J37)</f>
        <v>0</v>
      </c>
      <c r="K39" s="127"/>
      <c r="L39" s="37"/>
    </row>
    <row r="40" spans="2:12" s="1" customFormat="1" ht="14.4" customHeight="1">
      <c r="B40" s="128"/>
      <c r="C40" s="129"/>
      <c r="D40" s="129"/>
      <c r="E40" s="129"/>
      <c r="F40" s="129"/>
      <c r="G40" s="129"/>
      <c r="H40" s="129"/>
      <c r="I40" s="130"/>
      <c r="J40" s="129"/>
      <c r="K40" s="129"/>
      <c r="L40" s="37"/>
    </row>
    <row r="44" spans="2:12" s="1" customFormat="1" ht="6.9" customHeight="1">
      <c r="B44" s="131"/>
      <c r="C44" s="132"/>
      <c r="D44" s="132"/>
      <c r="E44" s="132"/>
      <c r="F44" s="132"/>
      <c r="G44" s="132"/>
      <c r="H44" s="132"/>
      <c r="I44" s="133"/>
      <c r="J44" s="132"/>
      <c r="K44" s="132"/>
      <c r="L44" s="37"/>
    </row>
    <row r="45" spans="2:12" s="1" customFormat="1" ht="24.9" customHeight="1">
      <c r="B45" s="33"/>
      <c r="C45" s="22" t="s">
        <v>98</v>
      </c>
      <c r="D45" s="34"/>
      <c r="E45" s="34"/>
      <c r="F45" s="34"/>
      <c r="G45" s="34"/>
      <c r="H45" s="34"/>
      <c r="I45" s="106"/>
      <c r="J45" s="34"/>
      <c r="K45" s="34"/>
      <c r="L45" s="37"/>
    </row>
    <row r="46" spans="2:12" s="1" customFormat="1" ht="6.9" customHeight="1">
      <c r="B46" s="33"/>
      <c r="C46" s="34"/>
      <c r="D46" s="34"/>
      <c r="E46" s="34"/>
      <c r="F46" s="34"/>
      <c r="G46" s="34"/>
      <c r="H46" s="34"/>
      <c r="I46" s="106"/>
      <c r="J46" s="34"/>
      <c r="K46" s="34"/>
      <c r="L46" s="37"/>
    </row>
    <row r="47" spans="2:12" s="1" customFormat="1" ht="12" customHeight="1">
      <c r="B47" s="33"/>
      <c r="C47" s="28" t="s">
        <v>16</v>
      </c>
      <c r="D47" s="34"/>
      <c r="E47" s="34"/>
      <c r="F47" s="34"/>
      <c r="G47" s="34"/>
      <c r="H47" s="34"/>
      <c r="I47" s="106"/>
      <c r="J47" s="34"/>
      <c r="K47" s="34"/>
      <c r="L47" s="37"/>
    </row>
    <row r="48" spans="2:12" s="1" customFormat="1" ht="14.4" customHeight="1">
      <c r="B48" s="33"/>
      <c r="C48" s="34"/>
      <c r="D48" s="34"/>
      <c r="E48" s="359" t="str">
        <f>E7</f>
        <v>OPRAVA TRAŤOVÉHO ÚSEKU JAROMĚŘ - STARÁ PAKA</v>
      </c>
      <c r="F48" s="360"/>
      <c r="G48" s="360"/>
      <c r="H48" s="360"/>
      <c r="I48" s="106"/>
      <c r="J48" s="34"/>
      <c r="K48" s="34"/>
      <c r="L48" s="37"/>
    </row>
    <row r="49" spans="2:47" s="1" customFormat="1" ht="12" customHeight="1">
      <c r="B49" s="33"/>
      <c r="C49" s="28" t="s">
        <v>96</v>
      </c>
      <c r="D49" s="34"/>
      <c r="E49" s="34"/>
      <c r="F49" s="34"/>
      <c r="G49" s="34"/>
      <c r="H49" s="34"/>
      <c r="I49" s="106"/>
      <c r="J49" s="34"/>
      <c r="K49" s="34"/>
      <c r="L49" s="37"/>
    </row>
    <row r="50" spans="2:47" s="1" customFormat="1" ht="14.4" customHeight="1">
      <c r="B50" s="33"/>
      <c r="C50" s="34"/>
      <c r="D50" s="34"/>
      <c r="E50" s="332" t="str">
        <f>E9</f>
        <v>SO 01.1 - Následná úprava GPK</v>
      </c>
      <c r="F50" s="361"/>
      <c r="G50" s="361"/>
      <c r="H50" s="361"/>
      <c r="I50" s="106"/>
      <c r="J50" s="34"/>
      <c r="K50" s="34"/>
      <c r="L50" s="37"/>
    </row>
    <row r="51" spans="2:47" s="1" customFormat="1" ht="6.9" customHeight="1">
      <c r="B51" s="33"/>
      <c r="C51" s="34"/>
      <c r="D51" s="34"/>
      <c r="E51" s="34"/>
      <c r="F51" s="34"/>
      <c r="G51" s="34"/>
      <c r="H51" s="34"/>
      <c r="I51" s="106"/>
      <c r="J51" s="34"/>
      <c r="K51" s="34"/>
      <c r="L51" s="37"/>
    </row>
    <row r="52" spans="2:47" s="1" customFormat="1" ht="12" customHeight="1">
      <c r="B52" s="33"/>
      <c r="C52" s="28" t="s">
        <v>21</v>
      </c>
      <c r="D52" s="34"/>
      <c r="E52" s="34"/>
      <c r="F52" s="26" t="str">
        <f>F12</f>
        <v xml:space="preserve"> </v>
      </c>
      <c r="G52" s="34"/>
      <c r="H52" s="34"/>
      <c r="I52" s="108" t="s">
        <v>23</v>
      </c>
      <c r="J52" s="57" t="str">
        <f>IF(J12="","",J12)</f>
        <v>23. 5. 2019</v>
      </c>
      <c r="K52" s="34"/>
      <c r="L52" s="37"/>
    </row>
    <row r="53" spans="2:47" s="1" customFormat="1" ht="6.9" customHeight="1">
      <c r="B53" s="33"/>
      <c r="C53" s="34"/>
      <c r="D53" s="34"/>
      <c r="E53" s="34"/>
      <c r="F53" s="34"/>
      <c r="G53" s="34"/>
      <c r="H53" s="34"/>
      <c r="I53" s="106"/>
      <c r="J53" s="34"/>
      <c r="K53" s="34"/>
      <c r="L53" s="37"/>
    </row>
    <row r="54" spans="2:47" s="1" customFormat="1" ht="15.6" customHeight="1">
      <c r="B54" s="33"/>
      <c r="C54" s="28" t="s">
        <v>25</v>
      </c>
      <c r="D54" s="34"/>
      <c r="E54" s="34"/>
      <c r="F54" s="26" t="str">
        <f>E15</f>
        <v xml:space="preserve"> </v>
      </c>
      <c r="G54" s="34"/>
      <c r="H54" s="34"/>
      <c r="I54" s="108" t="s">
        <v>30</v>
      </c>
      <c r="J54" s="31" t="str">
        <f>E21</f>
        <v xml:space="preserve"> </v>
      </c>
      <c r="K54" s="34"/>
      <c r="L54" s="37"/>
    </row>
    <row r="55" spans="2:47" s="1" customFormat="1" ht="15.6" customHeight="1">
      <c r="B55" s="33"/>
      <c r="C55" s="28" t="s">
        <v>28</v>
      </c>
      <c r="D55" s="34"/>
      <c r="E55" s="34"/>
      <c r="F55" s="26" t="str">
        <f>IF(E18="","",E18)</f>
        <v>Vyplň údaj</v>
      </c>
      <c r="G55" s="34"/>
      <c r="H55" s="34"/>
      <c r="I55" s="108" t="s">
        <v>32</v>
      </c>
      <c r="J55" s="31" t="str">
        <f>E24</f>
        <v xml:space="preserve"> </v>
      </c>
      <c r="K55" s="34"/>
      <c r="L55" s="37"/>
    </row>
    <row r="56" spans="2:47" s="1" customFormat="1" ht="10.35" customHeight="1">
      <c r="B56" s="33"/>
      <c r="C56" s="34"/>
      <c r="D56" s="34"/>
      <c r="E56" s="34"/>
      <c r="F56" s="34"/>
      <c r="G56" s="34"/>
      <c r="H56" s="34"/>
      <c r="I56" s="106"/>
      <c r="J56" s="34"/>
      <c r="K56" s="34"/>
      <c r="L56" s="37"/>
    </row>
    <row r="57" spans="2:47" s="1" customFormat="1" ht="29.25" customHeight="1">
      <c r="B57" s="33"/>
      <c r="C57" s="134" t="s">
        <v>99</v>
      </c>
      <c r="D57" s="135"/>
      <c r="E57" s="135"/>
      <c r="F57" s="135"/>
      <c r="G57" s="135"/>
      <c r="H57" s="135"/>
      <c r="I57" s="136"/>
      <c r="J57" s="137" t="s">
        <v>100</v>
      </c>
      <c r="K57" s="135"/>
      <c r="L57" s="37"/>
    </row>
    <row r="58" spans="2:47" s="1" customFormat="1" ht="10.35" customHeight="1">
      <c r="B58" s="33"/>
      <c r="C58" s="34"/>
      <c r="D58" s="34"/>
      <c r="E58" s="34"/>
      <c r="F58" s="34"/>
      <c r="G58" s="34"/>
      <c r="H58" s="34"/>
      <c r="I58" s="106"/>
      <c r="J58" s="34"/>
      <c r="K58" s="34"/>
      <c r="L58" s="37"/>
    </row>
    <row r="59" spans="2:47" s="1" customFormat="1" ht="22.8" customHeight="1">
      <c r="B59" s="33"/>
      <c r="C59" s="138" t="s">
        <v>67</v>
      </c>
      <c r="D59" s="34"/>
      <c r="E59" s="34"/>
      <c r="F59" s="34"/>
      <c r="G59" s="34"/>
      <c r="H59" s="34"/>
      <c r="I59" s="106"/>
      <c r="J59" s="75">
        <f>J82</f>
        <v>0</v>
      </c>
      <c r="K59" s="34"/>
      <c r="L59" s="37"/>
      <c r="AU59" s="16" t="s">
        <v>101</v>
      </c>
    </row>
    <row r="60" spans="2:47" s="8" customFormat="1" ht="24.9" customHeight="1">
      <c r="B60" s="139"/>
      <c r="C60" s="140"/>
      <c r="D60" s="141" t="s">
        <v>102</v>
      </c>
      <c r="E60" s="142"/>
      <c r="F60" s="142"/>
      <c r="G60" s="142"/>
      <c r="H60" s="142"/>
      <c r="I60" s="143"/>
      <c r="J60" s="144">
        <f>J83</f>
        <v>0</v>
      </c>
      <c r="K60" s="140"/>
      <c r="L60" s="145"/>
    </row>
    <row r="61" spans="2:47" s="9" customFormat="1" ht="19.95" customHeight="1">
      <c r="B61" s="146"/>
      <c r="C61" s="147"/>
      <c r="D61" s="148" t="s">
        <v>103</v>
      </c>
      <c r="E61" s="149"/>
      <c r="F61" s="149"/>
      <c r="G61" s="149"/>
      <c r="H61" s="149"/>
      <c r="I61" s="150"/>
      <c r="J61" s="151">
        <f>J84</f>
        <v>0</v>
      </c>
      <c r="K61" s="147"/>
      <c r="L61" s="152"/>
    </row>
    <row r="62" spans="2:47" s="8" customFormat="1" ht="24.9" customHeight="1">
      <c r="B62" s="139"/>
      <c r="C62" s="140"/>
      <c r="D62" s="141" t="s">
        <v>657</v>
      </c>
      <c r="E62" s="142"/>
      <c r="F62" s="142"/>
      <c r="G62" s="142"/>
      <c r="H62" s="142"/>
      <c r="I62" s="143"/>
      <c r="J62" s="144">
        <f>J97</f>
        <v>0</v>
      </c>
      <c r="K62" s="140"/>
      <c r="L62" s="145"/>
    </row>
    <row r="63" spans="2:47" s="1" customFormat="1" ht="21.75" customHeight="1">
      <c r="B63" s="33"/>
      <c r="C63" s="34"/>
      <c r="D63" s="34"/>
      <c r="E63" s="34"/>
      <c r="F63" s="34"/>
      <c r="G63" s="34"/>
      <c r="H63" s="34"/>
      <c r="I63" s="106"/>
      <c r="J63" s="34"/>
      <c r="K63" s="34"/>
      <c r="L63" s="37"/>
    </row>
    <row r="64" spans="2:47" s="1" customFormat="1" ht="6.9" customHeight="1">
      <c r="B64" s="45"/>
      <c r="C64" s="46"/>
      <c r="D64" s="46"/>
      <c r="E64" s="46"/>
      <c r="F64" s="46"/>
      <c r="G64" s="46"/>
      <c r="H64" s="46"/>
      <c r="I64" s="130"/>
      <c r="J64" s="46"/>
      <c r="K64" s="46"/>
      <c r="L64" s="37"/>
    </row>
    <row r="68" spans="2:12" s="1" customFormat="1" ht="6.9" customHeight="1">
      <c r="B68" s="47"/>
      <c r="C68" s="48"/>
      <c r="D68" s="48"/>
      <c r="E68" s="48"/>
      <c r="F68" s="48"/>
      <c r="G68" s="48"/>
      <c r="H68" s="48"/>
      <c r="I68" s="133"/>
      <c r="J68" s="48"/>
      <c r="K68" s="48"/>
      <c r="L68" s="37"/>
    </row>
    <row r="69" spans="2:12" s="1" customFormat="1" ht="24.9" customHeight="1">
      <c r="B69" s="33"/>
      <c r="C69" s="22" t="s">
        <v>106</v>
      </c>
      <c r="D69" s="34"/>
      <c r="E69" s="34"/>
      <c r="F69" s="34"/>
      <c r="G69" s="34"/>
      <c r="H69" s="34"/>
      <c r="I69" s="106"/>
      <c r="J69" s="34"/>
      <c r="K69" s="34"/>
      <c r="L69" s="37"/>
    </row>
    <row r="70" spans="2:12" s="1" customFormat="1" ht="6.9" customHeight="1">
      <c r="B70" s="33"/>
      <c r="C70" s="34"/>
      <c r="D70" s="34"/>
      <c r="E70" s="34"/>
      <c r="F70" s="34"/>
      <c r="G70" s="34"/>
      <c r="H70" s="34"/>
      <c r="I70" s="106"/>
      <c r="J70" s="34"/>
      <c r="K70" s="34"/>
      <c r="L70" s="37"/>
    </row>
    <row r="71" spans="2:12" s="1" customFormat="1" ht="12" customHeight="1">
      <c r="B71" s="33"/>
      <c r="C71" s="28" t="s">
        <v>16</v>
      </c>
      <c r="D71" s="34"/>
      <c r="E71" s="34"/>
      <c r="F71" s="34"/>
      <c r="G71" s="34"/>
      <c r="H71" s="34"/>
      <c r="I71" s="106"/>
      <c r="J71" s="34"/>
      <c r="K71" s="34"/>
      <c r="L71" s="37"/>
    </row>
    <row r="72" spans="2:12" s="1" customFormat="1" ht="14.4" customHeight="1">
      <c r="B72" s="33"/>
      <c r="C72" s="34"/>
      <c r="D72" s="34"/>
      <c r="E72" s="359" t="str">
        <f>E7</f>
        <v>OPRAVA TRAŤOVÉHO ÚSEKU JAROMĚŘ - STARÁ PAKA</v>
      </c>
      <c r="F72" s="360"/>
      <c r="G72" s="360"/>
      <c r="H72" s="360"/>
      <c r="I72" s="106"/>
      <c r="J72" s="34"/>
      <c r="K72" s="34"/>
      <c r="L72" s="37"/>
    </row>
    <row r="73" spans="2:12" s="1" customFormat="1" ht="12" customHeight="1">
      <c r="B73" s="33"/>
      <c r="C73" s="28" t="s">
        <v>96</v>
      </c>
      <c r="D73" s="34"/>
      <c r="E73" s="34"/>
      <c r="F73" s="34"/>
      <c r="G73" s="34"/>
      <c r="H73" s="34"/>
      <c r="I73" s="106"/>
      <c r="J73" s="34"/>
      <c r="K73" s="34"/>
      <c r="L73" s="37"/>
    </row>
    <row r="74" spans="2:12" s="1" customFormat="1" ht="14.4" customHeight="1">
      <c r="B74" s="33"/>
      <c r="C74" s="34"/>
      <c r="D74" s="34"/>
      <c r="E74" s="332" t="str">
        <f>E9</f>
        <v>SO 01.1 - Následná úprava GPK</v>
      </c>
      <c r="F74" s="361"/>
      <c r="G74" s="361"/>
      <c r="H74" s="361"/>
      <c r="I74" s="106"/>
      <c r="J74" s="34"/>
      <c r="K74" s="34"/>
      <c r="L74" s="37"/>
    </row>
    <row r="75" spans="2:12" s="1" customFormat="1" ht="6.9" customHeight="1">
      <c r="B75" s="33"/>
      <c r="C75" s="34"/>
      <c r="D75" s="34"/>
      <c r="E75" s="34"/>
      <c r="F75" s="34"/>
      <c r="G75" s="34"/>
      <c r="H75" s="34"/>
      <c r="I75" s="106"/>
      <c r="J75" s="34"/>
      <c r="K75" s="34"/>
      <c r="L75" s="37"/>
    </row>
    <row r="76" spans="2:12" s="1" customFormat="1" ht="12" customHeight="1">
      <c r="B76" s="33"/>
      <c r="C76" s="28" t="s">
        <v>21</v>
      </c>
      <c r="D76" s="34"/>
      <c r="E76" s="34"/>
      <c r="F76" s="26" t="str">
        <f>F12</f>
        <v xml:space="preserve"> </v>
      </c>
      <c r="G76" s="34"/>
      <c r="H76" s="34"/>
      <c r="I76" s="108" t="s">
        <v>23</v>
      </c>
      <c r="J76" s="57" t="str">
        <f>IF(J12="","",J12)</f>
        <v>23. 5. 2019</v>
      </c>
      <c r="K76" s="34"/>
      <c r="L76" s="37"/>
    </row>
    <row r="77" spans="2:12" s="1" customFormat="1" ht="6.9" customHeight="1">
      <c r="B77" s="33"/>
      <c r="C77" s="34"/>
      <c r="D77" s="34"/>
      <c r="E77" s="34"/>
      <c r="F77" s="34"/>
      <c r="G77" s="34"/>
      <c r="H77" s="34"/>
      <c r="I77" s="106"/>
      <c r="J77" s="34"/>
      <c r="K77" s="34"/>
      <c r="L77" s="37"/>
    </row>
    <row r="78" spans="2:12" s="1" customFormat="1" ht="15.6" customHeight="1">
      <c r="B78" s="33"/>
      <c r="C78" s="28" t="s">
        <v>25</v>
      </c>
      <c r="D78" s="34"/>
      <c r="E78" s="34"/>
      <c r="F78" s="26" t="str">
        <f>E15</f>
        <v xml:space="preserve"> </v>
      </c>
      <c r="G78" s="34"/>
      <c r="H78" s="34"/>
      <c r="I78" s="108" t="s">
        <v>30</v>
      </c>
      <c r="J78" s="31" t="str">
        <f>E21</f>
        <v xml:space="preserve"> </v>
      </c>
      <c r="K78" s="34"/>
      <c r="L78" s="37"/>
    </row>
    <row r="79" spans="2:12" s="1" customFormat="1" ht="15.6" customHeight="1">
      <c r="B79" s="33"/>
      <c r="C79" s="28" t="s">
        <v>28</v>
      </c>
      <c r="D79" s="34"/>
      <c r="E79" s="34"/>
      <c r="F79" s="26" t="str">
        <f>IF(E18="","",E18)</f>
        <v>Vyplň údaj</v>
      </c>
      <c r="G79" s="34"/>
      <c r="H79" s="34"/>
      <c r="I79" s="108" t="s">
        <v>32</v>
      </c>
      <c r="J79" s="31" t="str">
        <f>E24</f>
        <v xml:space="preserve"> </v>
      </c>
      <c r="K79" s="34"/>
      <c r="L79" s="37"/>
    </row>
    <row r="80" spans="2:12" s="1" customFormat="1" ht="10.35" customHeight="1">
      <c r="B80" s="33"/>
      <c r="C80" s="34"/>
      <c r="D80" s="34"/>
      <c r="E80" s="34"/>
      <c r="F80" s="34"/>
      <c r="G80" s="34"/>
      <c r="H80" s="34"/>
      <c r="I80" s="106"/>
      <c r="J80" s="34"/>
      <c r="K80" s="34"/>
      <c r="L80" s="37"/>
    </row>
    <row r="81" spans="2:65" s="10" customFormat="1" ht="29.25" customHeight="1">
      <c r="B81" s="153"/>
      <c r="C81" s="154" t="s">
        <v>107</v>
      </c>
      <c r="D81" s="155" t="s">
        <v>54</v>
      </c>
      <c r="E81" s="155" t="s">
        <v>50</v>
      </c>
      <c r="F81" s="155" t="s">
        <v>51</v>
      </c>
      <c r="G81" s="155" t="s">
        <v>108</v>
      </c>
      <c r="H81" s="155" t="s">
        <v>109</v>
      </c>
      <c r="I81" s="156" t="s">
        <v>110</v>
      </c>
      <c r="J81" s="155" t="s">
        <v>100</v>
      </c>
      <c r="K81" s="157" t="s">
        <v>111</v>
      </c>
      <c r="L81" s="158"/>
      <c r="M81" s="66" t="s">
        <v>19</v>
      </c>
      <c r="N81" s="67" t="s">
        <v>39</v>
      </c>
      <c r="O81" s="67" t="s">
        <v>112</v>
      </c>
      <c r="P81" s="67" t="s">
        <v>113</v>
      </c>
      <c r="Q81" s="67" t="s">
        <v>114</v>
      </c>
      <c r="R81" s="67" t="s">
        <v>115</v>
      </c>
      <c r="S81" s="67" t="s">
        <v>116</v>
      </c>
      <c r="T81" s="68" t="s">
        <v>117</v>
      </c>
    </row>
    <row r="82" spans="2:65" s="1" customFormat="1" ht="22.8" customHeight="1">
      <c r="B82" s="33"/>
      <c r="C82" s="73" t="s">
        <v>118</v>
      </c>
      <c r="D82" s="34"/>
      <c r="E82" s="34"/>
      <c r="F82" s="34"/>
      <c r="G82" s="34"/>
      <c r="H82" s="34"/>
      <c r="I82" s="106"/>
      <c r="J82" s="159">
        <f>BK82</f>
        <v>0</v>
      </c>
      <c r="K82" s="34"/>
      <c r="L82" s="37"/>
      <c r="M82" s="69"/>
      <c r="N82" s="70"/>
      <c r="O82" s="70"/>
      <c r="P82" s="160">
        <f>P83+P97</f>
        <v>0</v>
      </c>
      <c r="Q82" s="70"/>
      <c r="R82" s="160">
        <f>R83+R97</f>
        <v>0</v>
      </c>
      <c r="S82" s="70"/>
      <c r="T82" s="161">
        <f>T83+T97</f>
        <v>0</v>
      </c>
      <c r="AT82" s="16" t="s">
        <v>68</v>
      </c>
      <c r="AU82" s="16" t="s">
        <v>101</v>
      </c>
      <c r="BK82" s="162">
        <f>BK83+BK97</f>
        <v>0</v>
      </c>
    </row>
    <row r="83" spans="2:65" s="11" customFormat="1" ht="25.95" customHeight="1">
      <c r="B83" s="163"/>
      <c r="C83" s="164"/>
      <c r="D83" s="165" t="s">
        <v>68</v>
      </c>
      <c r="E83" s="166" t="s">
        <v>119</v>
      </c>
      <c r="F83" s="166" t="s">
        <v>120</v>
      </c>
      <c r="G83" s="164"/>
      <c r="H83" s="164"/>
      <c r="I83" s="167"/>
      <c r="J83" s="168">
        <f>BK83</f>
        <v>0</v>
      </c>
      <c r="K83" s="164"/>
      <c r="L83" s="169"/>
      <c r="M83" s="170"/>
      <c r="N83" s="171"/>
      <c r="O83" s="171"/>
      <c r="P83" s="172">
        <f>P84</f>
        <v>0</v>
      </c>
      <c r="Q83" s="171"/>
      <c r="R83" s="172">
        <f>R84</f>
        <v>0</v>
      </c>
      <c r="S83" s="171"/>
      <c r="T83" s="173">
        <f>T84</f>
        <v>0</v>
      </c>
      <c r="AR83" s="174" t="s">
        <v>77</v>
      </c>
      <c r="AT83" s="175" t="s">
        <v>68</v>
      </c>
      <c r="AU83" s="175" t="s">
        <v>69</v>
      </c>
      <c r="AY83" s="174" t="s">
        <v>121</v>
      </c>
      <c r="BK83" s="176">
        <f>BK84</f>
        <v>0</v>
      </c>
    </row>
    <row r="84" spans="2:65" s="11" customFormat="1" ht="22.8" customHeight="1">
      <c r="B84" s="163"/>
      <c r="C84" s="164"/>
      <c r="D84" s="165" t="s">
        <v>68</v>
      </c>
      <c r="E84" s="177" t="s">
        <v>122</v>
      </c>
      <c r="F84" s="177" t="s">
        <v>123</v>
      </c>
      <c r="G84" s="164"/>
      <c r="H84" s="164"/>
      <c r="I84" s="167"/>
      <c r="J84" s="178">
        <f>BK84</f>
        <v>0</v>
      </c>
      <c r="K84" s="164"/>
      <c r="L84" s="169"/>
      <c r="M84" s="170"/>
      <c r="N84" s="171"/>
      <c r="O84" s="171"/>
      <c r="P84" s="172">
        <f>SUM(P85:P96)</f>
        <v>0</v>
      </c>
      <c r="Q84" s="171"/>
      <c r="R84" s="172">
        <f>SUM(R85:R96)</f>
        <v>0</v>
      </c>
      <c r="S84" s="171"/>
      <c r="T84" s="173">
        <f>SUM(T85:T96)</f>
        <v>0</v>
      </c>
      <c r="AR84" s="174" t="s">
        <v>77</v>
      </c>
      <c r="AT84" s="175" t="s">
        <v>68</v>
      </c>
      <c r="AU84" s="175" t="s">
        <v>77</v>
      </c>
      <c r="AY84" s="174" t="s">
        <v>121</v>
      </c>
      <c r="BK84" s="176">
        <f>SUM(BK85:BK96)</f>
        <v>0</v>
      </c>
    </row>
    <row r="85" spans="2:65" s="1" customFormat="1" ht="21.6" customHeight="1">
      <c r="B85" s="33"/>
      <c r="C85" s="179" t="s">
        <v>77</v>
      </c>
      <c r="D85" s="179" t="s">
        <v>124</v>
      </c>
      <c r="E85" s="180" t="s">
        <v>168</v>
      </c>
      <c r="F85" s="181" t="s">
        <v>169</v>
      </c>
      <c r="G85" s="182" t="s">
        <v>140</v>
      </c>
      <c r="H85" s="183">
        <v>120.904</v>
      </c>
      <c r="I85" s="184"/>
      <c r="J85" s="185">
        <f>ROUND(I85*H85,2)</f>
        <v>0</v>
      </c>
      <c r="K85" s="181" t="s">
        <v>128</v>
      </c>
      <c r="L85" s="37"/>
      <c r="M85" s="186" t="s">
        <v>19</v>
      </c>
      <c r="N85" s="187" t="s">
        <v>40</v>
      </c>
      <c r="O85" s="62"/>
      <c r="P85" s="188">
        <f>O85*H85</f>
        <v>0</v>
      </c>
      <c r="Q85" s="188">
        <v>0</v>
      </c>
      <c r="R85" s="188">
        <f>Q85*H85</f>
        <v>0</v>
      </c>
      <c r="S85" s="188">
        <v>0</v>
      </c>
      <c r="T85" s="189">
        <f>S85*H85</f>
        <v>0</v>
      </c>
      <c r="AR85" s="190" t="s">
        <v>129</v>
      </c>
      <c r="AT85" s="190" t="s">
        <v>124</v>
      </c>
      <c r="AU85" s="190" t="s">
        <v>79</v>
      </c>
      <c r="AY85" s="16" t="s">
        <v>121</v>
      </c>
      <c r="BE85" s="191">
        <f>IF(N85="základní",J85,0)</f>
        <v>0</v>
      </c>
      <c r="BF85" s="191">
        <f>IF(N85="snížená",J85,0)</f>
        <v>0</v>
      </c>
      <c r="BG85" s="191">
        <f>IF(N85="zákl. přenesená",J85,0)</f>
        <v>0</v>
      </c>
      <c r="BH85" s="191">
        <f>IF(N85="sníž. přenesená",J85,0)</f>
        <v>0</v>
      </c>
      <c r="BI85" s="191">
        <f>IF(N85="nulová",J85,0)</f>
        <v>0</v>
      </c>
      <c r="BJ85" s="16" t="s">
        <v>77</v>
      </c>
      <c r="BK85" s="191">
        <f>ROUND(I85*H85,2)</f>
        <v>0</v>
      </c>
      <c r="BL85" s="16" t="s">
        <v>129</v>
      </c>
      <c r="BM85" s="190" t="s">
        <v>79</v>
      </c>
    </row>
    <row r="86" spans="2:65" s="1" customFormat="1" ht="10.199999999999999">
      <c r="B86" s="33"/>
      <c r="C86" s="34"/>
      <c r="D86" s="192" t="s">
        <v>130</v>
      </c>
      <c r="E86" s="34"/>
      <c r="F86" s="193" t="s">
        <v>169</v>
      </c>
      <c r="G86" s="34"/>
      <c r="H86" s="34"/>
      <c r="I86" s="106"/>
      <c r="J86" s="34"/>
      <c r="K86" s="34"/>
      <c r="L86" s="37"/>
      <c r="M86" s="194"/>
      <c r="N86" s="62"/>
      <c r="O86" s="62"/>
      <c r="P86" s="62"/>
      <c r="Q86" s="62"/>
      <c r="R86" s="62"/>
      <c r="S86" s="62"/>
      <c r="T86" s="63"/>
      <c r="AT86" s="16" t="s">
        <v>130</v>
      </c>
      <c r="AU86" s="16" t="s">
        <v>79</v>
      </c>
    </row>
    <row r="87" spans="2:65" s="12" customFormat="1" ht="10.199999999999999">
      <c r="B87" s="195"/>
      <c r="C87" s="196"/>
      <c r="D87" s="192" t="s">
        <v>133</v>
      </c>
      <c r="E87" s="197" t="s">
        <v>19</v>
      </c>
      <c r="F87" s="198" t="s">
        <v>658</v>
      </c>
      <c r="G87" s="196"/>
      <c r="H87" s="199">
        <v>120.904</v>
      </c>
      <c r="I87" s="200"/>
      <c r="J87" s="196"/>
      <c r="K87" s="196"/>
      <c r="L87" s="201"/>
      <c r="M87" s="202"/>
      <c r="N87" s="203"/>
      <c r="O87" s="203"/>
      <c r="P87" s="203"/>
      <c r="Q87" s="203"/>
      <c r="R87" s="203"/>
      <c r="S87" s="203"/>
      <c r="T87" s="204"/>
      <c r="AT87" s="205" t="s">
        <v>133</v>
      </c>
      <c r="AU87" s="205" t="s">
        <v>79</v>
      </c>
      <c r="AV87" s="12" t="s">
        <v>79</v>
      </c>
      <c r="AW87" s="12" t="s">
        <v>31</v>
      </c>
      <c r="AX87" s="12" t="s">
        <v>69</v>
      </c>
      <c r="AY87" s="205" t="s">
        <v>121</v>
      </c>
    </row>
    <row r="88" spans="2:65" s="13" customFormat="1" ht="10.199999999999999">
      <c r="B88" s="206"/>
      <c r="C88" s="207"/>
      <c r="D88" s="192" t="s">
        <v>133</v>
      </c>
      <c r="E88" s="208" t="s">
        <v>19</v>
      </c>
      <c r="F88" s="209" t="s">
        <v>136</v>
      </c>
      <c r="G88" s="207"/>
      <c r="H88" s="210">
        <v>120.904</v>
      </c>
      <c r="I88" s="211"/>
      <c r="J88" s="207"/>
      <c r="K88" s="207"/>
      <c r="L88" s="212"/>
      <c r="M88" s="213"/>
      <c r="N88" s="214"/>
      <c r="O88" s="214"/>
      <c r="P88" s="214"/>
      <c r="Q88" s="214"/>
      <c r="R88" s="214"/>
      <c r="S88" s="214"/>
      <c r="T88" s="215"/>
      <c r="AT88" s="216" t="s">
        <v>133</v>
      </c>
      <c r="AU88" s="216" t="s">
        <v>79</v>
      </c>
      <c r="AV88" s="13" t="s">
        <v>129</v>
      </c>
      <c r="AW88" s="13" t="s">
        <v>31</v>
      </c>
      <c r="AX88" s="13" t="s">
        <v>77</v>
      </c>
      <c r="AY88" s="216" t="s">
        <v>121</v>
      </c>
    </row>
    <row r="89" spans="2:65" s="1" customFormat="1" ht="21.6" customHeight="1">
      <c r="B89" s="33"/>
      <c r="C89" s="217" t="s">
        <v>79</v>
      </c>
      <c r="D89" s="217" t="s">
        <v>143</v>
      </c>
      <c r="E89" s="218" t="s">
        <v>177</v>
      </c>
      <c r="F89" s="219" t="s">
        <v>178</v>
      </c>
      <c r="G89" s="220" t="s">
        <v>146</v>
      </c>
      <c r="H89" s="221">
        <v>246.04</v>
      </c>
      <c r="I89" s="222"/>
      <c r="J89" s="223">
        <f>ROUND(I89*H89,2)</f>
        <v>0</v>
      </c>
      <c r="K89" s="219" t="s">
        <v>128</v>
      </c>
      <c r="L89" s="224"/>
      <c r="M89" s="225" t="s">
        <v>19</v>
      </c>
      <c r="N89" s="226" t="s">
        <v>40</v>
      </c>
      <c r="O89" s="62"/>
      <c r="P89" s="188">
        <f>O89*H89</f>
        <v>0</v>
      </c>
      <c r="Q89" s="188">
        <v>0</v>
      </c>
      <c r="R89" s="188">
        <f>Q89*H89</f>
        <v>0</v>
      </c>
      <c r="S89" s="188">
        <v>0</v>
      </c>
      <c r="T89" s="189">
        <f>S89*H89</f>
        <v>0</v>
      </c>
      <c r="AR89" s="190" t="s">
        <v>147</v>
      </c>
      <c r="AT89" s="190" t="s">
        <v>143</v>
      </c>
      <c r="AU89" s="190" t="s">
        <v>79</v>
      </c>
      <c r="AY89" s="16" t="s">
        <v>121</v>
      </c>
      <c r="BE89" s="191">
        <f>IF(N89="základní",J89,0)</f>
        <v>0</v>
      </c>
      <c r="BF89" s="191">
        <f>IF(N89="snížená",J89,0)</f>
        <v>0</v>
      </c>
      <c r="BG89" s="191">
        <f>IF(N89="zákl. přenesená",J89,0)</f>
        <v>0</v>
      </c>
      <c r="BH89" s="191">
        <f>IF(N89="sníž. přenesená",J89,0)</f>
        <v>0</v>
      </c>
      <c r="BI89" s="191">
        <f>IF(N89="nulová",J89,0)</f>
        <v>0</v>
      </c>
      <c r="BJ89" s="16" t="s">
        <v>77</v>
      </c>
      <c r="BK89" s="191">
        <f>ROUND(I89*H89,2)</f>
        <v>0</v>
      </c>
      <c r="BL89" s="16" t="s">
        <v>129</v>
      </c>
      <c r="BM89" s="190" t="s">
        <v>129</v>
      </c>
    </row>
    <row r="90" spans="2:65" s="1" customFormat="1" ht="10.199999999999999">
      <c r="B90" s="33"/>
      <c r="C90" s="34"/>
      <c r="D90" s="192" t="s">
        <v>130</v>
      </c>
      <c r="E90" s="34"/>
      <c r="F90" s="193" t="s">
        <v>178</v>
      </c>
      <c r="G90" s="34"/>
      <c r="H90" s="34"/>
      <c r="I90" s="106"/>
      <c r="J90" s="34"/>
      <c r="K90" s="34"/>
      <c r="L90" s="37"/>
      <c r="M90" s="194"/>
      <c r="N90" s="62"/>
      <c r="O90" s="62"/>
      <c r="P90" s="62"/>
      <c r="Q90" s="62"/>
      <c r="R90" s="62"/>
      <c r="S90" s="62"/>
      <c r="T90" s="63"/>
      <c r="AT90" s="16" t="s">
        <v>130</v>
      </c>
      <c r="AU90" s="16" t="s">
        <v>79</v>
      </c>
    </row>
    <row r="91" spans="2:65" s="12" customFormat="1" ht="10.199999999999999">
      <c r="B91" s="195"/>
      <c r="C91" s="196"/>
      <c r="D91" s="192" t="s">
        <v>133</v>
      </c>
      <c r="E91" s="197" t="s">
        <v>19</v>
      </c>
      <c r="F91" s="198" t="s">
        <v>659</v>
      </c>
      <c r="G91" s="196"/>
      <c r="H91" s="199">
        <v>246.04</v>
      </c>
      <c r="I91" s="200"/>
      <c r="J91" s="196"/>
      <c r="K91" s="196"/>
      <c r="L91" s="201"/>
      <c r="M91" s="202"/>
      <c r="N91" s="203"/>
      <c r="O91" s="203"/>
      <c r="P91" s="203"/>
      <c r="Q91" s="203"/>
      <c r="R91" s="203"/>
      <c r="S91" s="203"/>
      <c r="T91" s="204"/>
      <c r="AT91" s="205" t="s">
        <v>133</v>
      </c>
      <c r="AU91" s="205" t="s">
        <v>79</v>
      </c>
      <c r="AV91" s="12" t="s">
        <v>79</v>
      </c>
      <c r="AW91" s="12" t="s">
        <v>31</v>
      </c>
      <c r="AX91" s="12" t="s">
        <v>69</v>
      </c>
      <c r="AY91" s="205" t="s">
        <v>121</v>
      </c>
    </row>
    <row r="92" spans="2:65" s="13" customFormat="1" ht="10.199999999999999">
      <c r="B92" s="206"/>
      <c r="C92" s="207"/>
      <c r="D92" s="192" t="s">
        <v>133</v>
      </c>
      <c r="E92" s="208" t="s">
        <v>19</v>
      </c>
      <c r="F92" s="209" t="s">
        <v>136</v>
      </c>
      <c r="G92" s="207"/>
      <c r="H92" s="210">
        <v>246.04</v>
      </c>
      <c r="I92" s="211"/>
      <c r="J92" s="207"/>
      <c r="K92" s="207"/>
      <c r="L92" s="212"/>
      <c r="M92" s="213"/>
      <c r="N92" s="214"/>
      <c r="O92" s="214"/>
      <c r="P92" s="214"/>
      <c r="Q92" s="214"/>
      <c r="R92" s="214"/>
      <c r="S92" s="214"/>
      <c r="T92" s="215"/>
      <c r="AT92" s="216" t="s">
        <v>133</v>
      </c>
      <c r="AU92" s="216" t="s">
        <v>79</v>
      </c>
      <c r="AV92" s="13" t="s">
        <v>129</v>
      </c>
      <c r="AW92" s="13" t="s">
        <v>31</v>
      </c>
      <c r="AX92" s="13" t="s">
        <v>77</v>
      </c>
      <c r="AY92" s="216" t="s">
        <v>121</v>
      </c>
    </row>
    <row r="93" spans="2:65" s="1" customFormat="1" ht="21.6" customHeight="1">
      <c r="B93" s="33"/>
      <c r="C93" s="179" t="s">
        <v>137</v>
      </c>
      <c r="D93" s="179" t="s">
        <v>124</v>
      </c>
      <c r="E93" s="180" t="s">
        <v>660</v>
      </c>
      <c r="F93" s="181" t="s">
        <v>661</v>
      </c>
      <c r="G93" s="182" t="s">
        <v>151</v>
      </c>
      <c r="H93" s="183">
        <v>1.778</v>
      </c>
      <c r="I93" s="184"/>
      <c r="J93" s="185">
        <f>ROUND(I93*H93,2)</f>
        <v>0</v>
      </c>
      <c r="K93" s="181" t="s">
        <v>128</v>
      </c>
      <c r="L93" s="37"/>
      <c r="M93" s="186" t="s">
        <v>19</v>
      </c>
      <c r="N93" s="187" t="s">
        <v>40</v>
      </c>
      <c r="O93" s="62"/>
      <c r="P93" s="188">
        <f>O93*H93</f>
        <v>0</v>
      </c>
      <c r="Q93" s="188">
        <v>0</v>
      </c>
      <c r="R93" s="188">
        <f>Q93*H93</f>
        <v>0</v>
      </c>
      <c r="S93" s="188">
        <v>0</v>
      </c>
      <c r="T93" s="189">
        <f>S93*H93</f>
        <v>0</v>
      </c>
      <c r="AR93" s="190" t="s">
        <v>129</v>
      </c>
      <c r="AT93" s="190" t="s">
        <v>124</v>
      </c>
      <c r="AU93" s="190" t="s">
        <v>79</v>
      </c>
      <c r="AY93" s="16" t="s">
        <v>121</v>
      </c>
      <c r="BE93" s="191">
        <f>IF(N93="základní",J93,0)</f>
        <v>0</v>
      </c>
      <c r="BF93" s="191">
        <f>IF(N93="snížená",J93,0)</f>
        <v>0</v>
      </c>
      <c r="BG93" s="191">
        <f>IF(N93="zákl. přenesená",J93,0)</f>
        <v>0</v>
      </c>
      <c r="BH93" s="191">
        <f>IF(N93="sníž. přenesená",J93,0)</f>
        <v>0</v>
      </c>
      <c r="BI93" s="191">
        <f>IF(N93="nulová",J93,0)</f>
        <v>0</v>
      </c>
      <c r="BJ93" s="16" t="s">
        <v>77</v>
      </c>
      <c r="BK93" s="191">
        <f>ROUND(I93*H93,2)</f>
        <v>0</v>
      </c>
      <c r="BL93" s="16" t="s">
        <v>129</v>
      </c>
      <c r="BM93" s="190" t="s">
        <v>141</v>
      </c>
    </row>
    <row r="94" spans="2:65" s="1" customFormat="1" ht="19.2">
      <c r="B94" s="33"/>
      <c r="C94" s="34"/>
      <c r="D94" s="192" t="s">
        <v>130</v>
      </c>
      <c r="E94" s="34"/>
      <c r="F94" s="193" t="s">
        <v>661</v>
      </c>
      <c r="G94" s="34"/>
      <c r="H94" s="34"/>
      <c r="I94" s="106"/>
      <c r="J94" s="34"/>
      <c r="K94" s="34"/>
      <c r="L94" s="37"/>
      <c r="M94" s="194"/>
      <c r="N94" s="62"/>
      <c r="O94" s="62"/>
      <c r="P94" s="62"/>
      <c r="Q94" s="62"/>
      <c r="R94" s="62"/>
      <c r="S94" s="62"/>
      <c r="T94" s="63"/>
      <c r="AT94" s="16" t="s">
        <v>130</v>
      </c>
      <c r="AU94" s="16" t="s">
        <v>79</v>
      </c>
    </row>
    <row r="95" spans="2:65" s="12" customFormat="1" ht="10.199999999999999">
      <c r="B95" s="195"/>
      <c r="C95" s="196"/>
      <c r="D95" s="192" t="s">
        <v>133</v>
      </c>
      <c r="E95" s="197" t="s">
        <v>19</v>
      </c>
      <c r="F95" s="198" t="s">
        <v>662</v>
      </c>
      <c r="G95" s="196"/>
      <c r="H95" s="199">
        <v>1.778</v>
      </c>
      <c r="I95" s="200"/>
      <c r="J95" s="196"/>
      <c r="K95" s="196"/>
      <c r="L95" s="201"/>
      <c r="M95" s="202"/>
      <c r="N95" s="203"/>
      <c r="O95" s="203"/>
      <c r="P95" s="203"/>
      <c r="Q95" s="203"/>
      <c r="R95" s="203"/>
      <c r="S95" s="203"/>
      <c r="T95" s="204"/>
      <c r="AT95" s="205" t="s">
        <v>133</v>
      </c>
      <c r="AU95" s="205" t="s">
        <v>79</v>
      </c>
      <c r="AV95" s="12" t="s">
        <v>79</v>
      </c>
      <c r="AW95" s="12" t="s">
        <v>31</v>
      </c>
      <c r="AX95" s="12" t="s">
        <v>69</v>
      </c>
      <c r="AY95" s="205" t="s">
        <v>121</v>
      </c>
    </row>
    <row r="96" spans="2:65" s="13" customFormat="1" ht="10.199999999999999">
      <c r="B96" s="206"/>
      <c r="C96" s="207"/>
      <c r="D96" s="192" t="s">
        <v>133</v>
      </c>
      <c r="E96" s="208" t="s">
        <v>19</v>
      </c>
      <c r="F96" s="209" t="s">
        <v>136</v>
      </c>
      <c r="G96" s="207"/>
      <c r="H96" s="210">
        <v>1.778</v>
      </c>
      <c r="I96" s="211"/>
      <c r="J96" s="207"/>
      <c r="K96" s="207"/>
      <c r="L96" s="212"/>
      <c r="M96" s="213"/>
      <c r="N96" s="214"/>
      <c r="O96" s="214"/>
      <c r="P96" s="214"/>
      <c r="Q96" s="214"/>
      <c r="R96" s="214"/>
      <c r="S96" s="214"/>
      <c r="T96" s="215"/>
      <c r="AT96" s="216" t="s">
        <v>133</v>
      </c>
      <c r="AU96" s="216" t="s">
        <v>79</v>
      </c>
      <c r="AV96" s="13" t="s">
        <v>129</v>
      </c>
      <c r="AW96" s="13" t="s">
        <v>31</v>
      </c>
      <c r="AX96" s="13" t="s">
        <v>77</v>
      </c>
      <c r="AY96" s="216" t="s">
        <v>121</v>
      </c>
    </row>
    <row r="97" spans="2:65" s="11" customFormat="1" ht="25.95" customHeight="1">
      <c r="B97" s="163"/>
      <c r="C97" s="164"/>
      <c r="D97" s="165" t="s">
        <v>68</v>
      </c>
      <c r="E97" s="166" t="s">
        <v>422</v>
      </c>
      <c r="F97" s="166" t="s">
        <v>423</v>
      </c>
      <c r="G97" s="164"/>
      <c r="H97" s="164"/>
      <c r="I97" s="167"/>
      <c r="J97" s="168">
        <f>BK97</f>
        <v>0</v>
      </c>
      <c r="K97" s="164"/>
      <c r="L97" s="169"/>
      <c r="M97" s="170"/>
      <c r="N97" s="171"/>
      <c r="O97" s="171"/>
      <c r="P97" s="172">
        <f>SUM(P98:P106)</f>
        <v>0</v>
      </c>
      <c r="Q97" s="171"/>
      <c r="R97" s="172">
        <f>SUM(R98:R106)</f>
        <v>0</v>
      </c>
      <c r="S97" s="171"/>
      <c r="T97" s="173">
        <f>SUM(T98:T106)</f>
        <v>0</v>
      </c>
      <c r="AR97" s="174" t="s">
        <v>129</v>
      </c>
      <c r="AT97" s="175" t="s">
        <v>68</v>
      </c>
      <c r="AU97" s="175" t="s">
        <v>69</v>
      </c>
      <c r="AY97" s="174" t="s">
        <v>121</v>
      </c>
      <c r="BK97" s="176">
        <f>SUM(BK98:BK106)</f>
        <v>0</v>
      </c>
    </row>
    <row r="98" spans="2:65" s="1" customFormat="1" ht="32.4" customHeight="1">
      <c r="B98" s="33"/>
      <c r="C98" s="179" t="s">
        <v>129</v>
      </c>
      <c r="D98" s="179" t="s">
        <v>124</v>
      </c>
      <c r="E98" s="180" t="s">
        <v>495</v>
      </c>
      <c r="F98" s="181" t="s">
        <v>496</v>
      </c>
      <c r="G98" s="182" t="s">
        <v>146</v>
      </c>
      <c r="H98" s="183">
        <v>246.04</v>
      </c>
      <c r="I98" s="184"/>
      <c r="J98" s="185">
        <f>ROUND(I98*H98,2)</f>
        <v>0</v>
      </c>
      <c r="K98" s="181" t="s">
        <v>128</v>
      </c>
      <c r="L98" s="37"/>
      <c r="M98" s="186" t="s">
        <v>19</v>
      </c>
      <c r="N98" s="187" t="s">
        <v>40</v>
      </c>
      <c r="O98" s="62"/>
      <c r="P98" s="188">
        <f>O98*H98</f>
        <v>0</v>
      </c>
      <c r="Q98" s="188">
        <v>0</v>
      </c>
      <c r="R98" s="188">
        <f>Q98*H98</f>
        <v>0</v>
      </c>
      <c r="S98" s="188">
        <v>0</v>
      </c>
      <c r="T98" s="189">
        <f>S98*H98</f>
        <v>0</v>
      </c>
      <c r="AR98" s="190" t="s">
        <v>426</v>
      </c>
      <c r="AT98" s="190" t="s">
        <v>124</v>
      </c>
      <c r="AU98" s="190" t="s">
        <v>77</v>
      </c>
      <c r="AY98" s="16" t="s">
        <v>121</v>
      </c>
      <c r="BE98" s="191">
        <f>IF(N98="základní",J98,0)</f>
        <v>0</v>
      </c>
      <c r="BF98" s="191">
        <f>IF(N98="snížená",J98,0)</f>
        <v>0</v>
      </c>
      <c r="BG98" s="191">
        <f>IF(N98="zákl. přenesená",J98,0)</f>
        <v>0</v>
      </c>
      <c r="BH98" s="191">
        <f>IF(N98="sníž. přenesená",J98,0)</f>
        <v>0</v>
      </c>
      <c r="BI98" s="191">
        <f>IF(N98="nulová",J98,0)</f>
        <v>0</v>
      </c>
      <c r="BJ98" s="16" t="s">
        <v>77</v>
      </c>
      <c r="BK98" s="191">
        <f>ROUND(I98*H98,2)</f>
        <v>0</v>
      </c>
      <c r="BL98" s="16" t="s">
        <v>426</v>
      </c>
      <c r="BM98" s="190" t="s">
        <v>147</v>
      </c>
    </row>
    <row r="99" spans="2:65" s="1" customFormat="1" ht="28.8">
      <c r="B99" s="33"/>
      <c r="C99" s="34"/>
      <c r="D99" s="192" t="s">
        <v>130</v>
      </c>
      <c r="E99" s="34"/>
      <c r="F99" s="193" t="s">
        <v>498</v>
      </c>
      <c r="G99" s="34"/>
      <c r="H99" s="34"/>
      <c r="I99" s="106"/>
      <c r="J99" s="34"/>
      <c r="K99" s="34"/>
      <c r="L99" s="37"/>
      <c r="M99" s="194"/>
      <c r="N99" s="62"/>
      <c r="O99" s="62"/>
      <c r="P99" s="62"/>
      <c r="Q99" s="62"/>
      <c r="R99" s="62"/>
      <c r="S99" s="62"/>
      <c r="T99" s="63"/>
      <c r="AT99" s="16" t="s">
        <v>130</v>
      </c>
      <c r="AU99" s="16" t="s">
        <v>77</v>
      </c>
    </row>
    <row r="100" spans="2:65" s="1" customFormat="1" ht="21.6" customHeight="1">
      <c r="B100" s="33"/>
      <c r="C100" s="179" t="s">
        <v>122</v>
      </c>
      <c r="D100" s="179" t="s">
        <v>124</v>
      </c>
      <c r="E100" s="180" t="s">
        <v>541</v>
      </c>
      <c r="F100" s="181" t="s">
        <v>542</v>
      </c>
      <c r="G100" s="182" t="s">
        <v>184</v>
      </c>
      <c r="H100" s="183">
        <v>1</v>
      </c>
      <c r="I100" s="184"/>
      <c r="J100" s="185">
        <f>ROUND(I100*H100,2)</f>
        <v>0</v>
      </c>
      <c r="K100" s="181" t="s">
        <v>128</v>
      </c>
      <c r="L100" s="37"/>
      <c r="M100" s="186" t="s">
        <v>19</v>
      </c>
      <c r="N100" s="187" t="s">
        <v>40</v>
      </c>
      <c r="O100" s="62"/>
      <c r="P100" s="188">
        <f>O100*H100</f>
        <v>0</v>
      </c>
      <c r="Q100" s="188">
        <v>0</v>
      </c>
      <c r="R100" s="188">
        <f>Q100*H100</f>
        <v>0</v>
      </c>
      <c r="S100" s="188">
        <v>0</v>
      </c>
      <c r="T100" s="189">
        <f>S100*H100</f>
        <v>0</v>
      </c>
      <c r="AR100" s="190" t="s">
        <v>426</v>
      </c>
      <c r="AT100" s="190" t="s">
        <v>124</v>
      </c>
      <c r="AU100" s="190" t="s">
        <v>77</v>
      </c>
      <c r="AY100" s="16" t="s">
        <v>121</v>
      </c>
      <c r="BE100" s="191">
        <f>IF(N100="základní",J100,0)</f>
        <v>0</v>
      </c>
      <c r="BF100" s="191">
        <f>IF(N100="snížená",J100,0)</f>
        <v>0</v>
      </c>
      <c r="BG100" s="191">
        <f>IF(N100="zákl. přenesená",J100,0)</f>
        <v>0</v>
      </c>
      <c r="BH100" s="191">
        <f>IF(N100="sníž. přenesená",J100,0)</f>
        <v>0</v>
      </c>
      <c r="BI100" s="191">
        <f>IF(N100="nulová",J100,0)</f>
        <v>0</v>
      </c>
      <c r="BJ100" s="16" t="s">
        <v>77</v>
      </c>
      <c r="BK100" s="191">
        <f>ROUND(I100*H100,2)</f>
        <v>0</v>
      </c>
      <c r="BL100" s="16" t="s">
        <v>426</v>
      </c>
      <c r="BM100" s="190" t="s">
        <v>152</v>
      </c>
    </row>
    <row r="101" spans="2:65" s="1" customFormat="1" ht="19.2">
      <c r="B101" s="33"/>
      <c r="C101" s="34"/>
      <c r="D101" s="192" t="s">
        <v>130</v>
      </c>
      <c r="E101" s="34"/>
      <c r="F101" s="193" t="s">
        <v>542</v>
      </c>
      <c r="G101" s="34"/>
      <c r="H101" s="34"/>
      <c r="I101" s="106"/>
      <c r="J101" s="34"/>
      <c r="K101" s="34"/>
      <c r="L101" s="37"/>
      <c r="M101" s="194"/>
      <c r="N101" s="62"/>
      <c r="O101" s="62"/>
      <c r="P101" s="62"/>
      <c r="Q101" s="62"/>
      <c r="R101" s="62"/>
      <c r="S101" s="62"/>
      <c r="T101" s="63"/>
      <c r="AT101" s="16" t="s">
        <v>130</v>
      </c>
      <c r="AU101" s="16" t="s">
        <v>77</v>
      </c>
    </row>
    <row r="102" spans="2:65" s="1" customFormat="1" ht="21.6" customHeight="1">
      <c r="B102" s="33"/>
      <c r="C102" s="179" t="s">
        <v>141</v>
      </c>
      <c r="D102" s="179" t="s">
        <v>124</v>
      </c>
      <c r="E102" s="180" t="s">
        <v>546</v>
      </c>
      <c r="F102" s="181" t="s">
        <v>547</v>
      </c>
      <c r="G102" s="182" t="s">
        <v>184</v>
      </c>
      <c r="H102" s="183">
        <v>2</v>
      </c>
      <c r="I102" s="184"/>
      <c r="J102" s="185">
        <f>ROUND(I102*H102,2)</f>
        <v>0</v>
      </c>
      <c r="K102" s="181" t="s">
        <v>128</v>
      </c>
      <c r="L102" s="37"/>
      <c r="M102" s="186" t="s">
        <v>19</v>
      </c>
      <c r="N102" s="187" t="s">
        <v>40</v>
      </c>
      <c r="O102" s="62"/>
      <c r="P102" s="188">
        <f>O102*H102</f>
        <v>0</v>
      </c>
      <c r="Q102" s="188">
        <v>0</v>
      </c>
      <c r="R102" s="188">
        <f>Q102*H102</f>
        <v>0</v>
      </c>
      <c r="S102" s="188">
        <v>0</v>
      </c>
      <c r="T102" s="189">
        <f>S102*H102</f>
        <v>0</v>
      </c>
      <c r="AR102" s="190" t="s">
        <v>426</v>
      </c>
      <c r="AT102" s="190" t="s">
        <v>124</v>
      </c>
      <c r="AU102" s="190" t="s">
        <v>77</v>
      </c>
      <c r="AY102" s="16" t="s">
        <v>121</v>
      </c>
      <c r="BE102" s="191">
        <f>IF(N102="základní",J102,0)</f>
        <v>0</v>
      </c>
      <c r="BF102" s="191">
        <f>IF(N102="snížená",J102,0)</f>
        <v>0</v>
      </c>
      <c r="BG102" s="191">
        <f>IF(N102="zákl. přenesená",J102,0)</f>
        <v>0</v>
      </c>
      <c r="BH102" s="191">
        <f>IF(N102="sníž. přenesená",J102,0)</f>
        <v>0</v>
      </c>
      <c r="BI102" s="191">
        <f>IF(N102="nulová",J102,0)</f>
        <v>0</v>
      </c>
      <c r="BJ102" s="16" t="s">
        <v>77</v>
      </c>
      <c r="BK102" s="191">
        <f>ROUND(I102*H102,2)</f>
        <v>0</v>
      </c>
      <c r="BL102" s="16" t="s">
        <v>426</v>
      </c>
      <c r="BM102" s="190" t="s">
        <v>156</v>
      </c>
    </row>
    <row r="103" spans="2:65" s="1" customFormat="1" ht="19.2">
      <c r="B103" s="33"/>
      <c r="C103" s="34"/>
      <c r="D103" s="192" t="s">
        <v>130</v>
      </c>
      <c r="E103" s="34"/>
      <c r="F103" s="193" t="s">
        <v>547</v>
      </c>
      <c r="G103" s="34"/>
      <c r="H103" s="34"/>
      <c r="I103" s="106"/>
      <c r="J103" s="34"/>
      <c r="K103" s="34"/>
      <c r="L103" s="37"/>
      <c r="M103" s="194"/>
      <c r="N103" s="62"/>
      <c r="O103" s="62"/>
      <c r="P103" s="62"/>
      <c r="Q103" s="62"/>
      <c r="R103" s="62"/>
      <c r="S103" s="62"/>
      <c r="T103" s="63"/>
      <c r="AT103" s="16" t="s">
        <v>130</v>
      </c>
      <c r="AU103" s="16" t="s">
        <v>77</v>
      </c>
    </row>
    <row r="104" spans="2:65" s="12" customFormat="1" ht="10.199999999999999">
      <c r="B104" s="195"/>
      <c r="C104" s="196"/>
      <c r="D104" s="192" t="s">
        <v>133</v>
      </c>
      <c r="E104" s="197" t="s">
        <v>19</v>
      </c>
      <c r="F104" s="198" t="s">
        <v>663</v>
      </c>
      <c r="G104" s="196"/>
      <c r="H104" s="199">
        <v>1</v>
      </c>
      <c r="I104" s="200"/>
      <c r="J104" s="196"/>
      <c r="K104" s="196"/>
      <c r="L104" s="201"/>
      <c r="M104" s="202"/>
      <c r="N104" s="203"/>
      <c r="O104" s="203"/>
      <c r="P104" s="203"/>
      <c r="Q104" s="203"/>
      <c r="R104" s="203"/>
      <c r="S104" s="203"/>
      <c r="T104" s="204"/>
      <c r="AT104" s="205" t="s">
        <v>133</v>
      </c>
      <c r="AU104" s="205" t="s">
        <v>77</v>
      </c>
      <c r="AV104" s="12" t="s">
        <v>79</v>
      </c>
      <c r="AW104" s="12" t="s">
        <v>31</v>
      </c>
      <c r="AX104" s="12" t="s">
        <v>69</v>
      </c>
      <c r="AY104" s="205" t="s">
        <v>121</v>
      </c>
    </row>
    <row r="105" spans="2:65" s="12" customFormat="1" ht="10.199999999999999">
      <c r="B105" s="195"/>
      <c r="C105" s="196"/>
      <c r="D105" s="192" t="s">
        <v>133</v>
      </c>
      <c r="E105" s="197" t="s">
        <v>19</v>
      </c>
      <c r="F105" s="198" t="s">
        <v>664</v>
      </c>
      <c r="G105" s="196"/>
      <c r="H105" s="199">
        <v>1</v>
      </c>
      <c r="I105" s="200"/>
      <c r="J105" s="196"/>
      <c r="K105" s="196"/>
      <c r="L105" s="201"/>
      <c r="M105" s="202"/>
      <c r="N105" s="203"/>
      <c r="O105" s="203"/>
      <c r="P105" s="203"/>
      <c r="Q105" s="203"/>
      <c r="R105" s="203"/>
      <c r="S105" s="203"/>
      <c r="T105" s="204"/>
      <c r="AT105" s="205" t="s">
        <v>133</v>
      </c>
      <c r="AU105" s="205" t="s">
        <v>77</v>
      </c>
      <c r="AV105" s="12" t="s">
        <v>79</v>
      </c>
      <c r="AW105" s="12" t="s">
        <v>31</v>
      </c>
      <c r="AX105" s="12" t="s">
        <v>69</v>
      </c>
      <c r="AY105" s="205" t="s">
        <v>121</v>
      </c>
    </row>
    <row r="106" spans="2:65" s="13" customFormat="1" ht="10.199999999999999">
      <c r="B106" s="206"/>
      <c r="C106" s="207"/>
      <c r="D106" s="192" t="s">
        <v>133</v>
      </c>
      <c r="E106" s="208" t="s">
        <v>19</v>
      </c>
      <c r="F106" s="209" t="s">
        <v>136</v>
      </c>
      <c r="G106" s="207"/>
      <c r="H106" s="210">
        <v>2</v>
      </c>
      <c r="I106" s="211"/>
      <c r="J106" s="207"/>
      <c r="K106" s="207"/>
      <c r="L106" s="212"/>
      <c r="M106" s="231"/>
      <c r="N106" s="232"/>
      <c r="O106" s="232"/>
      <c r="P106" s="232"/>
      <c r="Q106" s="232"/>
      <c r="R106" s="232"/>
      <c r="S106" s="232"/>
      <c r="T106" s="233"/>
      <c r="AT106" s="216" t="s">
        <v>133</v>
      </c>
      <c r="AU106" s="216" t="s">
        <v>77</v>
      </c>
      <c r="AV106" s="13" t="s">
        <v>129</v>
      </c>
      <c r="AW106" s="13" t="s">
        <v>31</v>
      </c>
      <c r="AX106" s="13" t="s">
        <v>77</v>
      </c>
      <c r="AY106" s="216" t="s">
        <v>121</v>
      </c>
    </row>
    <row r="107" spans="2:65" s="1" customFormat="1" ht="6.9" customHeight="1">
      <c r="B107" s="45"/>
      <c r="C107" s="46"/>
      <c r="D107" s="46"/>
      <c r="E107" s="46"/>
      <c r="F107" s="46"/>
      <c r="G107" s="46"/>
      <c r="H107" s="46"/>
      <c r="I107" s="130"/>
      <c r="J107" s="46"/>
      <c r="K107" s="46"/>
      <c r="L107" s="37"/>
    </row>
  </sheetData>
  <sheetProtection algorithmName="SHA-512" hashValue="7qywC3PUpPjXyS06a+WkKBNq6KmaRH09R2OFlAIvdRCcCaBd7a/FAw5CMkjpLXhh0gkWgdD4iSo9aevM2KrIuA==" saltValue="DUrLx74dYnEsEpl5YYVWn/MqxHfdI3rW8OJjD3MhFATdZJAMMq7Y0w0RbsKIdMtHfUR/0BVgKxcaFi7FSjyXvA==" spinCount="100000" sheet="1" objects="1" scenarios="1" formatColumns="0" formatRows="0" autoFilter="0"/>
  <autoFilter ref="C81:K106"/>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8"/>
  <sheetViews>
    <sheetView showGridLines="0" workbookViewId="0">
      <selection activeCell="G1" sqref="G1:K1048576"/>
    </sheetView>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9" bestFit="1" customWidth="1"/>
    <col min="8" max="8" width="14.5703125" bestFit="1" customWidth="1"/>
    <col min="9" max="9" width="18.5703125" style="99" bestFit="1" customWidth="1"/>
    <col min="10" max="10" width="19.42578125" bestFit="1" customWidth="1"/>
    <col min="11" max="11" width="22.85546875" bestFit="1"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323"/>
      <c r="M2" s="323"/>
      <c r="N2" s="323"/>
      <c r="O2" s="323"/>
      <c r="P2" s="323"/>
      <c r="Q2" s="323"/>
      <c r="R2" s="323"/>
      <c r="S2" s="323"/>
      <c r="T2" s="323"/>
      <c r="U2" s="323"/>
      <c r="V2" s="323"/>
      <c r="AT2" s="16" t="s">
        <v>85</v>
      </c>
    </row>
    <row r="3" spans="2:46" ht="6.9" customHeight="1">
      <c r="B3" s="100"/>
      <c r="C3" s="101"/>
      <c r="D3" s="101"/>
      <c r="E3" s="101"/>
      <c r="F3" s="101"/>
      <c r="G3" s="101"/>
      <c r="H3" s="101"/>
      <c r="I3" s="102"/>
      <c r="J3" s="101"/>
      <c r="K3" s="101"/>
      <c r="L3" s="19"/>
      <c r="AT3" s="16" t="s">
        <v>79</v>
      </c>
    </row>
    <row r="4" spans="2:46" ht="24.9" customHeight="1">
      <c r="B4" s="19"/>
      <c r="D4" s="103" t="s">
        <v>95</v>
      </c>
      <c r="L4" s="19"/>
      <c r="M4" s="104" t="s">
        <v>10</v>
      </c>
      <c r="AT4" s="16" t="s">
        <v>4</v>
      </c>
    </row>
    <row r="5" spans="2:46" ht="6.9" customHeight="1">
      <c r="B5" s="19"/>
      <c r="L5" s="19"/>
    </row>
    <row r="6" spans="2:46" ht="12" customHeight="1">
      <c r="B6" s="19"/>
      <c r="D6" s="105" t="s">
        <v>16</v>
      </c>
      <c r="L6" s="19"/>
    </row>
    <row r="7" spans="2:46" ht="14.4" customHeight="1">
      <c r="B7" s="19"/>
      <c r="E7" s="352" t="str">
        <f>'Rekapitulace zakázky'!K6</f>
        <v>OPRAVA TRAŤOVÉHO ÚSEKU JAROMĚŘ - STARÁ PAKA</v>
      </c>
      <c r="F7" s="353"/>
      <c r="G7" s="353"/>
      <c r="H7" s="353"/>
      <c r="L7" s="19"/>
    </row>
    <row r="8" spans="2:46" s="1" customFormat="1" ht="12" customHeight="1">
      <c r="B8" s="37"/>
      <c r="D8" s="105" t="s">
        <v>96</v>
      </c>
      <c r="I8" s="106"/>
      <c r="L8" s="37"/>
    </row>
    <row r="9" spans="2:46" s="1" customFormat="1" ht="36.9" customHeight="1">
      <c r="B9" s="37"/>
      <c r="E9" s="354" t="s">
        <v>665</v>
      </c>
      <c r="F9" s="355"/>
      <c r="G9" s="355"/>
      <c r="H9" s="355"/>
      <c r="I9" s="106"/>
      <c r="L9" s="37"/>
    </row>
    <row r="10" spans="2:46" s="1" customFormat="1" ht="10.199999999999999">
      <c r="B10" s="37"/>
      <c r="I10" s="106"/>
      <c r="L10" s="37"/>
    </row>
    <row r="11" spans="2:46" s="1" customFormat="1" ht="12" customHeight="1">
      <c r="B11" s="37"/>
      <c r="D11" s="105" t="s">
        <v>18</v>
      </c>
      <c r="F11" s="107" t="s">
        <v>19</v>
      </c>
      <c r="I11" s="108" t="s">
        <v>20</v>
      </c>
      <c r="J11" s="107" t="s">
        <v>19</v>
      </c>
      <c r="L11" s="37"/>
    </row>
    <row r="12" spans="2:46" s="1" customFormat="1" ht="12" customHeight="1">
      <c r="B12" s="37"/>
      <c r="D12" s="105" t="s">
        <v>21</v>
      </c>
      <c r="F12" s="107" t="s">
        <v>22</v>
      </c>
      <c r="I12" s="108" t="s">
        <v>23</v>
      </c>
      <c r="J12" s="109" t="str">
        <f>'Rekapitulace zakázky'!AN8</f>
        <v>23. 5. 2019</v>
      </c>
      <c r="L12" s="37"/>
    </row>
    <row r="13" spans="2:46" s="1" customFormat="1" ht="10.8" customHeight="1">
      <c r="B13" s="37"/>
      <c r="I13" s="106"/>
      <c r="L13" s="37"/>
    </row>
    <row r="14" spans="2:46" s="1" customFormat="1" ht="12" customHeight="1">
      <c r="B14" s="37"/>
      <c r="D14" s="105" t="s">
        <v>25</v>
      </c>
      <c r="I14" s="108" t="s">
        <v>26</v>
      </c>
      <c r="J14" s="107" t="str">
        <f>IF('Rekapitulace zakázky'!AN10="","",'Rekapitulace zakázky'!AN10)</f>
        <v/>
      </c>
      <c r="L14" s="37"/>
    </row>
    <row r="15" spans="2:46" s="1" customFormat="1" ht="18" customHeight="1">
      <c r="B15" s="37"/>
      <c r="E15" s="107" t="str">
        <f>IF('Rekapitulace zakázky'!E11="","",'Rekapitulace zakázky'!E11)</f>
        <v xml:space="preserve"> </v>
      </c>
      <c r="I15" s="108" t="s">
        <v>27</v>
      </c>
      <c r="J15" s="107" t="str">
        <f>IF('Rekapitulace zakázky'!AN11="","",'Rekapitulace zakázky'!AN11)</f>
        <v/>
      </c>
      <c r="L15" s="37"/>
    </row>
    <row r="16" spans="2:46" s="1" customFormat="1" ht="6.9" customHeight="1">
      <c r="B16" s="37"/>
      <c r="I16" s="106"/>
      <c r="L16" s="37"/>
    </row>
    <row r="17" spans="2:12" s="1" customFormat="1" ht="12" customHeight="1">
      <c r="B17" s="37"/>
      <c r="D17" s="105" t="s">
        <v>28</v>
      </c>
      <c r="I17" s="108" t="s">
        <v>26</v>
      </c>
      <c r="J17" s="29" t="str">
        <f>'Rekapitulace zakázky'!AN13</f>
        <v>Vyplň údaj</v>
      </c>
      <c r="L17" s="37"/>
    </row>
    <row r="18" spans="2:12" s="1" customFormat="1" ht="18" customHeight="1">
      <c r="B18" s="37"/>
      <c r="E18" s="356" t="str">
        <f>'Rekapitulace zakázky'!E14</f>
        <v>Vyplň údaj</v>
      </c>
      <c r="F18" s="357"/>
      <c r="G18" s="357"/>
      <c r="H18" s="357"/>
      <c r="I18" s="108" t="s">
        <v>27</v>
      </c>
      <c r="J18" s="29" t="str">
        <f>'Rekapitulace zakázky'!AN14</f>
        <v>Vyplň údaj</v>
      </c>
      <c r="L18" s="37"/>
    </row>
    <row r="19" spans="2:12" s="1" customFormat="1" ht="6.9" customHeight="1">
      <c r="B19" s="37"/>
      <c r="I19" s="106"/>
      <c r="L19" s="37"/>
    </row>
    <row r="20" spans="2:12" s="1" customFormat="1" ht="12" customHeight="1">
      <c r="B20" s="37"/>
      <c r="D20" s="105" t="s">
        <v>30</v>
      </c>
      <c r="I20" s="108" t="s">
        <v>26</v>
      </c>
      <c r="J20" s="107" t="str">
        <f>IF('Rekapitulace zakázky'!AN16="","",'Rekapitulace zakázky'!AN16)</f>
        <v/>
      </c>
      <c r="L20" s="37"/>
    </row>
    <row r="21" spans="2:12" s="1" customFormat="1" ht="18" customHeight="1">
      <c r="B21" s="37"/>
      <c r="E21" s="107" t="str">
        <f>IF('Rekapitulace zakázky'!E17="","",'Rekapitulace zakázky'!E17)</f>
        <v xml:space="preserve"> </v>
      </c>
      <c r="I21" s="108" t="s">
        <v>27</v>
      </c>
      <c r="J21" s="107" t="str">
        <f>IF('Rekapitulace zakázky'!AN17="","",'Rekapitulace zakázky'!AN17)</f>
        <v/>
      </c>
      <c r="L21" s="37"/>
    </row>
    <row r="22" spans="2:12" s="1" customFormat="1" ht="6.9" customHeight="1">
      <c r="B22" s="37"/>
      <c r="I22" s="106"/>
      <c r="L22" s="37"/>
    </row>
    <row r="23" spans="2:12" s="1" customFormat="1" ht="12" customHeight="1">
      <c r="B23" s="37"/>
      <c r="D23" s="105" t="s">
        <v>32</v>
      </c>
      <c r="I23" s="108" t="s">
        <v>26</v>
      </c>
      <c r="J23" s="107" t="str">
        <f>IF('Rekapitulace zakázky'!AN19="","",'Rekapitulace zakázky'!AN19)</f>
        <v/>
      </c>
      <c r="L23" s="37"/>
    </row>
    <row r="24" spans="2:12" s="1" customFormat="1" ht="18" customHeight="1">
      <c r="B24" s="37"/>
      <c r="E24" s="107" t="str">
        <f>IF('Rekapitulace zakázky'!E20="","",'Rekapitulace zakázky'!E20)</f>
        <v xml:space="preserve"> </v>
      </c>
      <c r="I24" s="108" t="s">
        <v>27</v>
      </c>
      <c r="J24" s="107" t="str">
        <f>IF('Rekapitulace zakázky'!AN20="","",'Rekapitulace zakázky'!AN20)</f>
        <v/>
      </c>
      <c r="L24" s="37"/>
    </row>
    <row r="25" spans="2:12" s="1" customFormat="1" ht="6.9" customHeight="1">
      <c r="B25" s="37"/>
      <c r="I25" s="106"/>
      <c r="L25" s="37"/>
    </row>
    <row r="26" spans="2:12" s="1" customFormat="1" ht="12" customHeight="1">
      <c r="B26" s="37"/>
      <c r="D26" s="105" t="s">
        <v>33</v>
      </c>
      <c r="I26" s="106"/>
      <c r="L26" s="37"/>
    </row>
    <row r="27" spans="2:12" s="7" customFormat="1" ht="14.4" customHeight="1">
      <c r="B27" s="110"/>
      <c r="E27" s="358" t="s">
        <v>19</v>
      </c>
      <c r="F27" s="358"/>
      <c r="G27" s="358"/>
      <c r="H27" s="358"/>
      <c r="I27" s="111"/>
      <c r="L27" s="110"/>
    </row>
    <row r="28" spans="2:12" s="1" customFormat="1" ht="6.9" customHeight="1">
      <c r="B28" s="37"/>
      <c r="I28" s="106"/>
      <c r="L28" s="37"/>
    </row>
    <row r="29" spans="2:12" s="1" customFormat="1" ht="6.9" customHeight="1">
      <c r="B29" s="37"/>
      <c r="D29" s="58"/>
      <c r="E29" s="58"/>
      <c r="F29" s="58"/>
      <c r="G29" s="58"/>
      <c r="H29" s="58"/>
      <c r="I29" s="112"/>
      <c r="J29" s="58"/>
      <c r="K29" s="58"/>
      <c r="L29" s="37"/>
    </row>
    <row r="30" spans="2:12" s="1" customFormat="1" ht="25.35" customHeight="1">
      <c r="B30" s="37"/>
      <c r="D30" s="113" t="s">
        <v>35</v>
      </c>
      <c r="I30" s="106"/>
      <c r="J30" s="114">
        <f>ROUND(J82, 2)</f>
        <v>0</v>
      </c>
      <c r="L30" s="37"/>
    </row>
    <row r="31" spans="2:12" s="1" customFormat="1" ht="6.9" customHeight="1">
      <c r="B31" s="37"/>
      <c r="D31" s="58"/>
      <c r="E31" s="58"/>
      <c r="F31" s="58"/>
      <c r="G31" s="58"/>
      <c r="H31" s="58"/>
      <c r="I31" s="112"/>
      <c r="J31" s="58"/>
      <c r="K31" s="58"/>
      <c r="L31" s="37"/>
    </row>
    <row r="32" spans="2:12" s="1" customFormat="1" ht="14.4" customHeight="1">
      <c r="B32" s="37"/>
      <c r="F32" s="115" t="s">
        <v>37</v>
      </c>
      <c r="I32" s="116" t="s">
        <v>36</v>
      </c>
      <c r="J32" s="115" t="s">
        <v>38</v>
      </c>
      <c r="L32" s="37"/>
    </row>
    <row r="33" spans="2:12" s="1" customFormat="1" ht="14.4" customHeight="1">
      <c r="B33" s="37"/>
      <c r="D33" s="117" t="s">
        <v>39</v>
      </c>
      <c r="E33" s="105" t="s">
        <v>40</v>
      </c>
      <c r="F33" s="118">
        <f>ROUND((SUM(BE82:BE117)),  2)</f>
        <v>0</v>
      </c>
      <c r="I33" s="119">
        <v>0.21</v>
      </c>
      <c r="J33" s="118">
        <f>ROUND(((SUM(BE82:BE117))*I33),  2)</f>
        <v>0</v>
      </c>
      <c r="L33" s="37"/>
    </row>
    <row r="34" spans="2:12" s="1" customFormat="1" ht="14.4" customHeight="1">
      <c r="B34" s="37"/>
      <c r="E34" s="105" t="s">
        <v>41</v>
      </c>
      <c r="F34" s="118">
        <f>ROUND((SUM(BF82:BF117)),  2)</f>
        <v>0</v>
      </c>
      <c r="I34" s="119">
        <v>0.15</v>
      </c>
      <c r="J34" s="118">
        <f>ROUND(((SUM(BF82:BF117))*I34),  2)</f>
        <v>0</v>
      </c>
      <c r="L34" s="37"/>
    </row>
    <row r="35" spans="2:12" s="1" customFormat="1" ht="14.4" hidden="1" customHeight="1">
      <c r="B35" s="37"/>
      <c r="E35" s="105" t="s">
        <v>42</v>
      </c>
      <c r="F35" s="118">
        <f>ROUND((SUM(BG82:BG117)),  2)</f>
        <v>0</v>
      </c>
      <c r="I35" s="119">
        <v>0.21</v>
      </c>
      <c r="J35" s="118">
        <f>0</f>
        <v>0</v>
      </c>
      <c r="L35" s="37"/>
    </row>
    <row r="36" spans="2:12" s="1" customFormat="1" ht="14.4" hidden="1" customHeight="1">
      <c r="B36" s="37"/>
      <c r="E36" s="105" t="s">
        <v>43</v>
      </c>
      <c r="F36" s="118">
        <f>ROUND((SUM(BH82:BH117)),  2)</f>
        <v>0</v>
      </c>
      <c r="I36" s="119">
        <v>0.15</v>
      </c>
      <c r="J36" s="118">
        <f>0</f>
        <v>0</v>
      </c>
      <c r="L36" s="37"/>
    </row>
    <row r="37" spans="2:12" s="1" customFormat="1" ht="14.4" hidden="1" customHeight="1">
      <c r="B37" s="37"/>
      <c r="E37" s="105" t="s">
        <v>44</v>
      </c>
      <c r="F37" s="118">
        <f>ROUND((SUM(BI82:BI117)),  2)</f>
        <v>0</v>
      </c>
      <c r="I37" s="119">
        <v>0</v>
      </c>
      <c r="J37" s="118">
        <f>0</f>
        <v>0</v>
      </c>
      <c r="L37" s="37"/>
    </row>
    <row r="38" spans="2:12" s="1" customFormat="1" ht="6.9" customHeight="1">
      <c r="B38" s="37"/>
      <c r="I38" s="106"/>
      <c r="L38" s="37"/>
    </row>
    <row r="39" spans="2:12" s="1" customFormat="1" ht="25.35" customHeight="1">
      <c r="B39" s="37"/>
      <c r="C39" s="120"/>
      <c r="D39" s="121" t="s">
        <v>45</v>
      </c>
      <c r="E39" s="122"/>
      <c r="F39" s="122"/>
      <c r="G39" s="123" t="s">
        <v>46</v>
      </c>
      <c r="H39" s="124" t="s">
        <v>47</v>
      </c>
      <c r="I39" s="125"/>
      <c r="J39" s="126">
        <f>SUM(J30:J37)</f>
        <v>0</v>
      </c>
      <c r="K39" s="127"/>
      <c r="L39" s="37"/>
    </row>
    <row r="40" spans="2:12" s="1" customFormat="1" ht="14.4" customHeight="1">
      <c r="B40" s="128"/>
      <c r="C40" s="129"/>
      <c r="D40" s="129"/>
      <c r="E40" s="129"/>
      <c r="F40" s="129"/>
      <c r="G40" s="129"/>
      <c r="H40" s="129"/>
      <c r="I40" s="130"/>
      <c r="J40" s="129"/>
      <c r="K40" s="129"/>
      <c r="L40" s="37"/>
    </row>
    <row r="44" spans="2:12" s="1" customFormat="1" ht="6.9" customHeight="1">
      <c r="B44" s="131"/>
      <c r="C44" s="132"/>
      <c r="D44" s="132"/>
      <c r="E44" s="132"/>
      <c r="F44" s="132"/>
      <c r="G44" s="132"/>
      <c r="H44" s="132"/>
      <c r="I44" s="133"/>
      <c r="J44" s="132"/>
      <c r="K44" s="132"/>
      <c r="L44" s="37"/>
    </row>
    <row r="45" spans="2:12" s="1" customFormat="1" ht="24.9" customHeight="1">
      <c r="B45" s="33"/>
      <c r="C45" s="22" t="s">
        <v>98</v>
      </c>
      <c r="D45" s="34"/>
      <c r="E45" s="34"/>
      <c r="F45" s="34"/>
      <c r="G45" s="34"/>
      <c r="H45" s="34"/>
      <c r="I45" s="106"/>
      <c r="J45" s="34"/>
      <c r="K45" s="34"/>
      <c r="L45" s="37"/>
    </row>
    <row r="46" spans="2:12" s="1" customFormat="1" ht="6.9" customHeight="1">
      <c r="B46" s="33"/>
      <c r="C46" s="34"/>
      <c r="D46" s="34"/>
      <c r="E46" s="34"/>
      <c r="F46" s="34"/>
      <c r="G46" s="34"/>
      <c r="H46" s="34"/>
      <c r="I46" s="106"/>
      <c r="J46" s="34"/>
      <c r="K46" s="34"/>
      <c r="L46" s="37"/>
    </row>
    <row r="47" spans="2:12" s="1" customFormat="1" ht="12" customHeight="1">
      <c r="B47" s="33"/>
      <c r="C47" s="28" t="s">
        <v>16</v>
      </c>
      <c r="D47" s="34"/>
      <c r="E47" s="34"/>
      <c r="F47" s="34"/>
      <c r="G47" s="34"/>
      <c r="H47" s="34"/>
      <c r="I47" s="106"/>
      <c r="J47" s="34"/>
      <c r="K47" s="34"/>
      <c r="L47" s="37"/>
    </row>
    <row r="48" spans="2:12" s="1" customFormat="1" ht="14.4" customHeight="1">
      <c r="B48" s="33"/>
      <c r="C48" s="34"/>
      <c r="D48" s="34"/>
      <c r="E48" s="359" t="str">
        <f>E7</f>
        <v>OPRAVA TRAŤOVÉHO ÚSEKU JAROMĚŘ - STARÁ PAKA</v>
      </c>
      <c r="F48" s="360"/>
      <c r="G48" s="360"/>
      <c r="H48" s="360"/>
      <c r="I48" s="106"/>
      <c r="J48" s="34"/>
      <c r="K48" s="34"/>
      <c r="L48" s="37"/>
    </row>
    <row r="49" spans="2:47" s="1" customFormat="1" ht="12" customHeight="1">
      <c r="B49" s="33"/>
      <c r="C49" s="28" t="s">
        <v>96</v>
      </c>
      <c r="D49" s="34"/>
      <c r="E49" s="34"/>
      <c r="F49" s="34"/>
      <c r="G49" s="34"/>
      <c r="H49" s="34"/>
      <c r="I49" s="106"/>
      <c r="J49" s="34"/>
      <c r="K49" s="34"/>
      <c r="L49" s="37"/>
    </row>
    <row r="50" spans="2:47" s="1" customFormat="1" ht="14.4" customHeight="1">
      <c r="B50" s="33"/>
      <c r="C50" s="34"/>
      <c r="D50" s="34"/>
      <c r="E50" s="332" t="str">
        <f>E9</f>
        <v>SO 02 - Železniční přejezd km 77,719</v>
      </c>
      <c r="F50" s="361"/>
      <c r="G50" s="361"/>
      <c r="H50" s="361"/>
      <c r="I50" s="106"/>
      <c r="J50" s="34"/>
      <c r="K50" s="34"/>
      <c r="L50" s="37"/>
    </row>
    <row r="51" spans="2:47" s="1" customFormat="1" ht="6.9" customHeight="1">
      <c r="B51" s="33"/>
      <c r="C51" s="34"/>
      <c r="D51" s="34"/>
      <c r="E51" s="34"/>
      <c r="F51" s="34"/>
      <c r="G51" s="34"/>
      <c r="H51" s="34"/>
      <c r="I51" s="106"/>
      <c r="J51" s="34"/>
      <c r="K51" s="34"/>
      <c r="L51" s="37"/>
    </row>
    <row r="52" spans="2:47" s="1" customFormat="1" ht="12" customHeight="1">
      <c r="B52" s="33"/>
      <c r="C52" s="28" t="s">
        <v>21</v>
      </c>
      <c r="D52" s="34"/>
      <c r="E52" s="34"/>
      <c r="F52" s="26" t="str">
        <f>F12</f>
        <v xml:space="preserve"> </v>
      </c>
      <c r="G52" s="34"/>
      <c r="H52" s="34"/>
      <c r="I52" s="108" t="s">
        <v>23</v>
      </c>
      <c r="J52" s="57" t="str">
        <f>IF(J12="","",J12)</f>
        <v>23. 5. 2019</v>
      </c>
      <c r="K52" s="34"/>
      <c r="L52" s="37"/>
    </row>
    <row r="53" spans="2:47" s="1" customFormat="1" ht="6.9" customHeight="1">
      <c r="B53" s="33"/>
      <c r="C53" s="34"/>
      <c r="D53" s="34"/>
      <c r="E53" s="34"/>
      <c r="F53" s="34"/>
      <c r="G53" s="34"/>
      <c r="H53" s="34"/>
      <c r="I53" s="106"/>
      <c r="J53" s="34"/>
      <c r="K53" s="34"/>
      <c r="L53" s="37"/>
    </row>
    <row r="54" spans="2:47" s="1" customFormat="1" ht="15.6" customHeight="1">
      <c r="B54" s="33"/>
      <c r="C54" s="28" t="s">
        <v>25</v>
      </c>
      <c r="D54" s="34"/>
      <c r="E54" s="34"/>
      <c r="F54" s="26" t="str">
        <f>E15</f>
        <v xml:space="preserve"> </v>
      </c>
      <c r="G54" s="34"/>
      <c r="H54" s="34"/>
      <c r="I54" s="108" t="s">
        <v>30</v>
      </c>
      <c r="J54" s="31" t="str">
        <f>E21</f>
        <v xml:space="preserve"> </v>
      </c>
      <c r="K54" s="34"/>
      <c r="L54" s="37"/>
    </row>
    <row r="55" spans="2:47" s="1" customFormat="1" ht="15.6" customHeight="1">
      <c r="B55" s="33"/>
      <c r="C55" s="28" t="s">
        <v>28</v>
      </c>
      <c r="D55" s="34"/>
      <c r="E55" s="34"/>
      <c r="F55" s="26" t="str">
        <f>IF(E18="","",E18)</f>
        <v>Vyplň údaj</v>
      </c>
      <c r="G55" s="34"/>
      <c r="H55" s="34"/>
      <c r="I55" s="108" t="s">
        <v>32</v>
      </c>
      <c r="J55" s="31" t="str">
        <f>E24</f>
        <v xml:space="preserve"> </v>
      </c>
      <c r="K55" s="34"/>
      <c r="L55" s="37"/>
    </row>
    <row r="56" spans="2:47" s="1" customFormat="1" ht="10.35" customHeight="1">
      <c r="B56" s="33"/>
      <c r="C56" s="34"/>
      <c r="D56" s="34"/>
      <c r="E56" s="34"/>
      <c r="F56" s="34"/>
      <c r="G56" s="34"/>
      <c r="H56" s="34"/>
      <c r="I56" s="106"/>
      <c r="J56" s="34"/>
      <c r="K56" s="34"/>
      <c r="L56" s="37"/>
    </row>
    <row r="57" spans="2:47" s="1" customFormat="1" ht="29.25" customHeight="1">
      <c r="B57" s="33"/>
      <c r="C57" s="134" t="s">
        <v>99</v>
      </c>
      <c r="D57" s="135"/>
      <c r="E57" s="135"/>
      <c r="F57" s="135"/>
      <c r="G57" s="135"/>
      <c r="H57" s="135"/>
      <c r="I57" s="136"/>
      <c r="J57" s="137" t="s">
        <v>100</v>
      </c>
      <c r="K57" s="135"/>
      <c r="L57" s="37"/>
    </row>
    <row r="58" spans="2:47" s="1" customFormat="1" ht="10.35" customHeight="1">
      <c r="B58" s="33"/>
      <c r="C58" s="34"/>
      <c r="D58" s="34"/>
      <c r="E58" s="34"/>
      <c r="F58" s="34"/>
      <c r="G58" s="34"/>
      <c r="H58" s="34"/>
      <c r="I58" s="106"/>
      <c r="J58" s="34"/>
      <c r="K58" s="34"/>
      <c r="L58" s="37"/>
    </row>
    <row r="59" spans="2:47" s="1" customFormat="1" ht="22.8" customHeight="1">
      <c r="B59" s="33"/>
      <c r="C59" s="138" t="s">
        <v>67</v>
      </c>
      <c r="D59" s="34"/>
      <c r="E59" s="34"/>
      <c r="F59" s="34"/>
      <c r="G59" s="34"/>
      <c r="H59" s="34"/>
      <c r="I59" s="106"/>
      <c r="J59" s="75">
        <f>J82</f>
        <v>0</v>
      </c>
      <c r="K59" s="34"/>
      <c r="L59" s="37"/>
      <c r="AU59" s="16" t="s">
        <v>101</v>
      </c>
    </row>
    <row r="60" spans="2:47" s="8" customFormat="1" ht="24.9" customHeight="1">
      <c r="B60" s="139"/>
      <c r="C60" s="140"/>
      <c r="D60" s="141" t="s">
        <v>102</v>
      </c>
      <c r="E60" s="142"/>
      <c r="F60" s="142"/>
      <c r="G60" s="142"/>
      <c r="H60" s="142"/>
      <c r="I60" s="143"/>
      <c r="J60" s="144">
        <f>J83</f>
        <v>0</v>
      </c>
      <c r="K60" s="140"/>
      <c r="L60" s="145"/>
    </row>
    <row r="61" spans="2:47" s="9" customFormat="1" ht="19.95" customHeight="1">
      <c r="B61" s="146"/>
      <c r="C61" s="147"/>
      <c r="D61" s="148" t="s">
        <v>103</v>
      </c>
      <c r="E61" s="149"/>
      <c r="F61" s="149"/>
      <c r="G61" s="149"/>
      <c r="H61" s="149"/>
      <c r="I61" s="150"/>
      <c r="J61" s="151">
        <f>J84</f>
        <v>0</v>
      </c>
      <c r="K61" s="147"/>
      <c r="L61" s="152"/>
    </row>
    <row r="62" spans="2:47" s="9" customFormat="1" ht="19.95" customHeight="1">
      <c r="B62" s="146"/>
      <c r="C62" s="147"/>
      <c r="D62" s="148" t="s">
        <v>104</v>
      </c>
      <c r="E62" s="149"/>
      <c r="F62" s="149"/>
      <c r="G62" s="149"/>
      <c r="H62" s="149"/>
      <c r="I62" s="150"/>
      <c r="J62" s="151">
        <f>J95</f>
        <v>0</v>
      </c>
      <c r="K62" s="147"/>
      <c r="L62" s="152"/>
    </row>
    <row r="63" spans="2:47" s="1" customFormat="1" ht="21.75" customHeight="1">
      <c r="B63" s="33"/>
      <c r="C63" s="34"/>
      <c r="D63" s="34"/>
      <c r="E63" s="34"/>
      <c r="F63" s="34"/>
      <c r="G63" s="34"/>
      <c r="H63" s="34"/>
      <c r="I63" s="106"/>
      <c r="J63" s="34"/>
      <c r="K63" s="34"/>
      <c r="L63" s="37"/>
    </row>
    <row r="64" spans="2:47" s="1" customFormat="1" ht="6.9" customHeight="1">
      <c r="B64" s="45"/>
      <c r="C64" s="46"/>
      <c r="D64" s="46"/>
      <c r="E64" s="46"/>
      <c r="F64" s="46"/>
      <c r="G64" s="46"/>
      <c r="H64" s="46"/>
      <c r="I64" s="130"/>
      <c r="J64" s="46"/>
      <c r="K64" s="46"/>
      <c r="L64" s="37"/>
    </row>
    <row r="68" spans="2:12" s="1" customFormat="1" ht="6.9" customHeight="1">
      <c r="B68" s="47"/>
      <c r="C68" s="48"/>
      <c r="D68" s="48"/>
      <c r="E68" s="48"/>
      <c r="F68" s="48"/>
      <c r="G68" s="48"/>
      <c r="H68" s="48"/>
      <c r="I68" s="133"/>
      <c r="J68" s="48"/>
      <c r="K68" s="48"/>
      <c r="L68" s="37"/>
    </row>
    <row r="69" spans="2:12" s="1" customFormat="1" ht="24.9" customHeight="1">
      <c r="B69" s="33"/>
      <c r="C69" s="22" t="s">
        <v>106</v>
      </c>
      <c r="D69" s="34"/>
      <c r="E69" s="34"/>
      <c r="F69" s="34"/>
      <c r="G69" s="34"/>
      <c r="H69" s="34"/>
      <c r="I69" s="106"/>
      <c r="J69" s="34"/>
      <c r="K69" s="34"/>
      <c r="L69" s="37"/>
    </row>
    <row r="70" spans="2:12" s="1" customFormat="1" ht="6.9" customHeight="1">
      <c r="B70" s="33"/>
      <c r="C70" s="34"/>
      <c r="D70" s="34"/>
      <c r="E70" s="34"/>
      <c r="F70" s="34"/>
      <c r="G70" s="34"/>
      <c r="H70" s="34"/>
      <c r="I70" s="106"/>
      <c r="J70" s="34"/>
      <c r="K70" s="34"/>
      <c r="L70" s="37"/>
    </row>
    <row r="71" spans="2:12" s="1" customFormat="1" ht="12" customHeight="1">
      <c r="B71" s="33"/>
      <c r="C71" s="28" t="s">
        <v>16</v>
      </c>
      <c r="D71" s="34"/>
      <c r="E71" s="34"/>
      <c r="F71" s="34"/>
      <c r="G71" s="34"/>
      <c r="H71" s="34"/>
      <c r="I71" s="106"/>
      <c r="J71" s="34"/>
      <c r="K71" s="34"/>
      <c r="L71" s="37"/>
    </row>
    <row r="72" spans="2:12" s="1" customFormat="1" ht="14.4" customHeight="1">
      <c r="B72" s="33"/>
      <c r="C72" s="34"/>
      <c r="D72" s="34"/>
      <c r="E72" s="359" t="str">
        <f>E7</f>
        <v>OPRAVA TRAŤOVÉHO ÚSEKU JAROMĚŘ - STARÁ PAKA</v>
      </c>
      <c r="F72" s="360"/>
      <c r="G72" s="360"/>
      <c r="H72" s="360"/>
      <c r="I72" s="106"/>
      <c r="J72" s="34"/>
      <c r="K72" s="34"/>
      <c r="L72" s="37"/>
    </row>
    <row r="73" spans="2:12" s="1" customFormat="1" ht="12" customHeight="1">
      <c r="B73" s="33"/>
      <c r="C73" s="28" t="s">
        <v>96</v>
      </c>
      <c r="D73" s="34"/>
      <c r="E73" s="34"/>
      <c r="F73" s="34"/>
      <c r="G73" s="34"/>
      <c r="H73" s="34"/>
      <c r="I73" s="106"/>
      <c r="J73" s="34"/>
      <c r="K73" s="34"/>
      <c r="L73" s="37"/>
    </row>
    <row r="74" spans="2:12" s="1" customFormat="1" ht="14.4" customHeight="1">
      <c r="B74" s="33"/>
      <c r="C74" s="34"/>
      <c r="D74" s="34"/>
      <c r="E74" s="332" t="str">
        <f>E9</f>
        <v>SO 02 - Železniční přejezd km 77,719</v>
      </c>
      <c r="F74" s="361"/>
      <c r="G74" s="361"/>
      <c r="H74" s="361"/>
      <c r="I74" s="106"/>
      <c r="J74" s="34"/>
      <c r="K74" s="34"/>
      <c r="L74" s="37"/>
    </row>
    <row r="75" spans="2:12" s="1" customFormat="1" ht="6.9" customHeight="1">
      <c r="B75" s="33"/>
      <c r="C75" s="34"/>
      <c r="D75" s="34"/>
      <c r="E75" s="34"/>
      <c r="F75" s="34"/>
      <c r="G75" s="34"/>
      <c r="H75" s="34"/>
      <c r="I75" s="106"/>
      <c r="J75" s="34"/>
      <c r="K75" s="34"/>
      <c r="L75" s="37"/>
    </row>
    <row r="76" spans="2:12" s="1" customFormat="1" ht="12" customHeight="1">
      <c r="B76" s="33"/>
      <c r="C76" s="28" t="s">
        <v>21</v>
      </c>
      <c r="D76" s="34"/>
      <c r="E76" s="34"/>
      <c r="F76" s="26" t="str">
        <f>F12</f>
        <v xml:space="preserve"> </v>
      </c>
      <c r="G76" s="34"/>
      <c r="H76" s="34"/>
      <c r="I76" s="108" t="s">
        <v>23</v>
      </c>
      <c r="J76" s="57" t="str">
        <f>IF(J12="","",J12)</f>
        <v>23. 5. 2019</v>
      </c>
      <c r="K76" s="34"/>
      <c r="L76" s="37"/>
    </row>
    <row r="77" spans="2:12" s="1" customFormat="1" ht="6.9" customHeight="1">
      <c r="B77" s="33"/>
      <c r="C77" s="34"/>
      <c r="D77" s="34"/>
      <c r="E77" s="34"/>
      <c r="F77" s="34"/>
      <c r="G77" s="34"/>
      <c r="H77" s="34"/>
      <c r="I77" s="106"/>
      <c r="J77" s="34"/>
      <c r="K77" s="34"/>
      <c r="L77" s="37"/>
    </row>
    <row r="78" spans="2:12" s="1" customFormat="1" ht="15.6" customHeight="1">
      <c r="B78" s="33"/>
      <c r="C78" s="28" t="s">
        <v>25</v>
      </c>
      <c r="D78" s="34"/>
      <c r="E78" s="34"/>
      <c r="F78" s="26" t="str">
        <f>E15</f>
        <v xml:space="preserve"> </v>
      </c>
      <c r="G78" s="34"/>
      <c r="H78" s="34"/>
      <c r="I78" s="108" t="s">
        <v>30</v>
      </c>
      <c r="J78" s="31" t="str">
        <f>E21</f>
        <v xml:space="preserve"> </v>
      </c>
      <c r="K78" s="34"/>
      <c r="L78" s="37"/>
    </row>
    <row r="79" spans="2:12" s="1" customFormat="1" ht="15.6" customHeight="1">
      <c r="B79" s="33"/>
      <c r="C79" s="28" t="s">
        <v>28</v>
      </c>
      <c r="D79" s="34"/>
      <c r="E79" s="34"/>
      <c r="F79" s="26" t="str">
        <f>IF(E18="","",E18)</f>
        <v>Vyplň údaj</v>
      </c>
      <c r="G79" s="34"/>
      <c r="H79" s="34"/>
      <c r="I79" s="108" t="s">
        <v>32</v>
      </c>
      <c r="J79" s="31" t="str">
        <f>E24</f>
        <v xml:space="preserve"> </v>
      </c>
      <c r="K79" s="34"/>
      <c r="L79" s="37"/>
    </row>
    <row r="80" spans="2:12" s="1" customFormat="1" ht="10.35" customHeight="1">
      <c r="B80" s="33"/>
      <c r="C80" s="34"/>
      <c r="D80" s="34"/>
      <c r="E80" s="34"/>
      <c r="F80" s="34"/>
      <c r="G80" s="34"/>
      <c r="H80" s="34"/>
      <c r="I80" s="106"/>
      <c r="J80" s="34"/>
      <c r="K80" s="34"/>
      <c r="L80" s="37"/>
    </row>
    <row r="81" spans="2:65" s="10" customFormat="1" ht="29.25" customHeight="1">
      <c r="B81" s="153"/>
      <c r="C81" s="154" t="s">
        <v>107</v>
      </c>
      <c r="D81" s="155" t="s">
        <v>54</v>
      </c>
      <c r="E81" s="155" t="s">
        <v>50</v>
      </c>
      <c r="F81" s="155" t="s">
        <v>51</v>
      </c>
      <c r="G81" s="155" t="s">
        <v>108</v>
      </c>
      <c r="H81" s="155" t="s">
        <v>109</v>
      </c>
      <c r="I81" s="156" t="s">
        <v>110</v>
      </c>
      <c r="J81" s="155" t="s">
        <v>100</v>
      </c>
      <c r="K81" s="157" t="s">
        <v>111</v>
      </c>
      <c r="L81" s="158"/>
      <c r="M81" s="66" t="s">
        <v>19</v>
      </c>
      <c r="N81" s="67" t="s">
        <v>39</v>
      </c>
      <c r="O81" s="67" t="s">
        <v>112</v>
      </c>
      <c r="P81" s="67" t="s">
        <v>113</v>
      </c>
      <c r="Q81" s="67" t="s">
        <v>114</v>
      </c>
      <c r="R81" s="67" t="s">
        <v>115</v>
      </c>
      <c r="S81" s="67" t="s">
        <v>116</v>
      </c>
      <c r="T81" s="68" t="s">
        <v>117</v>
      </c>
    </row>
    <row r="82" spans="2:65" s="1" customFormat="1" ht="22.8" customHeight="1">
      <c r="B82" s="33"/>
      <c r="C82" s="73" t="s">
        <v>118</v>
      </c>
      <c r="D82" s="34"/>
      <c r="E82" s="34"/>
      <c r="F82" s="34"/>
      <c r="G82" s="34"/>
      <c r="H82" s="34"/>
      <c r="I82" s="106"/>
      <c r="J82" s="159">
        <f>BK82</f>
        <v>0</v>
      </c>
      <c r="K82" s="34"/>
      <c r="L82" s="37"/>
      <c r="M82" s="69"/>
      <c r="N82" s="70"/>
      <c r="O82" s="70"/>
      <c r="P82" s="160">
        <f>P83</f>
        <v>0</v>
      </c>
      <c r="Q82" s="70"/>
      <c r="R82" s="160">
        <f>R83</f>
        <v>0</v>
      </c>
      <c r="S82" s="70"/>
      <c r="T82" s="161">
        <f>T83</f>
        <v>0</v>
      </c>
      <c r="AT82" s="16" t="s">
        <v>68</v>
      </c>
      <c r="AU82" s="16" t="s">
        <v>101</v>
      </c>
      <c r="BK82" s="162">
        <f>BK83</f>
        <v>0</v>
      </c>
    </row>
    <row r="83" spans="2:65" s="11" customFormat="1" ht="25.95" customHeight="1">
      <c r="B83" s="163"/>
      <c r="C83" s="164"/>
      <c r="D83" s="165" t="s">
        <v>68</v>
      </c>
      <c r="E83" s="166" t="s">
        <v>119</v>
      </c>
      <c r="F83" s="166" t="s">
        <v>120</v>
      </c>
      <c r="G83" s="164"/>
      <c r="H83" s="164"/>
      <c r="I83" s="167"/>
      <c r="J83" s="168">
        <f>BK83</f>
        <v>0</v>
      </c>
      <c r="K83" s="164"/>
      <c r="L83" s="169"/>
      <c r="M83" s="170"/>
      <c r="N83" s="171"/>
      <c r="O83" s="171"/>
      <c r="P83" s="172">
        <f>P84+P95</f>
        <v>0</v>
      </c>
      <c r="Q83" s="171"/>
      <c r="R83" s="172">
        <f>R84+R95</f>
        <v>0</v>
      </c>
      <c r="S83" s="171"/>
      <c r="T83" s="173">
        <f>T84+T95</f>
        <v>0</v>
      </c>
      <c r="AR83" s="174" t="s">
        <v>77</v>
      </c>
      <c r="AT83" s="175" t="s">
        <v>68</v>
      </c>
      <c r="AU83" s="175" t="s">
        <v>69</v>
      </c>
      <c r="AY83" s="174" t="s">
        <v>121</v>
      </c>
      <c r="BK83" s="176">
        <f>BK84+BK95</f>
        <v>0</v>
      </c>
    </row>
    <row r="84" spans="2:65" s="11" customFormat="1" ht="22.8" customHeight="1">
      <c r="B84" s="163"/>
      <c r="C84" s="164"/>
      <c r="D84" s="165" t="s">
        <v>68</v>
      </c>
      <c r="E84" s="177" t="s">
        <v>122</v>
      </c>
      <c r="F84" s="177" t="s">
        <v>123</v>
      </c>
      <c r="G84" s="164"/>
      <c r="H84" s="164"/>
      <c r="I84" s="167"/>
      <c r="J84" s="178">
        <f>BK84</f>
        <v>0</v>
      </c>
      <c r="K84" s="164"/>
      <c r="L84" s="169"/>
      <c r="M84" s="170"/>
      <c r="N84" s="171"/>
      <c r="O84" s="171"/>
      <c r="P84" s="172">
        <f>SUM(P85:P94)</f>
        <v>0</v>
      </c>
      <c r="Q84" s="171"/>
      <c r="R84" s="172">
        <f>SUM(R85:R94)</f>
        <v>0</v>
      </c>
      <c r="S84" s="171"/>
      <c r="T84" s="173">
        <f>SUM(T85:T94)</f>
        <v>0</v>
      </c>
      <c r="AR84" s="174" t="s">
        <v>77</v>
      </c>
      <c r="AT84" s="175" t="s">
        <v>68</v>
      </c>
      <c r="AU84" s="175" t="s">
        <v>77</v>
      </c>
      <c r="AY84" s="174" t="s">
        <v>121</v>
      </c>
      <c r="BK84" s="176">
        <f>SUM(BK85:BK94)</f>
        <v>0</v>
      </c>
    </row>
    <row r="85" spans="2:65" s="1" customFormat="1" ht="21.6" customHeight="1">
      <c r="B85" s="33"/>
      <c r="C85" s="179" t="s">
        <v>77</v>
      </c>
      <c r="D85" s="179" t="s">
        <v>124</v>
      </c>
      <c r="E85" s="180" t="s">
        <v>666</v>
      </c>
      <c r="F85" s="181" t="s">
        <v>667</v>
      </c>
      <c r="G85" s="182" t="s">
        <v>140</v>
      </c>
      <c r="H85" s="183">
        <v>13</v>
      </c>
      <c r="I85" s="184"/>
      <c r="J85" s="185">
        <f>ROUND(I85*H85,2)</f>
        <v>0</v>
      </c>
      <c r="K85" s="181" t="s">
        <v>128</v>
      </c>
      <c r="L85" s="37"/>
      <c r="M85" s="186" t="s">
        <v>19</v>
      </c>
      <c r="N85" s="187" t="s">
        <v>40</v>
      </c>
      <c r="O85" s="62"/>
      <c r="P85" s="188">
        <f>O85*H85</f>
        <v>0</v>
      </c>
      <c r="Q85" s="188">
        <v>0</v>
      </c>
      <c r="R85" s="188">
        <f>Q85*H85</f>
        <v>0</v>
      </c>
      <c r="S85" s="188">
        <v>0</v>
      </c>
      <c r="T85" s="189">
        <f>S85*H85</f>
        <v>0</v>
      </c>
      <c r="AR85" s="190" t="s">
        <v>129</v>
      </c>
      <c r="AT85" s="190" t="s">
        <v>124</v>
      </c>
      <c r="AU85" s="190" t="s">
        <v>79</v>
      </c>
      <c r="AY85" s="16" t="s">
        <v>121</v>
      </c>
      <c r="BE85" s="191">
        <f>IF(N85="základní",J85,0)</f>
        <v>0</v>
      </c>
      <c r="BF85" s="191">
        <f>IF(N85="snížená",J85,0)</f>
        <v>0</v>
      </c>
      <c r="BG85" s="191">
        <f>IF(N85="zákl. přenesená",J85,0)</f>
        <v>0</v>
      </c>
      <c r="BH85" s="191">
        <f>IF(N85="sníž. přenesená",J85,0)</f>
        <v>0</v>
      </c>
      <c r="BI85" s="191">
        <f>IF(N85="nulová",J85,0)</f>
        <v>0</v>
      </c>
      <c r="BJ85" s="16" t="s">
        <v>77</v>
      </c>
      <c r="BK85" s="191">
        <f>ROUND(I85*H85,2)</f>
        <v>0</v>
      </c>
      <c r="BL85" s="16" t="s">
        <v>129</v>
      </c>
      <c r="BM85" s="190" t="s">
        <v>79</v>
      </c>
    </row>
    <row r="86" spans="2:65" s="1" customFormat="1" ht="10.199999999999999">
      <c r="B86" s="33"/>
      <c r="C86" s="34"/>
      <c r="D86" s="192" t="s">
        <v>130</v>
      </c>
      <c r="E86" s="34"/>
      <c r="F86" s="193" t="s">
        <v>667</v>
      </c>
      <c r="G86" s="34"/>
      <c r="H86" s="34"/>
      <c r="I86" s="106"/>
      <c r="J86" s="34"/>
      <c r="K86" s="34"/>
      <c r="L86" s="37"/>
      <c r="M86" s="194"/>
      <c r="N86" s="62"/>
      <c r="O86" s="62"/>
      <c r="P86" s="62"/>
      <c r="Q86" s="62"/>
      <c r="R86" s="62"/>
      <c r="S86" s="62"/>
      <c r="T86" s="63"/>
      <c r="AT86" s="16" t="s">
        <v>130</v>
      </c>
      <c r="AU86" s="16" t="s">
        <v>79</v>
      </c>
    </row>
    <row r="87" spans="2:65" s="1" customFormat="1" ht="21.6" customHeight="1">
      <c r="B87" s="33"/>
      <c r="C87" s="179" t="s">
        <v>79</v>
      </c>
      <c r="D87" s="179" t="s">
        <v>124</v>
      </c>
      <c r="E87" s="180" t="s">
        <v>668</v>
      </c>
      <c r="F87" s="181" t="s">
        <v>669</v>
      </c>
      <c r="G87" s="182" t="s">
        <v>127</v>
      </c>
      <c r="H87" s="183">
        <v>14</v>
      </c>
      <c r="I87" s="184"/>
      <c r="J87" s="185">
        <f>ROUND(I87*H87,2)</f>
        <v>0</v>
      </c>
      <c r="K87" s="181" t="s">
        <v>128</v>
      </c>
      <c r="L87" s="37"/>
      <c r="M87" s="186" t="s">
        <v>19</v>
      </c>
      <c r="N87" s="187" t="s">
        <v>40</v>
      </c>
      <c r="O87" s="62"/>
      <c r="P87" s="188">
        <f>O87*H87</f>
        <v>0</v>
      </c>
      <c r="Q87" s="188">
        <v>0</v>
      </c>
      <c r="R87" s="188">
        <f>Q87*H87</f>
        <v>0</v>
      </c>
      <c r="S87" s="188">
        <v>0</v>
      </c>
      <c r="T87" s="189">
        <f>S87*H87</f>
        <v>0</v>
      </c>
      <c r="AR87" s="190" t="s">
        <v>129</v>
      </c>
      <c r="AT87" s="190" t="s">
        <v>124</v>
      </c>
      <c r="AU87" s="190" t="s">
        <v>79</v>
      </c>
      <c r="AY87" s="16" t="s">
        <v>121</v>
      </c>
      <c r="BE87" s="191">
        <f>IF(N87="základní",J87,0)</f>
        <v>0</v>
      </c>
      <c r="BF87" s="191">
        <f>IF(N87="snížená",J87,0)</f>
        <v>0</v>
      </c>
      <c r="BG87" s="191">
        <f>IF(N87="zákl. přenesená",J87,0)</f>
        <v>0</v>
      </c>
      <c r="BH87" s="191">
        <f>IF(N87="sníž. přenesená",J87,0)</f>
        <v>0</v>
      </c>
      <c r="BI87" s="191">
        <f>IF(N87="nulová",J87,0)</f>
        <v>0</v>
      </c>
      <c r="BJ87" s="16" t="s">
        <v>77</v>
      </c>
      <c r="BK87" s="191">
        <f>ROUND(I87*H87,2)</f>
        <v>0</v>
      </c>
      <c r="BL87" s="16" t="s">
        <v>129</v>
      </c>
      <c r="BM87" s="190" t="s">
        <v>129</v>
      </c>
    </row>
    <row r="88" spans="2:65" s="1" customFormat="1" ht="19.2">
      <c r="B88" s="33"/>
      <c r="C88" s="34"/>
      <c r="D88" s="192" t="s">
        <v>130</v>
      </c>
      <c r="E88" s="34"/>
      <c r="F88" s="193" t="s">
        <v>669</v>
      </c>
      <c r="G88" s="34"/>
      <c r="H88" s="34"/>
      <c r="I88" s="106"/>
      <c r="J88" s="34"/>
      <c r="K88" s="34"/>
      <c r="L88" s="37"/>
      <c r="M88" s="194"/>
      <c r="N88" s="62"/>
      <c r="O88" s="62"/>
      <c r="P88" s="62"/>
      <c r="Q88" s="62"/>
      <c r="R88" s="62"/>
      <c r="S88" s="62"/>
      <c r="T88" s="63"/>
      <c r="AT88" s="16" t="s">
        <v>130</v>
      </c>
      <c r="AU88" s="16" t="s">
        <v>79</v>
      </c>
    </row>
    <row r="89" spans="2:65" s="1" customFormat="1" ht="32.4" customHeight="1">
      <c r="B89" s="33"/>
      <c r="C89" s="179" t="s">
        <v>137</v>
      </c>
      <c r="D89" s="179" t="s">
        <v>124</v>
      </c>
      <c r="E89" s="180" t="s">
        <v>670</v>
      </c>
      <c r="F89" s="181" t="s">
        <v>671</v>
      </c>
      <c r="G89" s="182" t="s">
        <v>127</v>
      </c>
      <c r="H89" s="183">
        <v>14</v>
      </c>
      <c r="I89" s="184"/>
      <c r="J89" s="185">
        <f>ROUND(I89*H89,2)</f>
        <v>0</v>
      </c>
      <c r="K89" s="181" t="s">
        <v>128</v>
      </c>
      <c r="L89" s="37"/>
      <c r="M89" s="186" t="s">
        <v>19</v>
      </c>
      <c r="N89" s="187" t="s">
        <v>40</v>
      </c>
      <c r="O89" s="62"/>
      <c r="P89" s="188">
        <f>O89*H89</f>
        <v>0</v>
      </c>
      <c r="Q89" s="188">
        <v>0</v>
      </c>
      <c r="R89" s="188">
        <f>Q89*H89</f>
        <v>0</v>
      </c>
      <c r="S89" s="188">
        <v>0</v>
      </c>
      <c r="T89" s="189">
        <f>S89*H89</f>
        <v>0</v>
      </c>
      <c r="AR89" s="190" t="s">
        <v>129</v>
      </c>
      <c r="AT89" s="190" t="s">
        <v>124</v>
      </c>
      <c r="AU89" s="190" t="s">
        <v>79</v>
      </c>
      <c r="AY89" s="16" t="s">
        <v>121</v>
      </c>
      <c r="BE89" s="191">
        <f>IF(N89="základní",J89,0)</f>
        <v>0</v>
      </c>
      <c r="BF89" s="191">
        <f>IF(N89="snížená",J89,0)</f>
        <v>0</v>
      </c>
      <c r="BG89" s="191">
        <f>IF(N89="zákl. přenesená",J89,0)</f>
        <v>0</v>
      </c>
      <c r="BH89" s="191">
        <f>IF(N89="sníž. přenesená",J89,0)</f>
        <v>0</v>
      </c>
      <c r="BI89" s="191">
        <f>IF(N89="nulová",J89,0)</f>
        <v>0</v>
      </c>
      <c r="BJ89" s="16" t="s">
        <v>77</v>
      </c>
      <c r="BK89" s="191">
        <f>ROUND(I89*H89,2)</f>
        <v>0</v>
      </c>
      <c r="BL89" s="16" t="s">
        <v>129</v>
      </c>
      <c r="BM89" s="190" t="s">
        <v>141</v>
      </c>
    </row>
    <row r="90" spans="2:65" s="1" customFormat="1" ht="19.2">
      <c r="B90" s="33"/>
      <c r="C90" s="34"/>
      <c r="D90" s="192" t="s">
        <v>130</v>
      </c>
      <c r="E90" s="34"/>
      <c r="F90" s="193" t="s">
        <v>671</v>
      </c>
      <c r="G90" s="34"/>
      <c r="H90" s="34"/>
      <c r="I90" s="106"/>
      <c r="J90" s="34"/>
      <c r="K90" s="34"/>
      <c r="L90" s="37"/>
      <c r="M90" s="194"/>
      <c r="N90" s="62"/>
      <c r="O90" s="62"/>
      <c r="P90" s="62"/>
      <c r="Q90" s="62"/>
      <c r="R90" s="62"/>
      <c r="S90" s="62"/>
      <c r="T90" s="63"/>
      <c r="AT90" s="16" t="s">
        <v>130</v>
      </c>
      <c r="AU90" s="16" t="s">
        <v>79</v>
      </c>
    </row>
    <row r="91" spans="2:65" s="1" customFormat="1" ht="21.6" customHeight="1">
      <c r="B91" s="33"/>
      <c r="C91" s="217" t="s">
        <v>129</v>
      </c>
      <c r="D91" s="217" t="s">
        <v>143</v>
      </c>
      <c r="E91" s="218" t="s">
        <v>177</v>
      </c>
      <c r="F91" s="219" t="s">
        <v>178</v>
      </c>
      <c r="G91" s="220" t="s">
        <v>146</v>
      </c>
      <c r="H91" s="221">
        <v>26.454999999999998</v>
      </c>
      <c r="I91" s="222"/>
      <c r="J91" s="223">
        <f>ROUND(I91*H91,2)</f>
        <v>0</v>
      </c>
      <c r="K91" s="219" t="s">
        <v>128</v>
      </c>
      <c r="L91" s="224"/>
      <c r="M91" s="225" t="s">
        <v>19</v>
      </c>
      <c r="N91" s="226" t="s">
        <v>40</v>
      </c>
      <c r="O91" s="62"/>
      <c r="P91" s="188">
        <f>O91*H91</f>
        <v>0</v>
      </c>
      <c r="Q91" s="188">
        <v>0</v>
      </c>
      <c r="R91" s="188">
        <f>Q91*H91</f>
        <v>0</v>
      </c>
      <c r="S91" s="188">
        <v>0</v>
      </c>
      <c r="T91" s="189">
        <f>S91*H91</f>
        <v>0</v>
      </c>
      <c r="AR91" s="190" t="s">
        <v>147</v>
      </c>
      <c r="AT91" s="190" t="s">
        <v>143</v>
      </c>
      <c r="AU91" s="190" t="s">
        <v>79</v>
      </c>
      <c r="AY91" s="16" t="s">
        <v>121</v>
      </c>
      <c r="BE91" s="191">
        <f>IF(N91="základní",J91,0)</f>
        <v>0</v>
      </c>
      <c r="BF91" s="191">
        <f>IF(N91="snížená",J91,0)</f>
        <v>0</v>
      </c>
      <c r="BG91" s="191">
        <f>IF(N91="zákl. přenesená",J91,0)</f>
        <v>0</v>
      </c>
      <c r="BH91" s="191">
        <f>IF(N91="sníž. přenesená",J91,0)</f>
        <v>0</v>
      </c>
      <c r="BI91" s="191">
        <f>IF(N91="nulová",J91,0)</f>
        <v>0</v>
      </c>
      <c r="BJ91" s="16" t="s">
        <v>77</v>
      </c>
      <c r="BK91" s="191">
        <f>ROUND(I91*H91,2)</f>
        <v>0</v>
      </c>
      <c r="BL91" s="16" t="s">
        <v>129</v>
      </c>
      <c r="BM91" s="190" t="s">
        <v>147</v>
      </c>
    </row>
    <row r="92" spans="2:65" s="1" customFormat="1" ht="10.199999999999999">
      <c r="B92" s="33"/>
      <c r="C92" s="34"/>
      <c r="D92" s="192" t="s">
        <v>130</v>
      </c>
      <c r="E92" s="34"/>
      <c r="F92" s="193" t="s">
        <v>178</v>
      </c>
      <c r="G92" s="34"/>
      <c r="H92" s="34"/>
      <c r="I92" s="106"/>
      <c r="J92" s="34"/>
      <c r="K92" s="34"/>
      <c r="L92" s="37"/>
      <c r="M92" s="194"/>
      <c r="N92" s="62"/>
      <c r="O92" s="62"/>
      <c r="P92" s="62"/>
      <c r="Q92" s="62"/>
      <c r="R92" s="62"/>
      <c r="S92" s="62"/>
      <c r="T92" s="63"/>
      <c r="AT92" s="16" t="s">
        <v>130</v>
      </c>
      <c r="AU92" s="16" t="s">
        <v>79</v>
      </c>
    </row>
    <row r="93" spans="2:65" s="12" customFormat="1" ht="10.199999999999999">
      <c r="B93" s="195"/>
      <c r="C93" s="196"/>
      <c r="D93" s="192" t="s">
        <v>133</v>
      </c>
      <c r="E93" s="197" t="s">
        <v>19</v>
      </c>
      <c r="F93" s="198" t="s">
        <v>672</v>
      </c>
      <c r="G93" s="196"/>
      <c r="H93" s="199">
        <v>26.454999999999998</v>
      </c>
      <c r="I93" s="200"/>
      <c r="J93" s="196"/>
      <c r="K93" s="196"/>
      <c r="L93" s="201"/>
      <c r="M93" s="202"/>
      <c r="N93" s="203"/>
      <c r="O93" s="203"/>
      <c r="P93" s="203"/>
      <c r="Q93" s="203"/>
      <c r="R93" s="203"/>
      <c r="S93" s="203"/>
      <c r="T93" s="204"/>
      <c r="AT93" s="205" t="s">
        <v>133</v>
      </c>
      <c r="AU93" s="205" t="s">
        <v>79</v>
      </c>
      <c r="AV93" s="12" t="s">
        <v>79</v>
      </c>
      <c r="AW93" s="12" t="s">
        <v>31</v>
      </c>
      <c r="AX93" s="12" t="s">
        <v>69</v>
      </c>
      <c r="AY93" s="205" t="s">
        <v>121</v>
      </c>
    </row>
    <row r="94" spans="2:65" s="13" customFormat="1" ht="10.199999999999999">
      <c r="B94" s="206"/>
      <c r="C94" s="207"/>
      <c r="D94" s="192" t="s">
        <v>133</v>
      </c>
      <c r="E94" s="208" t="s">
        <v>19</v>
      </c>
      <c r="F94" s="209" t="s">
        <v>136</v>
      </c>
      <c r="G94" s="207"/>
      <c r="H94" s="210">
        <v>26.454999999999998</v>
      </c>
      <c r="I94" s="211"/>
      <c r="J94" s="207"/>
      <c r="K94" s="207"/>
      <c r="L94" s="212"/>
      <c r="M94" s="213"/>
      <c r="N94" s="214"/>
      <c r="O94" s="214"/>
      <c r="P94" s="214"/>
      <c r="Q94" s="214"/>
      <c r="R94" s="214"/>
      <c r="S94" s="214"/>
      <c r="T94" s="215"/>
      <c r="AT94" s="216" t="s">
        <v>133</v>
      </c>
      <c r="AU94" s="216" t="s">
        <v>79</v>
      </c>
      <c r="AV94" s="13" t="s">
        <v>129</v>
      </c>
      <c r="AW94" s="13" t="s">
        <v>31</v>
      </c>
      <c r="AX94" s="13" t="s">
        <v>77</v>
      </c>
      <c r="AY94" s="216" t="s">
        <v>121</v>
      </c>
    </row>
    <row r="95" spans="2:65" s="11" customFormat="1" ht="22.8" customHeight="1">
      <c r="B95" s="163"/>
      <c r="C95" s="164"/>
      <c r="D95" s="165" t="s">
        <v>68</v>
      </c>
      <c r="E95" s="177" t="s">
        <v>422</v>
      </c>
      <c r="F95" s="177" t="s">
        <v>423</v>
      </c>
      <c r="G95" s="164"/>
      <c r="H95" s="164"/>
      <c r="I95" s="167"/>
      <c r="J95" s="178">
        <f>BK95</f>
        <v>0</v>
      </c>
      <c r="K95" s="164"/>
      <c r="L95" s="169"/>
      <c r="M95" s="170"/>
      <c r="N95" s="171"/>
      <c r="O95" s="171"/>
      <c r="P95" s="172">
        <f>SUM(P96:P117)</f>
        <v>0</v>
      </c>
      <c r="Q95" s="171"/>
      <c r="R95" s="172">
        <f>SUM(R96:R117)</f>
        <v>0</v>
      </c>
      <c r="S95" s="171"/>
      <c r="T95" s="173">
        <f>SUM(T96:T117)</f>
        <v>0</v>
      </c>
      <c r="AR95" s="174" t="s">
        <v>129</v>
      </c>
      <c r="AT95" s="175" t="s">
        <v>68</v>
      </c>
      <c r="AU95" s="175" t="s">
        <v>77</v>
      </c>
      <c r="AY95" s="174" t="s">
        <v>121</v>
      </c>
      <c r="BK95" s="176">
        <f>SUM(BK96:BK117)</f>
        <v>0</v>
      </c>
    </row>
    <row r="96" spans="2:65" s="1" customFormat="1" ht="21.6" customHeight="1">
      <c r="B96" s="33"/>
      <c r="C96" s="179" t="s">
        <v>122</v>
      </c>
      <c r="D96" s="179" t="s">
        <v>124</v>
      </c>
      <c r="E96" s="180" t="s">
        <v>673</v>
      </c>
      <c r="F96" s="181" t="s">
        <v>674</v>
      </c>
      <c r="G96" s="182" t="s">
        <v>675</v>
      </c>
      <c r="H96" s="183">
        <v>201.45</v>
      </c>
      <c r="I96" s="184"/>
      <c r="J96" s="185">
        <f>ROUND(I96*H96,2)</f>
        <v>0</v>
      </c>
      <c r="K96" s="181" t="s">
        <v>128</v>
      </c>
      <c r="L96" s="37"/>
      <c r="M96" s="186" t="s">
        <v>19</v>
      </c>
      <c r="N96" s="187" t="s">
        <v>40</v>
      </c>
      <c r="O96" s="62"/>
      <c r="P96" s="188">
        <f>O96*H96</f>
        <v>0</v>
      </c>
      <c r="Q96" s="188">
        <v>0</v>
      </c>
      <c r="R96" s="188">
        <f>Q96*H96</f>
        <v>0</v>
      </c>
      <c r="S96" s="188">
        <v>0</v>
      </c>
      <c r="T96" s="189">
        <f>S96*H96</f>
        <v>0</v>
      </c>
      <c r="AR96" s="190" t="s">
        <v>426</v>
      </c>
      <c r="AT96" s="190" t="s">
        <v>124</v>
      </c>
      <c r="AU96" s="190" t="s">
        <v>79</v>
      </c>
      <c r="AY96" s="16" t="s">
        <v>121</v>
      </c>
      <c r="BE96" s="191">
        <f>IF(N96="základní",J96,0)</f>
        <v>0</v>
      </c>
      <c r="BF96" s="191">
        <f>IF(N96="snížená",J96,0)</f>
        <v>0</v>
      </c>
      <c r="BG96" s="191">
        <f>IF(N96="zákl. přenesená",J96,0)</f>
        <v>0</v>
      </c>
      <c r="BH96" s="191">
        <f>IF(N96="sníž. přenesená",J96,0)</f>
        <v>0</v>
      </c>
      <c r="BI96" s="191">
        <f>IF(N96="nulová",J96,0)</f>
        <v>0</v>
      </c>
      <c r="BJ96" s="16" t="s">
        <v>77</v>
      </c>
      <c r="BK96" s="191">
        <f>ROUND(I96*H96,2)</f>
        <v>0</v>
      </c>
      <c r="BL96" s="16" t="s">
        <v>426</v>
      </c>
      <c r="BM96" s="190" t="s">
        <v>152</v>
      </c>
    </row>
    <row r="97" spans="2:65" s="1" customFormat="1" ht="10.199999999999999">
      <c r="B97" s="33"/>
      <c r="C97" s="34"/>
      <c r="D97" s="192" t="s">
        <v>130</v>
      </c>
      <c r="E97" s="34"/>
      <c r="F97" s="193" t="s">
        <v>674</v>
      </c>
      <c r="G97" s="34"/>
      <c r="H97" s="34"/>
      <c r="I97" s="106"/>
      <c r="J97" s="34"/>
      <c r="K97" s="34"/>
      <c r="L97" s="37"/>
      <c r="M97" s="194"/>
      <c r="N97" s="62"/>
      <c r="O97" s="62"/>
      <c r="P97" s="62"/>
      <c r="Q97" s="62"/>
      <c r="R97" s="62"/>
      <c r="S97" s="62"/>
      <c r="T97" s="63"/>
      <c r="AT97" s="16" t="s">
        <v>130</v>
      </c>
      <c r="AU97" s="16" t="s">
        <v>79</v>
      </c>
    </row>
    <row r="98" spans="2:65" s="12" customFormat="1" ht="10.199999999999999">
      <c r="B98" s="195"/>
      <c r="C98" s="196"/>
      <c r="D98" s="192" t="s">
        <v>133</v>
      </c>
      <c r="E98" s="197" t="s">
        <v>19</v>
      </c>
      <c r="F98" s="198" t="s">
        <v>676</v>
      </c>
      <c r="G98" s="196"/>
      <c r="H98" s="199">
        <v>201.45</v>
      </c>
      <c r="I98" s="200"/>
      <c r="J98" s="196"/>
      <c r="K98" s="196"/>
      <c r="L98" s="201"/>
      <c r="M98" s="202"/>
      <c r="N98" s="203"/>
      <c r="O98" s="203"/>
      <c r="P98" s="203"/>
      <c r="Q98" s="203"/>
      <c r="R98" s="203"/>
      <c r="S98" s="203"/>
      <c r="T98" s="204"/>
      <c r="AT98" s="205" t="s">
        <v>133</v>
      </c>
      <c r="AU98" s="205" t="s">
        <v>79</v>
      </c>
      <c r="AV98" s="12" t="s">
        <v>79</v>
      </c>
      <c r="AW98" s="12" t="s">
        <v>31</v>
      </c>
      <c r="AX98" s="12" t="s">
        <v>69</v>
      </c>
      <c r="AY98" s="205" t="s">
        <v>121</v>
      </c>
    </row>
    <row r="99" spans="2:65" s="13" customFormat="1" ht="10.199999999999999">
      <c r="B99" s="206"/>
      <c r="C99" s="207"/>
      <c r="D99" s="192" t="s">
        <v>133</v>
      </c>
      <c r="E99" s="208" t="s">
        <v>19</v>
      </c>
      <c r="F99" s="209" t="s">
        <v>136</v>
      </c>
      <c r="G99" s="207"/>
      <c r="H99" s="210">
        <v>201.45</v>
      </c>
      <c r="I99" s="211"/>
      <c r="J99" s="207"/>
      <c r="K99" s="207"/>
      <c r="L99" s="212"/>
      <c r="M99" s="213"/>
      <c r="N99" s="214"/>
      <c r="O99" s="214"/>
      <c r="P99" s="214"/>
      <c r="Q99" s="214"/>
      <c r="R99" s="214"/>
      <c r="S99" s="214"/>
      <c r="T99" s="215"/>
      <c r="AT99" s="216" t="s">
        <v>133</v>
      </c>
      <c r="AU99" s="216" t="s">
        <v>79</v>
      </c>
      <c r="AV99" s="13" t="s">
        <v>129</v>
      </c>
      <c r="AW99" s="13" t="s">
        <v>31</v>
      </c>
      <c r="AX99" s="13" t="s">
        <v>77</v>
      </c>
      <c r="AY99" s="216" t="s">
        <v>121</v>
      </c>
    </row>
    <row r="100" spans="2:65" s="1" customFormat="1" ht="21.6" customHeight="1">
      <c r="B100" s="33"/>
      <c r="C100" s="217" t="s">
        <v>141</v>
      </c>
      <c r="D100" s="217" t="s">
        <v>143</v>
      </c>
      <c r="E100" s="218" t="s">
        <v>677</v>
      </c>
      <c r="F100" s="219" t="s">
        <v>678</v>
      </c>
      <c r="G100" s="220" t="s">
        <v>206</v>
      </c>
      <c r="H100" s="221">
        <v>15</v>
      </c>
      <c r="I100" s="222"/>
      <c r="J100" s="223">
        <f>ROUND(I100*H100,2)</f>
        <v>0</v>
      </c>
      <c r="K100" s="219" t="s">
        <v>19</v>
      </c>
      <c r="L100" s="224"/>
      <c r="M100" s="225" t="s">
        <v>19</v>
      </c>
      <c r="N100" s="226" t="s">
        <v>40</v>
      </c>
      <c r="O100" s="62"/>
      <c r="P100" s="188">
        <f>O100*H100</f>
        <v>0</v>
      </c>
      <c r="Q100" s="188">
        <v>0</v>
      </c>
      <c r="R100" s="188">
        <f>Q100*H100</f>
        <v>0</v>
      </c>
      <c r="S100" s="188">
        <v>0</v>
      </c>
      <c r="T100" s="189">
        <f>S100*H100</f>
        <v>0</v>
      </c>
      <c r="AR100" s="190" t="s">
        <v>426</v>
      </c>
      <c r="AT100" s="190" t="s">
        <v>143</v>
      </c>
      <c r="AU100" s="190" t="s">
        <v>79</v>
      </c>
      <c r="AY100" s="16" t="s">
        <v>121</v>
      </c>
      <c r="BE100" s="191">
        <f>IF(N100="základní",J100,0)</f>
        <v>0</v>
      </c>
      <c r="BF100" s="191">
        <f>IF(N100="snížená",J100,0)</f>
        <v>0</v>
      </c>
      <c r="BG100" s="191">
        <f>IF(N100="zákl. přenesená",J100,0)</f>
        <v>0</v>
      </c>
      <c r="BH100" s="191">
        <f>IF(N100="sníž. přenesená",J100,0)</f>
        <v>0</v>
      </c>
      <c r="BI100" s="191">
        <f>IF(N100="nulová",J100,0)</f>
        <v>0</v>
      </c>
      <c r="BJ100" s="16" t="s">
        <v>77</v>
      </c>
      <c r="BK100" s="191">
        <f>ROUND(I100*H100,2)</f>
        <v>0</v>
      </c>
      <c r="BL100" s="16" t="s">
        <v>426</v>
      </c>
      <c r="BM100" s="190" t="s">
        <v>156</v>
      </c>
    </row>
    <row r="101" spans="2:65" s="1" customFormat="1" ht="19.2">
      <c r="B101" s="33"/>
      <c r="C101" s="34"/>
      <c r="D101" s="192" t="s">
        <v>130</v>
      </c>
      <c r="E101" s="34"/>
      <c r="F101" s="193" t="s">
        <v>678</v>
      </c>
      <c r="G101" s="34"/>
      <c r="H101" s="34"/>
      <c r="I101" s="106"/>
      <c r="J101" s="34"/>
      <c r="K101" s="34"/>
      <c r="L101" s="37"/>
      <c r="M101" s="194"/>
      <c r="N101" s="62"/>
      <c r="O101" s="62"/>
      <c r="P101" s="62"/>
      <c r="Q101" s="62"/>
      <c r="R101" s="62"/>
      <c r="S101" s="62"/>
      <c r="T101" s="63"/>
      <c r="AT101" s="16" t="s">
        <v>130</v>
      </c>
      <c r="AU101" s="16" t="s">
        <v>79</v>
      </c>
    </row>
    <row r="102" spans="2:65" s="1" customFormat="1" ht="21.6" customHeight="1">
      <c r="B102" s="33"/>
      <c r="C102" s="217" t="s">
        <v>158</v>
      </c>
      <c r="D102" s="217" t="s">
        <v>143</v>
      </c>
      <c r="E102" s="218" t="s">
        <v>679</v>
      </c>
      <c r="F102" s="219" t="s">
        <v>680</v>
      </c>
      <c r="G102" s="220" t="s">
        <v>184</v>
      </c>
      <c r="H102" s="221">
        <v>2</v>
      </c>
      <c r="I102" s="222"/>
      <c r="J102" s="223">
        <f>ROUND(I102*H102,2)</f>
        <v>0</v>
      </c>
      <c r="K102" s="219" t="s">
        <v>128</v>
      </c>
      <c r="L102" s="224"/>
      <c r="M102" s="225" t="s">
        <v>19</v>
      </c>
      <c r="N102" s="226" t="s">
        <v>40</v>
      </c>
      <c r="O102" s="62"/>
      <c r="P102" s="188">
        <f>O102*H102</f>
        <v>0</v>
      </c>
      <c r="Q102" s="188">
        <v>0</v>
      </c>
      <c r="R102" s="188">
        <f>Q102*H102</f>
        <v>0</v>
      </c>
      <c r="S102" s="188">
        <v>0</v>
      </c>
      <c r="T102" s="189">
        <f>S102*H102</f>
        <v>0</v>
      </c>
      <c r="AR102" s="190" t="s">
        <v>426</v>
      </c>
      <c r="AT102" s="190" t="s">
        <v>143</v>
      </c>
      <c r="AU102" s="190" t="s">
        <v>79</v>
      </c>
      <c r="AY102" s="16" t="s">
        <v>121</v>
      </c>
      <c r="BE102" s="191">
        <f>IF(N102="základní",J102,0)</f>
        <v>0</v>
      </c>
      <c r="BF102" s="191">
        <f>IF(N102="snížená",J102,0)</f>
        <v>0</v>
      </c>
      <c r="BG102" s="191">
        <f>IF(N102="zákl. přenesená",J102,0)</f>
        <v>0</v>
      </c>
      <c r="BH102" s="191">
        <f>IF(N102="sníž. přenesená",J102,0)</f>
        <v>0</v>
      </c>
      <c r="BI102" s="191">
        <f>IF(N102="nulová",J102,0)</f>
        <v>0</v>
      </c>
      <c r="BJ102" s="16" t="s">
        <v>77</v>
      </c>
      <c r="BK102" s="191">
        <f>ROUND(I102*H102,2)</f>
        <v>0</v>
      </c>
      <c r="BL102" s="16" t="s">
        <v>426</v>
      </c>
      <c r="BM102" s="190" t="s">
        <v>161</v>
      </c>
    </row>
    <row r="103" spans="2:65" s="1" customFormat="1" ht="10.199999999999999">
      <c r="B103" s="33"/>
      <c r="C103" s="34"/>
      <c r="D103" s="192" t="s">
        <v>130</v>
      </c>
      <c r="E103" s="34"/>
      <c r="F103" s="193" t="s">
        <v>680</v>
      </c>
      <c r="G103" s="34"/>
      <c r="H103" s="34"/>
      <c r="I103" s="106"/>
      <c r="J103" s="34"/>
      <c r="K103" s="34"/>
      <c r="L103" s="37"/>
      <c r="M103" s="194"/>
      <c r="N103" s="62"/>
      <c r="O103" s="62"/>
      <c r="P103" s="62"/>
      <c r="Q103" s="62"/>
      <c r="R103" s="62"/>
      <c r="S103" s="62"/>
      <c r="T103" s="63"/>
      <c r="AT103" s="16" t="s">
        <v>130</v>
      </c>
      <c r="AU103" s="16" t="s">
        <v>79</v>
      </c>
    </row>
    <row r="104" spans="2:65" s="1" customFormat="1" ht="32.4" customHeight="1">
      <c r="B104" s="33"/>
      <c r="C104" s="179" t="s">
        <v>156</v>
      </c>
      <c r="D104" s="179" t="s">
        <v>124</v>
      </c>
      <c r="E104" s="180" t="s">
        <v>490</v>
      </c>
      <c r="F104" s="181" t="s">
        <v>491</v>
      </c>
      <c r="G104" s="182" t="s">
        <v>184</v>
      </c>
      <c r="H104" s="183">
        <v>1</v>
      </c>
      <c r="I104" s="184"/>
      <c r="J104" s="185">
        <f>ROUND(I104*H104,2)</f>
        <v>0</v>
      </c>
      <c r="K104" s="181" t="s">
        <v>128</v>
      </c>
      <c r="L104" s="37"/>
      <c r="M104" s="186" t="s">
        <v>19</v>
      </c>
      <c r="N104" s="187" t="s">
        <v>40</v>
      </c>
      <c r="O104" s="62"/>
      <c r="P104" s="188">
        <f>O104*H104</f>
        <v>0</v>
      </c>
      <c r="Q104" s="188">
        <v>0</v>
      </c>
      <c r="R104" s="188">
        <f>Q104*H104</f>
        <v>0</v>
      </c>
      <c r="S104" s="188">
        <v>0</v>
      </c>
      <c r="T104" s="189">
        <f>S104*H104</f>
        <v>0</v>
      </c>
      <c r="AR104" s="190" t="s">
        <v>426</v>
      </c>
      <c r="AT104" s="190" t="s">
        <v>124</v>
      </c>
      <c r="AU104" s="190" t="s">
        <v>79</v>
      </c>
      <c r="AY104" s="16" t="s">
        <v>121</v>
      </c>
      <c r="BE104" s="191">
        <f>IF(N104="základní",J104,0)</f>
        <v>0</v>
      </c>
      <c r="BF104" s="191">
        <f>IF(N104="snížená",J104,0)</f>
        <v>0</v>
      </c>
      <c r="BG104" s="191">
        <f>IF(N104="zákl. přenesená",J104,0)</f>
        <v>0</v>
      </c>
      <c r="BH104" s="191">
        <f>IF(N104="sníž. přenesená",J104,0)</f>
        <v>0</v>
      </c>
      <c r="BI104" s="191">
        <f>IF(N104="nulová",J104,0)</f>
        <v>0</v>
      </c>
      <c r="BJ104" s="16" t="s">
        <v>77</v>
      </c>
      <c r="BK104" s="191">
        <f>ROUND(I104*H104,2)</f>
        <v>0</v>
      </c>
      <c r="BL104" s="16" t="s">
        <v>426</v>
      </c>
      <c r="BM104" s="190" t="s">
        <v>165</v>
      </c>
    </row>
    <row r="105" spans="2:65" s="1" customFormat="1" ht="28.8">
      <c r="B105" s="33"/>
      <c r="C105" s="34"/>
      <c r="D105" s="192" t="s">
        <v>130</v>
      </c>
      <c r="E105" s="34"/>
      <c r="F105" s="193" t="s">
        <v>491</v>
      </c>
      <c r="G105" s="34"/>
      <c r="H105" s="34"/>
      <c r="I105" s="106"/>
      <c r="J105" s="34"/>
      <c r="K105" s="34"/>
      <c r="L105" s="37"/>
      <c r="M105" s="194"/>
      <c r="N105" s="62"/>
      <c r="O105" s="62"/>
      <c r="P105" s="62"/>
      <c r="Q105" s="62"/>
      <c r="R105" s="62"/>
      <c r="S105" s="62"/>
      <c r="T105" s="63"/>
      <c r="AT105" s="16" t="s">
        <v>130</v>
      </c>
      <c r="AU105" s="16" t="s">
        <v>79</v>
      </c>
    </row>
    <row r="106" spans="2:65" s="12" customFormat="1" ht="10.199999999999999">
      <c r="B106" s="195"/>
      <c r="C106" s="196"/>
      <c r="D106" s="192" t="s">
        <v>133</v>
      </c>
      <c r="E106" s="197" t="s">
        <v>19</v>
      </c>
      <c r="F106" s="198" t="s">
        <v>681</v>
      </c>
      <c r="G106" s="196"/>
      <c r="H106" s="199">
        <v>1</v>
      </c>
      <c r="I106" s="200"/>
      <c r="J106" s="196"/>
      <c r="K106" s="196"/>
      <c r="L106" s="201"/>
      <c r="M106" s="202"/>
      <c r="N106" s="203"/>
      <c r="O106" s="203"/>
      <c r="P106" s="203"/>
      <c r="Q106" s="203"/>
      <c r="R106" s="203"/>
      <c r="S106" s="203"/>
      <c r="T106" s="204"/>
      <c r="AT106" s="205" t="s">
        <v>133</v>
      </c>
      <c r="AU106" s="205" t="s">
        <v>79</v>
      </c>
      <c r="AV106" s="12" t="s">
        <v>79</v>
      </c>
      <c r="AW106" s="12" t="s">
        <v>31</v>
      </c>
      <c r="AX106" s="12" t="s">
        <v>69</v>
      </c>
      <c r="AY106" s="205" t="s">
        <v>121</v>
      </c>
    </row>
    <row r="107" spans="2:65" s="13" customFormat="1" ht="10.199999999999999">
      <c r="B107" s="206"/>
      <c r="C107" s="207"/>
      <c r="D107" s="192" t="s">
        <v>133</v>
      </c>
      <c r="E107" s="208" t="s">
        <v>19</v>
      </c>
      <c r="F107" s="209" t="s">
        <v>136</v>
      </c>
      <c r="G107" s="207"/>
      <c r="H107" s="210">
        <v>1</v>
      </c>
      <c r="I107" s="211"/>
      <c r="J107" s="207"/>
      <c r="K107" s="207"/>
      <c r="L107" s="212"/>
      <c r="M107" s="213"/>
      <c r="N107" s="214"/>
      <c r="O107" s="214"/>
      <c r="P107" s="214"/>
      <c r="Q107" s="214"/>
      <c r="R107" s="214"/>
      <c r="S107" s="214"/>
      <c r="T107" s="215"/>
      <c r="AT107" s="216" t="s">
        <v>133</v>
      </c>
      <c r="AU107" s="216" t="s">
        <v>79</v>
      </c>
      <c r="AV107" s="13" t="s">
        <v>129</v>
      </c>
      <c r="AW107" s="13" t="s">
        <v>31</v>
      </c>
      <c r="AX107" s="13" t="s">
        <v>77</v>
      </c>
      <c r="AY107" s="216" t="s">
        <v>121</v>
      </c>
    </row>
    <row r="108" spans="2:65" s="1" customFormat="1" ht="32.4" customHeight="1">
      <c r="B108" s="33"/>
      <c r="C108" s="179" t="s">
        <v>147</v>
      </c>
      <c r="D108" s="179" t="s">
        <v>124</v>
      </c>
      <c r="E108" s="180" t="s">
        <v>495</v>
      </c>
      <c r="F108" s="181" t="s">
        <v>496</v>
      </c>
      <c r="G108" s="182" t="s">
        <v>146</v>
      </c>
      <c r="H108" s="183">
        <v>26.454999999999998</v>
      </c>
      <c r="I108" s="184"/>
      <c r="J108" s="185">
        <f>ROUND(I108*H108,2)</f>
        <v>0</v>
      </c>
      <c r="K108" s="181" t="s">
        <v>128</v>
      </c>
      <c r="L108" s="37"/>
      <c r="M108" s="186" t="s">
        <v>19</v>
      </c>
      <c r="N108" s="187" t="s">
        <v>40</v>
      </c>
      <c r="O108" s="62"/>
      <c r="P108" s="188">
        <f>O108*H108</f>
        <v>0</v>
      </c>
      <c r="Q108" s="188">
        <v>0</v>
      </c>
      <c r="R108" s="188">
        <f>Q108*H108</f>
        <v>0</v>
      </c>
      <c r="S108" s="188">
        <v>0</v>
      </c>
      <c r="T108" s="189">
        <f>S108*H108</f>
        <v>0</v>
      </c>
      <c r="AR108" s="190" t="s">
        <v>426</v>
      </c>
      <c r="AT108" s="190" t="s">
        <v>124</v>
      </c>
      <c r="AU108" s="190" t="s">
        <v>79</v>
      </c>
      <c r="AY108" s="16" t="s">
        <v>121</v>
      </c>
      <c r="BE108" s="191">
        <f>IF(N108="základní",J108,0)</f>
        <v>0</v>
      </c>
      <c r="BF108" s="191">
        <f>IF(N108="snížená",J108,0)</f>
        <v>0</v>
      </c>
      <c r="BG108" s="191">
        <f>IF(N108="zákl. přenesená",J108,0)</f>
        <v>0</v>
      </c>
      <c r="BH108" s="191">
        <f>IF(N108="sníž. přenesená",J108,0)</f>
        <v>0</v>
      </c>
      <c r="BI108" s="191">
        <f>IF(N108="nulová",J108,0)</f>
        <v>0</v>
      </c>
      <c r="BJ108" s="16" t="s">
        <v>77</v>
      </c>
      <c r="BK108" s="191">
        <f>ROUND(I108*H108,2)</f>
        <v>0</v>
      </c>
      <c r="BL108" s="16" t="s">
        <v>426</v>
      </c>
      <c r="BM108" s="190" t="s">
        <v>170</v>
      </c>
    </row>
    <row r="109" spans="2:65" s="1" customFormat="1" ht="28.8">
      <c r="B109" s="33"/>
      <c r="C109" s="34"/>
      <c r="D109" s="192" t="s">
        <v>130</v>
      </c>
      <c r="E109" s="34"/>
      <c r="F109" s="193" t="s">
        <v>498</v>
      </c>
      <c r="G109" s="34"/>
      <c r="H109" s="34"/>
      <c r="I109" s="106"/>
      <c r="J109" s="34"/>
      <c r="K109" s="34"/>
      <c r="L109" s="37"/>
      <c r="M109" s="194"/>
      <c r="N109" s="62"/>
      <c r="O109" s="62"/>
      <c r="P109" s="62"/>
      <c r="Q109" s="62"/>
      <c r="R109" s="62"/>
      <c r="S109" s="62"/>
      <c r="T109" s="63"/>
      <c r="AT109" s="16" t="s">
        <v>130</v>
      </c>
      <c r="AU109" s="16" t="s">
        <v>79</v>
      </c>
    </row>
    <row r="110" spans="2:65" s="1" customFormat="1" ht="43.2" customHeight="1">
      <c r="B110" s="33"/>
      <c r="C110" s="179" t="s">
        <v>167</v>
      </c>
      <c r="D110" s="179" t="s">
        <v>124</v>
      </c>
      <c r="E110" s="180" t="s">
        <v>515</v>
      </c>
      <c r="F110" s="181" t="s">
        <v>516</v>
      </c>
      <c r="G110" s="182" t="s">
        <v>146</v>
      </c>
      <c r="H110" s="183">
        <v>1.712</v>
      </c>
      <c r="I110" s="184"/>
      <c r="J110" s="185">
        <f>ROUND(I110*H110,2)</f>
        <v>0</v>
      </c>
      <c r="K110" s="181" t="s">
        <v>128</v>
      </c>
      <c r="L110" s="37"/>
      <c r="M110" s="186" t="s">
        <v>19</v>
      </c>
      <c r="N110" s="187" t="s">
        <v>40</v>
      </c>
      <c r="O110" s="62"/>
      <c r="P110" s="188">
        <f>O110*H110</f>
        <v>0</v>
      </c>
      <c r="Q110" s="188">
        <v>0</v>
      </c>
      <c r="R110" s="188">
        <f>Q110*H110</f>
        <v>0</v>
      </c>
      <c r="S110" s="188">
        <v>0</v>
      </c>
      <c r="T110" s="189">
        <f>S110*H110</f>
        <v>0</v>
      </c>
      <c r="AR110" s="190" t="s">
        <v>426</v>
      </c>
      <c r="AT110" s="190" t="s">
        <v>124</v>
      </c>
      <c r="AU110" s="190" t="s">
        <v>79</v>
      </c>
      <c r="AY110" s="16" t="s">
        <v>121</v>
      </c>
      <c r="BE110" s="191">
        <f>IF(N110="základní",J110,0)</f>
        <v>0</v>
      </c>
      <c r="BF110" s="191">
        <f>IF(N110="snížená",J110,0)</f>
        <v>0</v>
      </c>
      <c r="BG110" s="191">
        <f>IF(N110="zákl. přenesená",J110,0)</f>
        <v>0</v>
      </c>
      <c r="BH110" s="191">
        <f>IF(N110="sníž. přenesená",J110,0)</f>
        <v>0</v>
      </c>
      <c r="BI110" s="191">
        <f>IF(N110="nulová",J110,0)</f>
        <v>0</v>
      </c>
      <c r="BJ110" s="16" t="s">
        <v>77</v>
      </c>
      <c r="BK110" s="191">
        <f>ROUND(I110*H110,2)</f>
        <v>0</v>
      </c>
      <c r="BL110" s="16" t="s">
        <v>426</v>
      </c>
      <c r="BM110" s="190" t="s">
        <v>175</v>
      </c>
    </row>
    <row r="111" spans="2:65" s="1" customFormat="1" ht="28.8">
      <c r="B111" s="33"/>
      <c r="C111" s="34"/>
      <c r="D111" s="192" t="s">
        <v>130</v>
      </c>
      <c r="E111" s="34"/>
      <c r="F111" s="193" t="s">
        <v>516</v>
      </c>
      <c r="G111" s="34"/>
      <c r="H111" s="34"/>
      <c r="I111" s="106"/>
      <c r="J111" s="34"/>
      <c r="K111" s="34"/>
      <c r="L111" s="37"/>
      <c r="M111" s="194"/>
      <c r="N111" s="62"/>
      <c r="O111" s="62"/>
      <c r="P111" s="62"/>
      <c r="Q111" s="62"/>
      <c r="R111" s="62"/>
      <c r="S111" s="62"/>
      <c r="T111" s="63"/>
      <c r="AT111" s="16" t="s">
        <v>130</v>
      </c>
      <c r="AU111" s="16" t="s">
        <v>79</v>
      </c>
    </row>
    <row r="112" spans="2:65" s="1" customFormat="1" ht="21.6" customHeight="1">
      <c r="B112" s="33"/>
      <c r="C112" s="179" t="s">
        <v>152</v>
      </c>
      <c r="D112" s="179" t="s">
        <v>124</v>
      </c>
      <c r="E112" s="180" t="s">
        <v>532</v>
      </c>
      <c r="F112" s="181" t="s">
        <v>533</v>
      </c>
      <c r="G112" s="182" t="s">
        <v>146</v>
      </c>
      <c r="H112" s="183">
        <v>1.712</v>
      </c>
      <c r="I112" s="184"/>
      <c r="J112" s="185">
        <f>ROUND(I112*H112,2)</f>
        <v>0</v>
      </c>
      <c r="K112" s="181" t="s">
        <v>128</v>
      </c>
      <c r="L112" s="37"/>
      <c r="M112" s="186" t="s">
        <v>19</v>
      </c>
      <c r="N112" s="187" t="s">
        <v>40</v>
      </c>
      <c r="O112" s="62"/>
      <c r="P112" s="188">
        <f>O112*H112</f>
        <v>0</v>
      </c>
      <c r="Q112" s="188">
        <v>0</v>
      </c>
      <c r="R112" s="188">
        <f>Q112*H112</f>
        <v>0</v>
      </c>
      <c r="S112" s="188">
        <v>0</v>
      </c>
      <c r="T112" s="189">
        <f>S112*H112</f>
        <v>0</v>
      </c>
      <c r="AR112" s="190" t="s">
        <v>426</v>
      </c>
      <c r="AT112" s="190" t="s">
        <v>124</v>
      </c>
      <c r="AU112" s="190" t="s">
        <v>79</v>
      </c>
      <c r="AY112" s="16" t="s">
        <v>121</v>
      </c>
      <c r="BE112" s="191">
        <f>IF(N112="základní",J112,0)</f>
        <v>0</v>
      </c>
      <c r="BF112" s="191">
        <f>IF(N112="snížená",J112,0)</f>
        <v>0</v>
      </c>
      <c r="BG112" s="191">
        <f>IF(N112="zákl. přenesená",J112,0)</f>
        <v>0</v>
      </c>
      <c r="BH112" s="191">
        <f>IF(N112="sníž. přenesená",J112,0)</f>
        <v>0</v>
      </c>
      <c r="BI112" s="191">
        <f>IF(N112="nulová",J112,0)</f>
        <v>0</v>
      </c>
      <c r="BJ112" s="16" t="s">
        <v>77</v>
      </c>
      <c r="BK112" s="191">
        <f>ROUND(I112*H112,2)</f>
        <v>0</v>
      </c>
      <c r="BL112" s="16" t="s">
        <v>426</v>
      </c>
      <c r="BM112" s="190" t="s">
        <v>179</v>
      </c>
    </row>
    <row r="113" spans="2:65" s="1" customFormat="1" ht="19.2">
      <c r="B113" s="33"/>
      <c r="C113" s="34"/>
      <c r="D113" s="192" t="s">
        <v>130</v>
      </c>
      <c r="E113" s="34"/>
      <c r="F113" s="193" t="s">
        <v>535</v>
      </c>
      <c r="G113" s="34"/>
      <c r="H113" s="34"/>
      <c r="I113" s="106"/>
      <c r="J113" s="34"/>
      <c r="K113" s="34"/>
      <c r="L113" s="37"/>
      <c r="M113" s="194"/>
      <c r="N113" s="62"/>
      <c r="O113" s="62"/>
      <c r="P113" s="62"/>
      <c r="Q113" s="62"/>
      <c r="R113" s="62"/>
      <c r="S113" s="62"/>
      <c r="T113" s="63"/>
      <c r="AT113" s="16" t="s">
        <v>130</v>
      </c>
      <c r="AU113" s="16" t="s">
        <v>79</v>
      </c>
    </row>
    <row r="114" spans="2:65" s="1" customFormat="1" ht="21.6" customHeight="1">
      <c r="B114" s="33"/>
      <c r="C114" s="179" t="s">
        <v>176</v>
      </c>
      <c r="D114" s="179" t="s">
        <v>124</v>
      </c>
      <c r="E114" s="180" t="s">
        <v>557</v>
      </c>
      <c r="F114" s="181" t="s">
        <v>558</v>
      </c>
      <c r="G114" s="182" t="s">
        <v>146</v>
      </c>
      <c r="H114" s="183">
        <v>1.712</v>
      </c>
      <c r="I114" s="184"/>
      <c r="J114" s="185">
        <f>ROUND(I114*H114,2)</f>
        <v>0</v>
      </c>
      <c r="K114" s="181" t="s">
        <v>128</v>
      </c>
      <c r="L114" s="37"/>
      <c r="M114" s="186" t="s">
        <v>19</v>
      </c>
      <c r="N114" s="187" t="s">
        <v>40</v>
      </c>
      <c r="O114" s="62"/>
      <c r="P114" s="188">
        <f>O114*H114</f>
        <v>0</v>
      </c>
      <c r="Q114" s="188">
        <v>0</v>
      </c>
      <c r="R114" s="188">
        <f>Q114*H114</f>
        <v>0</v>
      </c>
      <c r="S114" s="188">
        <v>0</v>
      </c>
      <c r="T114" s="189">
        <f>S114*H114</f>
        <v>0</v>
      </c>
      <c r="AR114" s="190" t="s">
        <v>426</v>
      </c>
      <c r="AT114" s="190" t="s">
        <v>124</v>
      </c>
      <c r="AU114" s="190" t="s">
        <v>79</v>
      </c>
      <c r="AY114" s="16" t="s">
        <v>121</v>
      </c>
      <c r="BE114" s="191">
        <f>IF(N114="základní",J114,0)</f>
        <v>0</v>
      </c>
      <c r="BF114" s="191">
        <f>IF(N114="snížená",J114,0)</f>
        <v>0</v>
      </c>
      <c r="BG114" s="191">
        <f>IF(N114="zákl. přenesená",J114,0)</f>
        <v>0</v>
      </c>
      <c r="BH114" s="191">
        <f>IF(N114="sníž. přenesená",J114,0)</f>
        <v>0</v>
      </c>
      <c r="BI114" s="191">
        <f>IF(N114="nulová",J114,0)</f>
        <v>0</v>
      </c>
      <c r="BJ114" s="16" t="s">
        <v>77</v>
      </c>
      <c r="BK114" s="191">
        <f>ROUND(I114*H114,2)</f>
        <v>0</v>
      </c>
      <c r="BL114" s="16" t="s">
        <v>426</v>
      </c>
      <c r="BM114" s="190" t="s">
        <v>185</v>
      </c>
    </row>
    <row r="115" spans="2:65" s="1" customFormat="1" ht="10.199999999999999">
      <c r="B115" s="33"/>
      <c r="C115" s="34"/>
      <c r="D115" s="192" t="s">
        <v>130</v>
      </c>
      <c r="E115" s="34"/>
      <c r="F115" s="193" t="s">
        <v>558</v>
      </c>
      <c r="G115" s="34"/>
      <c r="H115" s="34"/>
      <c r="I115" s="106"/>
      <c r="J115" s="34"/>
      <c r="K115" s="34"/>
      <c r="L115" s="37"/>
      <c r="M115" s="194"/>
      <c r="N115" s="62"/>
      <c r="O115" s="62"/>
      <c r="P115" s="62"/>
      <c r="Q115" s="62"/>
      <c r="R115" s="62"/>
      <c r="S115" s="62"/>
      <c r="T115" s="63"/>
      <c r="AT115" s="16" t="s">
        <v>130</v>
      </c>
      <c r="AU115" s="16" t="s">
        <v>79</v>
      </c>
    </row>
    <row r="116" spans="2:65" s="12" customFormat="1" ht="10.199999999999999">
      <c r="B116" s="195"/>
      <c r="C116" s="196"/>
      <c r="D116" s="192" t="s">
        <v>133</v>
      </c>
      <c r="E116" s="197" t="s">
        <v>19</v>
      </c>
      <c r="F116" s="198" t="s">
        <v>682</v>
      </c>
      <c r="G116" s="196"/>
      <c r="H116" s="199">
        <v>1.712</v>
      </c>
      <c r="I116" s="200"/>
      <c r="J116" s="196"/>
      <c r="K116" s="196"/>
      <c r="L116" s="201"/>
      <c r="M116" s="202"/>
      <c r="N116" s="203"/>
      <c r="O116" s="203"/>
      <c r="P116" s="203"/>
      <c r="Q116" s="203"/>
      <c r="R116" s="203"/>
      <c r="S116" s="203"/>
      <c r="T116" s="204"/>
      <c r="AT116" s="205" t="s">
        <v>133</v>
      </c>
      <c r="AU116" s="205" t="s">
        <v>79</v>
      </c>
      <c r="AV116" s="12" t="s">
        <v>79</v>
      </c>
      <c r="AW116" s="12" t="s">
        <v>31</v>
      </c>
      <c r="AX116" s="12" t="s">
        <v>69</v>
      </c>
      <c r="AY116" s="205" t="s">
        <v>121</v>
      </c>
    </row>
    <row r="117" spans="2:65" s="13" customFormat="1" ht="10.199999999999999">
      <c r="B117" s="206"/>
      <c r="C117" s="207"/>
      <c r="D117" s="192" t="s">
        <v>133</v>
      </c>
      <c r="E117" s="208" t="s">
        <v>19</v>
      </c>
      <c r="F117" s="209" t="s">
        <v>136</v>
      </c>
      <c r="G117" s="207"/>
      <c r="H117" s="210">
        <v>1.712</v>
      </c>
      <c r="I117" s="211"/>
      <c r="J117" s="207"/>
      <c r="K117" s="207"/>
      <c r="L117" s="212"/>
      <c r="M117" s="231"/>
      <c r="N117" s="232"/>
      <c r="O117" s="232"/>
      <c r="P117" s="232"/>
      <c r="Q117" s="232"/>
      <c r="R117" s="232"/>
      <c r="S117" s="232"/>
      <c r="T117" s="233"/>
      <c r="AT117" s="216" t="s">
        <v>133</v>
      </c>
      <c r="AU117" s="216" t="s">
        <v>79</v>
      </c>
      <c r="AV117" s="13" t="s">
        <v>129</v>
      </c>
      <c r="AW117" s="13" t="s">
        <v>31</v>
      </c>
      <c r="AX117" s="13" t="s">
        <v>77</v>
      </c>
      <c r="AY117" s="216" t="s">
        <v>121</v>
      </c>
    </row>
    <row r="118" spans="2:65" s="1" customFormat="1" ht="6.9" customHeight="1">
      <c r="B118" s="45"/>
      <c r="C118" s="46"/>
      <c r="D118" s="46"/>
      <c r="E118" s="46"/>
      <c r="F118" s="46"/>
      <c r="G118" s="46"/>
      <c r="H118" s="46"/>
      <c r="I118" s="130"/>
      <c r="J118" s="46"/>
      <c r="K118" s="46"/>
      <c r="L118" s="37"/>
    </row>
  </sheetData>
  <sheetProtection algorithmName="SHA-512" hashValue="O8dgyRdrsPicAXw7qYf25fGH0Xz6g8vJtYwhPdQT/g4j1s6rUhRaE+NYSFcfTxNbyLDVxjWbYWDIUJ6q3L5Kig==" saltValue="JhV0IFYMnOEXDRGnpSA/grtIsF5S1wslM71hSvtSGVQSy3HCqqonk+gab3LmFhJRhPe4Yp1zkYpXv8/jWAewkQ==" spinCount="100000" sheet="1" objects="1" scenarios="1" formatColumns="0" formatRows="0" autoFilter="0"/>
  <autoFilter ref="C81:K117"/>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0"/>
  <sheetViews>
    <sheetView showGridLines="0" topLeftCell="A56" workbookViewId="0">
      <selection activeCell="J1" sqref="J1:J1048576"/>
    </sheetView>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9" bestFit="1" customWidth="1"/>
    <col min="8" max="8" width="14.5703125" bestFit="1" customWidth="1"/>
    <col min="9" max="9" width="18.5703125" style="99" bestFit="1" customWidth="1"/>
    <col min="10" max="10" width="19.42578125" bestFit="1" customWidth="1"/>
    <col min="11" max="11" width="22.85546875" bestFit="1"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323"/>
      <c r="M2" s="323"/>
      <c r="N2" s="323"/>
      <c r="O2" s="323"/>
      <c r="P2" s="323"/>
      <c r="Q2" s="323"/>
      <c r="R2" s="323"/>
      <c r="S2" s="323"/>
      <c r="T2" s="323"/>
      <c r="U2" s="323"/>
      <c r="V2" s="323"/>
      <c r="AT2" s="16" t="s">
        <v>88</v>
      </c>
    </row>
    <row r="3" spans="2:46" ht="6.9" customHeight="1">
      <c r="B3" s="100"/>
      <c r="C3" s="101"/>
      <c r="D3" s="101"/>
      <c r="E3" s="101"/>
      <c r="F3" s="101"/>
      <c r="G3" s="101"/>
      <c r="H3" s="101"/>
      <c r="I3" s="102"/>
      <c r="J3" s="101"/>
      <c r="K3" s="101"/>
      <c r="L3" s="19"/>
      <c r="AT3" s="16" t="s">
        <v>79</v>
      </c>
    </row>
    <row r="4" spans="2:46" ht="24.9" customHeight="1">
      <c r="B4" s="19"/>
      <c r="D4" s="103" t="s">
        <v>95</v>
      </c>
      <c r="L4" s="19"/>
      <c r="M4" s="104" t="s">
        <v>10</v>
      </c>
      <c r="AT4" s="16" t="s">
        <v>4</v>
      </c>
    </row>
    <row r="5" spans="2:46" ht="6.9" customHeight="1">
      <c r="B5" s="19"/>
      <c r="L5" s="19"/>
    </row>
    <row r="6" spans="2:46" ht="12" customHeight="1">
      <c r="B6" s="19"/>
      <c r="D6" s="105" t="s">
        <v>16</v>
      </c>
      <c r="L6" s="19"/>
    </row>
    <row r="7" spans="2:46" ht="14.4" customHeight="1">
      <c r="B7" s="19"/>
      <c r="E7" s="352" t="str">
        <f>'Rekapitulace zakázky'!K6</f>
        <v>OPRAVA TRAŤOVÉHO ÚSEKU JAROMĚŘ - STARÁ PAKA</v>
      </c>
      <c r="F7" s="353"/>
      <c r="G7" s="353"/>
      <c r="H7" s="353"/>
      <c r="L7" s="19"/>
    </row>
    <row r="8" spans="2:46" s="1" customFormat="1" ht="12" customHeight="1">
      <c r="B8" s="37"/>
      <c r="D8" s="105" t="s">
        <v>96</v>
      </c>
      <c r="I8" s="106"/>
      <c r="L8" s="37"/>
    </row>
    <row r="9" spans="2:46" s="1" customFormat="1" ht="36.9" customHeight="1">
      <c r="B9" s="37"/>
      <c r="E9" s="354" t="s">
        <v>683</v>
      </c>
      <c r="F9" s="355"/>
      <c r="G9" s="355"/>
      <c r="H9" s="355"/>
      <c r="I9" s="106"/>
      <c r="L9" s="37"/>
    </row>
    <row r="10" spans="2:46" s="1" customFormat="1" ht="10.199999999999999">
      <c r="B10" s="37"/>
      <c r="I10" s="106"/>
      <c r="L10" s="37"/>
    </row>
    <row r="11" spans="2:46" s="1" customFormat="1" ht="12" customHeight="1">
      <c r="B11" s="37"/>
      <c r="D11" s="105" t="s">
        <v>18</v>
      </c>
      <c r="F11" s="107" t="s">
        <v>19</v>
      </c>
      <c r="I11" s="108" t="s">
        <v>20</v>
      </c>
      <c r="J11" s="107" t="s">
        <v>19</v>
      </c>
      <c r="L11" s="37"/>
    </row>
    <row r="12" spans="2:46" s="1" customFormat="1" ht="12" customHeight="1">
      <c r="B12" s="37"/>
      <c r="D12" s="105" t="s">
        <v>21</v>
      </c>
      <c r="F12" s="107" t="s">
        <v>22</v>
      </c>
      <c r="I12" s="108" t="s">
        <v>23</v>
      </c>
      <c r="J12" s="109" t="str">
        <f>'Rekapitulace zakázky'!AN8</f>
        <v>23. 5. 2019</v>
      </c>
      <c r="L12" s="37"/>
    </row>
    <row r="13" spans="2:46" s="1" customFormat="1" ht="10.8" customHeight="1">
      <c r="B13" s="37"/>
      <c r="I13" s="106"/>
      <c r="L13" s="37"/>
    </row>
    <row r="14" spans="2:46" s="1" customFormat="1" ht="12" customHeight="1">
      <c r="B14" s="37"/>
      <c r="D14" s="105" t="s">
        <v>25</v>
      </c>
      <c r="I14" s="108" t="s">
        <v>26</v>
      </c>
      <c r="J14" s="107" t="str">
        <f>IF('Rekapitulace zakázky'!AN10="","",'Rekapitulace zakázky'!AN10)</f>
        <v/>
      </c>
      <c r="L14" s="37"/>
    </row>
    <row r="15" spans="2:46" s="1" customFormat="1" ht="18" customHeight="1">
      <c r="B15" s="37"/>
      <c r="E15" s="107" t="str">
        <f>IF('Rekapitulace zakázky'!E11="","",'Rekapitulace zakázky'!E11)</f>
        <v xml:space="preserve"> </v>
      </c>
      <c r="I15" s="108" t="s">
        <v>27</v>
      </c>
      <c r="J15" s="107" t="str">
        <f>IF('Rekapitulace zakázky'!AN11="","",'Rekapitulace zakázky'!AN11)</f>
        <v/>
      </c>
      <c r="L15" s="37"/>
    </row>
    <row r="16" spans="2:46" s="1" customFormat="1" ht="6.9" customHeight="1">
      <c r="B16" s="37"/>
      <c r="I16" s="106"/>
      <c r="L16" s="37"/>
    </row>
    <row r="17" spans="2:12" s="1" customFormat="1" ht="12" customHeight="1">
      <c r="B17" s="37"/>
      <c r="D17" s="105" t="s">
        <v>28</v>
      </c>
      <c r="I17" s="108" t="s">
        <v>26</v>
      </c>
      <c r="J17" s="29" t="str">
        <f>'Rekapitulace zakázky'!AN13</f>
        <v>Vyplň údaj</v>
      </c>
      <c r="L17" s="37"/>
    </row>
    <row r="18" spans="2:12" s="1" customFormat="1" ht="18" customHeight="1">
      <c r="B18" s="37"/>
      <c r="E18" s="356" t="str">
        <f>'Rekapitulace zakázky'!E14</f>
        <v>Vyplň údaj</v>
      </c>
      <c r="F18" s="357"/>
      <c r="G18" s="357"/>
      <c r="H18" s="357"/>
      <c r="I18" s="108" t="s">
        <v>27</v>
      </c>
      <c r="J18" s="29" t="str">
        <f>'Rekapitulace zakázky'!AN14</f>
        <v>Vyplň údaj</v>
      </c>
      <c r="L18" s="37"/>
    </row>
    <row r="19" spans="2:12" s="1" customFormat="1" ht="6.9" customHeight="1">
      <c r="B19" s="37"/>
      <c r="I19" s="106"/>
      <c r="L19" s="37"/>
    </row>
    <row r="20" spans="2:12" s="1" customFormat="1" ht="12" customHeight="1">
      <c r="B20" s="37"/>
      <c r="D20" s="105" t="s">
        <v>30</v>
      </c>
      <c r="I20" s="108" t="s">
        <v>26</v>
      </c>
      <c r="J20" s="107" t="str">
        <f>IF('Rekapitulace zakázky'!AN16="","",'Rekapitulace zakázky'!AN16)</f>
        <v/>
      </c>
      <c r="L20" s="37"/>
    </row>
    <row r="21" spans="2:12" s="1" customFormat="1" ht="18" customHeight="1">
      <c r="B21" s="37"/>
      <c r="E21" s="107" t="str">
        <f>IF('Rekapitulace zakázky'!E17="","",'Rekapitulace zakázky'!E17)</f>
        <v xml:space="preserve"> </v>
      </c>
      <c r="I21" s="108" t="s">
        <v>27</v>
      </c>
      <c r="J21" s="107" t="str">
        <f>IF('Rekapitulace zakázky'!AN17="","",'Rekapitulace zakázky'!AN17)</f>
        <v/>
      </c>
      <c r="L21" s="37"/>
    </row>
    <row r="22" spans="2:12" s="1" customFormat="1" ht="6.9" customHeight="1">
      <c r="B22" s="37"/>
      <c r="I22" s="106"/>
      <c r="L22" s="37"/>
    </row>
    <row r="23" spans="2:12" s="1" customFormat="1" ht="12" customHeight="1">
      <c r="B23" s="37"/>
      <c r="D23" s="105" t="s">
        <v>32</v>
      </c>
      <c r="I23" s="108" t="s">
        <v>26</v>
      </c>
      <c r="J23" s="107" t="str">
        <f>IF('Rekapitulace zakázky'!AN19="","",'Rekapitulace zakázky'!AN19)</f>
        <v/>
      </c>
      <c r="L23" s="37"/>
    </row>
    <row r="24" spans="2:12" s="1" customFormat="1" ht="18" customHeight="1">
      <c r="B24" s="37"/>
      <c r="E24" s="107" t="str">
        <f>IF('Rekapitulace zakázky'!E20="","",'Rekapitulace zakázky'!E20)</f>
        <v xml:space="preserve"> </v>
      </c>
      <c r="I24" s="108" t="s">
        <v>27</v>
      </c>
      <c r="J24" s="107" t="str">
        <f>IF('Rekapitulace zakázky'!AN20="","",'Rekapitulace zakázky'!AN20)</f>
        <v/>
      </c>
      <c r="L24" s="37"/>
    </row>
    <row r="25" spans="2:12" s="1" customFormat="1" ht="6.9" customHeight="1">
      <c r="B25" s="37"/>
      <c r="I25" s="106"/>
      <c r="L25" s="37"/>
    </row>
    <row r="26" spans="2:12" s="1" customFormat="1" ht="12" customHeight="1">
      <c r="B26" s="37"/>
      <c r="D26" s="105" t="s">
        <v>33</v>
      </c>
      <c r="I26" s="106"/>
      <c r="L26" s="37"/>
    </row>
    <row r="27" spans="2:12" s="7" customFormat="1" ht="14.4" customHeight="1">
      <c r="B27" s="110"/>
      <c r="E27" s="358" t="s">
        <v>19</v>
      </c>
      <c r="F27" s="358"/>
      <c r="G27" s="358"/>
      <c r="H27" s="358"/>
      <c r="I27" s="111"/>
      <c r="L27" s="110"/>
    </row>
    <row r="28" spans="2:12" s="1" customFormat="1" ht="6.9" customHeight="1">
      <c r="B28" s="37"/>
      <c r="I28" s="106"/>
      <c r="L28" s="37"/>
    </row>
    <row r="29" spans="2:12" s="1" customFormat="1" ht="6.9" customHeight="1">
      <c r="B29" s="37"/>
      <c r="D29" s="58"/>
      <c r="E29" s="58"/>
      <c r="F29" s="58"/>
      <c r="G29" s="58"/>
      <c r="H29" s="58"/>
      <c r="I29" s="112"/>
      <c r="J29" s="58"/>
      <c r="K29" s="58"/>
      <c r="L29" s="37"/>
    </row>
    <row r="30" spans="2:12" s="1" customFormat="1" ht="25.35" customHeight="1">
      <c r="B30" s="37"/>
      <c r="D30" s="113" t="s">
        <v>35</v>
      </c>
      <c r="I30" s="106"/>
      <c r="J30" s="114">
        <f>ROUND(J82, 2)</f>
        <v>0</v>
      </c>
      <c r="L30" s="37"/>
    </row>
    <row r="31" spans="2:12" s="1" customFormat="1" ht="6.9" customHeight="1">
      <c r="B31" s="37"/>
      <c r="D31" s="58"/>
      <c r="E31" s="58"/>
      <c r="F31" s="58"/>
      <c r="G31" s="58"/>
      <c r="H31" s="58"/>
      <c r="I31" s="112"/>
      <c r="J31" s="58"/>
      <c r="K31" s="58"/>
      <c r="L31" s="37"/>
    </row>
    <row r="32" spans="2:12" s="1" customFormat="1" ht="14.4" customHeight="1">
      <c r="B32" s="37"/>
      <c r="F32" s="115" t="s">
        <v>37</v>
      </c>
      <c r="I32" s="116" t="s">
        <v>36</v>
      </c>
      <c r="J32" s="115" t="s">
        <v>38</v>
      </c>
      <c r="L32" s="37"/>
    </row>
    <row r="33" spans="2:12" s="1" customFormat="1" ht="14.4" customHeight="1">
      <c r="B33" s="37"/>
      <c r="D33" s="117" t="s">
        <v>39</v>
      </c>
      <c r="E33" s="105" t="s">
        <v>40</v>
      </c>
      <c r="F33" s="118">
        <f>ROUND((SUM(BE82:BE119)),  2)</f>
        <v>0</v>
      </c>
      <c r="I33" s="119">
        <v>0.21</v>
      </c>
      <c r="J33" s="118">
        <f>ROUND(((SUM(BE82:BE119))*I33),  2)</f>
        <v>0</v>
      </c>
      <c r="L33" s="37"/>
    </row>
    <row r="34" spans="2:12" s="1" customFormat="1" ht="14.4" customHeight="1">
      <c r="B34" s="37"/>
      <c r="E34" s="105" t="s">
        <v>41</v>
      </c>
      <c r="F34" s="118">
        <f>ROUND((SUM(BF82:BF119)),  2)</f>
        <v>0</v>
      </c>
      <c r="I34" s="119">
        <v>0.15</v>
      </c>
      <c r="J34" s="118">
        <f>ROUND(((SUM(BF82:BF119))*I34),  2)</f>
        <v>0</v>
      </c>
      <c r="L34" s="37"/>
    </row>
    <row r="35" spans="2:12" s="1" customFormat="1" ht="14.4" hidden="1" customHeight="1">
      <c r="B35" s="37"/>
      <c r="E35" s="105" t="s">
        <v>42</v>
      </c>
      <c r="F35" s="118">
        <f>ROUND((SUM(BG82:BG119)),  2)</f>
        <v>0</v>
      </c>
      <c r="I35" s="119">
        <v>0.21</v>
      </c>
      <c r="J35" s="118">
        <f>0</f>
        <v>0</v>
      </c>
      <c r="L35" s="37"/>
    </row>
    <row r="36" spans="2:12" s="1" customFormat="1" ht="14.4" hidden="1" customHeight="1">
      <c r="B36" s="37"/>
      <c r="E36" s="105" t="s">
        <v>43</v>
      </c>
      <c r="F36" s="118">
        <f>ROUND((SUM(BH82:BH119)),  2)</f>
        <v>0</v>
      </c>
      <c r="I36" s="119">
        <v>0.15</v>
      </c>
      <c r="J36" s="118">
        <f>0</f>
        <v>0</v>
      </c>
      <c r="L36" s="37"/>
    </row>
    <row r="37" spans="2:12" s="1" customFormat="1" ht="14.4" hidden="1" customHeight="1">
      <c r="B37" s="37"/>
      <c r="E37" s="105" t="s">
        <v>44</v>
      </c>
      <c r="F37" s="118">
        <f>ROUND((SUM(BI82:BI119)),  2)</f>
        <v>0</v>
      </c>
      <c r="I37" s="119">
        <v>0</v>
      </c>
      <c r="J37" s="118">
        <f>0</f>
        <v>0</v>
      </c>
      <c r="L37" s="37"/>
    </row>
    <row r="38" spans="2:12" s="1" customFormat="1" ht="6.9" customHeight="1">
      <c r="B38" s="37"/>
      <c r="I38" s="106"/>
      <c r="L38" s="37"/>
    </row>
    <row r="39" spans="2:12" s="1" customFormat="1" ht="25.35" customHeight="1">
      <c r="B39" s="37"/>
      <c r="C39" s="120"/>
      <c r="D39" s="121" t="s">
        <v>45</v>
      </c>
      <c r="E39" s="122"/>
      <c r="F39" s="122"/>
      <c r="G39" s="123" t="s">
        <v>46</v>
      </c>
      <c r="H39" s="124" t="s">
        <v>47</v>
      </c>
      <c r="I39" s="125"/>
      <c r="J39" s="126">
        <f>SUM(J30:J37)</f>
        <v>0</v>
      </c>
      <c r="K39" s="127"/>
      <c r="L39" s="37"/>
    </row>
    <row r="40" spans="2:12" s="1" customFormat="1" ht="14.4" customHeight="1">
      <c r="B40" s="128"/>
      <c r="C40" s="129"/>
      <c r="D40" s="129"/>
      <c r="E40" s="129"/>
      <c r="F40" s="129"/>
      <c r="G40" s="129"/>
      <c r="H40" s="129"/>
      <c r="I40" s="130"/>
      <c r="J40" s="129"/>
      <c r="K40" s="129"/>
      <c r="L40" s="37"/>
    </row>
    <row r="44" spans="2:12" s="1" customFormat="1" ht="6.9" customHeight="1">
      <c r="B44" s="131"/>
      <c r="C44" s="132"/>
      <c r="D44" s="132"/>
      <c r="E44" s="132"/>
      <c r="F44" s="132"/>
      <c r="G44" s="132"/>
      <c r="H44" s="132"/>
      <c r="I44" s="133"/>
      <c r="J44" s="132"/>
      <c r="K44" s="132"/>
      <c r="L44" s="37"/>
    </row>
    <row r="45" spans="2:12" s="1" customFormat="1" ht="24.9" customHeight="1">
      <c r="B45" s="33"/>
      <c r="C45" s="22" t="s">
        <v>98</v>
      </c>
      <c r="D45" s="34"/>
      <c r="E45" s="34"/>
      <c r="F45" s="34"/>
      <c r="G45" s="34"/>
      <c r="H45" s="34"/>
      <c r="I45" s="106"/>
      <c r="J45" s="34"/>
      <c r="K45" s="34"/>
      <c r="L45" s="37"/>
    </row>
    <row r="46" spans="2:12" s="1" customFormat="1" ht="6.9" customHeight="1">
      <c r="B46" s="33"/>
      <c r="C46" s="34"/>
      <c r="D46" s="34"/>
      <c r="E46" s="34"/>
      <c r="F46" s="34"/>
      <c r="G46" s="34"/>
      <c r="H46" s="34"/>
      <c r="I46" s="106"/>
      <c r="J46" s="34"/>
      <c r="K46" s="34"/>
      <c r="L46" s="37"/>
    </row>
    <row r="47" spans="2:12" s="1" customFormat="1" ht="12" customHeight="1">
      <c r="B47" s="33"/>
      <c r="C47" s="28" t="s">
        <v>16</v>
      </c>
      <c r="D47" s="34"/>
      <c r="E47" s="34"/>
      <c r="F47" s="34"/>
      <c r="G47" s="34"/>
      <c r="H47" s="34"/>
      <c r="I47" s="106"/>
      <c r="J47" s="34"/>
      <c r="K47" s="34"/>
      <c r="L47" s="37"/>
    </row>
    <row r="48" spans="2:12" s="1" customFormat="1" ht="14.4" customHeight="1">
      <c r="B48" s="33"/>
      <c r="C48" s="34"/>
      <c r="D48" s="34"/>
      <c r="E48" s="359" t="str">
        <f>E7</f>
        <v>OPRAVA TRAŤOVÉHO ÚSEKU JAROMĚŘ - STARÁ PAKA</v>
      </c>
      <c r="F48" s="360"/>
      <c r="G48" s="360"/>
      <c r="H48" s="360"/>
      <c r="I48" s="106"/>
      <c r="J48" s="34"/>
      <c r="K48" s="34"/>
      <c r="L48" s="37"/>
    </row>
    <row r="49" spans="2:47" s="1" customFormat="1" ht="12" customHeight="1">
      <c r="B49" s="33"/>
      <c r="C49" s="28" t="s">
        <v>96</v>
      </c>
      <c r="D49" s="34"/>
      <c r="E49" s="34"/>
      <c r="F49" s="34"/>
      <c r="G49" s="34"/>
      <c r="H49" s="34"/>
      <c r="I49" s="106"/>
      <c r="J49" s="34"/>
      <c r="K49" s="34"/>
      <c r="L49" s="37"/>
    </row>
    <row r="50" spans="2:47" s="1" customFormat="1" ht="14.4" customHeight="1">
      <c r="B50" s="33"/>
      <c r="C50" s="34"/>
      <c r="D50" s="34"/>
      <c r="E50" s="332" t="str">
        <f>E9</f>
        <v>SO 03 - Železniční přejezd km 78,043</v>
      </c>
      <c r="F50" s="361"/>
      <c r="G50" s="361"/>
      <c r="H50" s="361"/>
      <c r="I50" s="106"/>
      <c r="J50" s="34"/>
      <c r="K50" s="34"/>
      <c r="L50" s="37"/>
    </row>
    <row r="51" spans="2:47" s="1" customFormat="1" ht="6.9" customHeight="1">
      <c r="B51" s="33"/>
      <c r="C51" s="34"/>
      <c r="D51" s="34"/>
      <c r="E51" s="34"/>
      <c r="F51" s="34"/>
      <c r="G51" s="34"/>
      <c r="H51" s="34"/>
      <c r="I51" s="106"/>
      <c r="J51" s="34"/>
      <c r="K51" s="34"/>
      <c r="L51" s="37"/>
    </row>
    <row r="52" spans="2:47" s="1" customFormat="1" ht="12" customHeight="1">
      <c r="B52" s="33"/>
      <c r="C52" s="28" t="s">
        <v>21</v>
      </c>
      <c r="D52" s="34"/>
      <c r="E52" s="34"/>
      <c r="F52" s="26" t="str">
        <f>F12</f>
        <v xml:space="preserve"> </v>
      </c>
      <c r="G52" s="34"/>
      <c r="H52" s="34"/>
      <c r="I52" s="108" t="s">
        <v>23</v>
      </c>
      <c r="J52" s="57" t="str">
        <f>IF(J12="","",J12)</f>
        <v>23. 5. 2019</v>
      </c>
      <c r="K52" s="34"/>
      <c r="L52" s="37"/>
    </row>
    <row r="53" spans="2:47" s="1" customFormat="1" ht="6.9" customHeight="1">
      <c r="B53" s="33"/>
      <c r="C53" s="34"/>
      <c r="D53" s="34"/>
      <c r="E53" s="34"/>
      <c r="F53" s="34"/>
      <c r="G53" s="34"/>
      <c r="H53" s="34"/>
      <c r="I53" s="106"/>
      <c r="J53" s="34"/>
      <c r="K53" s="34"/>
      <c r="L53" s="37"/>
    </row>
    <row r="54" spans="2:47" s="1" customFormat="1" ht="15.6" customHeight="1">
      <c r="B54" s="33"/>
      <c r="C54" s="28" t="s">
        <v>25</v>
      </c>
      <c r="D54" s="34"/>
      <c r="E54" s="34"/>
      <c r="F54" s="26" t="str">
        <f>E15</f>
        <v xml:space="preserve"> </v>
      </c>
      <c r="G54" s="34"/>
      <c r="H54" s="34"/>
      <c r="I54" s="108" t="s">
        <v>30</v>
      </c>
      <c r="J54" s="31" t="str">
        <f>E21</f>
        <v xml:space="preserve"> </v>
      </c>
      <c r="K54" s="34"/>
      <c r="L54" s="37"/>
    </row>
    <row r="55" spans="2:47" s="1" customFormat="1" ht="15.6" customHeight="1">
      <c r="B55" s="33"/>
      <c r="C55" s="28" t="s">
        <v>28</v>
      </c>
      <c r="D55" s="34"/>
      <c r="E55" s="34"/>
      <c r="F55" s="26" t="str">
        <f>IF(E18="","",E18)</f>
        <v>Vyplň údaj</v>
      </c>
      <c r="G55" s="34"/>
      <c r="H55" s="34"/>
      <c r="I55" s="108" t="s">
        <v>32</v>
      </c>
      <c r="J55" s="31" t="str">
        <f>E24</f>
        <v xml:space="preserve"> </v>
      </c>
      <c r="K55" s="34"/>
      <c r="L55" s="37"/>
    </row>
    <row r="56" spans="2:47" s="1" customFormat="1" ht="10.35" customHeight="1">
      <c r="B56" s="33"/>
      <c r="C56" s="34"/>
      <c r="D56" s="34"/>
      <c r="E56" s="34"/>
      <c r="F56" s="34"/>
      <c r="G56" s="34"/>
      <c r="H56" s="34"/>
      <c r="I56" s="106"/>
      <c r="J56" s="34"/>
      <c r="K56" s="34"/>
      <c r="L56" s="37"/>
    </row>
    <row r="57" spans="2:47" s="1" customFormat="1" ht="29.25" customHeight="1">
      <c r="B57" s="33"/>
      <c r="C57" s="134" t="s">
        <v>99</v>
      </c>
      <c r="D57" s="135"/>
      <c r="E57" s="135"/>
      <c r="F57" s="135"/>
      <c r="G57" s="135"/>
      <c r="H57" s="135"/>
      <c r="I57" s="136"/>
      <c r="J57" s="137" t="s">
        <v>100</v>
      </c>
      <c r="K57" s="135"/>
      <c r="L57" s="37"/>
    </row>
    <row r="58" spans="2:47" s="1" customFormat="1" ht="10.35" customHeight="1">
      <c r="B58" s="33"/>
      <c r="C58" s="34"/>
      <c r="D58" s="34"/>
      <c r="E58" s="34"/>
      <c r="F58" s="34"/>
      <c r="G58" s="34"/>
      <c r="H58" s="34"/>
      <c r="I58" s="106"/>
      <c r="J58" s="34"/>
      <c r="K58" s="34"/>
      <c r="L58" s="37"/>
    </row>
    <row r="59" spans="2:47" s="1" customFormat="1" ht="22.8" customHeight="1">
      <c r="B59" s="33"/>
      <c r="C59" s="138" t="s">
        <v>67</v>
      </c>
      <c r="D59" s="34"/>
      <c r="E59" s="34"/>
      <c r="F59" s="34"/>
      <c r="G59" s="34"/>
      <c r="H59" s="34"/>
      <c r="I59" s="106"/>
      <c r="J59" s="75">
        <f>J82</f>
        <v>0</v>
      </c>
      <c r="K59" s="34"/>
      <c r="L59" s="37"/>
      <c r="AU59" s="16" t="s">
        <v>101</v>
      </c>
    </row>
    <row r="60" spans="2:47" s="8" customFormat="1" ht="24.9" customHeight="1">
      <c r="B60" s="139"/>
      <c r="C60" s="140"/>
      <c r="D60" s="141" t="s">
        <v>102</v>
      </c>
      <c r="E60" s="142"/>
      <c r="F60" s="142"/>
      <c r="G60" s="142"/>
      <c r="H60" s="142"/>
      <c r="I60" s="143"/>
      <c r="J60" s="144">
        <f>J83</f>
        <v>0</v>
      </c>
      <c r="K60" s="140"/>
      <c r="L60" s="145"/>
    </row>
    <row r="61" spans="2:47" s="9" customFormat="1" ht="19.95" customHeight="1">
      <c r="B61" s="146"/>
      <c r="C61" s="147"/>
      <c r="D61" s="148" t="s">
        <v>103</v>
      </c>
      <c r="E61" s="149"/>
      <c r="F61" s="149"/>
      <c r="G61" s="149"/>
      <c r="H61" s="149"/>
      <c r="I61" s="150"/>
      <c r="J61" s="151">
        <f>J84</f>
        <v>0</v>
      </c>
      <c r="K61" s="147"/>
      <c r="L61" s="152"/>
    </row>
    <row r="62" spans="2:47" s="9" customFormat="1" ht="19.95" customHeight="1">
      <c r="B62" s="146"/>
      <c r="C62" s="147"/>
      <c r="D62" s="148" t="s">
        <v>104</v>
      </c>
      <c r="E62" s="149"/>
      <c r="F62" s="149"/>
      <c r="G62" s="149"/>
      <c r="H62" s="149"/>
      <c r="I62" s="150"/>
      <c r="J62" s="151">
        <f>J97</f>
        <v>0</v>
      </c>
      <c r="K62" s="147"/>
      <c r="L62" s="152"/>
    </row>
    <row r="63" spans="2:47" s="1" customFormat="1" ht="21.75" customHeight="1">
      <c r="B63" s="33"/>
      <c r="C63" s="34"/>
      <c r="D63" s="34"/>
      <c r="E63" s="34"/>
      <c r="F63" s="34"/>
      <c r="G63" s="34"/>
      <c r="H63" s="34"/>
      <c r="I63" s="106"/>
      <c r="J63" s="34"/>
      <c r="K63" s="34"/>
      <c r="L63" s="37"/>
    </row>
    <row r="64" spans="2:47" s="1" customFormat="1" ht="6.9" customHeight="1">
      <c r="B64" s="45"/>
      <c r="C64" s="46"/>
      <c r="D64" s="46"/>
      <c r="E64" s="46"/>
      <c r="F64" s="46"/>
      <c r="G64" s="46"/>
      <c r="H64" s="46"/>
      <c r="I64" s="130"/>
      <c r="J64" s="46"/>
      <c r="K64" s="46"/>
      <c r="L64" s="37"/>
    </row>
    <row r="68" spans="2:12" s="1" customFormat="1" ht="6.9" customHeight="1">
      <c r="B68" s="47"/>
      <c r="C68" s="48"/>
      <c r="D68" s="48"/>
      <c r="E68" s="48"/>
      <c r="F68" s="48"/>
      <c r="G68" s="48"/>
      <c r="H68" s="48"/>
      <c r="I68" s="133"/>
      <c r="J68" s="48"/>
      <c r="K68" s="48"/>
      <c r="L68" s="37"/>
    </row>
    <row r="69" spans="2:12" s="1" customFormat="1" ht="24.9" customHeight="1">
      <c r="B69" s="33"/>
      <c r="C69" s="22" t="s">
        <v>106</v>
      </c>
      <c r="D69" s="34"/>
      <c r="E69" s="34"/>
      <c r="F69" s="34"/>
      <c r="G69" s="34"/>
      <c r="H69" s="34"/>
      <c r="I69" s="106"/>
      <c r="J69" s="34"/>
      <c r="K69" s="34"/>
      <c r="L69" s="37"/>
    </row>
    <row r="70" spans="2:12" s="1" customFormat="1" ht="6.9" customHeight="1">
      <c r="B70" s="33"/>
      <c r="C70" s="34"/>
      <c r="D70" s="34"/>
      <c r="E70" s="34"/>
      <c r="F70" s="34"/>
      <c r="G70" s="34"/>
      <c r="H70" s="34"/>
      <c r="I70" s="106"/>
      <c r="J70" s="34"/>
      <c r="K70" s="34"/>
      <c r="L70" s="37"/>
    </row>
    <row r="71" spans="2:12" s="1" customFormat="1" ht="12" customHeight="1">
      <c r="B71" s="33"/>
      <c r="C71" s="28" t="s">
        <v>16</v>
      </c>
      <c r="D71" s="34"/>
      <c r="E71" s="34"/>
      <c r="F71" s="34"/>
      <c r="G71" s="34"/>
      <c r="H71" s="34"/>
      <c r="I71" s="106"/>
      <c r="J71" s="34"/>
      <c r="K71" s="34"/>
      <c r="L71" s="37"/>
    </row>
    <row r="72" spans="2:12" s="1" customFormat="1" ht="14.4" customHeight="1">
      <c r="B72" s="33"/>
      <c r="C72" s="34"/>
      <c r="D72" s="34"/>
      <c r="E72" s="359" t="str">
        <f>E7</f>
        <v>OPRAVA TRAŤOVÉHO ÚSEKU JAROMĚŘ - STARÁ PAKA</v>
      </c>
      <c r="F72" s="360"/>
      <c r="G72" s="360"/>
      <c r="H72" s="360"/>
      <c r="I72" s="106"/>
      <c r="J72" s="34"/>
      <c r="K72" s="34"/>
      <c r="L72" s="37"/>
    </row>
    <row r="73" spans="2:12" s="1" customFormat="1" ht="12" customHeight="1">
      <c r="B73" s="33"/>
      <c r="C73" s="28" t="s">
        <v>96</v>
      </c>
      <c r="D73" s="34"/>
      <c r="E73" s="34"/>
      <c r="F73" s="34"/>
      <c r="G73" s="34"/>
      <c r="H73" s="34"/>
      <c r="I73" s="106"/>
      <c r="J73" s="34"/>
      <c r="K73" s="34"/>
      <c r="L73" s="37"/>
    </row>
    <row r="74" spans="2:12" s="1" customFormat="1" ht="14.4" customHeight="1">
      <c r="B74" s="33"/>
      <c r="C74" s="34"/>
      <c r="D74" s="34"/>
      <c r="E74" s="332" t="str">
        <f>E9</f>
        <v>SO 03 - Železniční přejezd km 78,043</v>
      </c>
      <c r="F74" s="361"/>
      <c r="G74" s="361"/>
      <c r="H74" s="361"/>
      <c r="I74" s="106"/>
      <c r="J74" s="34"/>
      <c r="K74" s="34"/>
      <c r="L74" s="37"/>
    </row>
    <row r="75" spans="2:12" s="1" customFormat="1" ht="6.9" customHeight="1">
      <c r="B75" s="33"/>
      <c r="C75" s="34"/>
      <c r="D75" s="34"/>
      <c r="E75" s="34"/>
      <c r="F75" s="34"/>
      <c r="G75" s="34"/>
      <c r="H75" s="34"/>
      <c r="I75" s="106"/>
      <c r="J75" s="34"/>
      <c r="K75" s="34"/>
      <c r="L75" s="37"/>
    </row>
    <row r="76" spans="2:12" s="1" customFormat="1" ht="12" customHeight="1">
      <c r="B76" s="33"/>
      <c r="C76" s="28" t="s">
        <v>21</v>
      </c>
      <c r="D76" s="34"/>
      <c r="E76" s="34"/>
      <c r="F76" s="26" t="str">
        <f>F12</f>
        <v xml:space="preserve"> </v>
      </c>
      <c r="G76" s="34"/>
      <c r="H76" s="34"/>
      <c r="I76" s="108" t="s">
        <v>23</v>
      </c>
      <c r="J76" s="57" t="str">
        <f>IF(J12="","",J12)</f>
        <v>23. 5. 2019</v>
      </c>
      <c r="K76" s="34"/>
      <c r="L76" s="37"/>
    </row>
    <row r="77" spans="2:12" s="1" customFormat="1" ht="6.9" customHeight="1">
      <c r="B77" s="33"/>
      <c r="C77" s="34"/>
      <c r="D77" s="34"/>
      <c r="E77" s="34"/>
      <c r="F77" s="34"/>
      <c r="G77" s="34"/>
      <c r="H77" s="34"/>
      <c r="I77" s="106"/>
      <c r="J77" s="34"/>
      <c r="K77" s="34"/>
      <c r="L77" s="37"/>
    </row>
    <row r="78" spans="2:12" s="1" customFormat="1" ht="15.6" customHeight="1">
      <c r="B78" s="33"/>
      <c r="C78" s="28" t="s">
        <v>25</v>
      </c>
      <c r="D78" s="34"/>
      <c r="E78" s="34"/>
      <c r="F78" s="26" t="str">
        <f>E15</f>
        <v xml:space="preserve"> </v>
      </c>
      <c r="G78" s="34"/>
      <c r="H78" s="34"/>
      <c r="I78" s="108" t="s">
        <v>30</v>
      </c>
      <c r="J78" s="31" t="str">
        <f>E21</f>
        <v xml:space="preserve"> </v>
      </c>
      <c r="K78" s="34"/>
      <c r="L78" s="37"/>
    </row>
    <row r="79" spans="2:12" s="1" customFormat="1" ht="15.6" customHeight="1">
      <c r="B79" s="33"/>
      <c r="C79" s="28" t="s">
        <v>28</v>
      </c>
      <c r="D79" s="34"/>
      <c r="E79" s="34"/>
      <c r="F79" s="26" t="str">
        <f>IF(E18="","",E18)</f>
        <v>Vyplň údaj</v>
      </c>
      <c r="G79" s="34"/>
      <c r="H79" s="34"/>
      <c r="I79" s="108" t="s">
        <v>32</v>
      </c>
      <c r="J79" s="31" t="str">
        <f>E24</f>
        <v xml:space="preserve"> </v>
      </c>
      <c r="K79" s="34"/>
      <c r="L79" s="37"/>
    </row>
    <row r="80" spans="2:12" s="1" customFormat="1" ht="10.35" customHeight="1">
      <c r="B80" s="33"/>
      <c r="C80" s="34"/>
      <c r="D80" s="34"/>
      <c r="E80" s="34"/>
      <c r="F80" s="34"/>
      <c r="G80" s="34"/>
      <c r="H80" s="34"/>
      <c r="I80" s="106"/>
      <c r="J80" s="34"/>
      <c r="K80" s="34"/>
      <c r="L80" s="37"/>
    </row>
    <row r="81" spans="2:65" s="10" customFormat="1" ht="29.25" customHeight="1">
      <c r="B81" s="153"/>
      <c r="C81" s="154" t="s">
        <v>107</v>
      </c>
      <c r="D81" s="155" t="s">
        <v>54</v>
      </c>
      <c r="E81" s="155" t="s">
        <v>50</v>
      </c>
      <c r="F81" s="155" t="s">
        <v>51</v>
      </c>
      <c r="G81" s="155" t="s">
        <v>108</v>
      </c>
      <c r="H81" s="155" t="s">
        <v>109</v>
      </c>
      <c r="I81" s="156" t="s">
        <v>110</v>
      </c>
      <c r="J81" s="155" t="s">
        <v>100</v>
      </c>
      <c r="K81" s="157" t="s">
        <v>111</v>
      </c>
      <c r="L81" s="158"/>
      <c r="M81" s="66" t="s">
        <v>19</v>
      </c>
      <c r="N81" s="67" t="s">
        <v>39</v>
      </c>
      <c r="O81" s="67" t="s">
        <v>112</v>
      </c>
      <c r="P81" s="67" t="s">
        <v>113</v>
      </c>
      <c r="Q81" s="67" t="s">
        <v>114</v>
      </c>
      <c r="R81" s="67" t="s">
        <v>115</v>
      </c>
      <c r="S81" s="67" t="s">
        <v>116</v>
      </c>
      <c r="T81" s="68" t="s">
        <v>117</v>
      </c>
    </row>
    <row r="82" spans="2:65" s="1" customFormat="1" ht="22.8" customHeight="1">
      <c r="B82" s="33"/>
      <c r="C82" s="73" t="s">
        <v>118</v>
      </c>
      <c r="D82" s="34"/>
      <c r="E82" s="34"/>
      <c r="F82" s="34"/>
      <c r="G82" s="34"/>
      <c r="H82" s="34"/>
      <c r="I82" s="106"/>
      <c r="J82" s="159">
        <f>BK82</f>
        <v>0</v>
      </c>
      <c r="K82" s="34"/>
      <c r="L82" s="37"/>
      <c r="M82" s="69"/>
      <c r="N82" s="70"/>
      <c r="O82" s="70"/>
      <c r="P82" s="160">
        <f>P83</f>
        <v>0</v>
      </c>
      <c r="Q82" s="70"/>
      <c r="R82" s="160">
        <f>R83</f>
        <v>0</v>
      </c>
      <c r="S82" s="70"/>
      <c r="T82" s="161">
        <f>T83</f>
        <v>0</v>
      </c>
      <c r="AT82" s="16" t="s">
        <v>68</v>
      </c>
      <c r="AU82" s="16" t="s">
        <v>101</v>
      </c>
      <c r="BK82" s="162">
        <f>BK83</f>
        <v>0</v>
      </c>
    </row>
    <row r="83" spans="2:65" s="11" customFormat="1" ht="25.95" customHeight="1">
      <c r="B83" s="163"/>
      <c r="C83" s="164"/>
      <c r="D83" s="165" t="s">
        <v>68</v>
      </c>
      <c r="E83" s="166" t="s">
        <v>119</v>
      </c>
      <c r="F83" s="166" t="s">
        <v>120</v>
      </c>
      <c r="G83" s="164"/>
      <c r="H83" s="164"/>
      <c r="I83" s="167"/>
      <c r="J83" s="168">
        <f>BK83</f>
        <v>0</v>
      </c>
      <c r="K83" s="164"/>
      <c r="L83" s="169"/>
      <c r="M83" s="170"/>
      <c r="N83" s="171"/>
      <c r="O83" s="171"/>
      <c r="P83" s="172">
        <f>P84+P97</f>
        <v>0</v>
      </c>
      <c r="Q83" s="171"/>
      <c r="R83" s="172">
        <f>R84+R97</f>
        <v>0</v>
      </c>
      <c r="S83" s="171"/>
      <c r="T83" s="173">
        <f>T84+T97</f>
        <v>0</v>
      </c>
      <c r="AR83" s="174" t="s">
        <v>77</v>
      </c>
      <c r="AT83" s="175" t="s">
        <v>68</v>
      </c>
      <c r="AU83" s="175" t="s">
        <v>69</v>
      </c>
      <c r="AY83" s="174" t="s">
        <v>121</v>
      </c>
      <c r="BK83" s="176">
        <f>BK84+BK97</f>
        <v>0</v>
      </c>
    </row>
    <row r="84" spans="2:65" s="11" customFormat="1" ht="22.8" customHeight="1">
      <c r="B84" s="163"/>
      <c r="C84" s="164"/>
      <c r="D84" s="165" t="s">
        <v>68</v>
      </c>
      <c r="E84" s="177" t="s">
        <v>122</v>
      </c>
      <c r="F84" s="177" t="s">
        <v>123</v>
      </c>
      <c r="G84" s="164"/>
      <c r="H84" s="164"/>
      <c r="I84" s="167"/>
      <c r="J84" s="178">
        <f>BK84</f>
        <v>0</v>
      </c>
      <c r="K84" s="164"/>
      <c r="L84" s="169"/>
      <c r="M84" s="170"/>
      <c r="N84" s="171"/>
      <c r="O84" s="171"/>
      <c r="P84" s="172">
        <f>SUM(P85:P96)</f>
        <v>0</v>
      </c>
      <c r="Q84" s="171"/>
      <c r="R84" s="172">
        <f>SUM(R85:R96)</f>
        <v>0</v>
      </c>
      <c r="S84" s="171"/>
      <c r="T84" s="173">
        <f>SUM(T85:T96)</f>
        <v>0</v>
      </c>
      <c r="AR84" s="174" t="s">
        <v>77</v>
      </c>
      <c r="AT84" s="175" t="s">
        <v>68</v>
      </c>
      <c r="AU84" s="175" t="s">
        <v>77</v>
      </c>
      <c r="AY84" s="174" t="s">
        <v>121</v>
      </c>
      <c r="BK84" s="176">
        <f>SUM(BK85:BK96)</f>
        <v>0</v>
      </c>
    </row>
    <row r="85" spans="2:65" s="1" customFormat="1" ht="21.6" customHeight="1">
      <c r="B85" s="33"/>
      <c r="C85" s="179" t="s">
        <v>77</v>
      </c>
      <c r="D85" s="179" t="s">
        <v>124</v>
      </c>
      <c r="E85" s="180" t="s">
        <v>666</v>
      </c>
      <c r="F85" s="181" t="s">
        <v>667</v>
      </c>
      <c r="G85" s="182" t="s">
        <v>140</v>
      </c>
      <c r="H85" s="183">
        <v>13</v>
      </c>
      <c r="I85" s="184"/>
      <c r="J85" s="185">
        <f>ROUND(I85*H85,2)</f>
        <v>0</v>
      </c>
      <c r="K85" s="181" t="s">
        <v>128</v>
      </c>
      <c r="L85" s="37"/>
      <c r="M85" s="186" t="s">
        <v>19</v>
      </c>
      <c r="N85" s="187" t="s">
        <v>40</v>
      </c>
      <c r="O85" s="62"/>
      <c r="P85" s="188">
        <f>O85*H85</f>
        <v>0</v>
      </c>
      <c r="Q85" s="188">
        <v>0</v>
      </c>
      <c r="R85" s="188">
        <f>Q85*H85</f>
        <v>0</v>
      </c>
      <c r="S85" s="188">
        <v>0</v>
      </c>
      <c r="T85" s="189">
        <f>S85*H85</f>
        <v>0</v>
      </c>
      <c r="AR85" s="190" t="s">
        <v>129</v>
      </c>
      <c r="AT85" s="190" t="s">
        <v>124</v>
      </c>
      <c r="AU85" s="190" t="s">
        <v>79</v>
      </c>
      <c r="AY85" s="16" t="s">
        <v>121</v>
      </c>
      <c r="BE85" s="191">
        <f>IF(N85="základní",J85,0)</f>
        <v>0</v>
      </c>
      <c r="BF85" s="191">
        <f>IF(N85="snížená",J85,0)</f>
        <v>0</v>
      </c>
      <c r="BG85" s="191">
        <f>IF(N85="zákl. přenesená",J85,0)</f>
        <v>0</v>
      </c>
      <c r="BH85" s="191">
        <f>IF(N85="sníž. přenesená",J85,0)</f>
        <v>0</v>
      </c>
      <c r="BI85" s="191">
        <f>IF(N85="nulová",J85,0)</f>
        <v>0</v>
      </c>
      <c r="BJ85" s="16" t="s">
        <v>77</v>
      </c>
      <c r="BK85" s="191">
        <f>ROUND(I85*H85,2)</f>
        <v>0</v>
      </c>
      <c r="BL85" s="16" t="s">
        <v>129</v>
      </c>
      <c r="BM85" s="190" t="s">
        <v>79</v>
      </c>
    </row>
    <row r="86" spans="2:65" s="1" customFormat="1" ht="10.199999999999999">
      <c r="B86" s="33"/>
      <c r="C86" s="34"/>
      <c r="D86" s="192" t="s">
        <v>130</v>
      </c>
      <c r="E86" s="34"/>
      <c r="F86" s="193" t="s">
        <v>667</v>
      </c>
      <c r="G86" s="34"/>
      <c r="H86" s="34"/>
      <c r="I86" s="106"/>
      <c r="J86" s="34"/>
      <c r="K86" s="34"/>
      <c r="L86" s="37"/>
      <c r="M86" s="194"/>
      <c r="N86" s="62"/>
      <c r="O86" s="62"/>
      <c r="P86" s="62"/>
      <c r="Q86" s="62"/>
      <c r="R86" s="62"/>
      <c r="S86" s="62"/>
      <c r="T86" s="63"/>
      <c r="AT86" s="16" t="s">
        <v>130</v>
      </c>
      <c r="AU86" s="16" t="s">
        <v>79</v>
      </c>
    </row>
    <row r="87" spans="2:65" s="1" customFormat="1" ht="21.6" customHeight="1">
      <c r="B87" s="33"/>
      <c r="C87" s="179" t="s">
        <v>79</v>
      </c>
      <c r="D87" s="179" t="s">
        <v>124</v>
      </c>
      <c r="E87" s="180" t="s">
        <v>668</v>
      </c>
      <c r="F87" s="181" t="s">
        <v>669</v>
      </c>
      <c r="G87" s="182" t="s">
        <v>127</v>
      </c>
      <c r="H87" s="183">
        <v>14</v>
      </c>
      <c r="I87" s="184"/>
      <c r="J87" s="185">
        <f>ROUND(I87*H87,2)</f>
        <v>0</v>
      </c>
      <c r="K87" s="181" t="s">
        <v>128</v>
      </c>
      <c r="L87" s="37"/>
      <c r="M87" s="186" t="s">
        <v>19</v>
      </c>
      <c r="N87" s="187" t="s">
        <v>40</v>
      </c>
      <c r="O87" s="62"/>
      <c r="P87" s="188">
        <f>O87*H87</f>
        <v>0</v>
      </c>
      <c r="Q87" s="188">
        <v>0</v>
      </c>
      <c r="R87" s="188">
        <f>Q87*H87</f>
        <v>0</v>
      </c>
      <c r="S87" s="188">
        <v>0</v>
      </c>
      <c r="T87" s="189">
        <f>S87*H87</f>
        <v>0</v>
      </c>
      <c r="AR87" s="190" t="s">
        <v>129</v>
      </c>
      <c r="AT87" s="190" t="s">
        <v>124</v>
      </c>
      <c r="AU87" s="190" t="s">
        <v>79</v>
      </c>
      <c r="AY87" s="16" t="s">
        <v>121</v>
      </c>
      <c r="BE87" s="191">
        <f>IF(N87="základní",J87,0)</f>
        <v>0</v>
      </c>
      <c r="BF87" s="191">
        <f>IF(N87="snížená",J87,0)</f>
        <v>0</v>
      </c>
      <c r="BG87" s="191">
        <f>IF(N87="zákl. přenesená",J87,0)</f>
        <v>0</v>
      </c>
      <c r="BH87" s="191">
        <f>IF(N87="sníž. přenesená",J87,0)</f>
        <v>0</v>
      </c>
      <c r="BI87" s="191">
        <f>IF(N87="nulová",J87,0)</f>
        <v>0</v>
      </c>
      <c r="BJ87" s="16" t="s">
        <v>77</v>
      </c>
      <c r="BK87" s="191">
        <f>ROUND(I87*H87,2)</f>
        <v>0</v>
      </c>
      <c r="BL87" s="16" t="s">
        <v>129</v>
      </c>
      <c r="BM87" s="190" t="s">
        <v>129</v>
      </c>
    </row>
    <row r="88" spans="2:65" s="1" customFormat="1" ht="19.2">
      <c r="B88" s="33"/>
      <c r="C88" s="34"/>
      <c r="D88" s="192" t="s">
        <v>130</v>
      </c>
      <c r="E88" s="34"/>
      <c r="F88" s="193" t="s">
        <v>669</v>
      </c>
      <c r="G88" s="34"/>
      <c r="H88" s="34"/>
      <c r="I88" s="106"/>
      <c r="J88" s="34"/>
      <c r="K88" s="34"/>
      <c r="L88" s="37"/>
      <c r="M88" s="194"/>
      <c r="N88" s="62"/>
      <c r="O88" s="62"/>
      <c r="P88" s="62"/>
      <c r="Q88" s="62"/>
      <c r="R88" s="62"/>
      <c r="S88" s="62"/>
      <c r="T88" s="63"/>
      <c r="AT88" s="16" t="s">
        <v>130</v>
      </c>
      <c r="AU88" s="16" t="s">
        <v>79</v>
      </c>
    </row>
    <row r="89" spans="2:65" s="1" customFormat="1" ht="21.6" customHeight="1">
      <c r="B89" s="33"/>
      <c r="C89" s="179" t="s">
        <v>137</v>
      </c>
      <c r="D89" s="179" t="s">
        <v>124</v>
      </c>
      <c r="E89" s="180" t="s">
        <v>684</v>
      </c>
      <c r="F89" s="181" t="s">
        <v>685</v>
      </c>
      <c r="G89" s="182" t="s">
        <v>140</v>
      </c>
      <c r="H89" s="183">
        <v>5</v>
      </c>
      <c r="I89" s="184"/>
      <c r="J89" s="185">
        <f>ROUND(I89*H89,2)</f>
        <v>0</v>
      </c>
      <c r="K89" s="181" t="s">
        <v>128</v>
      </c>
      <c r="L89" s="37"/>
      <c r="M89" s="186" t="s">
        <v>19</v>
      </c>
      <c r="N89" s="187" t="s">
        <v>40</v>
      </c>
      <c r="O89" s="62"/>
      <c r="P89" s="188">
        <f>O89*H89</f>
        <v>0</v>
      </c>
      <c r="Q89" s="188">
        <v>0</v>
      </c>
      <c r="R89" s="188">
        <f>Q89*H89</f>
        <v>0</v>
      </c>
      <c r="S89" s="188">
        <v>0</v>
      </c>
      <c r="T89" s="189">
        <f>S89*H89</f>
        <v>0</v>
      </c>
      <c r="AR89" s="190" t="s">
        <v>129</v>
      </c>
      <c r="AT89" s="190" t="s">
        <v>124</v>
      </c>
      <c r="AU89" s="190" t="s">
        <v>79</v>
      </c>
      <c r="AY89" s="16" t="s">
        <v>121</v>
      </c>
      <c r="BE89" s="191">
        <f>IF(N89="základní",J89,0)</f>
        <v>0</v>
      </c>
      <c r="BF89" s="191">
        <f>IF(N89="snížená",J89,0)</f>
        <v>0</v>
      </c>
      <c r="BG89" s="191">
        <f>IF(N89="zákl. přenesená",J89,0)</f>
        <v>0</v>
      </c>
      <c r="BH89" s="191">
        <f>IF(N89="sníž. přenesená",J89,0)</f>
        <v>0</v>
      </c>
      <c r="BI89" s="191">
        <f>IF(N89="nulová",J89,0)</f>
        <v>0</v>
      </c>
      <c r="BJ89" s="16" t="s">
        <v>77</v>
      </c>
      <c r="BK89" s="191">
        <f>ROUND(I89*H89,2)</f>
        <v>0</v>
      </c>
      <c r="BL89" s="16" t="s">
        <v>129</v>
      </c>
      <c r="BM89" s="190" t="s">
        <v>141</v>
      </c>
    </row>
    <row r="90" spans="2:65" s="1" customFormat="1" ht="19.2">
      <c r="B90" s="33"/>
      <c r="C90" s="34"/>
      <c r="D90" s="192" t="s">
        <v>130</v>
      </c>
      <c r="E90" s="34"/>
      <c r="F90" s="193" t="s">
        <v>685</v>
      </c>
      <c r="G90" s="34"/>
      <c r="H90" s="34"/>
      <c r="I90" s="106"/>
      <c r="J90" s="34"/>
      <c r="K90" s="34"/>
      <c r="L90" s="37"/>
      <c r="M90" s="194"/>
      <c r="N90" s="62"/>
      <c r="O90" s="62"/>
      <c r="P90" s="62"/>
      <c r="Q90" s="62"/>
      <c r="R90" s="62"/>
      <c r="S90" s="62"/>
      <c r="T90" s="63"/>
      <c r="AT90" s="16" t="s">
        <v>130</v>
      </c>
      <c r="AU90" s="16" t="s">
        <v>79</v>
      </c>
    </row>
    <row r="91" spans="2:65" s="1" customFormat="1" ht="32.4" customHeight="1">
      <c r="B91" s="33"/>
      <c r="C91" s="179" t="s">
        <v>129</v>
      </c>
      <c r="D91" s="179" t="s">
        <v>124</v>
      </c>
      <c r="E91" s="180" t="s">
        <v>670</v>
      </c>
      <c r="F91" s="181" t="s">
        <v>671</v>
      </c>
      <c r="G91" s="182" t="s">
        <v>127</v>
      </c>
      <c r="H91" s="183">
        <v>14</v>
      </c>
      <c r="I91" s="184"/>
      <c r="J91" s="185">
        <f>ROUND(I91*H91,2)</f>
        <v>0</v>
      </c>
      <c r="K91" s="181" t="s">
        <v>128</v>
      </c>
      <c r="L91" s="37"/>
      <c r="M91" s="186" t="s">
        <v>19</v>
      </c>
      <c r="N91" s="187" t="s">
        <v>40</v>
      </c>
      <c r="O91" s="62"/>
      <c r="P91" s="188">
        <f>O91*H91</f>
        <v>0</v>
      </c>
      <c r="Q91" s="188">
        <v>0</v>
      </c>
      <c r="R91" s="188">
        <f>Q91*H91</f>
        <v>0</v>
      </c>
      <c r="S91" s="188">
        <v>0</v>
      </c>
      <c r="T91" s="189">
        <f>S91*H91</f>
        <v>0</v>
      </c>
      <c r="AR91" s="190" t="s">
        <v>129</v>
      </c>
      <c r="AT91" s="190" t="s">
        <v>124</v>
      </c>
      <c r="AU91" s="190" t="s">
        <v>79</v>
      </c>
      <c r="AY91" s="16" t="s">
        <v>121</v>
      </c>
      <c r="BE91" s="191">
        <f>IF(N91="základní",J91,0)</f>
        <v>0</v>
      </c>
      <c r="BF91" s="191">
        <f>IF(N91="snížená",J91,0)</f>
        <v>0</v>
      </c>
      <c r="BG91" s="191">
        <f>IF(N91="zákl. přenesená",J91,0)</f>
        <v>0</v>
      </c>
      <c r="BH91" s="191">
        <f>IF(N91="sníž. přenesená",J91,0)</f>
        <v>0</v>
      </c>
      <c r="BI91" s="191">
        <f>IF(N91="nulová",J91,0)</f>
        <v>0</v>
      </c>
      <c r="BJ91" s="16" t="s">
        <v>77</v>
      </c>
      <c r="BK91" s="191">
        <f>ROUND(I91*H91,2)</f>
        <v>0</v>
      </c>
      <c r="BL91" s="16" t="s">
        <v>129</v>
      </c>
      <c r="BM91" s="190" t="s">
        <v>147</v>
      </c>
    </row>
    <row r="92" spans="2:65" s="1" customFormat="1" ht="19.2">
      <c r="B92" s="33"/>
      <c r="C92" s="34"/>
      <c r="D92" s="192" t="s">
        <v>130</v>
      </c>
      <c r="E92" s="34"/>
      <c r="F92" s="193" t="s">
        <v>671</v>
      </c>
      <c r="G92" s="34"/>
      <c r="H92" s="34"/>
      <c r="I92" s="106"/>
      <c r="J92" s="34"/>
      <c r="K92" s="34"/>
      <c r="L92" s="37"/>
      <c r="M92" s="194"/>
      <c r="N92" s="62"/>
      <c r="O92" s="62"/>
      <c r="P92" s="62"/>
      <c r="Q92" s="62"/>
      <c r="R92" s="62"/>
      <c r="S92" s="62"/>
      <c r="T92" s="63"/>
      <c r="AT92" s="16" t="s">
        <v>130</v>
      </c>
      <c r="AU92" s="16" t="s">
        <v>79</v>
      </c>
    </row>
    <row r="93" spans="2:65" s="1" customFormat="1" ht="21.6" customHeight="1">
      <c r="B93" s="33"/>
      <c r="C93" s="217" t="s">
        <v>122</v>
      </c>
      <c r="D93" s="217" t="s">
        <v>143</v>
      </c>
      <c r="E93" s="218" t="s">
        <v>177</v>
      </c>
      <c r="F93" s="219" t="s">
        <v>178</v>
      </c>
      <c r="G93" s="220" t="s">
        <v>146</v>
      </c>
      <c r="H93" s="221">
        <v>26.454999999999998</v>
      </c>
      <c r="I93" s="222"/>
      <c r="J93" s="223">
        <f>ROUND(I93*H93,2)</f>
        <v>0</v>
      </c>
      <c r="K93" s="219" t="s">
        <v>128</v>
      </c>
      <c r="L93" s="224"/>
      <c r="M93" s="225" t="s">
        <v>19</v>
      </c>
      <c r="N93" s="226" t="s">
        <v>40</v>
      </c>
      <c r="O93" s="62"/>
      <c r="P93" s="188">
        <f>O93*H93</f>
        <v>0</v>
      </c>
      <c r="Q93" s="188">
        <v>0</v>
      </c>
      <c r="R93" s="188">
        <f>Q93*H93</f>
        <v>0</v>
      </c>
      <c r="S93" s="188">
        <v>0</v>
      </c>
      <c r="T93" s="189">
        <f>S93*H93</f>
        <v>0</v>
      </c>
      <c r="AR93" s="190" t="s">
        <v>147</v>
      </c>
      <c r="AT93" s="190" t="s">
        <v>143</v>
      </c>
      <c r="AU93" s="190" t="s">
        <v>79</v>
      </c>
      <c r="AY93" s="16" t="s">
        <v>121</v>
      </c>
      <c r="BE93" s="191">
        <f>IF(N93="základní",J93,0)</f>
        <v>0</v>
      </c>
      <c r="BF93" s="191">
        <f>IF(N93="snížená",J93,0)</f>
        <v>0</v>
      </c>
      <c r="BG93" s="191">
        <f>IF(N93="zákl. přenesená",J93,0)</f>
        <v>0</v>
      </c>
      <c r="BH93" s="191">
        <f>IF(N93="sníž. přenesená",J93,0)</f>
        <v>0</v>
      </c>
      <c r="BI93" s="191">
        <f>IF(N93="nulová",J93,0)</f>
        <v>0</v>
      </c>
      <c r="BJ93" s="16" t="s">
        <v>77</v>
      </c>
      <c r="BK93" s="191">
        <f>ROUND(I93*H93,2)</f>
        <v>0</v>
      </c>
      <c r="BL93" s="16" t="s">
        <v>129</v>
      </c>
      <c r="BM93" s="190" t="s">
        <v>152</v>
      </c>
    </row>
    <row r="94" spans="2:65" s="1" customFormat="1" ht="10.199999999999999">
      <c r="B94" s="33"/>
      <c r="C94" s="34"/>
      <c r="D94" s="192" t="s">
        <v>130</v>
      </c>
      <c r="E94" s="34"/>
      <c r="F94" s="193" t="s">
        <v>178</v>
      </c>
      <c r="G94" s="34"/>
      <c r="H94" s="34"/>
      <c r="I94" s="106"/>
      <c r="J94" s="34"/>
      <c r="K94" s="34"/>
      <c r="L94" s="37"/>
      <c r="M94" s="194"/>
      <c r="N94" s="62"/>
      <c r="O94" s="62"/>
      <c r="P94" s="62"/>
      <c r="Q94" s="62"/>
      <c r="R94" s="62"/>
      <c r="S94" s="62"/>
      <c r="T94" s="63"/>
      <c r="AT94" s="16" t="s">
        <v>130</v>
      </c>
      <c r="AU94" s="16" t="s">
        <v>79</v>
      </c>
    </row>
    <row r="95" spans="2:65" s="12" customFormat="1" ht="10.199999999999999">
      <c r="B95" s="195"/>
      <c r="C95" s="196"/>
      <c r="D95" s="192" t="s">
        <v>133</v>
      </c>
      <c r="E95" s="197" t="s">
        <v>19</v>
      </c>
      <c r="F95" s="198" t="s">
        <v>672</v>
      </c>
      <c r="G95" s="196"/>
      <c r="H95" s="199">
        <v>26.454999999999998</v>
      </c>
      <c r="I95" s="200"/>
      <c r="J95" s="196"/>
      <c r="K95" s="196"/>
      <c r="L95" s="201"/>
      <c r="M95" s="202"/>
      <c r="N95" s="203"/>
      <c r="O95" s="203"/>
      <c r="P95" s="203"/>
      <c r="Q95" s="203"/>
      <c r="R95" s="203"/>
      <c r="S95" s="203"/>
      <c r="T95" s="204"/>
      <c r="AT95" s="205" t="s">
        <v>133</v>
      </c>
      <c r="AU95" s="205" t="s">
        <v>79</v>
      </c>
      <c r="AV95" s="12" t="s">
        <v>79</v>
      </c>
      <c r="AW95" s="12" t="s">
        <v>31</v>
      </c>
      <c r="AX95" s="12" t="s">
        <v>69</v>
      </c>
      <c r="AY95" s="205" t="s">
        <v>121</v>
      </c>
    </row>
    <row r="96" spans="2:65" s="13" customFormat="1" ht="10.199999999999999">
      <c r="B96" s="206"/>
      <c r="C96" s="207"/>
      <c r="D96" s="192" t="s">
        <v>133</v>
      </c>
      <c r="E96" s="208" t="s">
        <v>19</v>
      </c>
      <c r="F96" s="209" t="s">
        <v>136</v>
      </c>
      <c r="G96" s="207"/>
      <c r="H96" s="210">
        <v>26.454999999999998</v>
      </c>
      <c r="I96" s="211"/>
      <c r="J96" s="207"/>
      <c r="K96" s="207"/>
      <c r="L96" s="212"/>
      <c r="M96" s="213"/>
      <c r="N96" s="214"/>
      <c r="O96" s="214"/>
      <c r="P96" s="214"/>
      <c r="Q96" s="214"/>
      <c r="R96" s="214"/>
      <c r="S96" s="214"/>
      <c r="T96" s="215"/>
      <c r="AT96" s="216" t="s">
        <v>133</v>
      </c>
      <c r="AU96" s="216" t="s">
        <v>79</v>
      </c>
      <c r="AV96" s="13" t="s">
        <v>129</v>
      </c>
      <c r="AW96" s="13" t="s">
        <v>31</v>
      </c>
      <c r="AX96" s="13" t="s">
        <v>77</v>
      </c>
      <c r="AY96" s="216" t="s">
        <v>121</v>
      </c>
    </row>
    <row r="97" spans="2:65" s="11" customFormat="1" ht="22.8" customHeight="1">
      <c r="B97" s="163"/>
      <c r="C97" s="164"/>
      <c r="D97" s="165" t="s">
        <v>68</v>
      </c>
      <c r="E97" s="177" t="s">
        <v>422</v>
      </c>
      <c r="F97" s="177" t="s">
        <v>423</v>
      </c>
      <c r="G97" s="164"/>
      <c r="H97" s="164"/>
      <c r="I97" s="167"/>
      <c r="J97" s="178">
        <f>BK97</f>
        <v>0</v>
      </c>
      <c r="K97" s="164"/>
      <c r="L97" s="169"/>
      <c r="M97" s="170"/>
      <c r="N97" s="171"/>
      <c r="O97" s="171"/>
      <c r="P97" s="172">
        <f>SUM(P98:P119)</f>
        <v>0</v>
      </c>
      <c r="Q97" s="171"/>
      <c r="R97" s="172">
        <f>SUM(R98:R119)</f>
        <v>0</v>
      </c>
      <c r="S97" s="171"/>
      <c r="T97" s="173">
        <f>SUM(T98:T119)</f>
        <v>0</v>
      </c>
      <c r="AR97" s="174" t="s">
        <v>129</v>
      </c>
      <c r="AT97" s="175" t="s">
        <v>68</v>
      </c>
      <c r="AU97" s="175" t="s">
        <v>77</v>
      </c>
      <c r="AY97" s="174" t="s">
        <v>121</v>
      </c>
      <c r="BK97" s="176">
        <f>SUM(BK98:BK119)</f>
        <v>0</v>
      </c>
    </row>
    <row r="98" spans="2:65" s="1" customFormat="1" ht="21.6" customHeight="1">
      <c r="B98" s="33"/>
      <c r="C98" s="179" t="s">
        <v>141</v>
      </c>
      <c r="D98" s="179" t="s">
        <v>124</v>
      </c>
      <c r="E98" s="180" t="s">
        <v>673</v>
      </c>
      <c r="F98" s="181" t="s">
        <v>674</v>
      </c>
      <c r="G98" s="182" t="s">
        <v>675</v>
      </c>
      <c r="H98" s="183">
        <v>201.45</v>
      </c>
      <c r="I98" s="184"/>
      <c r="J98" s="185">
        <f>ROUND(I98*H98,2)</f>
        <v>0</v>
      </c>
      <c r="K98" s="181" t="s">
        <v>128</v>
      </c>
      <c r="L98" s="37"/>
      <c r="M98" s="186" t="s">
        <v>19</v>
      </c>
      <c r="N98" s="187" t="s">
        <v>40</v>
      </c>
      <c r="O98" s="62"/>
      <c r="P98" s="188">
        <f>O98*H98</f>
        <v>0</v>
      </c>
      <c r="Q98" s="188">
        <v>0</v>
      </c>
      <c r="R98" s="188">
        <f>Q98*H98</f>
        <v>0</v>
      </c>
      <c r="S98" s="188">
        <v>0</v>
      </c>
      <c r="T98" s="189">
        <f>S98*H98</f>
        <v>0</v>
      </c>
      <c r="AR98" s="190" t="s">
        <v>426</v>
      </c>
      <c r="AT98" s="190" t="s">
        <v>124</v>
      </c>
      <c r="AU98" s="190" t="s">
        <v>79</v>
      </c>
      <c r="AY98" s="16" t="s">
        <v>121</v>
      </c>
      <c r="BE98" s="191">
        <f>IF(N98="základní",J98,0)</f>
        <v>0</v>
      </c>
      <c r="BF98" s="191">
        <f>IF(N98="snížená",J98,0)</f>
        <v>0</v>
      </c>
      <c r="BG98" s="191">
        <f>IF(N98="zákl. přenesená",J98,0)</f>
        <v>0</v>
      </c>
      <c r="BH98" s="191">
        <f>IF(N98="sníž. přenesená",J98,0)</f>
        <v>0</v>
      </c>
      <c r="BI98" s="191">
        <f>IF(N98="nulová",J98,0)</f>
        <v>0</v>
      </c>
      <c r="BJ98" s="16" t="s">
        <v>77</v>
      </c>
      <c r="BK98" s="191">
        <f>ROUND(I98*H98,2)</f>
        <v>0</v>
      </c>
      <c r="BL98" s="16" t="s">
        <v>426</v>
      </c>
      <c r="BM98" s="190" t="s">
        <v>156</v>
      </c>
    </row>
    <row r="99" spans="2:65" s="1" customFormat="1" ht="10.199999999999999">
      <c r="B99" s="33"/>
      <c r="C99" s="34"/>
      <c r="D99" s="192" t="s">
        <v>130</v>
      </c>
      <c r="E99" s="34"/>
      <c r="F99" s="193" t="s">
        <v>674</v>
      </c>
      <c r="G99" s="34"/>
      <c r="H99" s="34"/>
      <c r="I99" s="106"/>
      <c r="J99" s="34"/>
      <c r="K99" s="34"/>
      <c r="L99" s="37"/>
      <c r="M99" s="194"/>
      <c r="N99" s="62"/>
      <c r="O99" s="62"/>
      <c r="P99" s="62"/>
      <c r="Q99" s="62"/>
      <c r="R99" s="62"/>
      <c r="S99" s="62"/>
      <c r="T99" s="63"/>
      <c r="AT99" s="16" t="s">
        <v>130</v>
      </c>
      <c r="AU99" s="16" t="s">
        <v>79</v>
      </c>
    </row>
    <row r="100" spans="2:65" s="12" customFormat="1" ht="10.199999999999999">
      <c r="B100" s="195"/>
      <c r="C100" s="196"/>
      <c r="D100" s="192" t="s">
        <v>133</v>
      </c>
      <c r="E100" s="197" t="s">
        <v>19</v>
      </c>
      <c r="F100" s="198" t="s">
        <v>676</v>
      </c>
      <c r="G100" s="196"/>
      <c r="H100" s="199">
        <v>201.45</v>
      </c>
      <c r="I100" s="200"/>
      <c r="J100" s="196"/>
      <c r="K100" s="196"/>
      <c r="L100" s="201"/>
      <c r="M100" s="202"/>
      <c r="N100" s="203"/>
      <c r="O100" s="203"/>
      <c r="P100" s="203"/>
      <c r="Q100" s="203"/>
      <c r="R100" s="203"/>
      <c r="S100" s="203"/>
      <c r="T100" s="204"/>
      <c r="AT100" s="205" t="s">
        <v>133</v>
      </c>
      <c r="AU100" s="205" t="s">
        <v>79</v>
      </c>
      <c r="AV100" s="12" t="s">
        <v>79</v>
      </c>
      <c r="AW100" s="12" t="s">
        <v>31</v>
      </c>
      <c r="AX100" s="12" t="s">
        <v>69</v>
      </c>
      <c r="AY100" s="205" t="s">
        <v>121</v>
      </c>
    </row>
    <row r="101" spans="2:65" s="13" customFormat="1" ht="10.199999999999999">
      <c r="B101" s="206"/>
      <c r="C101" s="207"/>
      <c r="D101" s="192" t="s">
        <v>133</v>
      </c>
      <c r="E101" s="208" t="s">
        <v>19</v>
      </c>
      <c r="F101" s="209" t="s">
        <v>136</v>
      </c>
      <c r="G101" s="207"/>
      <c r="H101" s="210">
        <v>201.45</v>
      </c>
      <c r="I101" s="211"/>
      <c r="J101" s="207"/>
      <c r="K101" s="207"/>
      <c r="L101" s="212"/>
      <c r="M101" s="213"/>
      <c r="N101" s="214"/>
      <c r="O101" s="214"/>
      <c r="P101" s="214"/>
      <c r="Q101" s="214"/>
      <c r="R101" s="214"/>
      <c r="S101" s="214"/>
      <c r="T101" s="215"/>
      <c r="AT101" s="216" t="s">
        <v>133</v>
      </c>
      <c r="AU101" s="216" t="s">
        <v>79</v>
      </c>
      <c r="AV101" s="13" t="s">
        <v>129</v>
      </c>
      <c r="AW101" s="13" t="s">
        <v>31</v>
      </c>
      <c r="AX101" s="13" t="s">
        <v>77</v>
      </c>
      <c r="AY101" s="216" t="s">
        <v>121</v>
      </c>
    </row>
    <row r="102" spans="2:65" s="1" customFormat="1" ht="21.6" customHeight="1">
      <c r="B102" s="33"/>
      <c r="C102" s="217" t="s">
        <v>158</v>
      </c>
      <c r="D102" s="217" t="s">
        <v>143</v>
      </c>
      <c r="E102" s="218" t="s">
        <v>677</v>
      </c>
      <c r="F102" s="219" t="s">
        <v>678</v>
      </c>
      <c r="G102" s="220" t="s">
        <v>206</v>
      </c>
      <c r="H102" s="221">
        <v>15</v>
      </c>
      <c r="I102" s="222"/>
      <c r="J102" s="223">
        <f>ROUND(I102*H102,2)</f>
        <v>0</v>
      </c>
      <c r="K102" s="219" t="s">
        <v>19</v>
      </c>
      <c r="L102" s="224"/>
      <c r="M102" s="225" t="s">
        <v>19</v>
      </c>
      <c r="N102" s="226" t="s">
        <v>40</v>
      </c>
      <c r="O102" s="62"/>
      <c r="P102" s="188">
        <f>O102*H102</f>
        <v>0</v>
      </c>
      <c r="Q102" s="188">
        <v>0</v>
      </c>
      <c r="R102" s="188">
        <f>Q102*H102</f>
        <v>0</v>
      </c>
      <c r="S102" s="188">
        <v>0</v>
      </c>
      <c r="T102" s="189">
        <f>S102*H102</f>
        <v>0</v>
      </c>
      <c r="AR102" s="190" t="s">
        <v>426</v>
      </c>
      <c r="AT102" s="190" t="s">
        <v>143</v>
      </c>
      <c r="AU102" s="190" t="s">
        <v>79</v>
      </c>
      <c r="AY102" s="16" t="s">
        <v>121</v>
      </c>
      <c r="BE102" s="191">
        <f>IF(N102="základní",J102,0)</f>
        <v>0</v>
      </c>
      <c r="BF102" s="191">
        <f>IF(N102="snížená",J102,0)</f>
        <v>0</v>
      </c>
      <c r="BG102" s="191">
        <f>IF(N102="zákl. přenesená",J102,0)</f>
        <v>0</v>
      </c>
      <c r="BH102" s="191">
        <f>IF(N102="sníž. přenesená",J102,0)</f>
        <v>0</v>
      </c>
      <c r="BI102" s="191">
        <f>IF(N102="nulová",J102,0)</f>
        <v>0</v>
      </c>
      <c r="BJ102" s="16" t="s">
        <v>77</v>
      </c>
      <c r="BK102" s="191">
        <f>ROUND(I102*H102,2)</f>
        <v>0</v>
      </c>
      <c r="BL102" s="16" t="s">
        <v>426</v>
      </c>
      <c r="BM102" s="190" t="s">
        <v>161</v>
      </c>
    </row>
    <row r="103" spans="2:65" s="1" customFormat="1" ht="19.2">
      <c r="B103" s="33"/>
      <c r="C103" s="34"/>
      <c r="D103" s="192" t="s">
        <v>130</v>
      </c>
      <c r="E103" s="34"/>
      <c r="F103" s="193" t="s">
        <v>678</v>
      </c>
      <c r="G103" s="34"/>
      <c r="H103" s="34"/>
      <c r="I103" s="106"/>
      <c r="J103" s="34"/>
      <c r="K103" s="34"/>
      <c r="L103" s="37"/>
      <c r="M103" s="194"/>
      <c r="N103" s="62"/>
      <c r="O103" s="62"/>
      <c r="P103" s="62"/>
      <c r="Q103" s="62"/>
      <c r="R103" s="62"/>
      <c r="S103" s="62"/>
      <c r="T103" s="63"/>
      <c r="AT103" s="16" t="s">
        <v>130</v>
      </c>
      <c r="AU103" s="16" t="s">
        <v>79</v>
      </c>
    </row>
    <row r="104" spans="2:65" s="1" customFormat="1" ht="21.6" customHeight="1">
      <c r="B104" s="33"/>
      <c r="C104" s="217" t="s">
        <v>147</v>
      </c>
      <c r="D104" s="217" t="s">
        <v>143</v>
      </c>
      <c r="E104" s="218" t="s">
        <v>679</v>
      </c>
      <c r="F104" s="219" t="s">
        <v>680</v>
      </c>
      <c r="G104" s="220" t="s">
        <v>184</v>
      </c>
      <c r="H104" s="221">
        <v>2</v>
      </c>
      <c r="I104" s="222"/>
      <c r="J104" s="223">
        <f>ROUND(I104*H104,2)</f>
        <v>0</v>
      </c>
      <c r="K104" s="219" t="s">
        <v>128</v>
      </c>
      <c r="L104" s="224"/>
      <c r="M104" s="225" t="s">
        <v>19</v>
      </c>
      <c r="N104" s="226" t="s">
        <v>40</v>
      </c>
      <c r="O104" s="62"/>
      <c r="P104" s="188">
        <f>O104*H104</f>
        <v>0</v>
      </c>
      <c r="Q104" s="188">
        <v>0</v>
      </c>
      <c r="R104" s="188">
        <f>Q104*H104</f>
        <v>0</v>
      </c>
      <c r="S104" s="188">
        <v>0</v>
      </c>
      <c r="T104" s="189">
        <f>S104*H104</f>
        <v>0</v>
      </c>
      <c r="AR104" s="190" t="s">
        <v>426</v>
      </c>
      <c r="AT104" s="190" t="s">
        <v>143</v>
      </c>
      <c r="AU104" s="190" t="s">
        <v>79</v>
      </c>
      <c r="AY104" s="16" t="s">
        <v>121</v>
      </c>
      <c r="BE104" s="191">
        <f>IF(N104="základní",J104,0)</f>
        <v>0</v>
      </c>
      <c r="BF104" s="191">
        <f>IF(N104="snížená",J104,0)</f>
        <v>0</v>
      </c>
      <c r="BG104" s="191">
        <f>IF(N104="zákl. přenesená",J104,0)</f>
        <v>0</v>
      </c>
      <c r="BH104" s="191">
        <f>IF(N104="sníž. přenesená",J104,0)</f>
        <v>0</v>
      </c>
      <c r="BI104" s="191">
        <f>IF(N104="nulová",J104,0)</f>
        <v>0</v>
      </c>
      <c r="BJ104" s="16" t="s">
        <v>77</v>
      </c>
      <c r="BK104" s="191">
        <f>ROUND(I104*H104,2)</f>
        <v>0</v>
      </c>
      <c r="BL104" s="16" t="s">
        <v>426</v>
      </c>
      <c r="BM104" s="190" t="s">
        <v>165</v>
      </c>
    </row>
    <row r="105" spans="2:65" s="1" customFormat="1" ht="10.199999999999999">
      <c r="B105" s="33"/>
      <c r="C105" s="34"/>
      <c r="D105" s="192" t="s">
        <v>130</v>
      </c>
      <c r="E105" s="34"/>
      <c r="F105" s="193" t="s">
        <v>680</v>
      </c>
      <c r="G105" s="34"/>
      <c r="H105" s="34"/>
      <c r="I105" s="106"/>
      <c r="J105" s="34"/>
      <c r="K105" s="34"/>
      <c r="L105" s="37"/>
      <c r="M105" s="194"/>
      <c r="N105" s="62"/>
      <c r="O105" s="62"/>
      <c r="P105" s="62"/>
      <c r="Q105" s="62"/>
      <c r="R105" s="62"/>
      <c r="S105" s="62"/>
      <c r="T105" s="63"/>
      <c r="AT105" s="16" t="s">
        <v>130</v>
      </c>
      <c r="AU105" s="16" t="s">
        <v>79</v>
      </c>
    </row>
    <row r="106" spans="2:65" s="1" customFormat="1" ht="32.4" customHeight="1">
      <c r="B106" s="33"/>
      <c r="C106" s="179" t="s">
        <v>189</v>
      </c>
      <c r="D106" s="179" t="s">
        <v>124</v>
      </c>
      <c r="E106" s="180" t="s">
        <v>490</v>
      </c>
      <c r="F106" s="181" t="s">
        <v>491</v>
      </c>
      <c r="G106" s="182" t="s">
        <v>184</v>
      </c>
      <c r="H106" s="183">
        <v>1</v>
      </c>
      <c r="I106" s="184"/>
      <c r="J106" s="185">
        <f>ROUND(I106*H106,2)</f>
        <v>0</v>
      </c>
      <c r="K106" s="181" t="s">
        <v>128</v>
      </c>
      <c r="L106" s="37"/>
      <c r="M106" s="186" t="s">
        <v>19</v>
      </c>
      <c r="N106" s="187" t="s">
        <v>40</v>
      </c>
      <c r="O106" s="62"/>
      <c r="P106" s="188">
        <f>O106*H106</f>
        <v>0</v>
      </c>
      <c r="Q106" s="188">
        <v>0</v>
      </c>
      <c r="R106" s="188">
        <f>Q106*H106</f>
        <v>0</v>
      </c>
      <c r="S106" s="188">
        <v>0</v>
      </c>
      <c r="T106" s="189">
        <f>S106*H106</f>
        <v>0</v>
      </c>
      <c r="AR106" s="190" t="s">
        <v>426</v>
      </c>
      <c r="AT106" s="190" t="s">
        <v>124</v>
      </c>
      <c r="AU106" s="190" t="s">
        <v>79</v>
      </c>
      <c r="AY106" s="16" t="s">
        <v>121</v>
      </c>
      <c r="BE106" s="191">
        <f>IF(N106="základní",J106,0)</f>
        <v>0</v>
      </c>
      <c r="BF106" s="191">
        <f>IF(N106="snížená",J106,0)</f>
        <v>0</v>
      </c>
      <c r="BG106" s="191">
        <f>IF(N106="zákl. přenesená",J106,0)</f>
        <v>0</v>
      </c>
      <c r="BH106" s="191">
        <f>IF(N106="sníž. přenesená",J106,0)</f>
        <v>0</v>
      </c>
      <c r="BI106" s="191">
        <f>IF(N106="nulová",J106,0)</f>
        <v>0</v>
      </c>
      <c r="BJ106" s="16" t="s">
        <v>77</v>
      </c>
      <c r="BK106" s="191">
        <f>ROUND(I106*H106,2)</f>
        <v>0</v>
      </c>
      <c r="BL106" s="16" t="s">
        <v>426</v>
      </c>
      <c r="BM106" s="190" t="s">
        <v>170</v>
      </c>
    </row>
    <row r="107" spans="2:65" s="1" customFormat="1" ht="28.8">
      <c r="B107" s="33"/>
      <c r="C107" s="34"/>
      <c r="D107" s="192" t="s">
        <v>130</v>
      </c>
      <c r="E107" s="34"/>
      <c r="F107" s="193" t="s">
        <v>491</v>
      </c>
      <c r="G107" s="34"/>
      <c r="H107" s="34"/>
      <c r="I107" s="106"/>
      <c r="J107" s="34"/>
      <c r="K107" s="34"/>
      <c r="L107" s="37"/>
      <c r="M107" s="194"/>
      <c r="N107" s="62"/>
      <c r="O107" s="62"/>
      <c r="P107" s="62"/>
      <c r="Q107" s="62"/>
      <c r="R107" s="62"/>
      <c r="S107" s="62"/>
      <c r="T107" s="63"/>
      <c r="AT107" s="16" t="s">
        <v>130</v>
      </c>
      <c r="AU107" s="16" t="s">
        <v>79</v>
      </c>
    </row>
    <row r="108" spans="2:65" s="12" customFormat="1" ht="10.199999999999999">
      <c r="B108" s="195"/>
      <c r="C108" s="196"/>
      <c r="D108" s="192" t="s">
        <v>133</v>
      </c>
      <c r="E108" s="197" t="s">
        <v>19</v>
      </c>
      <c r="F108" s="198" t="s">
        <v>681</v>
      </c>
      <c r="G108" s="196"/>
      <c r="H108" s="199">
        <v>1</v>
      </c>
      <c r="I108" s="200"/>
      <c r="J108" s="196"/>
      <c r="K108" s="196"/>
      <c r="L108" s="201"/>
      <c r="M108" s="202"/>
      <c r="N108" s="203"/>
      <c r="O108" s="203"/>
      <c r="P108" s="203"/>
      <c r="Q108" s="203"/>
      <c r="R108" s="203"/>
      <c r="S108" s="203"/>
      <c r="T108" s="204"/>
      <c r="AT108" s="205" t="s">
        <v>133</v>
      </c>
      <c r="AU108" s="205" t="s">
        <v>79</v>
      </c>
      <c r="AV108" s="12" t="s">
        <v>79</v>
      </c>
      <c r="AW108" s="12" t="s">
        <v>31</v>
      </c>
      <c r="AX108" s="12" t="s">
        <v>69</v>
      </c>
      <c r="AY108" s="205" t="s">
        <v>121</v>
      </c>
    </row>
    <row r="109" spans="2:65" s="13" customFormat="1" ht="10.199999999999999">
      <c r="B109" s="206"/>
      <c r="C109" s="207"/>
      <c r="D109" s="192" t="s">
        <v>133</v>
      </c>
      <c r="E109" s="208" t="s">
        <v>19</v>
      </c>
      <c r="F109" s="209" t="s">
        <v>136</v>
      </c>
      <c r="G109" s="207"/>
      <c r="H109" s="210">
        <v>1</v>
      </c>
      <c r="I109" s="211"/>
      <c r="J109" s="207"/>
      <c r="K109" s="207"/>
      <c r="L109" s="212"/>
      <c r="M109" s="213"/>
      <c r="N109" s="214"/>
      <c r="O109" s="214"/>
      <c r="P109" s="214"/>
      <c r="Q109" s="214"/>
      <c r="R109" s="214"/>
      <c r="S109" s="214"/>
      <c r="T109" s="215"/>
      <c r="AT109" s="216" t="s">
        <v>133</v>
      </c>
      <c r="AU109" s="216" t="s">
        <v>79</v>
      </c>
      <c r="AV109" s="13" t="s">
        <v>129</v>
      </c>
      <c r="AW109" s="13" t="s">
        <v>31</v>
      </c>
      <c r="AX109" s="13" t="s">
        <v>77</v>
      </c>
      <c r="AY109" s="216" t="s">
        <v>121</v>
      </c>
    </row>
    <row r="110" spans="2:65" s="1" customFormat="1" ht="32.4" customHeight="1">
      <c r="B110" s="33"/>
      <c r="C110" s="179" t="s">
        <v>167</v>
      </c>
      <c r="D110" s="179" t="s">
        <v>124</v>
      </c>
      <c r="E110" s="180" t="s">
        <v>495</v>
      </c>
      <c r="F110" s="181" t="s">
        <v>496</v>
      </c>
      <c r="G110" s="182" t="s">
        <v>146</v>
      </c>
      <c r="H110" s="183">
        <v>26.454999999999998</v>
      </c>
      <c r="I110" s="184"/>
      <c r="J110" s="185">
        <f>ROUND(I110*H110,2)</f>
        <v>0</v>
      </c>
      <c r="K110" s="181" t="s">
        <v>128</v>
      </c>
      <c r="L110" s="37"/>
      <c r="M110" s="186" t="s">
        <v>19</v>
      </c>
      <c r="N110" s="187" t="s">
        <v>40</v>
      </c>
      <c r="O110" s="62"/>
      <c r="P110" s="188">
        <f>O110*H110</f>
        <v>0</v>
      </c>
      <c r="Q110" s="188">
        <v>0</v>
      </c>
      <c r="R110" s="188">
        <f>Q110*H110</f>
        <v>0</v>
      </c>
      <c r="S110" s="188">
        <v>0</v>
      </c>
      <c r="T110" s="189">
        <f>S110*H110</f>
        <v>0</v>
      </c>
      <c r="AR110" s="190" t="s">
        <v>426</v>
      </c>
      <c r="AT110" s="190" t="s">
        <v>124</v>
      </c>
      <c r="AU110" s="190" t="s">
        <v>79</v>
      </c>
      <c r="AY110" s="16" t="s">
        <v>121</v>
      </c>
      <c r="BE110" s="191">
        <f>IF(N110="základní",J110,0)</f>
        <v>0</v>
      </c>
      <c r="BF110" s="191">
        <f>IF(N110="snížená",J110,0)</f>
        <v>0</v>
      </c>
      <c r="BG110" s="191">
        <f>IF(N110="zákl. přenesená",J110,0)</f>
        <v>0</v>
      </c>
      <c r="BH110" s="191">
        <f>IF(N110="sníž. přenesená",J110,0)</f>
        <v>0</v>
      </c>
      <c r="BI110" s="191">
        <f>IF(N110="nulová",J110,0)</f>
        <v>0</v>
      </c>
      <c r="BJ110" s="16" t="s">
        <v>77</v>
      </c>
      <c r="BK110" s="191">
        <f>ROUND(I110*H110,2)</f>
        <v>0</v>
      </c>
      <c r="BL110" s="16" t="s">
        <v>426</v>
      </c>
      <c r="BM110" s="190" t="s">
        <v>175</v>
      </c>
    </row>
    <row r="111" spans="2:65" s="1" customFormat="1" ht="28.8">
      <c r="B111" s="33"/>
      <c r="C111" s="34"/>
      <c r="D111" s="192" t="s">
        <v>130</v>
      </c>
      <c r="E111" s="34"/>
      <c r="F111" s="193" t="s">
        <v>498</v>
      </c>
      <c r="G111" s="34"/>
      <c r="H111" s="34"/>
      <c r="I111" s="106"/>
      <c r="J111" s="34"/>
      <c r="K111" s="34"/>
      <c r="L111" s="37"/>
      <c r="M111" s="194"/>
      <c r="N111" s="62"/>
      <c r="O111" s="62"/>
      <c r="P111" s="62"/>
      <c r="Q111" s="62"/>
      <c r="R111" s="62"/>
      <c r="S111" s="62"/>
      <c r="T111" s="63"/>
      <c r="AT111" s="16" t="s">
        <v>130</v>
      </c>
      <c r="AU111" s="16" t="s">
        <v>79</v>
      </c>
    </row>
    <row r="112" spans="2:65" s="1" customFormat="1" ht="43.2" customHeight="1">
      <c r="B112" s="33"/>
      <c r="C112" s="179" t="s">
        <v>152</v>
      </c>
      <c r="D112" s="179" t="s">
        <v>124</v>
      </c>
      <c r="E112" s="180" t="s">
        <v>515</v>
      </c>
      <c r="F112" s="181" t="s">
        <v>516</v>
      </c>
      <c r="G112" s="182" t="s">
        <v>146</v>
      </c>
      <c r="H112" s="183">
        <v>1.712</v>
      </c>
      <c r="I112" s="184"/>
      <c r="J112" s="185">
        <f>ROUND(I112*H112,2)</f>
        <v>0</v>
      </c>
      <c r="K112" s="181" t="s">
        <v>128</v>
      </c>
      <c r="L112" s="37"/>
      <c r="M112" s="186" t="s">
        <v>19</v>
      </c>
      <c r="N112" s="187" t="s">
        <v>40</v>
      </c>
      <c r="O112" s="62"/>
      <c r="P112" s="188">
        <f>O112*H112</f>
        <v>0</v>
      </c>
      <c r="Q112" s="188">
        <v>0</v>
      </c>
      <c r="R112" s="188">
        <f>Q112*H112</f>
        <v>0</v>
      </c>
      <c r="S112" s="188">
        <v>0</v>
      </c>
      <c r="T112" s="189">
        <f>S112*H112</f>
        <v>0</v>
      </c>
      <c r="AR112" s="190" t="s">
        <v>426</v>
      </c>
      <c r="AT112" s="190" t="s">
        <v>124</v>
      </c>
      <c r="AU112" s="190" t="s">
        <v>79</v>
      </c>
      <c r="AY112" s="16" t="s">
        <v>121</v>
      </c>
      <c r="BE112" s="191">
        <f>IF(N112="základní",J112,0)</f>
        <v>0</v>
      </c>
      <c r="BF112" s="191">
        <f>IF(N112="snížená",J112,0)</f>
        <v>0</v>
      </c>
      <c r="BG112" s="191">
        <f>IF(N112="zákl. přenesená",J112,0)</f>
        <v>0</v>
      </c>
      <c r="BH112" s="191">
        <f>IF(N112="sníž. přenesená",J112,0)</f>
        <v>0</v>
      </c>
      <c r="BI112" s="191">
        <f>IF(N112="nulová",J112,0)</f>
        <v>0</v>
      </c>
      <c r="BJ112" s="16" t="s">
        <v>77</v>
      </c>
      <c r="BK112" s="191">
        <f>ROUND(I112*H112,2)</f>
        <v>0</v>
      </c>
      <c r="BL112" s="16" t="s">
        <v>426</v>
      </c>
      <c r="BM112" s="190" t="s">
        <v>179</v>
      </c>
    </row>
    <row r="113" spans="2:65" s="1" customFormat="1" ht="28.8">
      <c r="B113" s="33"/>
      <c r="C113" s="34"/>
      <c r="D113" s="192" t="s">
        <v>130</v>
      </c>
      <c r="E113" s="34"/>
      <c r="F113" s="193" t="s">
        <v>516</v>
      </c>
      <c r="G113" s="34"/>
      <c r="H113" s="34"/>
      <c r="I113" s="106"/>
      <c r="J113" s="34"/>
      <c r="K113" s="34"/>
      <c r="L113" s="37"/>
      <c r="M113" s="194"/>
      <c r="N113" s="62"/>
      <c r="O113" s="62"/>
      <c r="P113" s="62"/>
      <c r="Q113" s="62"/>
      <c r="R113" s="62"/>
      <c r="S113" s="62"/>
      <c r="T113" s="63"/>
      <c r="AT113" s="16" t="s">
        <v>130</v>
      </c>
      <c r="AU113" s="16" t="s">
        <v>79</v>
      </c>
    </row>
    <row r="114" spans="2:65" s="1" customFormat="1" ht="21.6" customHeight="1">
      <c r="B114" s="33"/>
      <c r="C114" s="179" t="s">
        <v>176</v>
      </c>
      <c r="D114" s="179" t="s">
        <v>124</v>
      </c>
      <c r="E114" s="180" t="s">
        <v>532</v>
      </c>
      <c r="F114" s="181" t="s">
        <v>533</v>
      </c>
      <c r="G114" s="182" t="s">
        <v>146</v>
      </c>
      <c r="H114" s="183">
        <v>1.712</v>
      </c>
      <c r="I114" s="184"/>
      <c r="J114" s="185">
        <f>ROUND(I114*H114,2)</f>
        <v>0</v>
      </c>
      <c r="K114" s="181" t="s">
        <v>128</v>
      </c>
      <c r="L114" s="37"/>
      <c r="M114" s="186" t="s">
        <v>19</v>
      </c>
      <c r="N114" s="187" t="s">
        <v>40</v>
      </c>
      <c r="O114" s="62"/>
      <c r="P114" s="188">
        <f>O114*H114</f>
        <v>0</v>
      </c>
      <c r="Q114" s="188">
        <v>0</v>
      </c>
      <c r="R114" s="188">
        <f>Q114*H114</f>
        <v>0</v>
      </c>
      <c r="S114" s="188">
        <v>0</v>
      </c>
      <c r="T114" s="189">
        <f>S114*H114</f>
        <v>0</v>
      </c>
      <c r="AR114" s="190" t="s">
        <v>426</v>
      </c>
      <c r="AT114" s="190" t="s">
        <v>124</v>
      </c>
      <c r="AU114" s="190" t="s">
        <v>79</v>
      </c>
      <c r="AY114" s="16" t="s">
        <v>121</v>
      </c>
      <c r="BE114" s="191">
        <f>IF(N114="základní",J114,0)</f>
        <v>0</v>
      </c>
      <c r="BF114" s="191">
        <f>IF(N114="snížená",J114,0)</f>
        <v>0</v>
      </c>
      <c r="BG114" s="191">
        <f>IF(N114="zákl. přenesená",J114,0)</f>
        <v>0</v>
      </c>
      <c r="BH114" s="191">
        <f>IF(N114="sníž. přenesená",J114,0)</f>
        <v>0</v>
      </c>
      <c r="BI114" s="191">
        <f>IF(N114="nulová",J114,0)</f>
        <v>0</v>
      </c>
      <c r="BJ114" s="16" t="s">
        <v>77</v>
      </c>
      <c r="BK114" s="191">
        <f>ROUND(I114*H114,2)</f>
        <v>0</v>
      </c>
      <c r="BL114" s="16" t="s">
        <v>426</v>
      </c>
      <c r="BM114" s="190" t="s">
        <v>185</v>
      </c>
    </row>
    <row r="115" spans="2:65" s="1" customFormat="1" ht="19.2">
      <c r="B115" s="33"/>
      <c r="C115" s="34"/>
      <c r="D115" s="192" t="s">
        <v>130</v>
      </c>
      <c r="E115" s="34"/>
      <c r="F115" s="193" t="s">
        <v>535</v>
      </c>
      <c r="G115" s="34"/>
      <c r="H115" s="34"/>
      <c r="I115" s="106"/>
      <c r="J115" s="34"/>
      <c r="K115" s="34"/>
      <c r="L115" s="37"/>
      <c r="M115" s="194"/>
      <c r="N115" s="62"/>
      <c r="O115" s="62"/>
      <c r="P115" s="62"/>
      <c r="Q115" s="62"/>
      <c r="R115" s="62"/>
      <c r="S115" s="62"/>
      <c r="T115" s="63"/>
      <c r="AT115" s="16" t="s">
        <v>130</v>
      </c>
      <c r="AU115" s="16" t="s">
        <v>79</v>
      </c>
    </row>
    <row r="116" spans="2:65" s="1" customFormat="1" ht="21.6" customHeight="1">
      <c r="B116" s="33"/>
      <c r="C116" s="179" t="s">
        <v>156</v>
      </c>
      <c r="D116" s="179" t="s">
        <v>124</v>
      </c>
      <c r="E116" s="180" t="s">
        <v>557</v>
      </c>
      <c r="F116" s="181" t="s">
        <v>558</v>
      </c>
      <c r="G116" s="182" t="s">
        <v>146</v>
      </c>
      <c r="H116" s="183">
        <v>1.712</v>
      </c>
      <c r="I116" s="184"/>
      <c r="J116" s="185">
        <f>ROUND(I116*H116,2)</f>
        <v>0</v>
      </c>
      <c r="K116" s="181" t="s">
        <v>128</v>
      </c>
      <c r="L116" s="37"/>
      <c r="M116" s="186" t="s">
        <v>19</v>
      </c>
      <c r="N116" s="187" t="s">
        <v>40</v>
      </c>
      <c r="O116" s="62"/>
      <c r="P116" s="188">
        <f>O116*H116</f>
        <v>0</v>
      </c>
      <c r="Q116" s="188">
        <v>0</v>
      </c>
      <c r="R116" s="188">
        <f>Q116*H116</f>
        <v>0</v>
      </c>
      <c r="S116" s="188">
        <v>0</v>
      </c>
      <c r="T116" s="189">
        <f>S116*H116</f>
        <v>0</v>
      </c>
      <c r="AR116" s="190" t="s">
        <v>426</v>
      </c>
      <c r="AT116" s="190" t="s">
        <v>124</v>
      </c>
      <c r="AU116" s="190" t="s">
        <v>79</v>
      </c>
      <c r="AY116" s="16" t="s">
        <v>121</v>
      </c>
      <c r="BE116" s="191">
        <f>IF(N116="základní",J116,0)</f>
        <v>0</v>
      </c>
      <c r="BF116" s="191">
        <f>IF(N116="snížená",J116,0)</f>
        <v>0</v>
      </c>
      <c r="BG116" s="191">
        <f>IF(N116="zákl. přenesená",J116,0)</f>
        <v>0</v>
      </c>
      <c r="BH116" s="191">
        <f>IF(N116="sníž. přenesená",J116,0)</f>
        <v>0</v>
      </c>
      <c r="BI116" s="191">
        <f>IF(N116="nulová",J116,0)</f>
        <v>0</v>
      </c>
      <c r="BJ116" s="16" t="s">
        <v>77</v>
      </c>
      <c r="BK116" s="191">
        <f>ROUND(I116*H116,2)</f>
        <v>0</v>
      </c>
      <c r="BL116" s="16" t="s">
        <v>426</v>
      </c>
      <c r="BM116" s="190" t="s">
        <v>192</v>
      </c>
    </row>
    <row r="117" spans="2:65" s="1" customFormat="1" ht="10.199999999999999">
      <c r="B117" s="33"/>
      <c r="C117" s="34"/>
      <c r="D117" s="192" t="s">
        <v>130</v>
      </c>
      <c r="E117" s="34"/>
      <c r="F117" s="193" t="s">
        <v>558</v>
      </c>
      <c r="G117" s="34"/>
      <c r="H117" s="34"/>
      <c r="I117" s="106"/>
      <c r="J117" s="34"/>
      <c r="K117" s="34"/>
      <c r="L117" s="37"/>
      <c r="M117" s="194"/>
      <c r="N117" s="62"/>
      <c r="O117" s="62"/>
      <c r="P117" s="62"/>
      <c r="Q117" s="62"/>
      <c r="R117" s="62"/>
      <c r="S117" s="62"/>
      <c r="T117" s="63"/>
      <c r="AT117" s="16" t="s">
        <v>130</v>
      </c>
      <c r="AU117" s="16" t="s">
        <v>79</v>
      </c>
    </row>
    <row r="118" spans="2:65" s="12" customFormat="1" ht="10.199999999999999">
      <c r="B118" s="195"/>
      <c r="C118" s="196"/>
      <c r="D118" s="192" t="s">
        <v>133</v>
      </c>
      <c r="E118" s="197" t="s">
        <v>19</v>
      </c>
      <c r="F118" s="198" t="s">
        <v>682</v>
      </c>
      <c r="G118" s="196"/>
      <c r="H118" s="199">
        <v>1.712</v>
      </c>
      <c r="I118" s="200"/>
      <c r="J118" s="196"/>
      <c r="K118" s="196"/>
      <c r="L118" s="201"/>
      <c r="M118" s="202"/>
      <c r="N118" s="203"/>
      <c r="O118" s="203"/>
      <c r="P118" s="203"/>
      <c r="Q118" s="203"/>
      <c r="R118" s="203"/>
      <c r="S118" s="203"/>
      <c r="T118" s="204"/>
      <c r="AT118" s="205" t="s">
        <v>133</v>
      </c>
      <c r="AU118" s="205" t="s">
        <v>79</v>
      </c>
      <c r="AV118" s="12" t="s">
        <v>79</v>
      </c>
      <c r="AW118" s="12" t="s">
        <v>31</v>
      </c>
      <c r="AX118" s="12" t="s">
        <v>69</v>
      </c>
      <c r="AY118" s="205" t="s">
        <v>121</v>
      </c>
    </row>
    <row r="119" spans="2:65" s="13" customFormat="1" ht="10.199999999999999">
      <c r="B119" s="206"/>
      <c r="C119" s="207"/>
      <c r="D119" s="192" t="s">
        <v>133</v>
      </c>
      <c r="E119" s="208" t="s">
        <v>19</v>
      </c>
      <c r="F119" s="209" t="s">
        <v>136</v>
      </c>
      <c r="G119" s="207"/>
      <c r="H119" s="210">
        <v>1.712</v>
      </c>
      <c r="I119" s="211"/>
      <c r="J119" s="207"/>
      <c r="K119" s="207"/>
      <c r="L119" s="212"/>
      <c r="M119" s="231"/>
      <c r="N119" s="232"/>
      <c r="O119" s="232"/>
      <c r="P119" s="232"/>
      <c r="Q119" s="232"/>
      <c r="R119" s="232"/>
      <c r="S119" s="232"/>
      <c r="T119" s="233"/>
      <c r="AT119" s="216" t="s">
        <v>133</v>
      </c>
      <c r="AU119" s="216" t="s">
        <v>79</v>
      </c>
      <c r="AV119" s="13" t="s">
        <v>129</v>
      </c>
      <c r="AW119" s="13" t="s">
        <v>31</v>
      </c>
      <c r="AX119" s="13" t="s">
        <v>77</v>
      </c>
      <c r="AY119" s="216" t="s">
        <v>121</v>
      </c>
    </row>
    <row r="120" spans="2:65" s="1" customFormat="1" ht="6.9" customHeight="1">
      <c r="B120" s="45"/>
      <c r="C120" s="46"/>
      <c r="D120" s="46"/>
      <c r="E120" s="46"/>
      <c r="F120" s="46"/>
      <c r="G120" s="46"/>
      <c r="H120" s="46"/>
      <c r="I120" s="130"/>
      <c r="J120" s="46"/>
      <c r="K120" s="46"/>
      <c r="L120" s="37"/>
    </row>
  </sheetData>
  <sheetProtection algorithmName="SHA-512" hashValue="phvWwJA7M92SL8/gSJhblhY+581l+HFXl4RDloQiwmBoNipS8w2k+OFUvXStxOP+8nsN9qEBeA8dyt6rs799RQ==" saltValue="KvgzpC5joCTyqtky7aZcthfaGryCi19ch7MWnJyQm9nYUtQpfJoKdzCFRWviA1cC3P8hH9umYJnV9MHAMaS95g==" spinCount="100000" sheet="1" objects="1" scenarios="1" formatColumns="0" formatRows="0" autoFilter="0"/>
  <autoFilter ref="C81:K119"/>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8"/>
  <sheetViews>
    <sheetView showGridLines="0" workbookViewId="0">
      <selection activeCell="G1" sqref="G1:K1048576"/>
    </sheetView>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9" bestFit="1" customWidth="1"/>
    <col min="8" max="8" width="14.5703125" bestFit="1" customWidth="1"/>
    <col min="9" max="9" width="18.5703125" style="99" bestFit="1" customWidth="1"/>
    <col min="10" max="10" width="19.42578125" bestFit="1" customWidth="1"/>
    <col min="11" max="11" width="18" bestFit="1"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323"/>
      <c r="M2" s="323"/>
      <c r="N2" s="323"/>
      <c r="O2" s="323"/>
      <c r="P2" s="323"/>
      <c r="Q2" s="323"/>
      <c r="R2" s="323"/>
      <c r="S2" s="323"/>
      <c r="T2" s="323"/>
      <c r="U2" s="323"/>
      <c r="V2" s="323"/>
      <c r="AT2" s="16" t="s">
        <v>91</v>
      </c>
    </row>
    <row r="3" spans="2:46" ht="6.9" customHeight="1">
      <c r="B3" s="100"/>
      <c r="C3" s="101"/>
      <c r="D3" s="101"/>
      <c r="E3" s="101"/>
      <c r="F3" s="101"/>
      <c r="G3" s="101"/>
      <c r="H3" s="101"/>
      <c r="I3" s="102"/>
      <c r="J3" s="101"/>
      <c r="K3" s="101"/>
      <c r="L3" s="19"/>
      <c r="AT3" s="16" t="s">
        <v>79</v>
      </c>
    </row>
    <row r="4" spans="2:46" ht="24.9" customHeight="1">
      <c r="B4" s="19"/>
      <c r="D4" s="103" t="s">
        <v>95</v>
      </c>
      <c r="L4" s="19"/>
      <c r="M4" s="104" t="s">
        <v>10</v>
      </c>
      <c r="AT4" s="16" t="s">
        <v>4</v>
      </c>
    </row>
    <row r="5" spans="2:46" ht="6.9" customHeight="1">
      <c r="B5" s="19"/>
      <c r="L5" s="19"/>
    </row>
    <row r="6" spans="2:46" ht="12" customHeight="1">
      <c r="B6" s="19"/>
      <c r="D6" s="105" t="s">
        <v>16</v>
      </c>
      <c r="L6" s="19"/>
    </row>
    <row r="7" spans="2:46" ht="14.4" customHeight="1">
      <c r="B7" s="19"/>
      <c r="E7" s="352" t="str">
        <f>'Rekapitulace zakázky'!K6</f>
        <v>OPRAVA TRAŤOVÉHO ÚSEKU JAROMĚŘ - STARÁ PAKA</v>
      </c>
      <c r="F7" s="353"/>
      <c r="G7" s="353"/>
      <c r="H7" s="353"/>
      <c r="L7" s="19"/>
    </row>
    <row r="8" spans="2:46" s="1" customFormat="1" ht="12" customHeight="1">
      <c r="B8" s="37"/>
      <c r="D8" s="105" t="s">
        <v>96</v>
      </c>
      <c r="I8" s="106"/>
      <c r="L8" s="37"/>
    </row>
    <row r="9" spans="2:46" s="1" customFormat="1" ht="36.9" customHeight="1">
      <c r="B9" s="37"/>
      <c r="E9" s="354" t="s">
        <v>686</v>
      </c>
      <c r="F9" s="355"/>
      <c r="G9" s="355"/>
      <c r="H9" s="355"/>
      <c r="I9" s="106"/>
      <c r="L9" s="37"/>
    </row>
    <row r="10" spans="2:46" s="1" customFormat="1" ht="10.199999999999999">
      <c r="B10" s="37"/>
      <c r="I10" s="106"/>
      <c r="L10" s="37"/>
    </row>
    <row r="11" spans="2:46" s="1" customFormat="1" ht="12" customHeight="1">
      <c r="B11" s="37"/>
      <c r="D11" s="105" t="s">
        <v>18</v>
      </c>
      <c r="F11" s="107" t="s">
        <v>19</v>
      </c>
      <c r="I11" s="108" t="s">
        <v>20</v>
      </c>
      <c r="J11" s="107" t="s">
        <v>19</v>
      </c>
      <c r="L11" s="37"/>
    </row>
    <row r="12" spans="2:46" s="1" customFormat="1" ht="12" customHeight="1">
      <c r="B12" s="37"/>
      <c r="D12" s="105" t="s">
        <v>21</v>
      </c>
      <c r="F12" s="107" t="s">
        <v>22</v>
      </c>
      <c r="I12" s="108" t="s">
        <v>23</v>
      </c>
      <c r="J12" s="109" t="str">
        <f>'Rekapitulace zakázky'!AN8</f>
        <v>23. 5. 2019</v>
      </c>
      <c r="L12" s="37"/>
    </row>
    <row r="13" spans="2:46" s="1" customFormat="1" ht="10.8" customHeight="1">
      <c r="B13" s="37"/>
      <c r="I13" s="106"/>
      <c r="L13" s="37"/>
    </row>
    <row r="14" spans="2:46" s="1" customFormat="1" ht="12" customHeight="1">
      <c r="B14" s="37"/>
      <c r="D14" s="105" t="s">
        <v>25</v>
      </c>
      <c r="I14" s="108" t="s">
        <v>26</v>
      </c>
      <c r="J14" s="107" t="str">
        <f>IF('Rekapitulace zakázky'!AN10="","",'Rekapitulace zakázky'!AN10)</f>
        <v/>
      </c>
      <c r="L14" s="37"/>
    </row>
    <row r="15" spans="2:46" s="1" customFormat="1" ht="18" customHeight="1">
      <c r="B15" s="37"/>
      <c r="E15" s="107" t="str">
        <f>IF('Rekapitulace zakázky'!E11="","",'Rekapitulace zakázky'!E11)</f>
        <v xml:space="preserve"> </v>
      </c>
      <c r="I15" s="108" t="s">
        <v>27</v>
      </c>
      <c r="J15" s="107" t="str">
        <f>IF('Rekapitulace zakázky'!AN11="","",'Rekapitulace zakázky'!AN11)</f>
        <v/>
      </c>
      <c r="L15" s="37"/>
    </row>
    <row r="16" spans="2:46" s="1" customFormat="1" ht="6.9" customHeight="1">
      <c r="B16" s="37"/>
      <c r="I16" s="106"/>
      <c r="L16" s="37"/>
    </row>
    <row r="17" spans="2:12" s="1" customFormat="1" ht="12" customHeight="1">
      <c r="B17" s="37"/>
      <c r="D17" s="105" t="s">
        <v>28</v>
      </c>
      <c r="I17" s="108" t="s">
        <v>26</v>
      </c>
      <c r="J17" s="29" t="str">
        <f>'Rekapitulace zakázky'!AN13</f>
        <v>Vyplň údaj</v>
      </c>
      <c r="L17" s="37"/>
    </row>
    <row r="18" spans="2:12" s="1" customFormat="1" ht="18" customHeight="1">
      <c r="B18" s="37"/>
      <c r="E18" s="356" t="str">
        <f>'Rekapitulace zakázky'!E14</f>
        <v>Vyplň údaj</v>
      </c>
      <c r="F18" s="357"/>
      <c r="G18" s="357"/>
      <c r="H18" s="357"/>
      <c r="I18" s="108" t="s">
        <v>27</v>
      </c>
      <c r="J18" s="29" t="str">
        <f>'Rekapitulace zakázky'!AN14</f>
        <v>Vyplň údaj</v>
      </c>
      <c r="L18" s="37"/>
    </row>
    <row r="19" spans="2:12" s="1" customFormat="1" ht="6.9" customHeight="1">
      <c r="B19" s="37"/>
      <c r="I19" s="106"/>
      <c r="L19" s="37"/>
    </row>
    <row r="20" spans="2:12" s="1" customFormat="1" ht="12" customHeight="1">
      <c r="B20" s="37"/>
      <c r="D20" s="105" t="s">
        <v>30</v>
      </c>
      <c r="I20" s="108" t="s">
        <v>26</v>
      </c>
      <c r="J20" s="107" t="str">
        <f>IF('Rekapitulace zakázky'!AN16="","",'Rekapitulace zakázky'!AN16)</f>
        <v/>
      </c>
      <c r="L20" s="37"/>
    </row>
    <row r="21" spans="2:12" s="1" customFormat="1" ht="18" customHeight="1">
      <c r="B21" s="37"/>
      <c r="E21" s="107" t="str">
        <f>IF('Rekapitulace zakázky'!E17="","",'Rekapitulace zakázky'!E17)</f>
        <v xml:space="preserve"> </v>
      </c>
      <c r="I21" s="108" t="s">
        <v>27</v>
      </c>
      <c r="J21" s="107" t="str">
        <f>IF('Rekapitulace zakázky'!AN17="","",'Rekapitulace zakázky'!AN17)</f>
        <v/>
      </c>
      <c r="L21" s="37"/>
    </row>
    <row r="22" spans="2:12" s="1" customFormat="1" ht="6.9" customHeight="1">
      <c r="B22" s="37"/>
      <c r="I22" s="106"/>
      <c r="L22" s="37"/>
    </row>
    <row r="23" spans="2:12" s="1" customFormat="1" ht="12" customHeight="1">
      <c r="B23" s="37"/>
      <c r="D23" s="105" t="s">
        <v>32</v>
      </c>
      <c r="I23" s="108" t="s">
        <v>26</v>
      </c>
      <c r="J23" s="107" t="str">
        <f>IF('Rekapitulace zakázky'!AN19="","",'Rekapitulace zakázky'!AN19)</f>
        <v/>
      </c>
      <c r="L23" s="37"/>
    </row>
    <row r="24" spans="2:12" s="1" customFormat="1" ht="18" customHeight="1">
      <c r="B24" s="37"/>
      <c r="E24" s="107" t="str">
        <f>IF('Rekapitulace zakázky'!E20="","",'Rekapitulace zakázky'!E20)</f>
        <v xml:space="preserve"> </v>
      </c>
      <c r="I24" s="108" t="s">
        <v>27</v>
      </c>
      <c r="J24" s="107" t="str">
        <f>IF('Rekapitulace zakázky'!AN20="","",'Rekapitulace zakázky'!AN20)</f>
        <v/>
      </c>
      <c r="L24" s="37"/>
    </row>
    <row r="25" spans="2:12" s="1" customFormat="1" ht="6.9" customHeight="1">
      <c r="B25" s="37"/>
      <c r="I25" s="106"/>
      <c r="L25" s="37"/>
    </row>
    <row r="26" spans="2:12" s="1" customFormat="1" ht="12" customHeight="1">
      <c r="B26" s="37"/>
      <c r="D26" s="105" t="s">
        <v>33</v>
      </c>
      <c r="I26" s="106"/>
      <c r="L26" s="37"/>
    </row>
    <row r="27" spans="2:12" s="7" customFormat="1" ht="14.4" customHeight="1">
      <c r="B27" s="110"/>
      <c r="E27" s="358" t="s">
        <v>19</v>
      </c>
      <c r="F27" s="358"/>
      <c r="G27" s="358"/>
      <c r="H27" s="358"/>
      <c r="I27" s="111"/>
      <c r="L27" s="110"/>
    </row>
    <row r="28" spans="2:12" s="1" customFormat="1" ht="6.9" customHeight="1">
      <c r="B28" s="37"/>
      <c r="I28" s="106"/>
      <c r="L28" s="37"/>
    </row>
    <row r="29" spans="2:12" s="1" customFormat="1" ht="6.9" customHeight="1">
      <c r="B29" s="37"/>
      <c r="D29" s="58"/>
      <c r="E29" s="58"/>
      <c r="F29" s="58"/>
      <c r="G29" s="58"/>
      <c r="H29" s="58"/>
      <c r="I29" s="112"/>
      <c r="J29" s="58"/>
      <c r="K29" s="58"/>
      <c r="L29" s="37"/>
    </row>
    <row r="30" spans="2:12" s="1" customFormat="1" ht="25.35" customHeight="1">
      <c r="B30" s="37"/>
      <c r="D30" s="113" t="s">
        <v>35</v>
      </c>
      <c r="I30" s="106"/>
      <c r="J30" s="114">
        <f>ROUND(J81, 2)</f>
        <v>0</v>
      </c>
      <c r="L30" s="37"/>
    </row>
    <row r="31" spans="2:12" s="1" customFormat="1" ht="6.9" customHeight="1">
      <c r="B31" s="37"/>
      <c r="D31" s="58"/>
      <c r="E31" s="58"/>
      <c r="F31" s="58"/>
      <c r="G31" s="58"/>
      <c r="H31" s="58"/>
      <c r="I31" s="112"/>
      <c r="J31" s="58"/>
      <c r="K31" s="58"/>
      <c r="L31" s="37"/>
    </row>
    <row r="32" spans="2:12" s="1" customFormat="1" ht="14.4" customHeight="1">
      <c r="B32" s="37"/>
      <c r="F32" s="115" t="s">
        <v>37</v>
      </c>
      <c r="I32" s="116" t="s">
        <v>36</v>
      </c>
      <c r="J32" s="115" t="s">
        <v>38</v>
      </c>
      <c r="L32" s="37"/>
    </row>
    <row r="33" spans="2:12" s="1" customFormat="1" ht="14.4" customHeight="1">
      <c r="B33" s="37"/>
      <c r="D33" s="117" t="s">
        <v>39</v>
      </c>
      <c r="E33" s="105" t="s">
        <v>40</v>
      </c>
      <c r="F33" s="118">
        <f>ROUND((SUM(BE81:BE177)),  2)</f>
        <v>0</v>
      </c>
      <c r="I33" s="119">
        <v>0.21</v>
      </c>
      <c r="J33" s="118">
        <f>ROUND(((SUM(BE81:BE177))*I33),  2)</f>
        <v>0</v>
      </c>
      <c r="L33" s="37"/>
    </row>
    <row r="34" spans="2:12" s="1" customFormat="1" ht="14.4" customHeight="1">
      <c r="B34" s="37"/>
      <c r="E34" s="105" t="s">
        <v>41</v>
      </c>
      <c r="F34" s="118">
        <f>ROUND((SUM(BF81:BF177)),  2)</f>
        <v>0</v>
      </c>
      <c r="I34" s="119">
        <v>0.15</v>
      </c>
      <c r="J34" s="118">
        <f>ROUND(((SUM(BF81:BF177))*I34),  2)</f>
        <v>0</v>
      </c>
      <c r="L34" s="37"/>
    </row>
    <row r="35" spans="2:12" s="1" customFormat="1" ht="14.4" hidden="1" customHeight="1">
      <c r="B35" s="37"/>
      <c r="E35" s="105" t="s">
        <v>42</v>
      </c>
      <c r="F35" s="118">
        <f>ROUND((SUM(BG81:BG177)),  2)</f>
        <v>0</v>
      </c>
      <c r="I35" s="119">
        <v>0.21</v>
      </c>
      <c r="J35" s="118">
        <f>0</f>
        <v>0</v>
      </c>
      <c r="L35" s="37"/>
    </row>
    <row r="36" spans="2:12" s="1" customFormat="1" ht="14.4" hidden="1" customHeight="1">
      <c r="B36" s="37"/>
      <c r="E36" s="105" t="s">
        <v>43</v>
      </c>
      <c r="F36" s="118">
        <f>ROUND((SUM(BH81:BH177)),  2)</f>
        <v>0</v>
      </c>
      <c r="I36" s="119">
        <v>0.15</v>
      </c>
      <c r="J36" s="118">
        <f>0</f>
        <v>0</v>
      </c>
      <c r="L36" s="37"/>
    </row>
    <row r="37" spans="2:12" s="1" customFormat="1" ht="14.4" hidden="1" customHeight="1">
      <c r="B37" s="37"/>
      <c r="E37" s="105" t="s">
        <v>44</v>
      </c>
      <c r="F37" s="118">
        <f>ROUND((SUM(BI81:BI177)),  2)</f>
        <v>0</v>
      </c>
      <c r="I37" s="119">
        <v>0</v>
      </c>
      <c r="J37" s="118">
        <f>0</f>
        <v>0</v>
      </c>
      <c r="L37" s="37"/>
    </row>
    <row r="38" spans="2:12" s="1" customFormat="1" ht="6.9" customHeight="1">
      <c r="B38" s="37"/>
      <c r="I38" s="106"/>
      <c r="L38" s="37"/>
    </row>
    <row r="39" spans="2:12" s="1" customFormat="1" ht="25.35" customHeight="1">
      <c r="B39" s="37"/>
      <c r="C39" s="120"/>
      <c r="D39" s="121" t="s">
        <v>45</v>
      </c>
      <c r="E39" s="122"/>
      <c r="F39" s="122"/>
      <c r="G39" s="123" t="s">
        <v>46</v>
      </c>
      <c r="H39" s="124" t="s">
        <v>47</v>
      </c>
      <c r="I39" s="125"/>
      <c r="J39" s="126">
        <f>SUM(J30:J37)</f>
        <v>0</v>
      </c>
      <c r="K39" s="127"/>
      <c r="L39" s="37"/>
    </row>
    <row r="40" spans="2:12" s="1" customFormat="1" ht="14.4" customHeight="1">
      <c r="B40" s="128"/>
      <c r="C40" s="129"/>
      <c r="D40" s="129"/>
      <c r="E40" s="129"/>
      <c r="F40" s="129"/>
      <c r="G40" s="129"/>
      <c r="H40" s="129"/>
      <c r="I40" s="130"/>
      <c r="J40" s="129"/>
      <c r="K40" s="129"/>
      <c r="L40" s="37"/>
    </row>
    <row r="44" spans="2:12" s="1" customFormat="1" ht="6.9" customHeight="1">
      <c r="B44" s="131"/>
      <c r="C44" s="132"/>
      <c r="D44" s="132"/>
      <c r="E44" s="132"/>
      <c r="F44" s="132"/>
      <c r="G44" s="132"/>
      <c r="H44" s="132"/>
      <c r="I44" s="133"/>
      <c r="J44" s="132"/>
      <c r="K44" s="132"/>
      <c r="L44" s="37"/>
    </row>
    <row r="45" spans="2:12" s="1" customFormat="1" ht="24.9" customHeight="1">
      <c r="B45" s="33"/>
      <c r="C45" s="22" t="s">
        <v>98</v>
      </c>
      <c r="D45" s="34"/>
      <c r="E45" s="34"/>
      <c r="F45" s="34"/>
      <c r="G45" s="34"/>
      <c r="H45" s="34"/>
      <c r="I45" s="106"/>
      <c r="J45" s="34"/>
      <c r="K45" s="34"/>
      <c r="L45" s="37"/>
    </row>
    <row r="46" spans="2:12" s="1" customFormat="1" ht="6.9" customHeight="1">
      <c r="B46" s="33"/>
      <c r="C46" s="34"/>
      <c r="D46" s="34"/>
      <c r="E46" s="34"/>
      <c r="F46" s="34"/>
      <c r="G46" s="34"/>
      <c r="H46" s="34"/>
      <c r="I46" s="106"/>
      <c r="J46" s="34"/>
      <c r="K46" s="34"/>
      <c r="L46" s="37"/>
    </row>
    <row r="47" spans="2:12" s="1" customFormat="1" ht="12" customHeight="1">
      <c r="B47" s="33"/>
      <c r="C47" s="28" t="s">
        <v>16</v>
      </c>
      <c r="D47" s="34"/>
      <c r="E47" s="34"/>
      <c r="F47" s="34"/>
      <c r="G47" s="34"/>
      <c r="H47" s="34"/>
      <c r="I47" s="106"/>
      <c r="J47" s="34"/>
      <c r="K47" s="34"/>
      <c r="L47" s="37"/>
    </row>
    <row r="48" spans="2:12" s="1" customFormat="1" ht="14.4" customHeight="1">
      <c r="B48" s="33"/>
      <c r="C48" s="34"/>
      <c r="D48" s="34"/>
      <c r="E48" s="359" t="str">
        <f>E7</f>
        <v>OPRAVA TRAŤOVÉHO ÚSEKU JAROMĚŘ - STARÁ PAKA</v>
      </c>
      <c r="F48" s="360"/>
      <c r="G48" s="360"/>
      <c r="H48" s="360"/>
      <c r="I48" s="106"/>
      <c r="J48" s="34"/>
      <c r="K48" s="34"/>
      <c r="L48" s="37"/>
    </row>
    <row r="49" spans="2:47" s="1" customFormat="1" ht="12" customHeight="1">
      <c r="B49" s="33"/>
      <c r="C49" s="28" t="s">
        <v>96</v>
      </c>
      <c r="D49" s="34"/>
      <c r="E49" s="34"/>
      <c r="F49" s="34"/>
      <c r="G49" s="34"/>
      <c r="H49" s="34"/>
      <c r="I49" s="106"/>
      <c r="J49" s="34"/>
      <c r="K49" s="34"/>
      <c r="L49" s="37"/>
    </row>
    <row r="50" spans="2:47" s="1" customFormat="1" ht="14.4" customHeight="1">
      <c r="B50" s="33"/>
      <c r="C50" s="34"/>
      <c r="D50" s="34"/>
      <c r="E50" s="332" t="str">
        <f>E9</f>
        <v>SO 04 - Propustek km 78,070</v>
      </c>
      <c r="F50" s="361"/>
      <c r="G50" s="361"/>
      <c r="H50" s="361"/>
      <c r="I50" s="106"/>
      <c r="J50" s="34"/>
      <c r="K50" s="34"/>
      <c r="L50" s="37"/>
    </row>
    <row r="51" spans="2:47" s="1" customFormat="1" ht="6.9" customHeight="1">
      <c r="B51" s="33"/>
      <c r="C51" s="34"/>
      <c r="D51" s="34"/>
      <c r="E51" s="34"/>
      <c r="F51" s="34"/>
      <c r="G51" s="34"/>
      <c r="H51" s="34"/>
      <c r="I51" s="106"/>
      <c r="J51" s="34"/>
      <c r="K51" s="34"/>
      <c r="L51" s="37"/>
    </row>
    <row r="52" spans="2:47" s="1" customFormat="1" ht="12" customHeight="1">
      <c r="B52" s="33"/>
      <c r="C52" s="28" t="s">
        <v>21</v>
      </c>
      <c r="D52" s="34"/>
      <c r="E52" s="34"/>
      <c r="F52" s="26" t="str">
        <f>F12</f>
        <v xml:space="preserve"> </v>
      </c>
      <c r="G52" s="34"/>
      <c r="H52" s="34"/>
      <c r="I52" s="108" t="s">
        <v>23</v>
      </c>
      <c r="J52" s="57" t="str">
        <f>IF(J12="","",J12)</f>
        <v>23. 5. 2019</v>
      </c>
      <c r="K52" s="34"/>
      <c r="L52" s="37"/>
    </row>
    <row r="53" spans="2:47" s="1" customFormat="1" ht="6.9" customHeight="1">
      <c r="B53" s="33"/>
      <c r="C53" s="34"/>
      <c r="D53" s="34"/>
      <c r="E53" s="34"/>
      <c r="F53" s="34"/>
      <c r="G53" s="34"/>
      <c r="H53" s="34"/>
      <c r="I53" s="106"/>
      <c r="J53" s="34"/>
      <c r="K53" s="34"/>
      <c r="L53" s="37"/>
    </row>
    <row r="54" spans="2:47" s="1" customFormat="1" ht="15.6" customHeight="1">
      <c r="B54" s="33"/>
      <c r="C54" s="28" t="s">
        <v>25</v>
      </c>
      <c r="D54" s="34"/>
      <c r="E54" s="34"/>
      <c r="F54" s="26" t="str">
        <f>E15</f>
        <v xml:space="preserve"> </v>
      </c>
      <c r="G54" s="34"/>
      <c r="H54" s="34"/>
      <c r="I54" s="108" t="s">
        <v>30</v>
      </c>
      <c r="J54" s="31" t="str">
        <f>E21</f>
        <v xml:space="preserve"> </v>
      </c>
      <c r="K54" s="34"/>
      <c r="L54" s="37"/>
    </row>
    <row r="55" spans="2:47" s="1" customFormat="1" ht="15.6" customHeight="1">
      <c r="B55" s="33"/>
      <c r="C55" s="28" t="s">
        <v>28</v>
      </c>
      <c r="D55" s="34"/>
      <c r="E55" s="34"/>
      <c r="F55" s="26" t="str">
        <f>IF(E18="","",E18)</f>
        <v>Vyplň údaj</v>
      </c>
      <c r="G55" s="34"/>
      <c r="H55" s="34"/>
      <c r="I55" s="108" t="s">
        <v>32</v>
      </c>
      <c r="J55" s="31" t="str">
        <f>E24</f>
        <v xml:space="preserve"> </v>
      </c>
      <c r="K55" s="34"/>
      <c r="L55" s="37"/>
    </row>
    <row r="56" spans="2:47" s="1" customFormat="1" ht="10.35" customHeight="1">
      <c r="B56" s="33"/>
      <c r="C56" s="34"/>
      <c r="D56" s="34"/>
      <c r="E56" s="34"/>
      <c r="F56" s="34"/>
      <c r="G56" s="34"/>
      <c r="H56" s="34"/>
      <c r="I56" s="106"/>
      <c r="J56" s="34"/>
      <c r="K56" s="34"/>
      <c r="L56" s="37"/>
    </row>
    <row r="57" spans="2:47" s="1" customFormat="1" ht="29.25" customHeight="1">
      <c r="B57" s="33"/>
      <c r="C57" s="134" t="s">
        <v>99</v>
      </c>
      <c r="D57" s="135"/>
      <c r="E57" s="135"/>
      <c r="F57" s="135"/>
      <c r="G57" s="135"/>
      <c r="H57" s="135"/>
      <c r="I57" s="136"/>
      <c r="J57" s="137" t="s">
        <v>100</v>
      </c>
      <c r="K57" s="135"/>
      <c r="L57" s="37"/>
    </row>
    <row r="58" spans="2:47" s="1" customFormat="1" ht="10.35" customHeight="1">
      <c r="B58" s="33"/>
      <c r="C58" s="34"/>
      <c r="D58" s="34"/>
      <c r="E58" s="34"/>
      <c r="F58" s="34"/>
      <c r="G58" s="34"/>
      <c r="H58" s="34"/>
      <c r="I58" s="106"/>
      <c r="J58" s="34"/>
      <c r="K58" s="34"/>
      <c r="L58" s="37"/>
    </row>
    <row r="59" spans="2:47" s="1" customFormat="1" ht="22.8" customHeight="1">
      <c r="B59" s="33"/>
      <c r="C59" s="138" t="s">
        <v>67</v>
      </c>
      <c r="D59" s="34"/>
      <c r="E59" s="34"/>
      <c r="F59" s="34"/>
      <c r="G59" s="34"/>
      <c r="H59" s="34"/>
      <c r="I59" s="106"/>
      <c r="J59" s="75">
        <f>J81</f>
        <v>0</v>
      </c>
      <c r="K59" s="34"/>
      <c r="L59" s="37"/>
      <c r="AU59" s="16" t="s">
        <v>101</v>
      </c>
    </row>
    <row r="60" spans="2:47" s="8" customFormat="1" ht="24.9" customHeight="1">
      <c r="B60" s="139"/>
      <c r="C60" s="140"/>
      <c r="D60" s="141" t="s">
        <v>102</v>
      </c>
      <c r="E60" s="142"/>
      <c r="F60" s="142"/>
      <c r="G60" s="142"/>
      <c r="H60" s="142"/>
      <c r="I60" s="143"/>
      <c r="J60" s="144">
        <f>J82</f>
        <v>0</v>
      </c>
      <c r="K60" s="140"/>
      <c r="L60" s="145"/>
    </row>
    <row r="61" spans="2:47" s="8" customFormat="1" ht="24.9" customHeight="1">
      <c r="B61" s="139"/>
      <c r="C61" s="140"/>
      <c r="D61" s="141" t="s">
        <v>687</v>
      </c>
      <c r="E61" s="142"/>
      <c r="F61" s="142"/>
      <c r="G61" s="142"/>
      <c r="H61" s="142"/>
      <c r="I61" s="143"/>
      <c r="J61" s="144">
        <f>J173</f>
        <v>0</v>
      </c>
      <c r="K61" s="140"/>
      <c r="L61" s="145"/>
    </row>
    <row r="62" spans="2:47" s="1" customFormat="1" ht="21.75" customHeight="1">
      <c r="B62" s="33"/>
      <c r="C62" s="34"/>
      <c r="D62" s="34"/>
      <c r="E62" s="34"/>
      <c r="F62" s="34"/>
      <c r="G62" s="34"/>
      <c r="H62" s="34"/>
      <c r="I62" s="106"/>
      <c r="J62" s="34"/>
      <c r="K62" s="34"/>
      <c r="L62" s="37"/>
    </row>
    <row r="63" spans="2:47" s="1" customFormat="1" ht="6.9" customHeight="1">
      <c r="B63" s="45"/>
      <c r="C63" s="46"/>
      <c r="D63" s="46"/>
      <c r="E63" s="46"/>
      <c r="F63" s="46"/>
      <c r="G63" s="46"/>
      <c r="H63" s="46"/>
      <c r="I63" s="130"/>
      <c r="J63" s="46"/>
      <c r="K63" s="46"/>
      <c r="L63" s="37"/>
    </row>
    <row r="67" spans="2:20" s="1" customFormat="1" ht="6.9" customHeight="1">
      <c r="B67" s="47"/>
      <c r="C67" s="48"/>
      <c r="D67" s="48"/>
      <c r="E67" s="48"/>
      <c r="F67" s="48"/>
      <c r="G67" s="48"/>
      <c r="H67" s="48"/>
      <c r="I67" s="133"/>
      <c r="J67" s="48"/>
      <c r="K67" s="48"/>
      <c r="L67" s="37"/>
    </row>
    <row r="68" spans="2:20" s="1" customFormat="1" ht="24.9" customHeight="1">
      <c r="B68" s="33"/>
      <c r="C68" s="22" t="s">
        <v>106</v>
      </c>
      <c r="D68" s="34"/>
      <c r="E68" s="34"/>
      <c r="F68" s="34"/>
      <c r="G68" s="34"/>
      <c r="H68" s="34"/>
      <c r="I68" s="106"/>
      <c r="J68" s="34"/>
      <c r="K68" s="34"/>
      <c r="L68" s="37"/>
    </row>
    <row r="69" spans="2:20" s="1" customFormat="1" ht="6.9" customHeight="1">
      <c r="B69" s="33"/>
      <c r="C69" s="34"/>
      <c r="D69" s="34"/>
      <c r="E69" s="34"/>
      <c r="F69" s="34"/>
      <c r="G69" s="34"/>
      <c r="H69" s="34"/>
      <c r="I69" s="106"/>
      <c r="J69" s="34"/>
      <c r="K69" s="34"/>
      <c r="L69" s="37"/>
    </row>
    <row r="70" spans="2:20" s="1" customFormat="1" ht="12" customHeight="1">
      <c r="B70" s="33"/>
      <c r="C70" s="28" t="s">
        <v>16</v>
      </c>
      <c r="D70" s="34"/>
      <c r="E70" s="34"/>
      <c r="F70" s="34"/>
      <c r="G70" s="34"/>
      <c r="H70" s="34"/>
      <c r="I70" s="106"/>
      <c r="J70" s="34"/>
      <c r="K70" s="34"/>
      <c r="L70" s="37"/>
    </row>
    <row r="71" spans="2:20" s="1" customFormat="1" ht="14.4" customHeight="1">
      <c r="B71" s="33"/>
      <c r="C71" s="34"/>
      <c r="D71" s="34"/>
      <c r="E71" s="359" t="str">
        <f>E7</f>
        <v>OPRAVA TRAŤOVÉHO ÚSEKU JAROMĚŘ - STARÁ PAKA</v>
      </c>
      <c r="F71" s="360"/>
      <c r="G71" s="360"/>
      <c r="H71" s="360"/>
      <c r="I71" s="106"/>
      <c r="J71" s="34"/>
      <c r="K71" s="34"/>
      <c r="L71" s="37"/>
    </row>
    <row r="72" spans="2:20" s="1" customFormat="1" ht="12" customHeight="1">
      <c r="B72" s="33"/>
      <c r="C72" s="28" t="s">
        <v>96</v>
      </c>
      <c r="D72" s="34"/>
      <c r="E72" s="34"/>
      <c r="F72" s="34"/>
      <c r="G72" s="34"/>
      <c r="H72" s="34"/>
      <c r="I72" s="106"/>
      <c r="J72" s="34"/>
      <c r="K72" s="34"/>
      <c r="L72" s="37"/>
    </row>
    <row r="73" spans="2:20" s="1" customFormat="1" ht="14.4" customHeight="1">
      <c r="B73" s="33"/>
      <c r="C73" s="34"/>
      <c r="D73" s="34"/>
      <c r="E73" s="332" t="str">
        <f>E9</f>
        <v>SO 04 - Propustek km 78,070</v>
      </c>
      <c r="F73" s="361"/>
      <c r="G73" s="361"/>
      <c r="H73" s="361"/>
      <c r="I73" s="106"/>
      <c r="J73" s="34"/>
      <c r="K73" s="34"/>
      <c r="L73" s="37"/>
    </row>
    <row r="74" spans="2:20" s="1" customFormat="1" ht="6.9" customHeight="1">
      <c r="B74" s="33"/>
      <c r="C74" s="34"/>
      <c r="D74" s="34"/>
      <c r="E74" s="34"/>
      <c r="F74" s="34"/>
      <c r="G74" s="34"/>
      <c r="H74" s="34"/>
      <c r="I74" s="106"/>
      <c r="J74" s="34"/>
      <c r="K74" s="34"/>
      <c r="L74" s="37"/>
    </row>
    <row r="75" spans="2:20" s="1" customFormat="1" ht="12" customHeight="1">
      <c r="B75" s="33"/>
      <c r="C75" s="28" t="s">
        <v>21</v>
      </c>
      <c r="D75" s="34"/>
      <c r="E75" s="34"/>
      <c r="F75" s="26" t="str">
        <f>F12</f>
        <v xml:space="preserve"> </v>
      </c>
      <c r="G75" s="34"/>
      <c r="H75" s="34"/>
      <c r="I75" s="108" t="s">
        <v>23</v>
      </c>
      <c r="J75" s="57" t="str">
        <f>IF(J12="","",J12)</f>
        <v>23. 5. 2019</v>
      </c>
      <c r="K75" s="34"/>
      <c r="L75" s="37"/>
    </row>
    <row r="76" spans="2:20" s="1" customFormat="1" ht="6.9" customHeight="1">
      <c r="B76" s="33"/>
      <c r="C76" s="34"/>
      <c r="D76" s="34"/>
      <c r="E76" s="34"/>
      <c r="F76" s="34"/>
      <c r="G76" s="34"/>
      <c r="H76" s="34"/>
      <c r="I76" s="106"/>
      <c r="J76" s="34"/>
      <c r="K76" s="34"/>
      <c r="L76" s="37"/>
    </row>
    <row r="77" spans="2:20" s="1" customFormat="1" ht="15.6" customHeight="1">
      <c r="B77" s="33"/>
      <c r="C77" s="28" t="s">
        <v>25</v>
      </c>
      <c r="D77" s="34"/>
      <c r="E77" s="34"/>
      <c r="F77" s="26" t="str">
        <f>E15</f>
        <v xml:space="preserve"> </v>
      </c>
      <c r="G77" s="34"/>
      <c r="H77" s="34"/>
      <c r="I77" s="108" t="s">
        <v>30</v>
      </c>
      <c r="J77" s="31" t="str">
        <f>E21</f>
        <v xml:space="preserve"> </v>
      </c>
      <c r="K77" s="34"/>
      <c r="L77" s="37"/>
    </row>
    <row r="78" spans="2:20" s="1" customFormat="1" ht="15.6" customHeight="1">
      <c r="B78" s="33"/>
      <c r="C78" s="28" t="s">
        <v>28</v>
      </c>
      <c r="D78" s="34"/>
      <c r="E78" s="34"/>
      <c r="F78" s="26" t="str">
        <f>IF(E18="","",E18)</f>
        <v>Vyplň údaj</v>
      </c>
      <c r="G78" s="34"/>
      <c r="H78" s="34"/>
      <c r="I78" s="108" t="s">
        <v>32</v>
      </c>
      <c r="J78" s="31" t="str">
        <f>E24</f>
        <v xml:space="preserve"> </v>
      </c>
      <c r="K78" s="34"/>
      <c r="L78" s="37"/>
    </row>
    <row r="79" spans="2:20" s="1" customFormat="1" ht="10.35" customHeight="1">
      <c r="B79" s="33"/>
      <c r="C79" s="34"/>
      <c r="D79" s="34"/>
      <c r="E79" s="34"/>
      <c r="F79" s="34"/>
      <c r="G79" s="34"/>
      <c r="H79" s="34"/>
      <c r="I79" s="106"/>
      <c r="J79" s="34"/>
      <c r="K79" s="34"/>
      <c r="L79" s="37"/>
    </row>
    <row r="80" spans="2:20" s="10" customFormat="1" ht="29.25" customHeight="1">
      <c r="B80" s="153"/>
      <c r="C80" s="154" t="s">
        <v>107</v>
      </c>
      <c r="D80" s="155" t="s">
        <v>54</v>
      </c>
      <c r="E80" s="155" t="s">
        <v>50</v>
      </c>
      <c r="F80" s="155" t="s">
        <v>51</v>
      </c>
      <c r="G80" s="155" t="s">
        <v>108</v>
      </c>
      <c r="H80" s="155" t="s">
        <v>109</v>
      </c>
      <c r="I80" s="156" t="s">
        <v>110</v>
      </c>
      <c r="J80" s="155" t="s">
        <v>100</v>
      </c>
      <c r="K80" s="157" t="s">
        <v>111</v>
      </c>
      <c r="L80" s="158"/>
      <c r="M80" s="66" t="s">
        <v>19</v>
      </c>
      <c r="N80" s="67" t="s">
        <v>39</v>
      </c>
      <c r="O80" s="67" t="s">
        <v>112</v>
      </c>
      <c r="P80" s="67" t="s">
        <v>113</v>
      </c>
      <c r="Q80" s="67" t="s">
        <v>114</v>
      </c>
      <c r="R80" s="67" t="s">
        <v>115</v>
      </c>
      <c r="S80" s="67" t="s">
        <v>116</v>
      </c>
      <c r="T80" s="68" t="s">
        <v>117</v>
      </c>
    </row>
    <row r="81" spans="2:65" s="1" customFormat="1" ht="22.8" customHeight="1">
      <c r="B81" s="33"/>
      <c r="C81" s="73" t="s">
        <v>118</v>
      </c>
      <c r="D81" s="34"/>
      <c r="E81" s="34"/>
      <c r="F81" s="34"/>
      <c r="G81" s="34"/>
      <c r="H81" s="34"/>
      <c r="I81" s="106"/>
      <c r="J81" s="159">
        <f>BK81</f>
        <v>0</v>
      </c>
      <c r="K81" s="34"/>
      <c r="L81" s="37"/>
      <c r="M81" s="69"/>
      <c r="N81" s="70"/>
      <c r="O81" s="70"/>
      <c r="P81" s="160">
        <f>P82+P173</f>
        <v>0</v>
      </c>
      <c r="Q81" s="70"/>
      <c r="R81" s="160">
        <f>R82+R173</f>
        <v>0</v>
      </c>
      <c r="S81" s="70"/>
      <c r="T81" s="161">
        <f>T82+T173</f>
        <v>0</v>
      </c>
      <c r="AT81" s="16" t="s">
        <v>68</v>
      </c>
      <c r="AU81" s="16" t="s">
        <v>101</v>
      </c>
      <c r="BK81" s="162">
        <f>BK82+BK173</f>
        <v>0</v>
      </c>
    </row>
    <row r="82" spans="2:65" s="11" customFormat="1" ht="25.95" customHeight="1">
      <c r="B82" s="163"/>
      <c r="C82" s="164"/>
      <c r="D82" s="165" t="s">
        <v>68</v>
      </c>
      <c r="E82" s="166" t="s">
        <v>119</v>
      </c>
      <c r="F82" s="166" t="s">
        <v>120</v>
      </c>
      <c r="G82" s="164"/>
      <c r="H82" s="164"/>
      <c r="I82" s="167"/>
      <c r="J82" s="168">
        <f>BK82</f>
        <v>0</v>
      </c>
      <c r="K82" s="164"/>
      <c r="L82" s="169"/>
      <c r="M82" s="170"/>
      <c r="N82" s="171"/>
      <c r="O82" s="171"/>
      <c r="P82" s="172">
        <f>SUM(P83:P172)</f>
        <v>0</v>
      </c>
      <c r="Q82" s="171"/>
      <c r="R82" s="172">
        <f>SUM(R83:R172)</f>
        <v>0</v>
      </c>
      <c r="S82" s="171"/>
      <c r="T82" s="173">
        <f>SUM(T83:T172)</f>
        <v>0</v>
      </c>
      <c r="AR82" s="174" t="s">
        <v>77</v>
      </c>
      <c r="AT82" s="175" t="s">
        <v>68</v>
      </c>
      <c r="AU82" s="175" t="s">
        <v>69</v>
      </c>
      <c r="AY82" s="174" t="s">
        <v>121</v>
      </c>
      <c r="BK82" s="176">
        <f>SUM(BK83:BK172)</f>
        <v>0</v>
      </c>
    </row>
    <row r="83" spans="2:65" s="1" customFormat="1" ht="21.6" customHeight="1">
      <c r="B83" s="33"/>
      <c r="C83" s="179" t="s">
        <v>77</v>
      </c>
      <c r="D83" s="179" t="s">
        <v>124</v>
      </c>
      <c r="E83" s="180" t="s">
        <v>688</v>
      </c>
      <c r="F83" s="181" t="s">
        <v>689</v>
      </c>
      <c r="G83" s="182" t="s">
        <v>127</v>
      </c>
      <c r="H83" s="183">
        <v>100</v>
      </c>
      <c r="I83" s="184"/>
      <c r="J83" s="185">
        <f>ROUND(I83*H83,2)</f>
        <v>0</v>
      </c>
      <c r="K83" s="181" t="s">
        <v>347</v>
      </c>
      <c r="L83" s="37"/>
      <c r="M83" s="186" t="s">
        <v>19</v>
      </c>
      <c r="N83" s="187" t="s">
        <v>40</v>
      </c>
      <c r="O83" s="62"/>
      <c r="P83" s="188">
        <f>O83*H83</f>
        <v>0</v>
      </c>
      <c r="Q83" s="188">
        <v>0</v>
      </c>
      <c r="R83" s="188">
        <f>Q83*H83</f>
        <v>0</v>
      </c>
      <c r="S83" s="188">
        <v>0</v>
      </c>
      <c r="T83" s="189">
        <f>S83*H83</f>
        <v>0</v>
      </c>
      <c r="AR83" s="190" t="s">
        <v>129</v>
      </c>
      <c r="AT83" s="190" t="s">
        <v>124</v>
      </c>
      <c r="AU83" s="190" t="s">
        <v>77</v>
      </c>
      <c r="AY83" s="16" t="s">
        <v>121</v>
      </c>
      <c r="BE83" s="191">
        <f>IF(N83="základní",J83,0)</f>
        <v>0</v>
      </c>
      <c r="BF83" s="191">
        <f>IF(N83="snížená",J83,0)</f>
        <v>0</v>
      </c>
      <c r="BG83" s="191">
        <f>IF(N83="zákl. přenesená",J83,0)</f>
        <v>0</v>
      </c>
      <c r="BH83" s="191">
        <f>IF(N83="sníž. přenesená",J83,0)</f>
        <v>0</v>
      </c>
      <c r="BI83" s="191">
        <f>IF(N83="nulová",J83,0)</f>
        <v>0</v>
      </c>
      <c r="BJ83" s="16" t="s">
        <v>77</v>
      </c>
      <c r="BK83" s="191">
        <f>ROUND(I83*H83,2)</f>
        <v>0</v>
      </c>
      <c r="BL83" s="16" t="s">
        <v>129</v>
      </c>
      <c r="BM83" s="190" t="s">
        <v>79</v>
      </c>
    </row>
    <row r="84" spans="2:65" s="1" customFormat="1" ht="19.2">
      <c r="B84" s="33"/>
      <c r="C84" s="34"/>
      <c r="D84" s="192" t="s">
        <v>130</v>
      </c>
      <c r="E84" s="34"/>
      <c r="F84" s="193" t="s">
        <v>689</v>
      </c>
      <c r="G84" s="34"/>
      <c r="H84" s="34"/>
      <c r="I84" s="106"/>
      <c r="J84" s="34"/>
      <c r="K84" s="34"/>
      <c r="L84" s="37"/>
      <c r="M84" s="194"/>
      <c r="N84" s="62"/>
      <c r="O84" s="62"/>
      <c r="P84" s="62"/>
      <c r="Q84" s="62"/>
      <c r="R84" s="62"/>
      <c r="S84" s="62"/>
      <c r="T84" s="63"/>
      <c r="AT84" s="16" t="s">
        <v>130</v>
      </c>
      <c r="AU84" s="16" t="s">
        <v>77</v>
      </c>
    </row>
    <row r="85" spans="2:65" s="1" customFormat="1" ht="14.4" customHeight="1">
      <c r="B85" s="33"/>
      <c r="C85" s="179" t="s">
        <v>79</v>
      </c>
      <c r="D85" s="179" t="s">
        <v>124</v>
      </c>
      <c r="E85" s="180" t="s">
        <v>690</v>
      </c>
      <c r="F85" s="181" t="s">
        <v>691</v>
      </c>
      <c r="G85" s="182" t="s">
        <v>206</v>
      </c>
      <c r="H85" s="183">
        <v>12.5</v>
      </c>
      <c r="I85" s="184"/>
      <c r="J85" s="185">
        <f>ROUND(I85*H85,2)</f>
        <v>0</v>
      </c>
      <c r="K85" s="181" t="s">
        <v>347</v>
      </c>
      <c r="L85" s="37"/>
      <c r="M85" s="186" t="s">
        <v>19</v>
      </c>
      <c r="N85" s="187" t="s">
        <v>40</v>
      </c>
      <c r="O85" s="62"/>
      <c r="P85" s="188">
        <f>O85*H85</f>
        <v>0</v>
      </c>
      <c r="Q85" s="188">
        <v>0</v>
      </c>
      <c r="R85" s="188">
        <f>Q85*H85</f>
        <v>0</v>
      </c>
      <c r="S85" s="188">
        <v>0</v>
      </c>
      <c r="T85" s="189">
        <f>S85*H85</f>
        <v>0</v>
      </c>
      <c r="AR85" s="190" t="s">
        <v>129</v>
      </c>
      <c r="AT85" s="190" t="s">
        <v>124</v>
      </c>
      <c r="AU85" s="190" t="s">
        <v>77</v>
      </c>
      <c r="AY85" s="16" t="s">
        <v>121</v>
      </c>
      <c r="BE85" s="191">
        <f>IF(N85="základní",J85,0)</f>
        <v>0</v>
      </c>
      <c r="BF85" s="191">
        <f>IF(N85="snížená",J85,0)</f>
        <v>0</v>
      </c>
      <c r="BG85" s="191">
        <f>IF(N85="zákl. přenesená",J85,0)</f>
        <v>0</v>
      </c>
      <c r="BH85" s="191">
        <f>IF(N85="sníž. přenesená",J85,0)</f>
        <v>0</v>
      </c>
      <c r="BI85" s="191">
        <f>IF(N85="nulová",J85,0)</f>
        <v>0</v>
      </c>
      <c r="BJ85" s="16" t="s">
        <v>77</v>
      </c>
      <c r="BK85" s="191">
        <f>ROUND(I85*H85,2)</f>
        <v>0</v>
      </c>
      <c r="BL85" s="16" t="s">
        <v>129</v>
      </c>
      <c r="BM85" s="190" t="s">
        <v>129</v>
      </c>
    </row>
    <row r="86" spans="2:65" s="1" customFormat="1" ht="10.199999999999999">
      <c r="B86" s="33"/>
      <c r="C86" s="34"/>
      <c r="D86" s="192" t="s">
        <v>130</v>
      </c>
      <c r="E86" s="34"/>
      <c r="F86" s="193" t="s">
        <v>691</v>
      </c>
      <c r="G86" s="34"/>
      <c r="H86" s="34"/>
      <c r="I86" s="106"/>
      <c r="J86" s="34"/>
      <c r="K86" s="34"/>
      <c r="L86" s="37"/>
      <c r="M86" s="194"/>
      <c r="N86" s="62"/>
      <c r="O86" s="62"/>
      <c r="P86" s="62"/>
      <c r="Q86" s="62"/>
      <c r="R86" s="62"/>
      <c r="S86" s="62"/>
      <c r="T86" s="63"/>
      <c r="AT86" s="16" t="s">
        <v>130</v>
      </c>
      <c r="AU86" s="16" t="s">
        <v>77</v>
      </c>
    </row>
    <row r="87" spans="2:65" s="1" customFormat="1" ht="21.6" customHeight="1">
      <c r="B87" s="33"/>
      <c r="C87" s="179" t="s">
        <v>137</v>
      </c>
      <c r="D87" s="179" t="s">
        <v>124</v>
      </c>
      <c r="E87" s="180" t="s">
        <v>692</v>
      </c>
      <c r="F87" s="181" t="s">
        <v>693</v>
      </c>
      <c r="G87" s="182" t="s">
        <v>694</v>
      </c>
      <c r="H87" s="183">
        <v>20</v>
      </c>
      <c r="I87" s="184"/>
      <c r="J87" s="185">
        <f>ROUND(I87*H87,2)</f>
        <v>0</v>
      </c>
      <c r="K87" s="181" t="s">
        <v>347</v>
      </c>
      <c r="L87" s="37"/>
      <c r="M87" s="186" t="s">
        <v>19</v>
      </c>
      <c r="N87" s="187" t="s">
        <v>40</v>
      </c>
      <c r="O87" s="62"/>
      <c r="P87" s="188">
        <f>O87*H87</f>
        <v>0</v>
      </c>
      <c r="Q87" s="188">
        <v>0</v>
      </c>
      <c r="R87" s="188">
        <f>Q87*H87</f>
        <v>0</v>
      </c>
      <c r="S87" s="188">
        <v>0</v>
      </c>
      <c r="T87" s="189">
        <f>S87*H87</f>
        <v>0</v>
      </c>
      <c r="AR87" s="190" t="s">
        <v>129</v>
      </c>
      <c r="AT87" s="190" t="s">
        <v>124</v>
      </c>
      <c r="AU87" s="190" t="s">
        <v>77</v>
      </c>
      <c r="AY87" s="16" t="s">
        <v>121</v>
      </c>
      <c r="BE87" s="191">
        <f>IF(N87="základní",J87,0)</f>
        <v>0</v>
      </c>
      <c r="BF87" s="191">
        <f>IF(N87="snížená",J87,0)</f>
        <v>0</v>
      </c>
      <c r="BG87" s="191">
        <f>IF(N87="zákl. přenesená",J87,0)</f>
        <v>0</v>
      </c>
      <c r="BH87" s="191">
        <f>IF(N87="sníž. přenesená",J87,0)</f>
        <v>0</v>
      </c>
      <c r="BI87" s="191">
        <f>IF(N87="nulová",J87,0)</f>
        <v>0</v>
      </c>
      <c r="BJ87" s="16" t="s">
        <v>77</v>
      </c>
      <c r="BK87" s="191">
        <f>ROUND(I87*H87,2)</f>
        <v>0</v>
      </c>
      <c r="BL87" s="16" t="s">
        <v>129</v>
      </c>
      <c r="BM87" s="190" t="s">
        <v>141</v>
      </c>
    </row>
    <row r="88" spans="2:65" s="1" customFormat="1" ht="19.2">
      <c r="B88" s="33"/>
      <c r="C88" s="34"/>
      <c r="D88" s="192" t="s">
        <v>130</v>
      </c>
      <c r="E88" s="34"/>
      <c r="F88" s="193" t="s">
        <v>693</v>
      </c>
      <c r="G88" s="34"/>
      <c r="H88" s="34"/>
      <c r="I88" s="106"/>
      <c r="J88" s="34"/>
      <c r="K88" s="34"/>
      <c r="L88" s="37"/>
      <c r="M88" s="194"/>
      <c r="N88" s="62"/>
      <c r="O88" s="62"/>
      <c r="P88" s="62"/>
      <c r="Q88" s="62"/>
      <c r="R88" s="62"/>
      <c r="S88" s="62"/>
      <c r="T88" s="63"/>
      <c r="AT88" s="16" t="s">
        <v>130</v>
      </c>
      <c r="AU88" s="16" t="s">
        <v>77</v>
      </c>
    </row>
    <row r="89" spans="2:65" s="1" customFormat="1" ht="21.6" customHeight="1">
      <c r="B89" s="33"/>
      <c r="C89" s="179" t="s">
        <v>129</v>
      </c>
      <c r="D89" s="179" t="s">
        <v>124</v>
      </c>
      <c r="E89" s="180" t="s">
        <v>695</v>
      </c>
      <c r="F89" s="181" t="s">
        <v>696</v>
      </c>
      <c r="G89" s="182" t="s">
        <v>697</v>
      </c>
      <c r="H89" s="183">
        <v>4</v>
      </c>
      <c r="I89" s="184"/>
      <c r="J89" s="185">
        <f>ROUND(I89*H89,2)</f>
        <v>0</v>
      </c>
      <c r="K89" s="181" t="s">
        <v>347</v>
      </c>
      <c r="L89" s="37"/>
      <c r="M89" s="186" t="s">
        <v>19</v>
      </c>
      <c r="N89" s="187" t="s">
        <v>40</v>
      </c>
      <c r="O89" s="62"/>
      <c r="P89" s="188">
        <f>O89*H89</f>
        <v>0</v>
      </c>
      <c r="Q89" s="188">
        <v>0</v>
      </c>
      <c r="R89" s="188">
        <f>Q89*H89</f>
        <v>0</v>
      </c>
      <c r="S89" s="188">
        <v>0</v>
      </c>
      <c r="T89" s="189">
        <f>S89*H89</f>
        <v>0</v>
      </c>
      <c r="AR89" s="190" t="s">
        <v>129</v>
      </c>
      <c r="AT89" s="190" t="s">
        <v>124</v>
      </c>
      <c r="AU89" s="190" t="s">
        <v>77</v>
      </c>
      <c r="AY89" s="16" t="s">
        <v>121</v>
      </c>
      <c r="BE89" s="191">
        <f>IF(N89="základní",J89,0)</f>
        <v>0</v>
      </c>
      <c r="BF89" s="191">
        <f>IF(N89="snížená",J89,0)</f>
        <v>0</v>
      </c>
      <c r="BG89" s="191">
        <f>IF(N89="zákl. přenesená",J89,0)</f>
        <v>0</v>
      </c>
      <c r="BH89" s="191">
        <f>IF(N89="sníž. přenesená",J89,0)</f>
        <v>0</v>
      </c>
      <c r="BI89" s="191">
        <f>IF(N89="nulová",J89,0)</f>
        <v>0</v>
      </c>
      <c r="BJ89" s="16" t="s">
        <v>77</v>
      </c>
      <c r="BK89" s="191">
        <f>ROUND(I89*H89,2)</f>
        <v>0</v>
      </c>
      <c r="BL89" s="16" t="s">
        <v>129</v>
      </c>
      <c r="BM89" s="190" t="s">
        <v>147</v>
      </c>
    </row>
    <row r="90" spans="2:65" s="1" customFormat="1" ht="19.2">
      <c r="B90" s="33"/>
      <c r="C90" s="34"/>
      <c r="D90" s="192" t="s">
        <v>130</v>
      </c>
      <c r="E90" s="34"/>
      <c r="F90" s="193" t="s">
        <v>696</v>
      </c>
      <c r="G90" s="34"/>
      <c r="H90" s="34"/>
      <c r="I90" s="106"/>
      <c r="J90" s="34"/>
      <c r="K90" s="34"/>
      <c r="L90" s="37"/>
      <c r="M90" s="194"/>
      <c r="N90" s="62"/>
      <c r="O90" s="62"/>
      <c r="P90" s="62"/>
      <c r="Q90" s="62"/>
      <c r="R90" s="62"/>
      <c r="S90" s="62"/>
      <c r="T90" s="63"/>
      <c r="AT90" s="16" t="s">
        <v>130</v>
      </c>
      <c r="AU90" s="16" t="s">
        <v>77</v>
      </c>
    </row>
    <row r="91" spans="2:65" s="1" customFormat="1" ht="21.6" customHeight="1">
      <c r="B91" s="33"/>
      <c r="C91" s="179" t="s">
        <v>122</v>
      </c>
      <c r="D91" s="179" t="s">
        <v>124</v>
      </c>
      <c r="E91" s="180" t="s">
        <v>698</v>
      </c>
      <c r="F91" s="181" t="s">
        <v>699</v>
      </c>
      <c r="G91" s="182" t="s">
        <v>206</v>
      </c>
      <c r="H91" s="183">
        <v>30</v>
      </c>
      <c r="I91" s="184"/>
      <c r="J91" s="185">
        <f>ROUND(I91*H91,2)</f>
        <v>0</v>
      </c>
      <c r="K91" s="181" t="s">
        <v>347</v>
      </c>
      <c r="L91" s="37"/>
      <c r="M91" s="186" t="s">
        <v>19</v>
      </c>
      <c r="N91" s="187" t="s">
        <v>40</v>
      </c>
      <c r="O91" s="62"/>
      <c r="P91" s="188">
        <f>O91*H91</f>
        <v>0</v>
      </c>
      <c r="Q91" s="188">
        <v>0</v>
      </c>
      <c r="R91" s="188">
        <f>Q91*H91</f>
        <v>0</v>
      </c>
      <c r="S91" s="188">
        <v>0</v>
      </c>
      <c r="T91" s="189">
        <f>S91*H91</f>
        <v>0</v>
      </c>
      <c r="AR91" s="190" t="s">
        <v>129</v>
      </c>
      <c r="AT91" s="190" t="s">
        <v>124</v>
      </c>
      <c r="AU91" s="190" t="s">
        <v>77</v>
      </c>
      <c r="AY91" s="16" t="s">
        <v>121</v>
      </c>
      <c r="BE91" s="191">
        <f>IF(N91="základní",J91,0)</f>
        <v>0</v>
      </c>
      <c r="BF91" s="191">
        <f>IF(N91="snížená",J91,0)</f>
        <v>0</v>
      </c>
      <c r="BG91" s="191">
        <f>IF(N91="zákl. přenesená",J91,0)</f>
        <v>0</v>
      </c>
      <c r="BH91" s="191">
        <f>IF(N91="sníž. přenesená",J91,0)</f>
        <v>0</v>
      </c>
      <c r="BI91" s="191">
        <f>IF(N91="nulová",J91,0)</f>
        <v>0</v>
      </c>
      <c r="BJ91" s="16" t="s">
        <v>77</v>
      </c>
      <c r="BK91" s="191">
        <f>ROUND(I91*H91,2)</f>
        <v>0</v>
      </c>
      <c r="BL91" s="16" t="s">
        <v>129</v>
      </c>
      <c r="BM91" s="190" t="s">
        <v>152</v>
      </c>
    </row>
    <row r="92" spans="2:65" s="1" customFormat="1" ht="19.2">
      <c r="B92" s="33"/>
      <c r="C92" s="34"/>
      <c r="D92" s="192" t="s">
        <v>130</v>
      </c>
      <c r="E92" s="34"/>
      <c r="F92" s="193" t="s">
        <v>699</v>
      </c>
      <c r="G92" s="34"/>
      <c r="H92" s="34"/>
      <c r="I92" s="106"/>
      <c r="J92" s="34"/>
      <c r="K92" s="34"/>
      <c r="L92" s="37"/>
      <c r="M92" s="194"/>
      <c r="N92" s="62"/>
      <c r="O92" s="62"/>
      <c r="P92" s="62"/>
      <c r="Q92" s="62"/>
      <c r="R92" s="62"/>
      <c r="S92" s="62"/>
      <c r="T92" s="63"/>
      <c r="AT92" s="16" t="s">
        <v>130</v>
      </c>
      <c r="AU92" s="16" t="s">
        <v>77</v>
      </c>
    </row>
    <row r="93" spans="2:65" s="1" customFormat="1" ht="21.6" customHeight="1">
      <c r="B93" s="33"/>
      <c r="C93" s="179" t="s">
        <v>141</v>
      </c>
      <c r="D93" s="179" t="s">
        <v>124</v>
      </c>
      <c r="E93" s="180" t="s">
        <v>700</v>
      </c>
      <c r="F93" s="181" t="s">
        <v>701</v>
      </c>
      <c r="G93" s="182" t="s">
        <v>140</v>
      </c>
      <c r="H93" s="183">
        <v>20</v>
      </c>
      <c r="I93" s="184"/>
      <c r="J93" s="185">
        <f>ROUND(I93*H93,2)</f>
        <v>0</v>
      </c>
      <c r="K93" s="181" t="s">
        <v>347</v>
      </c>
      <c r="L93" s="37"/>
      <c r="M93" s="186" t="s">
        <v>19</v>
      </c>
      <c r="N93" s="187" t="s">
        <v>40</v>
      </c>
      <c r="O93" s="62"/>
      <c r="P93" s="188">
        <f>O93*H93</f>
        <v>0</v>
      </c>
      <c r="Q93" s="188">
        <v>0</v>
      </c>
      <c r="R93" s="188">
        <f>Q93*H93</f>
        <v>0</v>
      </c>
      <c r="S93" s="188">
        <v>0</v>
      </c>
      <c r="T93" s="189">
        <f>S93*H93</f>
        <v>0</v>
      </c>
      <c r="AR93" s="190" t="s">
        <v>129</v>
      </c>
      <c r="AT93" s="190" t="s">
        <v>124</v>
      </c>
      <c r="AU93" s="190" t="s">
        <v>77</v>
      </c>
      <c r="AY93" s="16" t="s">
        <v>121</v>
      </c>
      <c r="BE93" s="191">
        <f>IF(N93="základní",J93,0)</f>
        <v>0</v>
      </c>
      <c r="BF93" s="191">
        <f>IF(N93="snížená",J93,0)</f>
        <v>0</v>
      </c>
      <c r="BG93" s="191">
        <f>IF(N93="zákl. přenesená",J93,0)</f>
        <v>0</v>
      </c>
      <c r="BH93" s="191">
        <f>IF(N93="sníž. přenesená",J93,0)</f>
        <v>0</v>
      </c>
      <c r="BI93" s="191">
        <f>IF(N93="nulová",J93,0)</f>
        <v>0</v>
      </c>
      <c r="BJ93" s="16" t="s">
        <v>77</v>
      </c>
      <c r="BK93" s="191">
        <f>ROUND(I93*H93,2)</f>
        <v>0</v>
      </c>
      <c r="BL93" s="16" t="s">
        <v>129</v>
      </c>
      <c r="BM93" s="190" t="s">
        <v>156</v>
      </c>
    </row>
    <row r="94" spans="2:65" s="1" customFormat="1" ht="19.2">
      <c r="B94" s="33"/>
      <c r="C94" s="34"/>
      <c r="D94" s="192" t="s">
        <v>130</v>
      </c>
      <c r="E94" s="34"/>
      <c r="F94" s="193" t="s">
        <v>701</v>
      </c>
      <c r="G94" s="34"/>
      <c r="H94" s="34"/>
      <c r="I94" s="106"/>
      <c r="J94" s="34"/>
      <c r="K94" s="34"/>
      <c r="L94" s="37"/>
      <c r="M94" s="194"/>
      <c r="N94" s="62"/>
      <c r="O94" s="62"/>
      <c r="P94" s="62"/>
      <c r="Q94" s="62"/>
      <c r="R94" s="62"/>
      <c r="S94" s="62"/>
      <c r="T94" s="63"/>
      <c r="AT94" s="16" t="s">
        <v>130</v>
      </c>
      <c r="AU94" s="16" t="s">
        <v>77</v>
      </c>
    </row>
    <row r="95" spans="2:65" s="1" customFormat="1" ht="32.4" customHeight="1">
      <c r="B95" s="33"/>
      <c r="C95" s="179" t="s">
        <v>158</v>
      </c>
      <c r="D95" s="179" t="s">
        <v>124</v>
      </c>
      <c r="E95" s="180" t="s">
        <v>702</v>
      </c>
      <c r="F95" s="181" t="s">
        <v>703</v>
      </c>
      <c r="G95" s="182" t="s">
        <v>140</v>
      </c>
      <c r="H95" s="183">
        <v>100</v>
      </c>
      <c r="I95" s="184"/>
      <c r="J95" s="185">
        <f>ROUND(I95*H95,2)</f>
        <v>0</v>
      </c>
      <c r="K95" s="181" t="s">
        <v>347</v>
      </c>
      <c r="L95" s="37"/>
      <c r="M95" s="186" t="s">
        <v>19</v>
      </c>
      <c r="N95" s="187" t="s">
        <v>40</v>
      </c>
      <c r="O95" s="62"/>
      <c r="P95" s="188">
        <f>O95*H95</f>
        <v>0</v>
      </c>
      <c r="Q95" s="188">
        <v>0</v>
      </c>
      <c r="R95" s="188">
        <f>Q95*H95</f>
        <v>0</v>
      </c>
      <c r="S95" s="188">
        <v>0</v>
      </c>
      <c r="T95" s="189">
        <f>S95*H95</f>
        <v>0</v>
      </c>
      <c r="AR95" s="190" t="s">
        <v>129</v>
      </c>
      <c r="AT95" s="190" t="s">
        <v>124</v>
      </c>
      <c r="AU95" s="190" t="s">
        <v>77</v>
      </c>
      <c r="AY95" s="16" t="s">
        <v>121</v>
      </c>
      <c r="BE95" s="191">
        <f>IF(N95="základní",J95,0)</f>
        <v>0</v>
      </c>
      <c r="BF95" s="191">
        <f>IF(N95="snížená",J95,0)</f>
        <v>0</v>
      </c>
      <c r="BG95" s="191">
        <f>IF(N95="zákl. přenesená",J95,0)</f>
        <v>0</v>
      </c>
      <c r="BH95" s="191">
        <f>IF(N95="sníž. přenesená",J95,0)</f>
        <v>0</v>
      </c>
      <c r="BI95" s="191">
        <f>IF(N95="nulová",J95,0)</f>
        <v>0</v>
      </c>
      <c r="BJ95" s="16" t="s">
        <v>77</v>
      </c>
      <c r="BK95" s="191">
        <f>ROUND(I95*H95,2)</f>
        <v>0</v>
      </c>
      <c r="BL95" s="16" t="s">
        <v>129</v>
      </c>
      <c r="BM95" s="190" t="s">
        <v>161</v>
      </c>
    </row>
    <row r="96" spans="2:65" s="1" customFormat="1" ht="19.2">
      <c r="B96" s="33"/>
      <c r="C96" s="34"/>
      <c r="D96" s="192" t="s">
        <v>130</v>
      </c>
      <c r="E96" s="34"/>
      <c r="F96" s="193" t="s">
        <v>703</v>
      </c>
      <c r="G96" s="34"/>
      <c r="H96" s="34"/>
      <c r="I96" s="106"/>
      <c r="J96" s="34"/>
      <c r="K96" s="34"/>
      <c r="L96" s="37"/>
      <c r="M96" s="194"/>
      <c r="N96" s="62"/>
      <c r="O96" s="62"/>
      <c r="P96" s="62"/>
      <c r="Q96" s="62"/>
      <c r="R96" s="62"/>
      <c r="S96" s="62"/>
      <c r="T96" s="63"/>
      <c r="AT96" s="16" t="s">
        <v>130</v>
      </c>
      <c r="AU96" s="16" t="s">
        <v>77</v>
      </c>
    </row>
    <row r="97" spans="2:65" s="1" customFormat="1" ht="21.6" customHeight="1">
      <c r="B97" s="33"/>
      <c r="C97" s="179" t="s">
        <v>147</v>
      </c>
      <c r="D97" s="179" t="s">
        <v>124</v>
      </c>
      <c r="E97" s="180" t="s">
        <v>704</v>
      </c>
      <c r="F97" s="181" t="s">
        <v>705</v>
      </c>
      <c r="G97" s="182" t="s">
        <v>140</v>
      </c>
      <c r="H97" s="183">
        <v>100</v>
      </c>
      <c r="I97" s="184"/>
      <c r="J97" s="185">
        <f>ROUND(I97*H97,2)</f>
        <v>0</v>
      </c>
      <c r="K97" s="181" t="s">
        <v>347</v>
      </c>
      <c r="L97" s="37"/>
      <c r="M97" s="186" t="s">
        <v>19</v>
      </c>
      <c r="N97" s="187" t="s">
        <v>40</v>
      </c>
      <c r="O97" s="62"/>
      <c r="P97" s="188">
        <f>O97*H97</f>
        <v>0</v>
      </c>
      <c r="Q97" s="188">
        <v>0</v>
      </c>
      <c r="R97" s="188">
        <f>Q97*H97</f>
        <v>0</v>
      </c>
      <c r="S97" s="188">
        <v>0</v>
      </c>
      <c r="T97" s="189">
        <f>S97*H97</f>
        <v>0</v>
      </c>
      <c r="AR97" s="190" t="s">
        <v>129</v>
      </c>
      <c r="AT97" s="190" t="s">
        <v>124</v>
      </c>
      <c r="AU97" s="190" t="s">
        <v>77</v>
      </c>
      <c r="AY97" s="16" t="s">
        <v>121</v>
      </c>
      <c r="BE97" s="191">
        <f>IF(N97="základní",J97,0)</f>
        <v>0</v>
      </c>
      <c r="BF97" s="191">
        <f>IF(N97="snížená",J97,0)</f>
        <v>0</v>
      </c>
      <c r="BG97" s="191">
        <f>IF(N97="zákl. přenesená",J97,0)</f>
        <v>0</v>
      </c>
      <c r="BH97" s="191">
        <f>IF(N97="sníž. přenesená",J97,0)</f>
        <v>0</v>
      </c>
      <c r="BI97" s="191">
        <f>IF(N97="nulová",J97,0)</f>
        <v>0</v>
      </c>
      <c r="BJ97" s="16" t="s">
        <v>77</v>
      </c>
      <c r="BK97" s="191">
        <f>ROUND(I97*H97,2)</f>
        <v>0</v>
      </c>
      <c r="BL97" s="16" t="s">
        <v>129</v>
      </c>
      <c r="BM97" s="190" t="s">
        <v>165</v>
      </c>
    </row>
    <row r="98" spans="2:65" s="1" customFormat="1" ht="19.2">
      <c r="B98" s="33"/>
      <c r="C98" s="34"/>
      <c r="D98" s="192" t="s">
        <v>130</v>
      </c>
      <c r="E98" s="34"/>
      <c r="F98" s="193" t="s">
        <v>705</v>
      </c>
      <c r="G98" s="34"/>
      <c r="H98" s="34"/>
      <c r="I98" s="106"/>
      <c r="J98" s="34"/>
      <c r="K98" s="34"/>
      <c r="L98" s="37"/>
      <c r="M98" s="194"/>
      <c r="N98" s="62"/>
      <c r="O98" s="62"/>
      <c r="P98" s="62"/>
      <c r="Q98" s="62"/>
      <c r="R98" s="62"/>
      <c r="S98" s="62"/>
      <c r="T98" s="63"/>
      <c r="AT98" s="16" t="s">
        <v>130</v>
      </c>
      <c r="AU98" s="16" t="s">
        <v>77</v>
      </c>
    </row>
    <row r="99" spans="2:65" s="1" customFormat="1" ht="32.4" customHeight="1">
      <c r="B99" s="33"/>
      <c r="C99" s="179" t="s">
        <v>167</v>
      </c>
      <c r="D99" s="179" t="s">
        <v>124</v>
      </c>
      <c r="E99" s="180" t="s">
        <v>706</v>
      </c>
      <c r="F99" s="181" t="s">
        <v>707</v>
      </c>
      <c r="G99" s="182" t="s">
        <v>140</v>
      </c>
      <c r="H99" s="183">
        <v>100</v>
      </c>
      <c r="I99" s="184"/>
      <c r="J99" s="185">
        <f>ROUND(I99*H99,2)</f>
        <v>0</v>
      </c>
      <c r="K99" s="181" t="s">
        <v>347</v>
      </c>
      <c r="L99" s="37"/>
      <c r="M99" s="186" t="s">
        <v>19</v>
      </c>
      <c r="N99" s="187" t="s">
        <v>40</v>
      </c>
      <c r="O99" s="62"/>
      <c r="P99" s="188">
        <f>O99*H99</f>
        <v>0</v>
      </c>
      <c r="Q99" s="188">
        <v>0</v>
      </c>
      <c r="R99" s="188">
        <f>Q99*H99</f>
        <v>0</v>
      </c>
      <c r="S99" s="188">
        <v>0</v>
      </c>
      <c r="T99" s="189">
        <f>S99*H99</f>
        <v>0</v>
      </c>
      <c r="AR99" s="190" t="s">
        <v>129</v>
      </c>
      <c r="AT99" s="190" t="s">
        <v>124</v>
      </c>
      <c r="AU99" s="190" t="s">
        <v>77</v>
      </c>
      <c r="AY99" s="16" t="s">
        <v>121</v>
      </c>
      <c r="BE99" s="191">
        <f>IF(N99="základní",J99,0)</f>
        <v>0</v>
      </c>
      <c r="BF99" s="191">
        <f>IF(N99="snížená",J99,0)</f>
        <v>0</v>
      </c>
      <c r="BG99" s="191">
        <f>IF(N99="zákl. přenesená",J99,0)</f>
        <v>0</v>
      </c>
      <c r="BH99" s="191">
        <f>IF(N99="sníž. přenesená",J99,0)</f>
        <v>0</v>
      </c>
      <c r="BI99" s="191">
        <f>IF(N99="nulová",J99,0)</f>
        <v>0</v>
      </c>
      <c r="BJ99" s="16" t="s">
        <v>77</v>
      </c>
      <c r="BK99" s="191">
        <f>ROUND(I99*H99,2)</f>
        <v>0</v>
      </c>
      <c r="BL99" s="16" t="s">
        <v>129</v>
      </c>
      <c r="BM99" s="190" t="s">
        <v>170</v>
      </c>
    </row>
    <row r="100" spans="2:65" s="1" customFormat="1" ht="19.2">
      <c r="B100" s="33"/>
      <c r="C100" s="34"/>
      <c r="D100" s="192" t="s">
        <v>130</v>
      </c>
      <c r="E100" s="34"/>
      <c r="F100" s="193" t="s">
        <v>707</v>
      </c>
      <c r="G100" s="34"/>
      <c r="H100" s="34"/>
      <c r="I100" s="106"/>
      <c r="J100" s="34"/>
      <c r="K100" s="34"/>
      <c r="L100" s="37"/>
      <c r="M100" s="194"/>
      <c r="N100" s="62"/>
      <c r="O100" s="62"/>
      <c r="P100" s="62"/>
      <c r="Q100" s="62"/>
      <c r="R100" s="62"/>
      <c r="S100" s="62"/>
      <c r="T100" s="63"/>
      <c r="AT100" s="16" t="s">
        <v>130</v>
      </c>
      <c r="AU100" s="16" t="s">
        <v>77</v>
      </c>
    </row>
    <row r="101" spans="2:65" s="1" customFormat="1" ht="21.6" customHeight="1">
      <c r="B101" s="33"/>
      <c r="C101" s="179" t="s">
        <v>152</v>
      </c>
      <c r="D101" s="179" t="s">
        <v>124</v>
      </c>
      <c r="E101" s="180" t="s">
        <v>708</v>
      </c>
      <c r="F101" s="181" t="s">
        <v>709</v>
      </c>
      <c r="G101" s="182" t="s">
        <v>140</v>
      </c>
      <c r="H101" s="183">
        <v>100</v>
      </c>
      <c r="I101" s="184"/>
      <c r="J101" s="185">
        <f>ROUND(I101*H101,2)</f>
        <v>0</v>
      </c>
      <c r="K101" s="181" t="s">
        <v>347</v>
      </c>
      <c r="L101" s="37"/>
      <c r="M101" s="186" t="s">
        <v>19</v>
      </c>
      <c r="N101" s="187" t="s">
        <v>40</v>
      </c>
      <c r="O101" s="62"/>
      <c r="P101" s="188">
        <f>O101*H101</f>
        <v>0</v>
      </c>
      <c r="Q101" s="188">
        <v>0</v>
      </c>
      <c r="R101" s="188">
        <f>Q101*H101</f>
        <v>0</v>
      </c>
      <c r="S101" s="188">
        <v>0</v>
      </c>
      <c r="T101" s="189">
        <f>S101*H101</f>
        <v>0</v>
      </c>
      <c r="AR101" s="190" t="s">
        <v>129</v>
      </c>
      <c r="AT101" s="190" t="s">
        <v>124</v>
      </c>
      <c r="AU101" s="190" t="s">
        <v>77</v>
      </c>
      <c r="AY101" s="16" t="s">
        <v>121</v>
      </c>
      <c r="BE101" s="191">
        <f>IF(N101="základní",J101,0)</f>
        <v>0</v>
      </c>
      <c r="BF101" s="191">
        <f>IF(N101="snížená",J101,0)</f>
        <v>0</v>
      </c>
      <c r="BG101" s="191">
        <f>IF(N101="zákl. přenesená",J101,0)</f>
        <v>0</v>
      </c>
      <c r="BH101" s="191">
        <f>IF(N101="sníž. přenesená",J101,0)</f>
        <v>0</v>
      </c>
      <c r="BI101" s="191">
        <f>IF(N101="nulová",J101,0)</f>
        <v>0</v>
      </c>
      <c r="BJ101" s="16" t="s">
        <v>77</v>
      </c>
      <c r="BK101" s="191">
        <f>ROUND(I101*H101,2)</f>
        <v>0</v>
      </c>
      <c r="BL101" s="16" t="s">
        <v>129</v>
      </c>
      <c r="BM101" s="190" t="s">
        <v>175</v>
      </c>
    </row>
    <row r="102" spans="2:65" s="1" customFormat="1" ht="19.2">
      <c r="B102" s="33"/>
      <c r="C102" s="34"/>
      <c r="D102" s="192" t="s">
        <v>130</v>
      </c>
      <c r="E102" s="34"/>
      <c r="F102" s="193" t="s">
        <v>709</v>
      </c>
      <c r="G102" s="34"/>
      <c r="H102" s="34"/>
      <c r="I102" s="106"/>
      <c r="J102" s="34"/>
      <c r="K102" s="34"/>
      <c r="L102" s="37"/>
      <c r="M102" s="194"/>
      <c r="N102" s="62"/>
      <c r="O102" s="62"/>
      <c r="P102" s="62"/>
      <c r="Q102" s="62"/>
      <c r="R102" s="62"/>
      <c r="S102" s="62"/>
      <c r="T102" s="63"/>
      <c r="AT102" s="16" t="s">
        <v>130</v>
      </c>
      <c r="AU102" s="16" t="s">
        <v>77</v>
      </c>
    </row>
    <row r="103" spans="2:65" s="1" customFormat="1" ht="32.4" customHeight="1">
      <c r="B103" s="33"/>
      <c r="C103" s="179" t="s">
        <v>176</v>
      </c>
      <c r="D103" s="179" t="s">
        <v>124</v>
      </c>
      <c r="E103" s="180" t="s">
        <v>710</v>
      </c>
      <c r="F103" s="181" t="s">
        <v>711</v>
      </c>
      <c r="G103" s="182" t="s">
        <v>140</v>
      </c>
      <c r="H103" s="183">
        <v>1000</v>
      </c>
      <c r="I103" s="184"/>
      <c r="J103" s="185">
        <f>ROUND(I103*H103,2)</f>
        <v>0</v>
      </c>
      <c r="K103" s="181" t="s">
        <v>347</v>
      </c>
      <c r="L103" s="37"/>
      <c r="M103" s="186" t="s">
        <v>19</v>
      </c>
      <c r="N103" s="187" t="s">
        <v>40</v>
      </c>
      <c r="O103" s="62"/>
      <c r="P103" s="188">
        <f>O103*H103</f>
        <v>0</v>
      </c>
      <c r="Q103" s="188">
        <v>0</v>
      </c>
      <c r="R103" s="188">
        <f>Q103*H103</f>
        <v>0</v>
      </c>
      <c r="S103" s="188">
        <v>0</v>
      </c>
      <c r="T103" s="189">
        <f>S103*H103</f>
        <v>0</v>
      </c>
      <c r="AR103" s="190" t="s">
        <v>129</v>
      </c>
      <c r="AT103" s="190" t="s">
        <v>124</v>
      </c>
      <c r="AU103" s="190" t="s">
        <v>77</v>
      </c>
      <c r="AY103" s="16" t="s">
        <v>121</v>
      </c>
      <c r="BE103" s="191">
        <f>IF(N103="základní",J103,0)</f>
        <v>0</v>
      </c>
      <c r="BF103" s="191">
        <f>IF(N103="snížená",J103,0)</f>
        <v>0</v>
      </c>
      <c r="BG103" s="191">
        <f>IF(N103="zákl. přenesená",J103,0)</f>
        <v>0</v>
      </c>
      <c r="BH103" s="191">
        <f>IF(N103="sníž. přenesená",J103,0)</f>
        <v>0</v>
      </c>
      <c r="BI103" s="191">
        <f>IF(N103="nulová",J103,0)</f>
        <v>0</v>
      </c>
      <c r="BJ103" s="16" t="s">
        <v>77</v>
      </c>
      <c r="BK103" s="191">
        <f>ROUND(I103*H103,2)</f>
        <v>0</v>
      </c>
      <c r="BL103" s="16" t="s">
        <v>129</v>
      </c>
      <c r="BM103" s="190" t="s">
        <v>179</v>
      </c>
    </row>
    <row r="104" spans="2:65" s="1" customFormat="1" ht="28.8">
      <c r="B104" s="33"/>
      <c r="C104" s="34"/>
      <c r="D104" s="192" t="s">
        <v>130</v>
      </c>
      <c r="E104" s="34"/>
      <c r="F104" s="193" t="s">
        <v>711</v>
      </c>
      <c r="G104" s="34"/>
      <c r="H104" s="34"/>
      <c r="I104" s="106"/>
      <c r="J104" s="34"/>
      <c r="K104" s="34"/>
      <c r="L104" s="37"/>
      <c r="M104" s="194"/>
      <c r="N104" s="62"/>
      <c r="O104" s="62"/>
      <c r="P104" s="62"/>
      <c r="Q104" s="62"/>
      <c r="R104" s="62"/>
      <c r="S104" s="62"/>
      <c r="T104" s="63"/>
      <c r="AT104" s="16" t="s">
        <v>130</v>
      </c>
      <c r="AU104" s="16" t="s">
        <v>77</v>
      </c>
    </row>
    <row r="105" spans="2:65" s="1" customFormat="1" ht="14.4" customHeight="1">
      <c r="B105" s="33"/>
      <c r="C105" s="179" t="s">
        <v>156</v>
      </c>
      <c r="D105" s="179" t="s">
        <v>124</v>
      </c>
      <c r="E105" s="180" t="s">
        <v>712</v>
      </c>
      <c r="F105" s="181" t="s">
        <v>713</v>
      </c>
      <c r="G105" s="182" t="s">
        <v>140</v>
      </c>
      <c r="H105" s="183">
        <v>100</v>
      </c>
      <c r="I105" s="184"/>
      <c r="J105" s="185">
        <f>ROUND(I105*H105,2)</f>
        <v>0</v>
      </c>
      <c r="K105" s="181" t="s">
        <v>347</v>
      </c>
      <c r="L105" s="37"/>
      <c r="M105" s="186" t="s">
        <v>19</v>
      </c>
      <c r="N105" s="187" t="s">
        <v>40</v>
      </c>
      <c r="O105" s="62"/>
      <c r="P105" s="188">
        <f>O105*H105</f>
        <v>0</v>
      </c>
      <c r="Q105" s="188">
        <v>0</v>
      </c>
      <c r="R105" s="188">
        <f>Q105*H105</f>
        <v>0</v>
      </c>
      <c r="S105" s="188">
        <v>0</v>
      </c>
      <c r="T105" s="189">
        <f>S105*H105</f>
        <v>0</v>
      </c>
      <c r="AR105" s="190" t="s">
        <v>129</v>
      </c>
      <c r="AT105" s="190" t="s">
        <v>124</v>
      </c>
      <c r="AU105" s="190" t="s">
        <v>77</v>
      </c>
      <c r="AY105" s="16" t="s">
        <v>121</v>
      </c>
      <c r="BE105" s="191">
        <f>IF(N105="základní",J105,0)</f>
        <v>0</v>
      </c>
      <c r="BF105" s="191">
        <f>IF(N105="snížená",J105,0)</f>
        <v>0</v>
      </c>
      <c r="BG105" s="191">
        <f>IF(N105="zákl. přenesená",J105,0)</f>
        <v>0</v>
      </c>
      <c r="BH105" s="191">
        <f>IF(N105="sníž. přenesená",J105,0)</f>
        <v>0</v>
      </c>
      <c r="BI105" s="191">
        <f>IF(N105="nulová",J105,0)</f>
        <v>0</v>
      </c>
      <c r="BJ105" s="16" t="s">
        <v>77</v>
      </c>
      <c r="BK105" s="191">
        <f>ROUND(I105*H105,2)</f>
        <v>0</v>
      </c>
      <c r="BL105" s="16" t="s">
        <v>129</v>
      </c>
      <c r="BM105" s="190" t="s">
        <v>185</v>
      </c>
    </row>
    <row r="106" spans="2:65" s="1" customFormat="1" ht="10.199999999999999">
      <c r="B106" s="33"/>
      <c r="C106" s="34"/>
      <c r="D106" s="192" t="s">
        <v>130</v>
      </c>
      <c r="E106" s="34"/>
      <c r="F106" s="193" t="s">
        <v>713</v>
      </c>
      <c r="G106" s="34"/>
      <c r="H106" s="34"/>
      <c r="I106" s="106"/>
      <c r="J106" s="34"/>
      <c r="K106" s="34"/>
      <c r="L106" s="37"/>
      <c r="M106" s="194"/>
      <c r="N106" s="62"/>
      <c r="O106" s="62"/>
      <c r="P106" s="62"/>
      <c r="Q106" s="62"/>
      <c r="R106" s="62"/>
      <c r="S106" s="62"/>
      <c r="T106" s="63"/>
      <c r="AT106" s="16" t="s">
        <v>130</v>
      </c>
      <c r="AU106" s="16" t="s">
        <v>77</v>
      </c>
    </row>
    <row r="107" spans="2:65" s="1" customFormat="1" ht="21.6" customHeight="1">
      <c r="B107" s="33"/>
      <c r="C107" s="179" t="s">
        <v>189</v>
      </c>
      <c r="D107" s="179" t="s">
        <v>124</v>
      </c>
      <c r="E107" s="180" t="s">
        <v>714</v>
      </c>
      <c r="F107" s="181" t="s">
        <v>715</v>
      </c>
      <c r="G107" s="182" t="s">
        <v>146</v>
      </c>
      <c r="H107" s="183">
        <v>200</v>
      </c>
      <c r="I107" s="184"/>
      <c r="J107" s="185">
        <f>ROUND(I107*H107,2)</f>
        <v>0</v>
      </c>
      <c r="K107" s="181" t="s">
        <v>347</v>
      </c>
      <c r="L107" s="37"/>
      <c r="M107" s="186" t="s">
        <v>19</v>
      </c>
      <c r="N107" s="187" t="s">
        <v>40</v>
      </c>
      <c r="O107" s="62"/>
      <c r="P107" s="188">
        <f>O107*H107</f>
        <v>0</v>
      </c>
      <c r="Q107" s="188">
        <v>0</v>
      </c>
      <c r="R107" s="188">
        <f>Q107*H107</f>
        <v>0</v>
      </c>
      <c r="S107" s="188">
        <v>0</v>
      </c>
      <c r="T107" s="189">
        <f>S107*H107</f>
        <v>0</v>
      </c>
      <c r="AR107" s="190" t="s">
        <v>129</v>
      </c>
      <c r="AT107" s="190" t="s">
        <v>124</v>
      </c>
      <c r="AU107" s="190" t="s">
        <v>77</v>
      </c>
      <c r="AY107" s="16" t="s">
        <v>121</v>
      </c>
      <c r="BE107" s="191">
        <f>IF(N107="základní",J107,0)</f>
        <v>0</v>
      </c>
      <c r="BF107" s="191">
        <f>IF(N107="snížená",J107,0)</f>
        <v>0</v>
      </c>
      <c r="BG107" s="191">
        <f>IF(N107="zákl. přenesená",J107,0)</f>
        <v>0</v>
      </c>
      <c r="BH107" s="191">
        <f>IF(N107="sníž. přenesená",J107,0)</f>
        <v>0</v>
      </c>
      <c r="BI107" s="191">
        <f>IF(N107="nulová",J107,0)</f>
        <v>0</v>
      </c>
      <c r="BJ107" s="16" t="s">
        <v>77</v>
      </c>
      <c r="BK107" s="191">
        <f>ROUND(I107*H107,2)</f>
        <v>0</v>
      </c>
      <c r="BL107" s="16" t="s">
        <v>129</v>
      </c>
      <c r="BM107" s="190" t="s">
        <v>192</v>
      </c>
    </row>
    <row r="108" spans="2:65" s="1" customFormat="1" ht="19.2">
      <c r="B108" s="33"/>
      <c r="C108" s="34"/>
      <c r="D108" s="192" t="s">
        <v>130</v>
      </c>
      <c r="E108" s="34"/>
      <c r="F108" s="193" t="s">
        <v>715</v>
      </c>
      <c r="G108" s="34"/>
      <c r="H108" s="34"/>
      <c r="I108" s="106"/>
      <c r="J108" s="34"/>
      <c r="K108" s="34"/>
      <c r="L108" s="37"/>
      <c r="M108" s="194"/>
      <c r="N108" s="62"/>
      <c r="O108" s="62"/>
      <c r="P108" s="62"/>
      <c r="Q108" s="62"/>
      <c r="R108" s="62"/>
      <c r="S108" s="62"/>
      <c r="T108" s="63"/>
      <c r="AT108" s="16" t="s">
        <v>130</v>
      </c>
      <c r="AU108" s="16" t="s">
        <v>77</v>
      </c>
    </row>
    <row r="109" spans="2:65" s="1" customFormat="1" ht="21.6" customHeight="1">
      <c r="B109" s="33"/>
      <c r="C109" s="179" t="s">
        <v>161</v>
      </c>
      <c r="D109" s="179" t="s">
        <v>124</v>
      </c>
      <c r="E109" s="180" t="s">
        <v>716</v>
      </c>
      <c r="F109" s="181" t="s">
        <v>717</v>
      </c>
      <c r="G109" s="182" t="s">
        <v>140</v>
      </c>
      <c r="H109" s="183">
        <v>140</v>
      </c>
      <c r="I109" s="184"/>
      <c r="J109" s="185">
        <f>ROUND(I109*H109,2)</f>
        <v>0</v>
      </c>
      <c r="K109" s="181" t="s">
        <v>347</v>
      </c>
      <c r="L109" s="37"/>
      <c r="M109" s="186" t="s">
        <v>19</v>
      </c>
      <c r="N109" s="187" t="s">
        <v>40</v>
      </c>
      <c r="O109" s="62"/>
      <c r="P109" s="188">
        <f>O109*H109</f>
        <v>0</v>
      </c>
      <c r="Q109" s="188">
        <v>0</v>
      </c>
      <c r="R109" s="188">
        <f>Q109*H109</f>
        <v>0</v>
      </c>
      <c r="S109" s="188">
        <v>0</v>
      </c>
      <c r="T109" s="189">
        <f>S109*H109</f>
        <v>0</v>
      </c>
      <c r="AR109" s="190" t="s">
        <v>129</v>
      </c>
      <c r="AT109" s="190" t="s">
        <v>124</v>
      </c>
      <c r="AU109" s="190" t="s">
        <v>77</v>
      </c>
      <c r="AY109" s="16" t="s">
        <v>121</v>
      </c>
      <c r="BE109" s="191">
        <f>IF(N109="základní",J109,0)</f>
        <v>0</v>
      </c>
      <c r="BF109" s="191">
        <f>IF(N109="snížená",J109,0)</f>
        <v>0</v>
      </c>
      <c r="BG109" s="191">
        <f>IF(N109="zákl. přenesená",J109,0)</f>
        <v>0</v>
      </c>
      <c r="BH109" s="191">
        <f>IF(N109="sníž. přenesená",J109,0)</f>
        <v>0</v>
      </c>
      <c r="BI109" s="191">
        <f>IF(N109="nulová",J109,0)</f>
        <v>0</v>
      </c>
      <c r="BJ109" s="16" t="s">
        <v>77</v>
      </c>
      <c r="BK109" s="191">
        <f>ROUND(I109*H109,2)</f>
        <v>0</v>
      </c>
      <c r="BL109" s="16" t="s">
        <v>129</v>
      </c>
      <c r="BM109" s="190" t="s">
        <v>195</v>
      </c>
    </row>
    <row r="110" spans="2:65" s="1" customFormat="1" ht="19.2">
      <c r="B110" s="33"/>
      <c r="C110" s="34"/>
      <c r="D110" s="192" t="s">
        <v>130</v>
      </c>
      <c r="E110" s="34"/>
      <c r="F110" s="193" t="s">
        <v>717</v>
      </c>
      <c r="G110" s="34"/>
      <c r="H110" s="34"/>
      <c r="I110" s="106"/>
      <c r="J110" s="34"/>
      <c r="K110" s="34"/>
      <c r="L110" s="37"/>
      <c r="M110" s="194"/>
      <c r="N110" s="62"/>
      <c r="O110" s="62"/>
      <c r="P110" s="62"/>
      <c r="Q110" s="62"/>
      <c r="R110" s="62"/>
      <c r="S110" s="62"/>
      <c r="T110" s="63"/>
      <c r="AT110" s="16" t="s">
        <v>130</v>
      </c>
      <c r="AU110" s="16" t="s">
        <v>77</v>
      </c>
    </row>
    <row r="111" spans="2:65" s="1" customFormat="1" ht="14.4" customHeight="1">
      <c r="B111" s="33"/>
      <c r="C111" s="217" t="s">
        <v>8</v>
      </c>
      <c r="D111" s="217" t="s">
        <v>143</v>
      </c>
      <c r="E111" s="218" t="s">
        <v>718</v>
      </c>
      <c r="F111" s="219" t="s">
        <v>719</v>
      </c>
      <c r="G111" s="220" t="s">
        <v>146</v>
      </c>
      <c r="H111" s="221">
        <v>280</v>
      </c>
      <c r="I111" s="222"/>
      <c r="J111" s="223">
        <f>ROUND(I111*H111,2)</f>
        <v>0</v>
      </c>
      <c r="K111" s="219" t="s">
        <v>347</v>
      </c>
      <c r="L111" s="224"/>
      <c r="M111" s="225" t="s">
        <v>19</v>
      </c>
      <c r="N111" s="226" t="s">
        <v>40</v>
      </c>
      <c r="O111" s="62"/>
      <c r="P111" s="188">
        <f>O111*H111</f>
        <v>0</v>
      </c>
      <c r="Q111" s="188">
        <v>0</v>
      </c>
      <c r="R111" s="188">
        <f>Q111*H111</f>
        <v>0</v>
      </c>
      <c r="S111" s="188">
        <v>0</v>
      </c>
      <c r="T111" s="189">
        <f>S111*H111</f>
        <v>0</v>
      </c>
      <c r="AR111" s="190" t="s">
        <v>147</v>
      </c>
      <c r="AT111" s="190" t="s">
        <v>143</v>
      </c>
      <c r="AU111" s="190" t="s">
        <v>77</v>
      </c>
      <c r="AY111" s="16" t="s">
        <v>121</v>
      </c>
      <c r="BE111" s="191">
        <f>IF(N111="základní",J111,0)</f>
        <v>0</v>
      </c>
      <c r="BF111" s="191">
        <f>IF(N111="snížená",J111,0)</f>
        <v>0</v>
      </c>
      <c r="BG111" s="191">
        <f>IF(N111="zákl. přenesená",J111,0)</f>
        <v>0</v>
      </c>
      <c r="BH111" s="191">
        <f>IF(N111="sníž. přenesená",J111,0)</f>
        <v>0</v>
      </c>
      <c r="BI111" s="191">
        <f>IF(N111="nulová",J111,0)</f>
        <v>0</v>
      </c>
      <c r="BJ111" s="16" t="s">
        <v>77</v>
      </c>
      <c r="BK111" s="191">
        <f>ROUND(I111*H111,2)</f>
        <v>0</v>
      </c>
      <c r="BL111" s="16" t="s">
        <v>129</v>
      </c>
      <c r="BM111" s="190" t="s">
        <v>198</v>
      </c>
    </row>
    <row r="112" spans="2:65" s="1" customFormat="1" ht="10.199999999999999">
      <c r="B112" s="33"/>
      <c r="C112" s="34"/>
      <c r="D112" s="192" t="s">
        <v>130</v>
      </c>
      <c r="E112" s="34"/>
      <c r="F112" s="193" t="s">
        <v>719</v>
      </c>
      <c r="G112" s="34"/>
      <c r="H112" s="34"/>
      <c r="I112" s="106"/>
      <c r="J112" s="34"/>
      <c r="K112" s="34"/>
      <c r="L112" s="37"/>
      <c r="M112" s="194"/>
      <c r="N112" s="62"/>
      <c r="O112" s="62"/>
      <c r="P112" s="62"/>
      <c r="Q112" s="62"/>
      <c r="R112" s="62"/>
      <c r="S112" s="62"/>
      <c r="T112" s="63"/>
      <c r="AT112" s="16" t="s">
        <v>130</v>
      </c>
      <c r="AU112" s="16" t="s">
        <v>77</v>
      </c>
    </row>
    <row r="113" spans="2:65" s="1" customFormat="1" ht="21.6" customHeight="1">
      <c r="B113" s="33"/>
      <c r="C113" s="179" t="s">
        <v>165</v>
      </c>
      <c r="D113" s="179" t="s">
        <v>124</v>
      </c>
      <c r="E113" s="180" t="s">
        <v>720</v>
      </c>
      <c r="F113" s="181" t="s">
        <v>721</v>
      </c>
      <c r="G113" s="182" t="s">
        <v>140</v>
      </c>
      <c r="H113" s="183">
        <v>9.375</v>
      </c>
      <c r="I113" s="184"/>
      <c r="J113" s="185">
        <f>ROUND(I113*H113,2)</f>
        <v>0</v>
      </c>
      <c r="K113" s="181" t="s">
        <v>347</v>
      </c>
      <c r="L113" s="37"/>
      <c r="M113" s="186" t="s">
        <v>19</v>
      </c>
      <c r="N113" s="187" t="s">
        <v>40</v>
      </c>
      <c r="O113" s="62"/>
      <c r="P113" s="188">
        <f>O113*H113</f>
        <v>0</v>
      </c>
      <c r="Q113" s="188">
        <v>0</v>
      </c>
      <c r="R113" s="188">
        <f>Q113*H113</f>
        <v>0</v>
      </c>
      <c r="S113" s="188">
        <v>0</v>
      </c>
      <c r="T113" s="189">
        <f>S113*H113</f>
        <v>0</v>
      </c>
      <c r="AR113" s="190" t="s">
        <v>129</v>
      </c>
      <c r="AT113" s="190" t="s">
        <v>124</v>
      </c>
      <c r="AU113" s="190" t="s">
        <v>77</v>
      </c>
      <c r="AY113" s="16" t="s">
        <v>121</v>
      </c>
      <c r="BE113" s="191">
        <f>IF(N113="základní",J113,0)</f>
        <v>0</v>
      </c>
      <c r="BF113" s="191">
        <f>IF(N113="snížená",J113,0)</f>
        <v>0</v>
      </c>
      <c r="BG113" s="191">
        <f>IF(N113="zákl. přenesená",J113,0)</f>
        <v>0</v>
      </c>
      <c r="BH113" s="191">
        <f>IF(N113="sníž. přenesená",J113,0)</f>
        <v>0</v>
      </c>
      <c r="BI113" s="191">
        <f>IF(N113="nulová",J113,0)</f>
        <v>0</v>
      </c>
      <c r="BJ113" s="16" t="s">
        <v>77</v>
      </c>
      <c r="BK113" s="191">
        <f>ROUND(I113*H113,2)</f>
        <v>0</v>
      </c>
      <c r="BL113" s="16" t="s">
        <v>129</v>
      </c>
      <c r="BM113" s="190" t="s">
        <v>201</v>
      </c>
    </row>
    <row r="114" spans="2:65" s="1" customFormat="1" ht="19.2">
      <c r="B114" s="33"/>
      <c r="C114" s="34"/>
      <c r="D114" s="192" t="s">
        <v>130</v>
      </c>
      <c r="E114" s="34"/>
      <c r="F114" s="193" t="s">
        <v>721</v>
      </c>
      <c r="G114" s="34"/>
      <c r="H114" s="34"/>
      <c r="I114" s="106"/>
      <c r="J114" s="34"/>
      <c r="K114" s="34"/>
      <c r="L114" s="37"/>
      <c r="M114" s="194"/>
      <c r="N114" s="62"/>
      <c r="O114" s="62"/>
      <c r="P114" s="62"/>
      <c r="Q114" s="62"/>
      <c r="R114" s="62"/>
      <c r="S114" s="62"/>
      <c r="T114" s="63"/>
      <c r="AT114" s="16" t="s">
        <v>130</v>
      </c>
      <c r="AU114" s="16" t="s">
        <v>77</v>
      </c>
    </row>
    <row r="115" spans="2:65" s="1" customFormat="1" ht="14.4" customHeight="1">
      <c r="B115" s="33"/>
      <c r="C115" s="179" t="s">
        <v>203</v>
      </c>
      <c r="D115" s="179" t="s">
        <v>124</v>
      </c>
      <c r="E115" s="180" t="s">
        <v>722</v>
      </c>
      <c r="F115" s="181" t="s">
        <v>723</v>
      </c>
      <c r="G115" s="182" t="s">
        <v>127</v>
      </c>
      <c r="H115" s="183">
        <v>40</v>
      </c>
      <c r="I115" s="184"/>
      <c r="J115" s="185">
        <f>ROUND(I115*H115,2)</f>
        <v>0</v>
      </c>
      <c r="K115" s="181" t="s">
        <v>347</v>
      </c>
      <c r="L115" s="37"/>
      <c r="M115" s="186" t="s">
        <v>19</v>
      </c>
      <c r="N115" s="187" t="s">
        <v>40</v>
      </c>
      <c r="O115" s="62"/>
      <c r="P115" s="188">
        <f>O115*H115</f>
        <v>0</v>
      </c>
      <c r="Q115" s="188">
        <v>0</v>
      </c>
      <c r="R115" s="188">
        <f>Q115*H115</f>
        <v>0</v>
      </c>
      <c r="S115" s="188">
        <v>0</v>
      </c>
      <c r="T115" s="189">
        <f>S115*H115</f>
        <v>0</v>
      </c>
      <c r="AR115" s="190" t="s">
        <v>129</v>
      </c>
      <c r="AT115" s="190" t="s">
        <v>124</v>
      </c>
      <c r="AU115" s="190" t="s">
        <v>77</v>
      </c>
      <c r="AY115" s="16" t="s">
        <v>121</v>
      </c>
      <c r="BE115" s="191">
        <f>IF(N115="základní",J115,0)</f>
        <v>0</v>
      </c>
      <c r="BF115" s="191">
        <f>IF(N115="snížená",J115,0)</f>
        <v>0</v>
      </c>
      <c r="BG115" s="191">
        <f>IF(N115="zákl. přenesená",J115,0)</f>
        <v>0</v>
      </c>
      <c r="BH115" s="191">
        <f>IF(N115="sníž. přenesená",J115,0)</f>
        <v>0</v>
      </c>
      <c r="BI115" s="191">
        <f>IF(N115="nulová",J115,0)</f>
        <v>0</v>
      </c>
      <c r="BJ115" s="16" t="s">
        <v>77</v>
      </c>
      <c r="BK115" s="191">
        <f>ROUND(I115*H115,2)</f>
        <v>0</v>
      </c>
      <c r="BL115" s="16" t="s">
        <v>129</v>
      </c>
      <c r="BM115" s="190" t="s">
        <v>207</v>
      </c>
    </row>
    <row r="116" spans="2:65" s="1" customFormat="1" ht="10.199999999999999">
      <c r="B116" s="33"/>
      <c r="C116" s="34"/>
      <c r="D116" s="192" t="s">
        <v>130</v>
      </c>
      <c r="E116" s="34"/>
      <c r="F116" s="193" t="s">
        <v>723</v>
      </c>
      <c r="G116" s="34"/>
      <c r="H116" s="34"/>
      <c r="I116" s="106"/>
      <c r="J116" s="34"/>
      <c r="K116" s="34"/>
      <c r="L116" s="37"/>
      <c r="M116" s="194"/>
      <c r="N116" s="62"/>
      <c r="O116" s="62"/>
      <c r="P116" s="62"/>
      <c r="Q116" s="62"/>
      <c r="R116" s="62"/>
      <c r="S116" s="62"/>
      <c r="T116" s="63"/>
      <c r="AT116" s="16" t="s">
        <v>130</v>
      </c>
      <c r="AU116" s="16" t="s">
        <v>77</v>
      </c>
    </row>
    <row r="117" spans="2:65" s="1" customFormat="1" ht="21.6" customHeight="1">
      <c r="B117" s="33"/>
      <c r="C117" s="179" t="s">
        <v>170</v>
      </c>
      <c r="D117" s="179" t="s">
        <v>124</v>
      </c>
      <c r="E117" s="180" t="s">
        <v>724</v>
      </c>
      <c r="F117" s="181" t="s">
        <v>725</v>
      </c>
      <c r="G117" s="182" t="s">
        <v>127</v>
      </c>
      <c r="H117" s="183">
        <v>40</v>
      </c>
      <c r="I117" s="184"/>
      <c r="J117" s="185">
        <f>ROUND(I117*H117,2)</f>
        <v>0</v>
      </c>
      <c r="K117" s="181" t="s">
        <v>347</v>
      </c>
      <c r="L117" s="37"/>
      <c r="M117" s="186" t="s">
        <v>19</v>
      </c>
      <c r="N117" s="187" t="s">
        <v>40</v>
      </c>
      <c r="O117" s="62"/>
      <c r="P117" s="188">
        <f>O117*H117</f>
        <v>0</v>
      </c>
      <c r="Q117" s="188">
        <v>0</v>
      </c>
      <c r="R117" s="188">
        <f>Q117*H117</f>
        <v>0</v>
      </c>
      <c r="S117" s="188">
        <v>0</v>
      </c>
      <c r="T117" s="189">
        <f>S117*H117</f>
        <v>0</v>
      </c>
      <c r="AR117" s="190" t="s">
        <v>129</v>
      </c>
      <c r="AT117" s="190" t="s">
        <v>124</v>
      </c>
      <c r="AU117" s="190" t="s">
        <v>77</v>
      </c>
      <c r="AY117" s="16" t="s">
        <v>121</v>
      </c>
      <c r="BE117" s="191">
        <f>IF(N117="základní",J117,0)</f>
        <v>0</v>
      </c>
      <c r="BF117" s="191">
        <f>IF(N117="snížená",J117,0)</f>
        <v>0</v>
      </c>
      <c r="BG117" s="191">
        <f>IF(N117="zákl. přenesená",J117,0)</f>
        <v>0</v>
      </c>
      <c r="BH117" s="191">
        <f>IF(N117="sníž. přenesená",J117,0)</f>
        <v>0</v>
      </c>
      <c r="BI117" s="191">
        <f>IF(N117="nulová",J117,0)</f>
        <v>0</v>
      </c>
      <c r="BJ117" s="16" t="s">
        <v>77</v>
      </c>
      <c r="BK117" s="191">
        <f>ROUND(I117*H117,2)</f>
        <v>0</v>
      </c>
      <c r="BL117" s="16" t="s">
        <v>129</v>
      </c>
      <c r="BM117" s="190" t="s">
        <v>211</v>
      </c>
    </row>
    <row r="118" spans="2:65" s="1" customFormat="1" ht="19.2">
      <c r="B118" s="33"/>
      <c r="C118" s="34"/>
      <c r="D118" s="192" t="s">
        <v>130</v>
      </c>
      <c r="E118" s="34"/>
      <c r="F118" s="193" t="s">
        <v>725</v>
      </c>
      <c r="G118" s="34"/>
      <c r="H118" s="34"/>
      <c r="I118" s="106"/>
      <c r="J118" s="34"/>
      <c r="K118" s="34"/>
      <c r="L118" s="37"/>
      <c r="M118" s="194"/>
      <c r="N118" s="62"/>
      <c r="O118" s="62"/>
      <c r="P118" s="62"/>
      <c r="Q118" s="62"/>
      <c r="R118" s="62"/>
      <c r="S118" s="62"/>
      <c r="T118" s="63"/>
      <c r="AT118" s="16" t="s">
        <v>130</v>
      </c>
      <c r="AU118" s="16" t="s">
        <v>77</v>
      </c>
    </row>
    <row r="119" spans="2:65" s="1" customFormat="1" ht="14.4" customHeight="1">
      <c r="B119" s="33"/>
      <c r="C119" s="217" t="s">
        <v>214</v>
      </c>
      <c r="D119" s="217" t="s">
        <v>143</v>
      </c>
      <c r="E119" s="218" t="s">
        <v>726</v>
      </c>
      <c r="F119" s="219" t="s">
        <v>727</v>
      </c>
      <c r="G119" s="220" t="s">
        <v>675</v>
      </c>
      <c r="H119" s="221">
        <v>0.6</v>
      </c>
      <c r="I119" s="222"/>
      <c r="J119" s="223">
        <f>ROUND(I119*H119,2)</f>
        <v>0</v>
      </c>
      <c r="K119" s="219" t="s">
        <v>347</v>
      </c>
      <c r="L119" s="224"/>
      <c r="M119" s="225" t="s">
        <v>19</v>
      </c>
      <c r="N119" s="226" t="s">
        <v>40</v>
      </c>
      <c r="O119" s="62"/>
      <c r="P119" s="188">
        <f>O119*H119</f>
        <v>0</v>
      </c>
      <c r="Q119" s="188">
        <v>0</v>
      </c>
      <c r="R119" s="188">
        <f>Q119*H119</f>
        <v>0</v>
      </c>
      <c r="S119" s="188">
        <v>0</v>
      </c>
      <c r="T119" s="189">
        <f>S119*H119</f>
        <v>0</v>
      </c>
      <c r="AR119" s="190" t="s">
        <v>147</v>
      </c>
      <c r="AT119" s="190" t="s">
        <v>143</v>
      </c>
      <c r="AU119" s="190" t="s">
        <v>77</v>
      </c>
      <c r="AY119" s="16" t="s">
        <v>121</v>
      </c>
      <c r="BE119" s="191">
        <f>IF(N119="základní",J119,0)</f>
        <v>0</v>
      </c>
      <c r="BF119" s="191">
        <f>IF(N119="snížená",J119,0)</f>
        <v>0</v>
      </c>
      <c r="BG119" s="191">
        <f>IF(N119="zákl. přenesená",J119,0)</f>
        <v>0</v>
      </c>
      <c r="BH119" s="191">
        <f>IF(N119="sníž. přenesená",J119,0)</f>
        <v>0</v>
      </c>
      <c r="BI119" s="191">
        <f>IF(N119="nulová",J119,0)</f>
        <v>0</v>
      </c>
      <c r="BJ119" s="16" t="s">
        <v>77</v>
      </c>
      <c r="BK119" s="191">
        <f>ROUND(I119*H119,2)</f>
        <v>0</v>
      </c>
      <c r="BL119" s="16" t="s">
        <v>129</v>
      </c>
      <c r="BM119" s="190" t="s">
        <v>217</v>
      </c>
    </row>
    <row r="120" spans="2:65" s="1" customFormat="1" ht="10.199999999999999">
      <c r="B120" s="33"/>
      <c r="C120" s="34"/>
      <c r="D120" s="192" t="s">
        <v>130</v>
      </c>
      <c r="E120" s="34"/>
      <c r="F120" s="193" t="s">
        <v>727</v>
      </c>
      <c r="G120" s="34"/>
      <c r="H120" s="34"/>
      <c r="I120" s="106"/>
      <c r="J120" s="34"/>
      <c r="K120" s="34"/>
      <c r="L120" s="37"/>
      <c r="M120" s="194"/>
      <c r="N120" s="62"/>
      <c r="O120" s="62"/>
      <c r="P120" s="62"/>
      <c r="Q120" s="62"/>
      <c r="R120" s="62"/>
      <c r="S120" s="62"/>
      <c r="T120" s="63"/>
      <c r="AT120" s="16" t="s">
        <v>130</v>
      </c>
      <c r="AU120" s="16" t="s">
        <v>77</v>
      </c>
    </row>
    <row r="121" spans="2:65" s="1" customFormat="1" ht="14.4" customHeight="1">
      <c r="B121" s="33"/>
      <c r="C121" s="179" t="s">
        <v>175</v>
      </c>
      <c r="D121" s="179" t="s">
        <v>124</v>
      </c>
      <c r="E121" s="180" t="s">
        <v>728</v>
      </c>
      <c r="F121" s="181" t="s">
        <v>729</v>
      </c>
      <c r="G121" s="182" t="s">
        <v>127</v>
      </c>
      <c r="H121" s="183">
        <v>40</v>
      </c>
      <c r="I121" s="184"/>
      <c r="J121" s="185">
        <f>ROUND(I121*H121,2)</f>
        <v>0</v>
      </c>
      <c r="K121" s="181" t="s">
        <v>347</v>
      </c>
      <c r="L121" s="37"/>
      <c r="M121" s="186" t="s">
        <v>19</v>
      </c>
      <c r="N121" s="187" t="s">
        <v>40</v>
      </c>
      <c r="O121" s="62"/>
      <c r="P121" s="188">
        <f>O121*H121</f>
        <v>0</v>
      </c>
      <c r="Q121" s="188">
        <v>0</v>
      </c>
      <c r="R121" s="188">
        <f>Q121*H121</f>
        <v>0</v>
      </c>
      <c r="S121" s="188">
        <v>0</v>
      </c>
      <c r="T121" s="189">
        <f>S121*H121</f>
        <v>0</v>
      </c>
      <c r="AR121" s="190" t="s">
        <v>129</v>
      </c>
      <c r="AT121" s="190" t="s">
        <v>124</v>
      </c>
      <c r="AU121" s="190" t="s">
        <v>77</v>
      </c>
      <c r="AY121" s="16" t="s">
        <v>121</v>
      </c>
      <c r="BE121" s="191">
        <f>IF(N121="základní",J121,0)</f>
        <v>0</v>
      </c>
      <c r="BF121" s="191">
        <f>IF(N121="snížená",J121,0)</f>
        <v>0</v>
      </c>
      <c r="BG121" s="191">
        <f>IF(N121="zákl. přenesená",J121,0)</f>
        <v>0</v>
      </c>
      <c r="BH121" s="191">
        <f>IF(N121="sníž. přenesená",J121,0)</f>
        <v>0</v>
      </c>
      <c r="BI121" s="191">
        <f>IF(N121="nulová",J121,0)</f>
        <v>0</v>
      </c>
      <c r="BJ121" s="16" t="s">
        <v>77</v>
      </c>
      <c r="BK121" s="191">
        <f>ROUND(I121*H121,2)</f>
        <v>0</v>
      </c>
      <c r="BL121" s="16" t="s">
        <v>129</v>
      </c>
      <c r="BM121" s="190" t="s">
        <v>221</v>
      </c>
    </row>
    <row r="122" spans="2:65" s="1" customFormat="1" ht="10.199999999999999">
      <c r="B122" s="33"/>
      <c r="C122" s="34"/>
      <c r="D122" s="192" t="s">
        <v>130</v>
      </c>
      <c r="E122" s="34"/>
      <c r="F122" s="193" t="s">
        <v>729</v>
      </c>
      <c r="G122" s="34"/>
      <c r="H122" s="34"/>
      <c r="I122" s="106"/>
      <c r="J122" s="34"/>
      <c r="K122" s="34"/>
      <c r="L122" s="37"/>
      <c r="M122" s="194"/>
      <c r="N122" s="62"/>
      <c r="O122" s="62"/>
      <c r="P122" s="62"/>
      <c r="Q122" s="62"/>
      <c r="R122" s="62"/>
      <c r="S122" s="62"/>
      <c r="T122" s="63"/>
      <c r="AT122" s="16" t="s">
        <v>130</v>
      </c>
      <c r="AU122" s="16" t="s">
        <v>77</v>
      </c>
    </row>
    <row r="123" spans="2:65" s="1" customFormat="1" ht="21.6" customHeight="1">
      <c r="B123" s="33"/>
      <c r="C123" s="179" t="s">
        <v>7</v>
      </c>
      <c r="D123" s="179" t="s">
        <v>124</v>
      </c>
      <c r="E123" s="180" t="s">
        <v>730</v>
      </c>
      <c r="F123" s="181" t="s">
        <v>731</v>
      </c>
      <c r="G123" s="182" t="s">
        <v>127</v>
      </c>
      <c r="H123" s="183">
        <v>40</v>
      </c>
      <c r="I123" s="184"/>
      <c r="J123" s="185">
        <f>ROUND(I123*H123,2)</f>
        <v>0</v>
      </c>
      <c r="K123" s="181" t="s">
        <v>347</v>
      </c>
      <c r="L123" s="37"/>
      <c r="M123" s="186" t="s">
        <v>19</v>
      </c>
      <c r="N123" s="187" t="s">
        <v>40</v>
      </c>
      <c r="O123" s="62"/>
      <c r="P123" s="188">
        <f>O123*H123</f>
        <v>0</v>
      </c>
      <c r="Q123" s="188">
        <v>0</v>
      </c>
      <c r="R123" s="188">
        <f>Q123*H123</f>
        <v>0</v>
      </c>
      <c r="S123" s="188">
        <v>0</v>
      </c>
      <c r="T123" s="189">
        <f>S123*H123</f>
        <v>0</v>
      </c>
      <c r="AR123" s="190" t="s">
        <v>129</v>
      </c>
      <c r="AT123" s="190" t="s">
        <v>124</v>
      </c>
      <c r="AU123" s="190" t="s">
        <v>77</v>
      </c>
      <c r="AY123" s="16" t="s">
        <v>121</v>
      </c>
      <c r="BE123" s="191">
        <f>IF(N123="základní",J123,0)</f>
        <v>0</v>
      </c>
      <c r="BF123" s="191">
        <f>IF(N123="snížená",J123,0)</f>
        <v>0</v>
      </c>
      <c r="BG123" s="191">
        <f>IF(N123="zákl. přenesená",J123,0)</f>
        <v>0</v>
      </c>
      <c r="BH123" s="191">
        <f>IF(N123="sníž. přenesená",J123,0)</f>
        <v>0</v>
      </c>
      <c r="BI123" s="191">
        <f>IF(N123="nulová",J123,0)</f>
        <v>0</v>
      </c>
      <c r="BJ123" s="16" t="s">
        <v>77</v>
      </c>
      <c r="BK123" s="191">
        <f>ROUND(I123*H123,2)</f>
        <v>0</v>
      </c>
      <c r="BL123" s="16" t="s">
        <v>129</v>
      </c>
      <c r="BM123" s="190" t="s">
        <v>225</v>
      </c>
    </row>
    <row r="124" spans="2:65" s="1" customFormat="1" ht="19.2">
      <c r="B124" s="33"/>
      <c r="C124" s="34"/>
      <c r="D124" s="192" t="s">
        <v>130</v>
      </c>
      <c r="E124" s="34"/>
      <c r="F124" s="193" t="s">
        <v>731</v>
      </c>
      <c r="G124" s="34"/>
      <c r="H124" s="34"/>
      <c r="I124" s="106"/>
      <c r="J124" s="34"/>
      <c r="K124" s="34"/>
      <c r="L124" s="37"/>
      <c r="M124" s="194"/>
      <c r="N124" s="62"/>
      <c r="O124" s="62"/>
      <c r="P124" s="62"/>
      <c r="Q124" s="62"/>
      <c r="R124" s="62"/>
      <c r="S124" s="62"/>
      <c r="T124" s="63"/>
      <c r="AT124" s="16" t="s">
        <v>130</v>
      </c>
      <c r="AU124" s="16" t="s">
        <v>77</v>
      </c>
    </row>
    <row r="125" spans="2:65" s="1" customFormat="1" ht="21.6" customHeight="1">
      <c r="B125" s="33"/>
      <c r="C125" s="179" t="s">
        <v>179</v>
      </c>
      <c r="D125" s="179" t="s">
        <v>124</v>
      </c>
      <c r="E125" s="180" t="s">
        <v>732</v>
      </c>
      <c r="F125" s="181" t="s">
        <v>733</v>
      </c>
      <c r="G125" s="182" t="s">
        <v>140</v>
      </c>
      <c r="H125" s="183">
        <v>2</v>
      </c>
      <c r="I125" s="184"/>
      <c r="J125" s="185">
        <f>ROUND(I125*H125,2)</f>
        <v>0</v>
      </c>
      <c r="K125" s="181" t="s">
        <v>347</v>
      </c>
      <c r="L125" s="37"/>
      <c r="M125" s="186" t="s">
        <v>19</v>
      </c>
      <c r="N125" s="187" t="s">
        <v>40</v>
      </c>
      <c r="O125" s="62"/>
      <c r="P125" s="188">
        <f>O125*H125</f>
        <v>0</v>
      </c>
      <c r="Q125" s="188">
        <v>0</v>
      </c>
      <c r="R125" s="188">
        <f>Q125*H125</f>
        <v>0</v>
      </c>
      <c r="S125" s="188">
        <v>0</v>
      </c>
      <c r="T125" s="189">
        <f>S125*H125</f>
        <v>0</v>
      </c>
      <c r="AR125" s="190" t="s">
        <v>129</v>
      </c>
      <c r="AT125" s="190" t="s">
        <v>124</v>
      </c>
      <c r="AU125" s="190" t="s">
        <v>77</v>
      </c>
      <c r="AY125" s="16" t="s">
        <v>121</v>
      </c>
      <c r="BE125" s="191">
        <f>IF(N125="základní",J125,0)</f>
        <v>0</v>
      </c>
      <c r="BF125" s="191">
        <f>IF(N125="snížená",J125,0)</f>
        <v>0</v>
      </c>
      <c r="BG125" s="191">
        <f>IF(N125="zákl. přenesená",J125,0)</f>
        <v>0</v>
      </c>
      <c r="BH125" s="191">
        <f>IF(N125="sníž. přenesená",J125,0)</f>
        <v>0</v>
      </c>
      <c r="BI125" s="191">
        <f>IF(N125="nulová",J125,0)</f>
        <v>0</v>
      </c>
      <c r="BJ125" s="16" t="s">
        <v>77</v>
      </c>
      <c r="BK125" s="191">
        <f>ROUND(I125*H125,2)</f>
        <v>0</v>
      </c>
      <c r="BL125" s="16" t="s">
        <v>129</v>
      </c>
      <c r="BM125" s="190" t="s">
        <v>232</v>
      </c>
    </row>
    <row r="126" spans="2:65" s="1" customFormat="1" ht="10.199999999999999">
      <c r="B126" s="33"/>
      <c r="C126" s="34"/>
      <c r="D126" s="192" t="s">
        <v>130</v>
      </c>
      <c r="E126" s="34"/>
      <c r="F126" s="193" t="s">
        <v>733</v>
      </c>
      <c r="G126" s="34"/>
      <c r="H126" s="34"/>
      <c r="I126" s="106"/>
      <c r="J126" s="34"/>
      <c r="K126" s="34"/>
      <c r="L126" s="37"/>
      <c r="M126" s="194"/>
      <c r="N126" s="62"/>
      <c r="O126" s="62"/>
      <c r="P126" s="62"/>
      <c r="Q126" s="62"/>
      <c r="R126" s="62"/>
      <c r="S126" s="62"/>
      <c r="T126" s="63"/>
      <c r="AT126" s="16" t="s">
        <v>130</v>
      </c>
      <c r="AU126" s="16" t="s">
        <v>77</v>
      </c>
    </row>
    <row r="127" spans="2:65" s="1" customFormat="1" ht="21.6" customHeight="1">
      <c r="B127" s="33"/>
      <c r="C127" s="179" t="s">
        <v>233</v>
      </c>
      <c r="D127" s="179" t="s">
        <v>124</v>
      </c>
      <c r="E127" s="180" t="s">
        <v>734</v>
      </c>
      <c r="F127" s="181" t="s">
        <v>735</v>
      </c>
      <c r="G127" s="182" t="s">
        <v>146</v>
      </c>
      <c r="H127" s="183">
        <v>2</v>
      </c>
      <c r="I127" s="184"/>
      <c r="J127" s="185">
        <f>ROUND(I127*H127,2)</f>
        <v>0</v>
      </c>
      <c r="K127" s="181" t="s">
        <v>347</v>
      </c>
      <c r="L127" s="37"/>
      <c r="M127" s="186" t="s">
        <v>19</v>
      </c>
      <c r="N127" s="187" t="s">
        <v>40</v>
      </c>
      <c r="O127" s="62"/>
      <c r="P127" s="188">
        <f>O127*H127</f>
        <v>0</v>
      </c>
      <c r="Q127" s="188">
        <v>0</v>
      </c>
      <c r="R127" s="188">
        <f>Q127*H127</f>
        <v>0</v>
      </c>
      <c r="S127" s="188">
        <v>0</v>
      </c>
      <c r="T127" s="189">
        <f>S127*H127</f>
        <v>0</v>
      </c>
      <c r="AR127" s="190" t="s">
        <v>129</v>
      </c>
      <c r="AT127" s="190" t="s">
        <v>124</v>
      </c>
      <c r="AU127" s="190" t="s">
        <v>77</v>
      </c>
      <c r="AY127" s="16" t="s">
        <v>121</v>
      </c>
      <c r="BE127" s="191">
        <f>IF(N127="základní",J127,0)</f>
        <v>0</v>
      </c>
      <c r="BF127" s="191">
        <f>IF(N127="snížená",J127,0)</f>
        <v>0</v>
      </c>
      <c r="BG127" s="191">
        <f>IF(N127="zákl. přenesená",J127,0)</f>
        <v>0</v>
      </c>
      <c r="BH127" s="191">
        <f>IF(N127="sníž. přenesená",J127,0)</f>
        <v>0</v>
      </c>
      <c r="BI127" s="191">
        <f>IF(N127="nulová",J127,0)</f>
        <v>0</v>
      </c>
      <c r="BJ127" s="16" t="s">
        <v>77</v>
      </c>
      <c r="BK127" s="191">
        <f>ROUND(I127*H127,2)</f>
        <v>0</v>
      </c>
      <c r="BL127" s="16" t="s">
        <v>129</v>
      </c>
      <c r="BM127" s="190" t="s">
        <v>236</v>
      </c>
    </row>
    <row r="128" spans="2:65" s="1" customFormat="1" ht="19.2">
      <c r="B128" s="33"/>
      <c r="C128" s="34"/>
      <c r="D128" s="192" t="s">
        <v>130</v>
      </c>
      <c r="E128" s="34"/>
      <c r="F128" s="193" t="s">
        <v>735</v>
      </c>
      <c r="G128" s="34"/>
      <c r="H128" s="34"/>
      <c r="I128" s="106"/>
      <c r="J128" s="34"/>
      <c r="K128" s="34"/>
      <c r="L128" s="37"/>
      <c r="M128" s="194"/>
      <c r="N128" s="62"/>
      <c r="O128" s="62"/>
      <c r="P128" s="62"/>
      <c r="Q128" s="62"/>
      <c r="R128" s="62"/>
      <c r="S128" s="62"/>
      <c r="T128" s="63"/>
      <c r="AT128" s="16" t="s">
        <v>130</v>
      </c>
      <c r="AU128" s="16" t="s">
        <v>77</v>
      </c>
    </row>
    <row r="129" spans="2:65" s="1" customFormat="1" ht="14.4" customHeight="1">
      <c r="B129" s="33"/>
      <c r="C129" s="179" t="s">
        <v>185</v>
      </c>
      <c r="D129" s="179" t="s">
        <v>124</v>
      </c>
      <c r="E129" s="180" t="s">
        <v>736</v>
      </c>
      <c r="F129" s="181" t="s">
        <v>737</v>
      </c>
      <c r="G129" s="182" t="s">
        <v>738</v>
      </c>
      <c r="H129" s="183">
        <v>1</v>
      </c>
      <c r="I129" s="184"/>
      <c r="J129" s="185">
        <f>ROUND(I129*H129,2)</f>
        <v>0</v>
      </c>
      <c r="K129" s="181" t="s">
        <v>347</v>
      </c>
      <c r="L129" s="37"/>
      <c r="M129" s="186" t="s">
        <v>19</v>
      </c>
      <c r="N129" s="187" t="s">
        <v>40</v>
      </c>
      <c r="O129" s="62"/>
      <c r="P129" s="188">
        <f>O129*H129</f>
        <v>0</v>
      </c>
      <c r="Q129" s="188">
        <v>0</v>
      </c>
      <c r="R129" s="188">
        <f>Q129*H129</f>
        <v>0</v>
      </c>
      <c r="S129" s="188">
        <v>0</v>
      </c>
      <c r="T129" s="189">
        <f>S129*H129</f>
        <v>0</v>
      </c>
      <c r="AR129" s="190" t="s">
        <v>129</v>
      </c>
      <c r="AT129" s="190" t="s">
        <v>124</v>
      </c>
      <c r="AU129" s="190" t="s">
        <v>77</v>
      </c>
      <c r="AY129" s="16" t="s">
        <v>121</v>
      </c>
      <c r="BE129" s="191">
        <f>IF(N129="základní",J129,0)</f>
        <v>0</v>
      </c>
      <c r="BF129" s="191">
        <f>IF(N129="snížená",J129,0)</f>
        <v>0</v>
      </c>
      <c r="BG129" s="191">
        <f>IF(N129="zákl. přenesená",J129,0)</f>
        <v>0</v>
      </c>
      <c r="BH129" s="191">
        <f>IF(N129="sníž. přenesená",J129,0)</f>
        <v>0</v>
      </c>
      <c r="BI129" s="191">
        <f>IF(N129="nulová",J129,0)</f>
        <v>0</v>
      </c>
      <c r="BJ129" s="16" t="s">
        <v>77</v>
      </c>
      <c r="BK129" s="191">
        <f>ROUND(I129*H129,2)</f>
        <v>0</v>
      </c>
      <c r="BL129" s="16" t="s">
        <v>129</v>
      </c>
      <c r="BM129" s="190" t="s">
        <v>240</v>
      </c>
    </row>
    <row r="130" spans="2:65" s="1" customFormat="1" ht="10.199999999999999">
      <c r="B130" s="33"/>
      <c r="C130" s="34"/>
      <c r="D130" s="192" t="s">
        <v>130</v>
      </c>
      <c r="E130" s="34"/>
      <c r="F130" s="193" t="s">
        <v>739</v>
      </c>
      <c r="G130" s="34"/>
      <c r="H130" s="34"/>
      <c r="I130" s="106"/>
      <c r="J130" s="34"/>
      <c r="K130" s="34"/>
      <c r="L130" s="37"/>
      <c r="M130" s="194"/>
      <c r="N130" s="62"/>
      <c r="O130" s="62"/>
      <c r="P130" s="62"/>
      <c r="Q130" s="62"/>
      <c r="R130" s="62"/>
      <c r="S130" s="62"/>
      <c r="T130" s="63"/>
      <c r="AT130" s="16" t="s">
        <v>130</v>
      </c>
      <c r="AU130" s="16" t="s">
        <v>77</v>
      </c>
    </row>
    <row r="131" spans="2:65" s="1" customFormat="1" ht="14.4" customHeight="1">
      <c r="B131" s="33"/>
      <c r="C131" s="217" t="s">
        <v>242</v>
      </c>
      <c r="D131" s="217" t="s">
        <v>143</v>
      </c>
      <c r="E131" s="218" t="s">
        <v>740</v>
      </c>
      <c r="F131" s="219" t="s">
        <v>741</v>
      </c>
      <c r="G131" s="220" t="s">
        <v>206</v>
      </c>
      <c r="H131" s="221">
        <v>12.5</v>
      </c>
      <c r="I131" s="222"/>
      <c r="J131" s="223">
        <f>ROUND(I131*H131,2)</f>
        <v>0</v>
      </c>
      <c r="K131" s="219" t="s">
        <v>347</v>
      </c>
      <c r="L131" s="224"/>
      <c r="M131" s="225" t="s">
        <v>19</v>
      </c>
      <c r="N131" s="226" t="s">
        <v>40</v>
      </c>
      <c r="O131" s="62"/>
      <c r="P131" s="188">
        <f>O131*H131</f>
        <v>0</v>
      </c>
      <c r="Q131" s="188">
        <v>0</v>
      </c>
      <c r="R131" s="188">
        <f>Q131*H131</f>
        <v>0</v>
      </c>
      <c r="S131" s="188">
        <v>0</v>
      </c>
      <c r="T131" s="189">
        <f>S131*H131</f>
        <v>0</v>
      </c>
      <c r="AR131" s="190" t="s">
        <v>147</v>
      </c>
      <c r="AT131" s="190" t="s">
        <v>143</v>
      </c>
      <c r="AU131" s="190" t="s">
        <v>77</v>
      </c>
      <c r="AY131" s="16" t="s">
        <v>121</v>
      </c>
      <c r="BE131" s="191">
        <f>IF(N131="základní",J131,0)</f>
        <v>0</v>
      </c>
      <c r="BF131" s="191">
        <f>IF(N131="snížená",J131,0)</f>
        <v>0</v>
      </c>
      <c r="BG131" s="191">
        <f>IF(N131="zákl. přenesená",J131,0)</f>
        <v>0</v>
      </c>
      <c r="BH131" s="191">
        <f>IF(N131="sníž. přenesená",J131,0)</f>
        <v>0</v>
      </c>
      <c r="BI131" s="191">
        <f>IF(N131="nulová",J131,0)</f>
        <v>0</v>
      </c>
      <c r="BJ131" s="16" t="s">
        <v>77</v>
      </c>
      <c r="BK131" s="191">
        <f>ROUND(I131*H131,2)</f>
        <v>0</v>
      </c>
      <c r="BL131" s="16" t="s">
        <v>129</v>
      </c>
      <c r="BM131" s="190" t="s">
        <v>245</v>
      </c>
    </row>
    <row r="132" spans="2:65" s="1" customFormat="1" ht="10.199999999999999">
      <c r="B132" s="33"/>
      <c r="C132" s="34"/>
      <c r="D132" s="192" t="s">
        <v>130</v>
      </c>
      <c r="E132" s="34"/>
      <c r="F132" s="193" t="s">
        <v>741</v>
      </c>
      <c r="G132" s="34"/>
      <c r="H132" s="34"/>
      <c r="I132" s="106"/>
      <c r="J132" s="34"/>
      <c r="K132" s="34"/>
      <c r="L132" s="37"/>
      <c r="M132" s="194"/>
      <c r="N132" s="62"/>
      <c r="O132" s="62"/>
      <c r="P132" s="62"/>
      <c r="Q132" s="62"/>
      <c r="R132" s="62"/>
      <c r="S132" s="62"/>
      <c r="T132" s="63"/>
      <c r="AT132" s="16" t="s">
        <v>130</v>
      </c>
      <c r="AU132" s="16" t="s">
        <v>77</v>
      </c>
    </row>
    <row r="133" spans="2:65" s="1" customFormat="1" ht="21.6" customHeight="1">
      <c r="B133" s="33"/>
      <c r="C133" s="217" t="s">
        <v>192</v>
      </c>
      <c r="D133" s="217" t="s">
        <v>143</v>
      </c>
      <c r="E133" s="218" t="s">
        <v>742</v>
      </c>
      <c r="F133" s="219" t="s">
        <v>743</v>
      </c>
      <c r="G133" s="220" t="s">
        <v>738</v>
      </c>
      <c r="H133" s="221">
        <v>2</v>
      </c>
      <c r="I133" s="222"/>
      <c r="J133" s="223">
        <f>ROUND(I133*H133,2)</f>
        <v>0</v>
      </c>
      <c r="K133" s="219" t="s">
        <v>347</v>
      </c>
      <c r="L133" s="224"/>
      <c r="M133" s="225" t="s">
        <v>19</v>
      </c>
      <c r="N133" s="226" t="s">
        <v>40</v>
      </c>
      <c r="O133" s="62"/>
      <c r="P133" s="188">
        <f>O133*H133</f>
        <v>0</v>
      </c>
      <c r="Q133" s="188">
        <v>0</v>
      </c>
      <c r="R133" s="188">
        <f>Q133*H133</f>
        <v>0</v>
      </c>
      <c r="S133" s="188">
        <v>0</v>
      </c>
      <c r="T133" s="189">
        <f>S133*H133</f>
        <v>0</v>
      </c>
      <c r="AR133" s="190" t="s">
        <v>147</v>
      </c>
      <c r="AT133" s="190" t="s">
        <v>143</v>
      </c>
      <c r="AU133" s="190" t="s">
        <v>77</v>
      </c>
      <c r="AY133" s="16" t="s">
        <v>121</v>
      </c>
      <c r="BE133" s="191">
        <f>IF(N133="základní",J133,0)</f>
        <v>0</v>
      </c>
      <c r="BF133" s="191">
        <f>IF(N133="snížená",J133,0)</f>
        <v>0</v>
      </c>
      <c r="BG133" s="191">
        <f>IF(N133="zákl. přenesená",J133,0)</f>
        <v>0</v>
      </c>
      <c r="BH133" s="191">
        <f>IF(N133="sníž. přenesená",J133,0)</f>
        <v>0</v>
      </c>
      <c r="BI133" s="191">
        <f>IF(N133="nulová",J133,0)</f>
        <v>0</v>
      </c>
      <c r="BJ133" s="16" t="s">
        <v>77</v>
      </c>
      <c r="BK133" s="191">
        <f>ROUND(I133*H133,2)</f>
        <v>0</v>
      </c>
      <c r="BL133" s="16" t="s">
        <v>129</v>
      </c>
      <c r="BM133" s="190" t="s">
        <v>249</v>
      </c>
    </row>
    <row r="134" spans="2:65" s="1" customFormat="1" ht="19.2">
      <c r="B134" s="33"/>
      <c r="C134" s="34"/>
      <c r="D134" s="192" t="s">
        <v>130</v>
      </c>
      <c r="E134" s="34"/>
      <c r="F134" s="193" t="s">
        <v>743</v>
      </c>
      <c r="G134" s="34"/>
      <c r="H134" s="34"/>
      <c r="I134" s="106"/>
      <c r="J134" s="34"/>
      <c r="K134" s="34"/>
      <c r="L134" s="37"/>
      <c r="M134" s="194"/>
      <c r="N134" s="62"/>
      <c r="O134" s="62"/>
      <c r="P134" s="62"/>
      <c r="Q134" s="62"/>
      <c r="R134" s="62"/>
      <c r="S134" s="62"/>
      <c r="T134" s="63"/>
      <c r="AT134" s="16" t="s">
        <v>130</v>
      </c>
      <c r="AU134" s="16" t="s">
        <v>77</v>
      </c>
    </row>
    <row r="135" spans="2:65" s="1" customFormat="1" ht="14.4" customHeight="1">
      <c r="B135" s="33"/>
      <c r="C135" s="217" t="s">
        <v>250</v>
      </c>
      <c r="D135" s="217" t="s">
        <v>143</v>
      </c>
      <c r="E135" s="218" t="s">
        <v>744</v>
      </c>
      <c r="F135" s="219" t="s">
        <v>745</v>
      </c>
      <c r="G135" s="220" t="s">
        <v>184</v>
      </c>
      <c r="H135" s="221">
        <v>1</v>
      </c>
      <c r="I135" s="222"/>
      <c r="J135" s="223">
        <f>ROUND(I135*H135,2)</f>
        <v>0</v>
      </c>
      <c r="K135" s="219" t="s">
        <v>347</v>
      </c>
      <c r="L135" s="224"/>
      <c r="M135" s="225" t="s">
        <v>19</v>
      </c>
      <c r="N135" s="226" t="s">
        <v>40</v>
      </c>
      <c r="O135" s="62"/>
      <c r="P135" s="188">
        <f>O135*H135</f>
        <v>0</v>
      </c>
      <c r="Q135" s="188">
        <v>0</v>
      </c>
      <c r="R135" s="188">
        <f>Q135*H135</f>
        <v>0</v>
      </c>
      <c r="S135" s="188">
        <v>0</v>
      </c>
      <c r="T135" s="189">
        <f>S135*H135</f>
        <v>0</v>
      </c>
      <c r="AR135" s="190" t="s">
        <v>147</v>
      </c>
      <c r="AT135" s="190" t="s">
        <v>143</v>
      </c>
      <c r="AU135" s="190" t="s">
        <v>77</v>
      </c>
      <c r="AY135" s="16" t="s">
        <v>121</v>
      </c>
      <c r="BE135" s="191">
        <f>IF(N135="základní",J135,0)</f>
        <v>0</v>
      </c>
      <c r="BF135" s="191">
        <f>IF(N135="snížená",J135,0)</f>
        <v>0</v>
      </c>
      <c r="BG135" s="191">
        <f>IF(N135="zákl. přenesená",J135,0)</f>
        <v>0</v>
      </c>
      <c r="BH135" s="191">
        <f>IF(N135="sníž. přenesená",J135,0)</f>
        <v>0</v>
      </c>
      <c r="BI135" s="191">
        <f>IF(N135="nulová",J135,0)</f>
        <v>0</v>
      </c>
      <c r="BJ135" s="16" t="s">
        <v>77</v>
      </c>
      <c r="BK135" s="191">
        <f>ROUND(I135*H135,2)</f>
        <v>0</v>
      </c>
      <c r="BL135" s="16" t="s">
        <v>129</v>
      </c>
      <c r="BM135" s="190" t="s">
        <v>253</v>
      </c>
    </row>
    <row r="136" spans="2:65" s="1" customFormat="1" ht="10.199999999999999">
      <c r="B136" s="33"/>
      <c r="C136" s="34"/>
      <c r="D136" s="192" t="s">
        <v>130</v>
      </c>
      <c r="E136" s="34"/>
      <c r="F136" s="193" t="s">
        <v>745</v>
      </c>
      <c r="G136" s="34"/>
      <c r="H136" s="34"/>
      <c r="I136" s="106"/>
      <c r="J136" s="34"/>
      <c r="K136" s="34"/>
      <c r="L136" s="37"/>
      <c r="M136" s="194"/>
      <c r="N136" s="62"/>
      <c r="O136" s="62"/>
      <c r="P136" s="62"/>
      <c r="Q136" s="62"/>
      <c r="R136" s="62"/>
      <c r="S136" s="62"/>
      <c r="T136" s="63"/>
      <c r="AT136" s="16" t="s">
        <v>130</v>
      </c>
      <c r="AU136" s="16" t="s">
        <v>77</v>
      </c>
    </row>
    <row r="137" spans="2:65" s="1" customFormat="1" ht="21.6" customHeight="1">
      <c r="B137" s="33"/>
      <c r="C137" s="179" t="s">
        <v>195</v>
      </c>
      <c r="D137" s="179" t="s">
        <v>124</v>
      </c>
      <c r="E137" s="180" t="s">
        <v>746</v>
      </c>
      <c r="F137" s="181" t="s">
        <v>747</v>
      </c>
      <c r="G137" s="182" t="s">
        <v>140</v>
      </c>
      <c r="H137" s="183">
        <v>21</v>
      </c>
      <c r="I137" s="184"/>
      <c r="J137" s="185">
        <f>ROUND(I137*H137,2)</f>
        <v>0</v>
      </c>
      <c r="K137" s="181" t="s">
        <v>347</v>
      </c>
      <c r="L137" s="37"/>
      <c r="M137" s="186" t="s">
        <v>19</v>
      </c>
      <c r="N137" s="187" t="s">
        <v>40</v>
      </c>
      <c r="O137" s="62"/>
      <c r="P137" s="188">
        <f>O137*H137</f>
        <v>0</v>
      </c>
      <c r="Q137" s="188">
        <v>0</v>
      </c>
      <c r="R137" s="188">
        <f>Q137*H137</f>
        <v>0</v>
      </c>
      <c r="S137" s="188">
        <v>0</v>
      </c>
      <c r="T137" s="189">
        <f>S137*H137</f>
        <v>0</v>
      </c>
      <c r="AR137" s="190" t="s">
        <v>129</v>
      </c>
      <c r="AT137" s="190" t="s">
        <v>124</v>
      </c>
      <c r="AU137" s="190" t="s">
        <v>77</v>
      </c>
      <c r="AY137" s="16" t="s">
        <v>121</v>
      </c>
      <c r="BE137" s="191">
        <f>IF(N137="základní",J137,0)</f>
        <v>0</v>
      </c>
      <c r="BF137" s="191">
        <f>IF(N137="snížená",J137,0)</f>
        <v>0</v>
      </c>
      <c r="BG137" s="191">
        <f>IF(N137="zákl. přenesená",J137,0)</f>
        <v>0</v>
      </c>
      <c r="BH137" s="191">
        <f>IF(N137="sníž. přenesená",J137,0)</f>
        <v>0</v>
      </c>
      <c r="BI137" s="191">
        <f>IF(N137="nulová",J137,0)</f>
        <v>0</v>
      </c>
      <c r="BJ137" s="16" t="s">
        <v>77</v>
      </c>
      <c r="BK137" s="191">
        <f>ROUND(I137*H137,2)</f>
        <v>0</v>
      </c>
      <c r="BL137" s="16" t="s">
        <v>129</v>
      </c>
      <c r="BM137" s="190" t="s">
        <v>256</v>
      </c>
    </row>
    <row r="138" spans="2:65" s="1" customFormat="1" ht="19.2">
      <c r="B138" s="33"/>
      <c r="C138" s="34"/>
      <c r="D138" s="192" t="s">
        <v>130</v>
      </c>
      <c r="E138" s="34"/>
      <c r="F138" s="193" t="s">
        <v>747</v>
      </c>
      <c r="G138" s="34"/>
      <c r="H138" s="34"/>
      <c r="I138" s="106"/>
      <c r="J138" s="34"/>
      <c r="K138" s="34"/>
      <c r="L138" s="37"/>
      <c r="M138" s="194"/>
      <c r="N138" s="62"/>
      <c r="O138" s="62"/>
      <c r="P138" s="62"/>
      <c r="Q138" s="62"/>
      <c r="R138" s="62"/>
      <c r="S138" s="62"/>
      <c r="T138" s="63"/>
      <c r="AT138" s="16" t="s">
        <v>130</v>
      </c>
      <c r="AU138" s="16" t="s">
        <v>77</v>
      </c>
    </row>
    <row r="139" spans="2:65" s="1" customFormat="1" ht="32.4" customHeight="1">
      <c r="B139" s="33"/>
      <c r="C139" s="179" t="s">
        <v>259</v>
      </c>
      <c r="D139" s="179" t="s">
        <v>124</v>
      </c>
      <c r="E139" s="180" t="s">
        <v>748</v>
      </c>
      <c r="F139" s="181" t="s">
        <v>749</v>
      </c>
      <c r="G139" s="182" t="s">
        <v>127</v>
      </c>
      <c r="H139" s="183">
        <v>30</v>
      </c>
      <c r="I139" s="184"/>
      <c r="J139" s="185">
        <f>ROUND(I139*H139,2)</f>
        <v>0</v>
      </c>
      <c r="K139" s="181" t="s">
        <v>347</v>
      </c>
      <c r="L139" s="37"/>
      <c r="M139" s="186" t="s">
        <v>19</v>
      </c>
      <c r="N139" s="187" t="s">
        <v>40</v>
      </c>
      <c r="O139" s="62"/>
      <c r="P139" s="188">
        <f>O139*H139</f>
        <v>0</v>
      </c>
      <c r="Q139" s="188">
        <v>0</v>
      </c>
      <c r="R139" s="188">
        <f>Q139*H139</f>
        <v>0</v>
      </c>
      <c r="S139" s="188">
        <v>0</v>
      </c>
      <c r="T139" s="189">
        <f>S139*H139</f>
        <v>0</v>
      </c>
      <c r="AR139" s="190" t="s">
        <v>129</v>
      </c>
      <c r="AT139" s="190" t="s">
        <v>124</v>
      </c>
      <c r="AU139" s="190" t="s">
        <v>77</v>
      </c>
      <c r="AY139" s="16" t="s">
        <v>121</v>
      </c>
      <c r="BE139" s="191">
        <f>IF(N139="základní",J139,0)</f>
        <v>0</v>
      </c>
      <c r="BF139" s="191">
        <f>IF(N139="snížená",J139,0)</f>
        <v>0</v>
      </c>
      <c r="BG139" s="191">
        <f>IF(N139="zákl. přenesená",J139,0)</f>
        <v>0</v>
      </c>
      <c r="BH139" s="191">
        <f>IF(N139="sníž. přenesená",J139,0)</f>
        <v>0</v>
      </c>
      <c r="BI139" s="191">
        <f>IF(N139="nulová",J139,0)</f>
        <v>0</v>
      </c>
      <c r="BJ139" s="16" t="s">
        <v>77</v>
      </c>
      <c r="BK139" s="191">
        <f>ROUND(I139*H139,2)</f>
        <v>0</v>
      </c>
      <c r="BL139" s="16" t="s">
        <v>129</v>
      </c>
      <c r="BM139" s="190" t="s">
        <v>262</v>
      </c>
    </row>
    <row r="140" spans="2:65" s="1" customFormat="1" ht="28.8">
      <c r="B140" s="33"/>
      <c r="C140" s="34"/>
      <c r="D140" s="192" t="s">
        <v>130</v>
      </c>
      <c r="E140" s="34"/>
      <c r="F140" s="193" t="s">
        <v>749</v>
      </c>
      <c r="G140" s="34"/>
      <c r="H140" s="34"/>
      <c r="I140" s="106"/>
      <c r="J140" s="34"/>
      <c r="K140" s="34"/>
      <c r="L140" s="37"/>
      <c r="M140" s="194"/>
      <c r="N140" s="62"/>
      <c r="O140" s="62"/>
      <c r="P140" s="62"/>
      <c r="Q140" s="62"/>
      <c r="R140" s="62"/>
      <c r="S140" s="62"/>
      <c r="T140" s="63"/>
      <c r="AT140" s="16" t="s">
        <v>130</v>
      </c>
      <c r="AU140" s="16" t="s">
        <v>77</v>
      </c>
    </row>
    <row r="141" spans="2:65" s="1" customFormat="1" ht="14.4" customHeight="1">
      <c r="B141" s="33"/>
      <c r="C141" s="179" t="s">
        <v>198</v>
      </c>
      <c r="D141" s="179" t="s">
        <v>124</v>
      </c>
      <c r="E141" s="180" t="s">
        <v>750</v>
      </c>
      <c r="F141" s="181" t="s">
        <v>751</v>
      </c>
      <c r="G141" s="182" t="s">
        <v>140</v>
      </c>
      <c r="H141" s="183">
        <v>29.55</v>
      </c>
      <c r="I141" s="184"/>
      <c r="J141" s="185">
        <f>ROUND(I141*H141,2)</f>
        <v>0</v>
      </c>
      <c r="K141" s="181" t="s">
        <v>347</v>
      </c>
      <c r="L141" s="37"/>
      <c r="M141" s="186" t="s">
        <v>19</v>
      </c>
      <c r="N141" s="187" t="s">
        <v>40</v>
      </c>
      <c r="O141" s="62"/>
      <c r="P141" s="188">
        <f>O141*H141</f>
        <v>0</v>
      </c>
      <c r="Q141" s="188">
        <v>0</v>
      </c>
      <c r="R141" s="188">
        <f>Q141*H141</f>
        <v>0</v>
      </c>
      <c r="S141" s="188">
        <v>0</v>
      </c>
      <c r="T141" s="189">
        <f>S141*H141</f>
        <v>0</v>
      </c>
      <c r="AR141" s="190" t="s">
        <v>129</v>
      </c>
      <c r="AT141" s="190" t="s">
        <v>124</v>
      </c>
      <c r="AU141" s="190" t="s">
        <v>77</v>
      </c>
      <c r="AY141" s="16" t="s">
        <v>121</v>
      </c>
      <c r="BE141" s="191">
        <f>IF(N141="základní",J141,0)</f>
        <v>0</v>
      </c>
      <c r="BF141" s="191">
        <f>IF(N141="snížená",J141,0)</f>
        <v>0</v>
      </c>
      <c r="BG141" s="191">
        <f>IF(N141="zákl. přenesená",J141,0)</f>
        <v>0</v>
      </c>
      <c r="BH141" s="191">
        <f>IF(N141="sníž. přenesená",J141,0)</f>
        <v>0</v>
      </c>
      <c r="BI141" s="191">
        <f>IF(N141="nulová",J141,0)</f>
        <v>0</v>
      </c>
      <c r="BJ141" s="16" t="s">
        <v>77</v>
      </c>
      <c r="BK141" s="191">
        <f>ROUND(I141*H141,2)</f>
        <v>0</v>
      </c>
      <c r="BL141" s="16" t="s">
        <v>129</v>
      </c>
      <c r="BM141" s="190" t="s">
        <v>266</v>
      </c>
    </row>
    <row r="142" spans="2:65" s="1" customFormat="1" ht="10.199999999999999">
      <c r="B142" s="33"/>
      <c r="C142" s="34"/>
      <c r="D142" s="192" t="s">
        <v>130</v>
      </c>
      <c r="E142" s="34"/>
      <c r="F142" s="193" t="s">
        <v>751</v>
      </c>
      <c r="G142" s="34"/>
      <c r="H142" s="34"/>
      <c r="I142" s="106"/>
      <c r="J142" s="34"/>
      <c r="K142" s="34"/>
      <c r="L142" s="37"/>
      <c r="M142" s="194"/>
      <c r="N142" s="62"/>
      <c r="O142" s="62"/>
      <c r="P142" s="62"/>
      <c r="Q142" s="62"/>
      <c r="R142" s="62"/>
      <c r="S142" s="62"/>
      <c r="T142" s="63"/>
      <c r="AT142" s="16" t="s">
        <v>130</v>
      </c>
      <c r="AU142" s="16" t="s">
        <v>77</v>
      </c>
    </row>
    <row r="143" spans="2:65" s="1" customFormat="1" ht="21.6" customHeight="1">
      <c r="B143" s="33"/>
      <c r="C143" s="179" t="s">
        <v>267</v>
      </c>
      <c r="D143" s="179" t="s">
        <v>124</v>
      </c>
      <c r="E143" s="180" t="s">
        <v>752</v>
      </c>
      <c r="F143" s="181" t="s">
        <v>753</v>
      </c>
      <c r="G143" s="182" t="s">
        <v>140</v>
      </c>
      <c r="H143" s="183">
        <v>29.55</v>
      </c>
      <c r="I143" s="184"/>
      <c r="J143" s="185">
        <f>ROUND(I143*H143,2)</f>
        <v>0</v>
      </c>
      <c r="K143" s="181" t="s">
        <v>347</v>
      </c>
      <c r="L143" s="37"/>
      <c r="M143" s="186" t="s">
        <v>19</v>
      </c>
      <c r="N143" s="187" t="s">
        <v>40</v>
      </c>
      <c r="O143" s="62"/>
      <c r="P143" s="188">
        <f>O143*H143</f>
        <v>0</v>
      </c>
      <c r="Q143" s="188">
        <v>0</v>
      </c>
      <c r="R143" s="188">
        <f>Q143*H143</f>
        <v>0</v>
      </c>
      <c r="S143" s="188">
        <v>0</v>
      </c>
      <c r="T143" s="189">
        <f>S143*H143</f>
        <v>0</v>
      </c>
      <c r="AR143" s="190" t="s">
        <v>129</v>
      </c>
      <c r="AT143" s="190" t="s">
        <v>124</v>
      </c>
      <c r="AU143" s="190" t="s">
        <v>77</v>
      </c>
      <c r="AY143" s="16" t="s">
        <v>121</v>
      </c>
      <c r="BE143" s="191">
        <f>IF(N143="základní",J143,0)</f>
        <v>0</v>
      </c>
      <c r="BF143" s="191">
        <f>IF(N143="snížená",J143,0)</f>
        <v>0</v>
      </c>
      <c r="BG143" s="191">
        <f>IF(N143="zákl. přenesená",J143,0)</f>
        <v>0</v>
      </c>
      <c r="BH143" s="191">
        <f>IF(N143="sníž. přenesená",J143,0)</f>
        <v>0</v>
      </c>
      <c r="BI143" s="191">
        <f>IF(N143="nulová",J143,0)</f>
        <v>0</v>
      </c>
      <c r="BJ143" s="16" t="s">
        <v>77</v>
      </c>
      <c r="BK143" s="191">
        <f>ROUND(I143*H143,2)</f>
        <v>0</v>
      </c>
      <c r="BL143" s="16" t="s">
        <v>129</v>
      </c>
      <c r="BM143" s="190" t="s">
        <v>270</v>
      </c>
    </row>
    <row r="144" spans="2:65" s="1" customFormat="1" ht="19.2">
      <c r="B144" s="33"/>
      <c r="C144" s="34"/>
      <c r="D144" s="192" t="s">
        <v>130</v>
      </c>
      <c r="E144" s="34"/>
      <c r="F144" s="193" t="s">
        <v>753</v>
      </c>
      <c r="G144" s="34"/>
      <c r="H144" s="34"/>
      <c r="I144" s="106"/>
      <c r="J144" s="34"/>
      <c r="K144" s="34"/>
      <c r="L144" s="37"/>
      <c r="M144" s="194"/>
      <c r="N144" s="62"/>
      <c r="O144" s="62"/>
      <c r="P144" s="62"/>
      <c r="Q144" s="62"/>
      <c r="R144" s="62"/>
      <c r="S144" s="62"/>
      <c r="T144" s="63"/>
      <c r="AT144" s="16" t="s">
        <v>130</v>
      </c>
      <c r="AU144" s="16" t="s">
        <v>77</v>
      </c>
    </row>
    <row r="145" spans="2:65" s="1" customFormat="1" ht="21.6" customHeight="1">
      <c r="B145" s="33"/>
      <c r="C145" s="179" t="s">
        <v>201</v>
      </c>
      <c r="D145" s="179" t="s">
        <v>124</v>
      </c>
      <c r="E145" s="180" t="s">
        <v>754</v>
      </c>
      <c r="F145" s="181" t="s">
        <v>755</v>
      </c>
      <c r="G145" s="182" t="s">
        <v>140</v>
      </c>
      <c r="H145" s="183">
        <v>29.55</v>
      </c>
      <c r="I145" s="184"/>
      <c r="J145" s="185">
        <f>ROUND(I145*H145,2)</f>
        <v>0</v>
      </c>
      <c r="K145" s="181" t="s">
        <v>347</v>
      </c>
      <c r="L145" s="37"/>
      <c r="M145" s="186" t="s">
        <v>19</v>
      </c>
      <c r="N145" s="187" t="s">
        <v>40</v>
      </c>
      <c r="O145" s="62"/>
      <c r="P145" s="188">
        <f>O145*H145</f>
        <v>0</v>
      </c>
      <c r="Q145" s="188">
        <v>0</v>
      </c>
      <c r="R145" s="188">
        <f>Q145*H145</f>
        <v>0</v>
      </c>
      <c r="S145" s="188">
        <v>0</v>
      </c>
      <c r="T145" s="189">
        <f>S145*H145</f>
        <v>0</v>
      </c>
      <c r="AR145" s="190" t="s">
        <v>129</v>
      </c>
      <c r="AT145" s="190" t="s">
        <v>124</v>
      </c>
      <c r="AU145" s="190" t="s">
        <v>77</v>
      </c>
      <c r="AY145" s="16" t="s">
        <v>121</v>
      </c>
      <c r="BE145" s="191">
        <f>IF(N145="základní",J145,0)</f>
        <v>0</v>
      </c>
      <c r="BF145" s="191">
        <f>IF(N145="snížená",J145,0)</f>
        <v>0</v>
      </c>
      <c r="BG145" s="191">
        <f>IF(N145="zákl. přenesená",J145,0)</f>
        <v>0</v>
      </c>
      <c r="BH145" s="191">
        <f>IF(N145="sníž. přenesená",J145,0)</f>
        <v>0</v>
      </c>
      <c r="BI145" s="191">
        <f>IF(N145="nulová",J145,0)</f>
        <v>0</v>
      </c>
      <c r="BJ145" s="16" t="s">
        <v>77</v>
      </c>
      <c r="BK145" s="191">
        <f>ROUND(I145*H145,2)</f>
        <v>0</v>
      </c>
      <c r="BL145" s="16" t="s">
        <v>129</v>
      </c>
      <c r="BM145" s="190" t="s">
        <v>274</v>
      </c>
    </row>
    <row r="146" spans="2:65" s="1" customFormat="1" ht="19.2">
      <c r="B146" s="33"/>
      <c r="C146" s="34"/>
      <c r="D146" s="192" t="s">
        <v>130</v>
      </c>
      <c r="E146" s="34"/>
      <c r="F146" s="193" t="s">
        <v>755</v>
      </c>
      <c r="G146" s="34"/>
      <c r="H146" s="34"/>
      <c r="I146" s="106"/>
      <c r="J146" s="34"/>
      <c r="K146" s="34"/>
      <c r="L146" s="37"/>
      <c r="M146" s="194"/>
      <c r="N146" s="62"/>
      <c r="O146" s="62"/>
      <c r="P146" s="62"/>
      <c r="Q146" s="62"/>
      <c r="R146" s="62"/>
      <c r="S146" s="62"/>
      <c r="T146" s="63"/>
      <c r="AT146" s="16" t="s">
        <v>130</v>
      </c>
      <c r="AU146" s="16" t="s">
        <v>77</v>
      </c>
    </row>
    <row r="147" spans="2:65" s="1" customFormat="1" ht="32.4" customHeight="1">
      <c r="B147" s="33"/>
      <c r="C147" s="179" t="s">
        <v>277</v>
      </c>
      <c r="D147" s="179" t="s">
        <v>124</v>
      </c>
      <c r="E147" s="180" t="s">
        <v>756</v>
      </c>
      <c r="F147" s="181" t="s">
        <v>757</v>
      </c>
      <c r="G147" s="182" t="s">
        <v>140</v>
      </c>
      <c r="H147" s="183">
        <v>29.55</v>
      </c>
      <c r="I147" s="184"/>
      <c r="J147" s="185">
        <f>ROUND(I147*H147,2)</f>
        <v>0</v>
      </c>
      <c r="K147" s="181" t="s">
        <v>347</v>
      </c>
      <c r="L147" s="37"/>
      <c r="M147" s="186" t="s">
        <v>19</v>
      </c>
      <c r="N147" s="187" t="s">
        <v>40</v>
      </c>
      <c r="O147" s="62"/>
      <c r="P147" s="188">
        <f>O147*H147</f>
        <v>0</v>
      </c>
      <c r="Q147" s="188">
        <v>0</v>
      </c>
      <c r="R147" s="188">
        <f>Q147*H147</f>
        <v>0</v>
      </c>
      <c r="S147" s="188">
        <v>0</v>
      </c>
      <c r="T147" s="189">
        <f>S147*H147</f>
        <v>0</v>
      </c>
      <c r="AR147" s="190" t="s">
        <v>129</v>
      </c>
      <c r="AT147" s="190" t="s">
        <v>124</v>
      </c>
      <c r="AU147" s="190" t="s">
        <v>77</v>
      </c>
      <c r="AY147" s="16" t="s">
        <v>121</v>
      </c>
      <c r="BE147" s="191">
        <f>IF(N147="základní",J147,0)</f>
        <v>0</v>
      </c>
      <c r="BF147" s="191">
        <f>IF(N147="snížená",J147,0)</f>
        <v>0</v>
      </c>
      <c r="BG147" s="191">
        <f>IF(N147="zákl. přenesená",J147,0)</f>
        <v>0</v>
      </c>
      <c r="BH147" s="191">
        <f>IF(N147="sníž. přenesená",J147,0)</f>
        <v>0</v>
      </c>
      <c r="BI147" s="191">
        <f>IF(N147="nulová",J147,0)</f>
        <v>0</v>
      </c>
      <c r="BJ147" s="16" t="s">
        <v>77</v>
      </c>
      <c r="BK147" s="191">
        <f>ROUND(I147*H147,2)</f>
        <v>0</v>
      </c>
      <c r="BL147" s="16" t="s">
        <v>129</v>
      </c>
      <c r="BM147" s="190" t="s">
        <v>281</v>
      </c>
    </row>
    <row r="148" spans="2:65" s="1" customFormat="1" ht="19.2">
      <c r="B148" s="33"/>
      <c r="C148" s="34"/>
      <c r="D148" s="192" t="s">
        <v>130</v>
      </c>
      <c r="E148" s="34"/>
      <c r="F148" s="193" t="s">
        <v>757</v>
      </c>
      <c r="G148" s="34"/>
      <c r="H148" s="34"/>
      <c r="I148" s="106"/>
      <c r="J148" s="34"/>
      <c r="K148" s="34"/>
      <c r="L148" s="37"/>
      <c r="M148" s="194"/>
      <c r="N148" s="62"/>
      <c r="O148" s="62"/>
      <c r="P148" s="62"/>
      <c r="Q148" s="62"/>
      <c r="R148" s="62"/>
      <c r="S148" s="62"/>
      <c r="T148" s="63"/>
      <c r="AT148" s="16" t="s">
        <v>130</v>
      </c>
      <c r="AU148" s="16" t="s">
        <v>77</v>
      </c>
    </row>
    <row r="149" spans="2:65" s="1" customFormat="1" ht="21.6" customHeight="1">
      <c r="B149" s="33"/>
      <c r="C149" s="179" t="s">
        <v>207</v>
      </c>
      <c r="D149" s="179" t="s">
        <v>124</v>
      </c>
      <c r="E149" s="180" t="s">
        <v>758</v>
      </c>
      <c r="F149" s="181" t="s">
        <v>759</v>
      </c>
      <c r="G149" s="182" t="s">
        <v>184</v>
      </c>
      <c r="H149" s="183">
        <v>2</v>
      </c>
      <c r="I149" s="184"/>
      <c r="J149" s="185">
        <f>ROUND(I149*H149,2)</f>
        <v>0</v>
      </c>
      <c r="K149" s="181" t="s">
        <v>347</v>
      </c>
      <c r="L149" s="37"/>
      <c r="M149" s="186" t="s">
        <v>19</v>
      </c>
      <c r="N149" s="187" t="s">
        <v>40</v>
      </c>
      <c r="O149" s="62"/>
      <c r="P149" s="188">
        <f>O149*H149</f>
        <v>0</v>
      </c>
      <c r="Q149" s="188">
        <v>0</v>
      </c>
      <c r="R149" s="188">
        <f>Q149*H149</f>
        <v>0</v>
      </c>
      <c r="S149" s="188">
        <v>0</v>
      </c>
      <c r="T149" s="189">
        <f>S149*H149</f>
        <v>0</v>
      </c>
      <c r="AR149" s="190" t="s">
        <v>129</v>
      </c>
      <c r="AT149" s="190" t="s">
        <v>124</v>
      </c>
      <c r="AU149" s="190" t="s">
        <v>77</v>
      </c>
      <c r="AY149" s="16" t="s">
        <v>121</v>
      </c>
      <c r="BE149" s="191">
        <f>IF(N149="základní",J149,0)</f>
        <v>0</v>
      </c>
      <c r="BF149" s="191">
        <f>IF(N149="snížená",J149,0)</f>
        <v>0</v>
      </c>
      <c r="BG149" s="191">
        <f>IF(N149="zákl. přenesená",J149,0)</f>
        <v>0</v>
      </c>
      <c r="BH149" s="191">
        <f>IF(N149="sníž. přenesená",J149,0)</f>
        <v>0</v>
      </c>
      <c r="BI149" s="191">
        <f>IF(N149="nulová",J149,0)</f>
        <v>0</v>
      </c>
      <c r="BJ149" s="16" t="s">
        <v>77</v>
      </c>
      <c r="BK149" s="191">
        <f>ROUND(I149*H149,2)</f>
        <v>0</v>
      </c>
      <c r="BL149" s="16" t="s">
        <v>129</v>
      </c>
      <c r="BM149" s="190" t="s">
        <v>284</v>
      </c>
    </row>
    <row r="150" spans="2:65" s="1" customFormat="1" ht="19.2">
      <c r="B150" s="33"/>
      <c r="C150" s="34"/>
      <c r="D150" s="192" t="s">
        <v>130</v>
      </c>
      <c r="E150" s="34"/>
      <c r="F150" s="193" t="s">
        <v>759</v>
      </c>
      <c r="G150" s="34"/>
      <c r="H150" s="34"/>
      <c r="I150" s="106"/>
      <c r="J150" s="34"/>
      <c r="K150" s="34"/>
      <c r="L150" s="37"/>
      <c r="M150" s="194"/>
      <c r="N150" s="62"/>
      <c r="O150" s="62"/>
      <c r="P150" s="62"/>
      <c r="Q150" s="62"/>
      <c r="R150" s="62"/>
      <c r="S150" s="62"/>
      <c r="T150" s="63"/>
      <c r="AT150" s="16" t="s">
        <v>130</v>
      </c>
      <c r="AU150" s="16" t="s">
        <v>77</v>
      </c>
    </row>
    <row r="151" spans="2:65" s="1" customFormat="1" ht="14.4" customHeight="1">
      <c r="B151" s="33"/>
      <c r="C151" s="179" t="s">
        <v>287</v>
      </c>
      <c r="D151" s="179" t="s">
        <v>124</v>
      </c>
      <c r="E151" s="180" t="s">
        <v>760</v>
      </c>
      <c r="F151" s="181" t="s">
        <v>761</v>
      </c>
      <c r="G151" s="182" t="s">
        <v>140</v>
      </c>
      <c r="H151" s="183">
        <v>34.213999999999999</v>
      </c>
      <c r="I151" s="184"/>
      <c r="J151" s="185">
        <f>ROUND(I151*H151,2)</f>
        <v>0</v>
      </c>
      <c r="K151" s="181" t="s">
        <v>347</v>
      </c>
      <c r="L151" s="37"/>
      <c r="M151" s="186" t="s">
        <v>19</v>
      </c>
      <c r="N151" s="187" t="s">
        <v>40</v>
      </c>
      <c r="O151" s="62"/>
      <c r="P151" s="188">
        <f>O151*H151</f>
        <v>0</v>
      </c>
      <c r="Q151" s="188">
        <v>0</v>
      </c>
      <c r="R151" s="188">
        <f>Q151*H151</f>
        <v>0</v>
      </c>
      <c r="S151" s="188">
        <v>0</v>
      </c>
      <c r="T151" s="189">
        <f>S151*H151</f>
        <v>0</v>
      </c>
      <c r="AR151" s="190" t="s">
        <v>129</v>
      </c>
      <c r="AT151" s="190" t="s">
        <v>124</v>
      </c>
      <c r="AU151" s="190" t="s">
        <v>77</v>
      </c>
      <c r="AY151" s="16" t="s">
        <v>121</v>
      </c>
      <c r="BE151" s="191">
        <f>IF(N151="základní",J151,0)</f>
        <v>0</v>
      </c>
      <c r="BF151" s="191">
        <f>IF(N151="snížená",J151,0)</f>
        <v>0</v>
      </c>
      <c r="BG151" s="191">
        <f>IF(N151="zákl. přenesená",J151,0)</f>
        <v>0</v>
      </c>
      <c r="BH151" s="191">
        <f>IF(N151="sníž. přenesená",J151,0)</f>
        <v>0</v>
      </c>
      <c r="BI151" s="191">
        <f>IF(N151="nulová",J151,0)</f>
        <v>0</v>
      </c>
      <c r="BJ151" s="16" t="s">
        <v>77</v>
      </c>
      <c r="BK151" s="191">
        <f>ROUND(I151*H151,2)</f>
        <v>0</v>
      </c>
      <c r="BL151" s="16" t="s">
        <v>129</v>
      </c>
      <c r="BM151" s="190" t="s">
        <v>290</v>
      </c>
    </row>
    <row r="152" spans="2:65" s="1" customFormat="1" ht="10.199999999999999">
      <c r="B152" s="33"/>
      <c r="C152" s="34"/>
      <c r="D152" s="192" t="s">
        <v>130</v>
      </c>
      <c r="E152" s="34"/>
      <c r="F152" s="193" t="s">
        <v>761</v>
      </c>
      <c r="G152" s="34"/>
      <c r="H152" s="34"/>
      <c r="I152" s="106"/>
      <c r="J152" s="34"/>
      <c r="K152" s="34"/>
      <c r="L152" s="37"/>
      <c r="M152" s="194"/>
      <c r="N152" s="62"/>
      <c r="O152" s="62"/>
      <c r="P152" s="62"/>
      <c r="Q152" s="62"/>
      <c r="R152" s="62"/>
      <c r="S152" s="62"/>
      <c r="T152" s="63"/>
      <c r="AT152" s="16" t="s">
        <v>130</v>
      </c>
      <c r="AU152" s="16" t="s">
        <v>77</v>
      </c>
    </row>
    <row r="153" spans="2:65" s="1" customFormat="1" ht="14.4" customHeight="1">
      <c r="B153" s="33"/>
      <c r="C153" s="179" t="s">
        <v>211</v>
      </c>
      <c r="D153" s="179" t="s">
        <v>124</v>
      </c>
      <c r="E153" s="180" t="s">
        <v>762</v>
      </c>
      <c r="F153" s="181" t="s">
        <v>763</v>
      </c>
      <c r="G153" s="182" t="s">
        <v>140</v>
      </c>
      <c r="H153" s="183">
        <v>13.366</v>
      </c>
      <c r="I153" s="184"/>
      <c r="J153" s="185">
        <f>ROUND(I153*H153,2)</f>
        <v>0</v>
      </c>
      <c r="K153" s="181" t="s">
        <v>347</v>
      </c>
      <c r="L153" s="37"/>
      <c r="M153" s="186" t="s">
        <v>19</v>
      </c>
      <c r="N153" s="187" t="s">
        <v>40</v>
      </c>
      <c r="O153" s="62"/>
      <c r="P153" s="188">
        <f>O153*H153</f>
        <v>0</v>
      </c>
      <c r="Q153" s="188">
        <v>0</v>
      </c>
      <c r="R153" s="188">
        <f>Q153*H153</f>
        <v>0</v>
      </c>
      <c r="S153" s="188">
        <v>0</v>
      </c>
      <c r="T153" s="189">
        <f>S153*H153</f>
        <v>0</v>
      </c>
      <c r="AR153" s="190" t="s">
        <v>129</v>
      </c>
      <c r="AT153" s="190" t="s">
        <v>124</v>
      </c>
      <c r="AU153" s="190" t="s">
        <v>77</v>
      </c>
      <c r="AY153" s="16" t="s">
        <v>121</v>
      </c>
      <c r="BE153" s="191">
        <f>IF(N153="základní",J153,0)</f>
        <v>0</v>
      </c>
      <c r="BF153" s="191">
        <f>IF(N153="snížená",J153,0)</f>
        <v>0</v>
      </c>
      <c r="BG153" s="191">
        <f>IF(N153="zákl. přenesená",J153,0)</f>
        <v>0</v>
      </c>
      <c r="BH153" s="191">
        <f>IF(N153="sníž. přenesená",J153,0)</f>
        <v>0</v>
      </c>
      <c r="BI153" s="191">
        <f>IF(N153="nulová",J153,0)</f>
        <v>0</v>
      </c>
      <c r="BJ153" s="16" t="s">
        <v>77</v>
      </c>
      <c r="BK153" s="191">
        <f>ROUND(I153*H153,2)</f>
        <v>0</v>
      </c>
      <c r="BL153" s="16" t="s">
        <v>129</v>
      </c>
      <c r="BM153" s="190" t="s">
        <v>295</v>
      </c>
    </row>
    <row r="154" spans="2:65" s="1" customFormat="1" ht="10.199999999999999">
      <c r="B154" s="33"/>
      <c r="C154" s="34"/>
      <c r="D154" s="192" t="s">
        <v>130</v>
      </c>
      <c r="E154" s="34"/>
      <c r="F154" s="193" t="s">
        <v>763</v>
      </c>
      <c r="G154" s="34"/>
      <c r="H154" s="34"/>
      <c r="I154" s="106"/>
      <c r="J154" s="34"/>
      <c r="K154" s="34"/>
      <c r="L154" s="37"/>
      <c r="M154" s="194"/>
      <c r="N154" s="62"/>
      <c r="O154" s="62"/>
      <c r="P154" s="62"/>
      <c r="Q154" s="62"/>
      <c r="R154" s="62"/>
      <c r="S154" s="62"/>
      <c r="T154" s="63"/>
      <c r="AT154" s="16" t="s">
        <v>130</v>
      </c>
      <c r="AU154" s="16" t="s">
        <v>77</v>
      </c>
    </row>
    <row r="155" spans="2:65" s="1" customFormat="1" ht="14.4" customHeight="1">
      <c r="B155" s="33"/>
      <c r="C155" s="179" t="s">
        <v>296</v>
      </c>
      <c r="D155" s="179" t="s">
        <v>124</v>
      </c>
      <c r="E155" s="180" t="s">
        <v>764</v>
      </c>
      <c r="F155" s="181" t="s">
        <v>765</v>
      </c>
      <c r="G155" s="182" t="s">
        <v>206</v>
      </c>
      <c r="H155" s="183">
        <v>23</v>
      </c>
      <c r="I155" s="184"/>
      <c r="J155" s="185">
        <f>ROUND(I155*H155,2)</f>
        <v>0</v>
      </c>
      <c r="K155" s="181" t="s">
        <v>347</v>
      </c>
      <c r="L155" s="37"/>
      <c r="M155" s="186" t="s">
        <v>19</v>
      </c>
      <c r="N155" s="187" t="s">
        <v>40</v>
      </c>
      <c r="O155" s="62"/>
      <c r="P155" s="188">
        <f>O155*H155</f>
        <v>0</v>
      </c>
      <c r="Q155" s="188">
        <v>0</v>
      </c>
      <c r="R155" s="188">
        <f>Q155*H155</f>
        <v>0</v>
      </c>
      <c r="S155" s="188">
        <v>0</v>
      </c>
      <c r="T155" s="189">
        <f>S155*H155</f>
        <v>0</v>
      </c>
      <c r="AR155" s="190" t="s">
        <v>129</v>
      </c>
      <c r="AT155" s="190" t="s">
        <v>124</v>
      </c>
      <c r="AU155" s="190" t="s">
        <v>77</v>
      </c>
      <c r="AY155" s="16" t="s">
        <v>121</v>
      </c>
      <c r="BE155" s="191">
        <f>IF(N155="základní",J155,0)</f>
        <v>0</v>
      </c>
      <c r="BF155" s="191">
        <f>IF(N155="snížená",J155,0)</f>
        <v>0</v>
      </c>
      <c r="BG155" s="191">
        <f>IF(N155="zákl. přenesená",J155,0)</f>
        <v>0</v>
      </c>
      <c r="BH155" s="191">
        <f>IF(N155="sníž. přenesená",J155,0)</f>
        <v>0</v>
      </c>
      <c r="BI155" s="191">
        <f>IF(N155="nulová",J155,0)</f>
        <v>0</v>
      </c>
      <c r="BJ155" s="16" t="s">
        <v>77</v>
      </c>
      <c r="BK155" s="191">
        <f>ROUND(I155*H155,2)</f>
        <v>0</v>
      </c>
      <c r="BL155" s="16" t="s">
        <v>129</v>
      </c>
      <c r="BM155" s="190" t="s">
        <v>299</v>
      </c>
    </row>
    <row r="156" spans="2:65" s="1" customFormat="1" ht="10.199999999999999">
      <c r="B156" s="33"/>
      <c r="C156" s="34"/>
      <c r="D156" s="192" t="s">
        <v>130</v>
      </c>
      <c r="E156" s="34"/>
      <c r="F156" s="193" t="s">
        <v>765</v>
      </c>
      <c r="G156" s="34"/>
      <c r="H156" s="34"/>
      <c r="I156" s="106"/>
      <c r="J156" s="34"/>
      <c r="K156" s="34"/>
      <c r="L156" s="37"/>
      <c r="M156" s="194"/>
      <c r="N156" s="62"/>
      <c r="O156" s="62"/>
      <c r="P156" s="62"/>
      <c r="Q156" s="62"/>
      <c r="R156" s="62"/>
      <c r="S156" s="62"/>
      <c r="T156" s="63"/>
      <c r="AT156" s="16" t="s">
        <v>130</v>
      </c>
      <c r="AU156" s="16" t="s">
        <v>77</v>
      </c>
    </row>
    <row r="157" spans="2:65" s="1" customFormat="1" ht="21.6" customHeight="1">
      <c r="B157" s="33"/>
      <c r="C157" s="179" t="s">
        <v>217</v>
      </c>
      <c r="D157" s="179" t="s">
        <v>124</v>
      </c>
      <c r="E157" s="180" t="s">
        <v>766</v>
      </c>
      <c r="F157" s="181" t="s">
        <v>767</v>
      </c>
      <c r="G157" s="182" t="s">
        <v>184</v>
      </c>
      <c r="H157" s="183">
        <v>1</v>
      </c>
      <c r="I157" s="184"/>
      <c r="J157" s="185">
        <f>ROUND(I157*H157,2)</f>
        <v>0</v>
      </c>
      <c r="K157" s="181" t="s">
        <v>347</v>
      </c>
      <c r="L157" s="37"/>
      <c r="M157" s="186" t="s">
        <v>19</v>
      </c>
      <c r="N157" s="187" t="s">
        <v>40</v>
      </c>
      <c r="O157" s="62"/>
      <c r="P157" s="188">
        <f>O157*H157</f>
        <v>0</v>
      </c>
      <c r="Q157" s="188">
        <v>0</v>
      </c>
      <c r="R157" s="188">
        <f>Q157*H157</f>
        <v>0</v>
      </c>
      <c r="S157" s="188">
        <v>0</v>
      </c>
      <c r="T157" s="189">
        <f>S157*H157</f>
        <v>0</v>
      </c>
      <c r="AR157" s="190" t="s">
        <v>129</v>
      </c>
      <c r="AT157" s="190" t="s">
        <v>124</v>
      </c>
      <c r="AU157" s="190" t="s">
        <v>77</v>
      </c>
      <c r="AY157" s="16" t="s">
        <v>121</v>
      </c>
      <c r="BE157" s="191">
        <f>IF(N157="základní",J157,0)</f>
        <v>0</v>
      </c>
      <c r="BF157" s="191">
        <f>IF(N157="snížená",J157,0)</f>
        <v>0</v>
      </c>
      <c r="BG157" s="191">
        <f>IF(N157="zákl. přenesená",J157,0)</f>
        <v>0</v>
      </c>
      <c r="BH157" s="191">
        <f>IF(N157="sníž. přenesená",J157,0)</f>
        <v>0</v>
      </c>
      <c r="BI157" s="191">
        <f>IF(N157="nulová",J157,0)</f>
        <v>0</v>
      </c>
      <c r="BJ157" s="16" t="s">
        <v>77</v>
      </c>
      <c r="BK157" s="191">
        <f>ROUND(I157*H157,2)</f>
        <v>0</v>
      </c>
      <c r="BL157" s="16" t="s">
        <v>129</v>
      </c>
      <c r="BM157" s="190" t="s">
        <v>304</v>
      </c>
    </row>
    <row r="158" spans="2:65" s="1" customFormat="1" ht="19.2">
      <c r="B158" s="33"/>
      <c r="C158" s="34"/>
      <c r="D158" s="192" t="s">
        <v>130</v>
      </c>
      <c r="E158" s="34"/>
      <c r="F158" s="193" t="s">
        <v>767</v>
      </c>
      <c r="G158" s="34"/>
      <c r="H158" s="34"/>
      <c r="I158" s="106"/>
      <c r="J158" s="34"/>
      <c r="K158" s="34"/>
      <c r="L158" s="37"/>
      <c r="M158" s="194"/>
      <c r="N158" s="62"/>
      <c r="O158" s="62"/>
      <c r="P158" s="62"/>
      <c r="Q158" s="62"/>
      <c r="R158" s="62"/>
      <c r="S158" s="62"/>
      <c r="T158" s="63"/>
      <c r="AT158" s="16" t="s">
        <v>130</v>
      </c>
      <c r="AU158" s="16" t="s">
        <v>77</v>
      </c>
    </row>
    <row r="159" spans="2:65" s="1" customFormat="1" ht="21.6" customHeight="1">
      <c r="B159" s="33"/>
      <c r="C159" s="179" t="s">
        <v>305</v>
      </c>
      <c r="D159" s="179" t="s">
        <v>124</v>
      </c>
      <c r="E159" s="180" t="s">
        <v>768</v>
      </c>
      <c r="F159" s="181" t="s">
        <v>769</v>
      </c>
      <c r="G159" s="182" t="s">
        <v>184</v>
      </c>
      <c r="H159" s="183">
        <v>3</v>
      </c>
      <c r="I159" s="184"/>
      <c r="J159" s="185">
        <f>ROUND(I159*H159,2)</f>
        <v>0</v>
      </c>
      <c r="K159" s="181" t="s">
        <v>347</v>
      </c>
      <c r="L159" s="37"/>
      <c r="M159" s="186" t="s">
        <v>19</v>
      </c>
      <c r="N159" s="187" t="s">
        <v>40</v>
      </c>
      <c r="O159" s="62"/>
      <c r="P159" s="188">
        <f>O159*H159</f>
        <v>0</v>
      </c>
      <c r="Q159" s="188">
        <v>0</v>
      </c>
      <c r="R159" s="188">
        <f>Q159*H159</f>
        <v>0</v>
      </c>
      <c r="S159" s="188">
        <v>0</v>
      </c>
      <c r="T159" s="189">
        <f>S159*H159</f>
        <v>0</v>
      </c>
      <c r="AR159" s="190" t="s">
        <v>129</v>
      </c>
      <c r="AT159" s="190" t="s">
        <v>124</v>
      </c>
      <c r="AU159" s="190" t="s">
        <v>77</v>
      </c>
      <c r="AY159" s="16" t="s">
        <v>121</v>
      </c>
      <c r="BE159" s="191">
        <f>IF(N159="základní",J159,0)</f>
        <v>0</v>
      </c>
      <c r="BF159" s="191">
        <f>IF(N159="snížená",J159,0)</f>
        <v>0</v>
      </c>
      <c r="BG159" s="191">
        <f>IF(N159="zákl. přenesená",J159,0)</f>
        <v>0</v>
      </c>
      <c r="BH159" s="191">
        <f>IF(N159="sníž. přenesená",J159,0)</f>
        <v>0</v>
      </c>
      <c r="BI159" s="191">
        <f>IF(N159="nulová",J159,0)</f>
        <v>0</v>
      </c>
      <c r="BJ159" s="16" t="s">
        <v>77</v>
      </c>
      <c r="BK159" s="191">
        <f>ROUND(I159*H159,2)</f>
        <v>0</v>
      </c>
      <c r="BL159" s="16" t="s">
        <v>129</v>
      </c>
      <c r="BM159" s="190" t="s">
        <v>308</v>
      </c>
    </row>
    <row r="160" spans="2:65" s="1" customFormat="1" ht="19.2">
      <c r="B160" s="33"/>
      <c r="C160" s="34"/>
      <c r="D160" s="192" t="s">
        <v>130</v>
      </c>
      <c r="E160" s="34"/>
      <c r="F160" s="193" t="s">
        <v>769</v>
      </c>
      <c r="G160" s="34"/>
      <c r="H160" s="34"/>
      <c r="I160" s="106"/>
      <c r="J160" s="34"/>
      <c r="K160" s="34"/>
      <c r="L160" s="37"/>
      <c r="M160" s="194"/>
      <c r="N160" s="62"/>
      <c r="O160" s="62"/>
      <c r="P160" s="62"/>
      <c r="Q160" s="62"/>
      <c r="R160" s="62"/>
      <c r="S160" s="62"/>
      <c r="T160" s="63"/>
      <c r="AT160" s="16" t="s">
        <v>130</v>
      </c>
      <c r="AU160" s="16" t="s">
        <v>77</v>
      </c>
    </row>
    <row r="161" spans="2:65" s="1" customFormat="1" ht="21.6" customHeight="1">
      <c r="B161" s="33"/>
      <c r="C161" s="179" t="s">
        <v>221</v>
      </c>
      <c r="D161" s="179" t="s">
        <v>124</v>
      </c>
      <c r="E161" s="180" t="s">
        <v>770</v>
      </c>
      <c r="F161" s="181" t="s">
        <v>771</v>
      </c>
      <c r="G161" s="182" t="s">
        <v>184</v>
      </c>
      <c r="H161" s="183">
        <v>1</v>
      </c>
      <c r="I161" s="184"/>
      <c r="J161" s="185">
        <f>ROUND(I161*H161,2)</f>
        <v>0</v>
      </c>
      <c r="K161" s="181" t="s">
        <v>347</v>
      </c>
      <c r="L161" s="37"/>
      <c r="M161" s="186" t="s">
        <v>19</v>
      </c>
      <c r="N161" s="187" t="s">
        <v>40</v>
      </c>
      <c r="O161" s="62"/>
      <c r="P161" s="188">
        <f>O161*H161</f>
        <v>0</v>
      </c>
      <c r="Q161" s="188">
        <v>0</v>
      </c>
      <c r="R161" s="188">
        <f>Q161*H161</f>
        <v>0</v>
      </c>
      <c r="S161" s="188">
        <v>0</v>
      </c>
      <c r="T161" s="189">
        <f>S161*H161</f>
        <v>0</v>
      </c>
      <c r="AR161" s="190" t="s">
        <v>129</v>
      </c>
      <c r="AT161" s="190" t="s">
        <v>124</v>
      </c>
      <c r="AU161" s="190" t="s">
        <v>77</v>
      </c>
      <c r="AY161" s="16" t="s">
        <v>121</v>
      </c>
      <c r="BE161" s="191">
        <f>IF(N161="základní",J161,0)</f>
        <v>0</v>
      </c>
      <c r="BF161" s="191">
        <f>IF(N161="snížená",J161,0)</f>
        <v>0</v>
      </c>
      <c r="BG161" s="191">
        <f>IF(N161="zákl. přenesená",J161,0)</f>
        <v>0</v>
      </c>
      <c r="BH161" s="191">
        <f>IF(N161="sníž. přenesená",J161,0)</f>
        <v>0</v>
      </c>
      <c r="BI161" s="191">
        <f>IF(N161="nulová",J161,0)</f>
        <v>0</v>
      </c>
      <c r="BJ161" s="16" t="s">
        <v>77</v>
      </c>
      <c r="BK161" s="191">
        <f>ROUND(I161*H161,2)</f>
        <v>0</v>
      </c>
      <c r="BL161" s="16" t="s">
        <v>129</v>
      </c>
      <c r="BM161" s="190" t="s">
        <v>311</v>
      </c>
    </row>
    <row r="162" spans="2:65" s="1" customFormat="1" ht="19.2">
      <c r="B162" s="33"/>
      <c r="C162" s="34"/>
      <c r="D162" s="192" t="s">
        <v>130</v>
      </c>
      <c r="E162" s="34"/>
      <c r="F162" s="193" t="s">
        <v>771</v>
      </c>
      <c r="G162" s="34"/>
      <c r="H162" s="34"/>
      <c r="I162" s="106"/>
      <c r="J162" s="34"/>
      <c r="K162" s="34"/>
      <c r="L162" s="37"/>
      <c r="M162" s="194"/>
      <c r="N162" s="62"/>
      <c r="O162" s="62"/>
      <c r="P162" s="62"/>
      <c r="Q162" s="62"/>
      <c r="R162" s="62"/>
      <c r="S162" s="62"/>
      <c r="T162" s="63"/>
      <c r="AT162" s="16" t="s">
        <v>130</v>
      </c>
      <c r="AU162" s="16" t="s">
        <v>77</v>
      </c>
    </row>
    <row r="163" spans="2:65" s="1" customFormat="1" ht="21.6" customHeight="1">
      <c r="B163" s="33"/>
      <c r="C163" s="179" t="s">
        <v>312</v>
      </c>
      <c r="D163" s="179" t="s">
        <v>124</v>
      </c>
      <c r="E163" s="180" t="s">
        <v>772</v>
      </c>
      <c r="F163" s="181" t="s">
        <v>773</v>
      </c>
      <c r="G163" s="182" t="s">
        <v>146</v>
      </c>
      <c r="H163" s="183">
        <v>171.11199999999999</v>
      </c>
      <c r="I163" s="184"/>
      <c r="J163" s="185">
        <f>ROUND(I163*H163,2)</f>
        <v>0</v>
      </c>
      <c r="K163" s="181" t="s">
        <v>347</v>
      </c>
      <c r="L163" s="37"/>
      <c r="M163" s="186" t="s">
        <v>19</v>
      </c>
      <c r="N163" s="187" t="s">
        <v>40</v>
      </c>
      <c r="O163" s="62"/>
      <c r="P163" s="188">
        <f>O163*H163</f>
        <v>0</v>
      </c>
      <c r="Q163" s="188">
        <v>0</v>
      </c>
      <c r="R163" s="188">
        <f>Q163*H163</f>
        <v>0</v>
      </c>
      <c r="S163" s="188">
        <v>0</v>
      </c>
      <c r="T163" s="189">
        <f>S163*H163</f>
        <v>0</v>
      </c>
      <c r="AR163" s="190" t="s">
        <v>129</v>
      </c>
      <c r="AT163" s="190" t="s">
        <v>124</v>
      </c>
      <c r="AU163" s="190" t="s">
        <v>77</v>
      </c>
      <c r="AY163" s="16" t="s">
        <v>121</v>
      </c>
      <c r="BE163" s="191">
        <f>IF(N163="základní",J163,0)</f>
        <v>0</v>
      </c>
      <c r="BF163" s="191">
        <f>IF(N163="snížená",J163,0)</f>
        <v>0</v>
      </c>
      <c r="BG163" s="191">
        <f>IF(N163="zákl. přenesená",J163,0)</f>
        <v>0</v>
      </c>
      <c r="BH163" s="191">
        <f>IF(N163="sníž. přenesená",J163,0)</f>
        <v>0</v>
      </c>
      <c r="BI163" s="191">
        <f>IF(N163="nulová",J163,0)</f>
        <v>0</v>
      </c>
      <c r="BJ163" s="16" t="s">
        <v>77</v>
      </c>
      <c r="BK163" s="191">
        <f>ROUND(I163*H163,2)</f>
        <v>0</v>
      </c>
      <c r="BL163" s="16" t="s">
        <v>129</v>
      </c>
      <c r="BM163" s="190" t="s">
        <v>315</v>
      </c>
    </row>
    <row r="164" spans="2:65" s="1" customFormat="1" ht="19.2">
      <c r="B164" s="33"/>
      <c r="C164" s="34"/>
      <c r="D164" s="192" t="s">
        <v>130</v>
      </c>
      <c r="E164" s="34"/>
      <c r="F164" s="193" t="s">
        <v>773</v>
      </c>
      <c r="G164" s="34"/>
      <c r="H164" s="34"/>
      <c r="I164" s="106"/>
      <c r="J164" s="34"/>
      <c r="K164" s="34"/>
      <c r="L164" s="37"/>
      <c r="M164" s="194"/>
      <c r="N164" s="62"/>
      <c r="O164" s="62"/>
      <c r="P164" s="62"/>
      <c r="Q164" s="62"/>
      <c r="R164" s="62"/>
      <c r="S164" s="62"/>
      <c r="T164" s="63"/>
      <c r="AT164" s="16" t="s">
        <v>130</v>
      </c>
      <c r="AU164" s="16" t="s">
        <v>77</v>
      </c>
    </row>
    <row r="165" spans="2:65" s="1" customFormat="1" ht="21.6" customHeight="1">
      <c r="B165" s="33"/>
      <c r="C165" s="179" t="s">
        <v>225</v>
      </c>
      <c r="D165" s="179" t="s">
        <v>124</v>
      </c>
      <c r="E165" s="180" t="s">
        <v>774</v>
      </c>
      <c r="F165" s="181" t="s">
        <v>775</v>
      </c>
      <c r="G165" s="182" t="s">
        <v>146</v>
      </c>
      <c r="H165" s="183">
        <v>3593.3519999999999</v>
      </c>
      <c r="I165" s="184"/>
      <c r="J165" s="185">
        <f>ROUND(I165*H165,2)</f>
        <v>0</v>
      </c>
      <c r="K165" s="181" t="s">
        <v>347</v>
      </c>
      <c r="L165" s="37"/>
      <c r="M165" s="186" t="s">
        <v>19</v>
      </c>
      <c r="N165" s="187" t="s">
        <v>40</v>
      </c>
      <c r="O165" s="62"/>
      <c r="P165" s="188">
        <f>O165*H165</f>
        <v>0</v>
      </c>
      <c r="Q165" s="188">
        <v>0</v>
      </c>
      <c r="R165" s="188">
        <f>Q165*H165</f>
        <v>0</v>
      </c>
      <c r="S165" s="188">
        <v>0</v>
      </c>
      <c r="T165" s="189">
        <f>S165*H165</f>
        <v>0</v>
      </c>
      <c r="AR165" s="190" t="s">
        <v>129</v>
      </c>
      <c r="AT165" s="190" t="s">
        <v>124</v>
      </c>
      <c r="AU165" s="190" t="s">
        <v>77</v>
      </c>
      <c r="AY165" s="16" t="s">
        <v>121</v>
      </c>
      <c r="BE165" s="191">
        <f>IF(N165="základní",J165,0)</f>
        <v>0</v>
      </c>
      <c r="BF165" s="191">
        <f>IF(N165="snížená",J165,0)</f>
        <v>0</v>
      </c>
      <c r="BG165" s="191">
        <f>IF(N165="zákl. přenesená",J165,0)</f>
        <v>0</v>
      </c>
      <c r="BH165" s="191">
        <f>IF(N165="sníž. přenesená",J165,0)</f>
        <v>0</v>
      </c>
      <c r="BI165" s="191">
        <f>IF(N165="nulová",J165,0)</f>
        <v>0</v>
      </c>
      <c r="BJ165" s="16" t="s">
        <v>77</v>
      </c>
      <c r="BK165" s="191">
        <f>ROUND(I165*H165,2)</f>
        <v>0</v>
      </c>
      <c r="BL165" s="16" t="s">
        <v>129</v>
      </c>
      <c r="BM165" s="190" t="s">
        <v>319</v>
      </c>
    </row>
    <row r="166" spans="2:65" s="1" customFormat="1" ht="19.2">
      <c r="B166" s="33"/>
      <c r="C166" s="34"/>
      <c r="D166" s="192" t="s">
        <v>130</v>
      </c>
      <c r="E166" s="34"/>
      <c r="F166" s="193" t="s">
        <v>775</v>
      </c>
      <c r="G166" s="34"/>
      <c r="H166" s="34"/>
      <c r="I166" s="106"/>
      <c r="J166" s="34"/>
      <c r="K166" s="34"/>
      <c r="L166" s="37"/>
      <c r="M166" s="194"/>
      <c r="N166" s="62"/>
      <c r="O166" s="62"/>
      <c r="P166" s="62"/>
      <c r="Q166" s="62"/>
      <c r="R166" s="62"/>
      <c r="S166" s="62"/>
      <c r="T166" s="63"/>
      <c r="AT166" s="16" t="s">
        <v>130</v>
      </c>
      <c r="AU166" s="16" t="s">
        <v>77</v>
      </c>
    </row>
    <row r="167" spans="2:65" s="1" customFormat="1" ht="32.4" customHeight="1">
      <c r="B167" s="33"/>
      <c r="C167" s="179" t="s">
        <v>320</v>
      </c>
      <c r="D167" s="179" t="s">
        <v>124</v>
      </c>
      <c r="E167" s="180" t="s">
        <v>776</v>
      </c>
      <c r="F167" s="181" t="s">
        <v>777</v>
      </c>
      <c r="G167" s="182" t="s">
        <v>146</v>
      </c>
      <c r="H167" s="183">
        <v>75.036000000000001</v>
      </c>
      <c r="I167" s="184"/>
      <c r="J167" s="185">
        <f>ROUND(I167*H167,2)</f>
        <v>0</v>
      </c>
      <c r="K167" s="181" t="s">
        <v>347</v>
      </c>
      <c r="L167" s="37"/>
      <c r="M167" s="186" t="s">
        <v>19</v>
      </c>
      <c r="N167" s="187" t="s">
        <v>40</v>
      </c>
      <c r="O167" s="62"/>
      <c r="P167" s="188">
        <f>O167*H167</f>
        <v>0</v>
      </c>
      <c r="Q167" s="188">
        <v>0</v>
      </c>
      <c r="R167" s="188">
        <f>Q167*H167</f>
        <v>0</v>
      </c>
      <c r="S167" s="188">
        <v>0</v>
      </c>
      <c r="T167" s="189">
        <f>S167*H167</f>
        <v>0</v>
      </c>
      <c r="AR167" s="190" t="s">
        <v>129</v>
      </c>
      <c r="AT167" s="190" t="s">
        <v>124</v>
      </c>
      <c r="AU167" s="190" t="s">
        <v>77</v>
      </c>
      <c r="AY167" s="16" t="s">
        <v>121</v>
      </c>
      <c r="BE167" s="191">
        <f>IF(N167="základní",J167,0)</f>
        <v>0</v>
      </c>
      <c r="BF167" s="191">
        <f>IF(N167="snížená",J167,0)</f>
        <v>0</v>
      </c>
      <c r="BG167" s="191">
        <f>IF(N167="zákl. přenesená",J167,0)</f>
        <v>0</v>
      </c>
      <c r="BH167" s="191">
        <f>IF(N167="sníž. přenesená",J167,0)</f>
        <v>0</v>
      </c>
      <c r="BI167" s="191">
        <f>IF(N167="nulová",J167,0)</f>
        <v>0</v>
      </c>
      <c r="BJ167" s="16" t="s">
        <v>77</v>
      </c>
      <c r="BK167" s="191">
        <f>ROUND(I167*H167,2)</f>
        <v>0</v>
      </c>
      <c r="BL167" s="16" t="s">
        <v>129</v>
      </c>
      <c r="BM167" s="190" t="s">
        <v>323</v>
      </c>
    </row>
    <row r="168" spans="2:65" s="1" customFormat="1" ht="28.8">
      <c r="B168" s="33"/>
      <c r="C168" s="34"/>
      <c r="D168" s="192" t="s">
        <v>130</v>
      </c>
      <c r="E168" s="34"/>
      <c r="F168" s="193" t="s">
        <v>777</v>
      </c>
      <c r="G168" s="34"/>
      <c r="H168" s="34"/>
      <c r="I168" s="106"/>
      <c r="J168" s="34"/>
      <c r="K168" s="34"/>
      <c r="L168" s="37"/>
      <c r="M168" s="194"/>
      <c r="N168" s="62"/>
      <c r="O168" s="62"/>
      <c r="P168" s="62"/>
      <c r="Q168" s="62"/>
      <c r="R168" s="62"/>
      <c r="S168" s="62"/>
      <c r="T168" s="63"/>
      <c r="AT168" s="16" t="s">
        <v>130</v>
      </c>
      <c r="AU168" s="16" t="s">
        <v>77</v>
      </c>
    </row>
    <row r="169" spans="2:65" s="1" customFormat="1" ht="21.6" customHeight="1">
      <c r="B169" s="33"/>
      <c r="C169" s="179" t="s">
        <v>232</v>
      </c>
      <c r="D169" s="179" t="s">
        <v>124</v>
      </c>
      <c r="E169" s="180" t="s">
        <v>778</v>
      </c>
      <c r="F169" s="181" t="s">
        <v>779</v>
      </c>
      <c r="G169" s="182" t="s">
        <v>146</v>
      </c>
      <c r="H169" s="183">
        <v>85.192999999999998</v>
      </c>
      <c r="I169" s="184"/>
      <c r="J169" s="185">
        <f>ROUND(I169*H169,2)</f>
        <v>0</v>
      </c>
      <c r="K169" s="181" t="s">
        <v>347</v>
      </c>
      <c r="L169" s="37"/>
      <c r="M169" s="186" t="s">
        <v>19</v>
      </c>
      <c r="N169" s="187" t="s">
        <v>40</v>
      </c>
      <c r="O169" s="62"/>
      <c r="P169" s="188">
        <f>O169*H169</f>
        <v>0</v>
      </c>
      <c r="Q169" s="188">
        <v>0</v>
      </c>
      <c r="R169" s="188">
        <f>Q169*H169</f>
        <v>0</v>
      </c>
      <c r="S169" s="188">
        <v>0</v>
      </c>
      <c r="T169" s="189">
        <f>S169*H169</f>
        <v>0</v>
      </c>
      <c r="AR169" s="190" t="s">
        <v>129</v>
      </c>
      <c r="AT169" s="190" t="s">
        <v>124</v>
      </c>
      <c r="AU169" s="190" t="s">
        <v>77</v>
      </c>
      <c r="AY169" s="16" t="s">
        <v>121</v>
      </c>
      <c r="BE169" s="191">
        <f>IF(N169="základní",J169,0)</f>
        <v>0</v>
      </c>
      <c r="BF169" s="191">
        <f>IF(N169="snížená",J169,0)</f>
        <v>0</v>
      </c>
      <c r="BG169" s="191">
        <f>IF(N169="zákl. přenesená",J169,0)</f>
        <v>0</v>
      </c>
      <c r="BH169" s="191">
        <f>IF(N169="sníž. přenesená",J169,0)</f>
        <v>0</v>
      </c>
      <c r="BI169" s="191">
        <f>IF(N169="nulová",J169,0)</f>
        <v>0</v>
      </c>
      <c r="BJ169" s="16" t="s">
        <v>77</v>
      </c>
      <c r="BK169" s="191">
        <f>ROUND(I169*H169,2)</f>
        <v>0</v>
      </c>
      <c r="BL169" s="16" t="s">
        <v>129</v>
      </c>
      <c r="BM169" s="190" t="s">
        <v>326</v>
      </c>
    </row>
    <row r="170" spans="2:65" s="1" customFormat="1" ht="19.2">
      <c r="B170" s="33"/>
      <c r="C170" s="34"/>
      <c r="D170" s="192" t="s">
        <v>130</v>
      </c>
      <c r="E170" s="34"/>
      <c r="F170" s="193" t="s">
        <v>779</v>
      </c>
      <c r="G170" s="34"/>
      <c r="H170" s="34"/>
      <c r="I170" s="106"/>
      <c r="J170" s="34"/>
      <c r="K170" s="34"/>
      <c r="L170" s="37"/>
      <c r="M170" s="194"/>
      <c r="N170" s="62"/>
      <c r="O170" s="62"/>
      <c r="P170" s="62"/>
      <c r="Q170" s="62"/>
      <c r="R170" s="62"/>
      <c r="S170" s="62"/>
      <c r="T170" s="63"/>
      <c r="AT170" s="16" t="s">
        <v>130</v>
      </c>
      <c r="AU170" s="16" t="s">
        <v>77</v>
      </c>
    </row>
    <row r="171" spans="2:65" s="1" customFormat="1" ht="14.4" customHeight="1">
      <c r="B171" s="33"/>
      <c r="C171" s="179" t="s">
        <v>327</v>
      </c>
      <c r="D171" s="179" t="s">
        <v>124</v>
      </c>
      <c r="E171" s="180" t="s">
        <v>780</v>
      </c>
      <c r="F171" s="181" t="s">
        <v>781</v>
      </c>
      <c r="G171" s="182" t="s">
        <v>146</v>
      </c>
      <c r="H171" s="183">
        <v>444.29700000000003</v>
      </c>
      <c r="I171" s="184"/>
      <c r="J171" s="185">
        <f>ROUND(I171*H171,2)</f>
        <v>0</v>
      </c>
      <c r="K171" s="181" t="s">
        <v>347</v>
      </c>
      <c r="L171" s="37"/>
      <c r="M171" s="186" t="s">
        <v>19</v>
      </c>
      <c r="N171" s="187" t="s">
        <v>40</v>
      </c>
      <c r="O171" s="62"/>
      <c r="P171" s="188">
        <f>O171*H171</f>
        <v>0</v>
      </c>
      <c r="Q171" s="188">
        <v>0</v>
      </c>
      <c r="R171" s="188">
        <f>Q171*H171</f>
        <v>0</v>
      </c>
      <c r="S171" s="188">
        <v>0</v>
      </c>
      <c r="T171" s="189">
        <f>S171*H171</f>
        <v>0</v>
      </c>
      <c r="AR171" s="190" t="s">
        <v>129</v>
      </c>
      <c r="AT171" s="190" t="s">
        <v>124</v>
      </c>
      <c r="AU171" s="190" t="s">
        <v>77</v>
      </c>
      <c r="AY171" s="16" t="s">
        <v>121</v>
      </c>
      <c r="BE171" s="191">
        <f>IF(N171="základní",J171,0)</f>
        <v>0</v>
      </c>
      <c r="BF171" s="191">
        <f>IF(N171="snížená",J171,0)</f>
        <v>0</v>
      </c>
      <c r="BG171" s="191">
        <f>IF(N171="zákl. přenesená",J171,0)</f>
        <v>0</v>
      </c>
      <c r="BH171" s="191">
        <f>IF(N171="sníž. přenesená",J171,0)</f>
        <v>0</v>
      </c>
      <c r="BI171" s="191">
        <f>IF(N171="nulová",J171,0)</f>
        <v>0</v>
      </c>
      <c r="BJ171" s="16" t="s">
        <v>77</v>
      </c>
      <c r="BK171" s="191">
        <f>ROUND(I171*H171,2)</f>
        <v>0</v>
      </c>
      <c r="BL171" s="16" t="s">
        <v>129</v>
      </c>
      <c r="BM171" s="190" t="s">
        <v>330</v>
      </c>
    </row>
    <row r="172" spans="2:65" s="1" customFormat="1" ht="10.199999999999999">
      <c r="B172" s="33"/>
      <c r="C172" s="34"/>
      <c r="D172" s="192" t="s">
        <v>130</v>
      </c>
      <c r="E172" s="34"/>
      <c r="F172" s="193" t="s">
        <v>781</v>
      </c>
      <c r="G172" s="34"/>
      <c r="H172" s="34"/>
      <c r="I172" s="106"/>
      <c r="J172" s="34"/>
      <c r="K172" s="34"/>
      <c r="L172" s="37"/>
      <c r="M172" s="194"/>
      <c r="N172" s="62"/>
      <c r="O172" s="62"/>
      <c r="P172" s="62"/>
      <c r="Q172" s="62"/>
      <c r="R172" s="62"/>
      <c r="S172" s="62"/>
      <c r="T172" s="63"/>
      <c r="AT172" s="16" t="s">
        <v>130</v>
      </c>
      <c r="AU172" s="16" t="s">
        <v>77</v>
      </c>
    </row>
    <row r="173" spans="2:65" s="11" customFormat="1" ht="25.95" customHeight="1">
      <c r="B173" s="163"/>
      <c r="C173" s="164"/>
      <c r="D173" s="165" t="s">
        <v>68</v>
      </c>
      <c r="E173" s="166" t="s">
        <v>143</v>
      </c>
      <c r="F173" s="166" t="s">
        <v>782</v>
      </c>
      <c r="G173" s="164"/>
      <c r="H173" s="164"/>
      <c r="I173" s="167"/>
      <c r="J173" s="168">
        <f>BK173</f>
        <v>0</v>
      </c>
      <c r="K173" s="164"/>
      <c r="L173" s="169"/>
      <c r="M173" s="170"/>
      <c r="N173" s="171"/>
      <c r="O173" s="171"/>
      <c r="P173" s="172">
        <f>SUM(P174:P177)</f>
        <v>0</v>
      </c>
      <c r="Q173" s="171"/>
      <c r="R173" s="172">
        <f>SUM(R174:R177)</f>
        <v>0</v>
      </c>
      <c r="S173" s="171"/>
      <c r="T173" s="173">
        <f>SUM(T174:T177)</f>
        <v>0</v>
      </c>
      <c r="AR173" s="174" t="s">
        <v>137</v>
      </c>
      <c r="AT173" s="175" t="s">
        <v>68</v>
      </c>
      <c r="AU173" s="175" t="s">
        <v>69</v>
      </c>
      <c r="AY173" s="174" t="s">
        <v>121</v>
      </c>
      <c r="BK173" s="176">
        <f>SUM(BK174:BK177)</f>
        <v>0</v>
      </c>
    </row>
    <row r="174" spans="2:65" s="1" customFormat="1" ht="21.6" customHeight="1">
      <c r="B174" s="33"/>
      <c r="C174" s="179" t="s">
        <v>236</v>
      </c>
      <c r="D174" s="179" t="s">
        <v>124</v>
      </c>
      <c r="E174" s="180" t="s">
        <v>783</v>
      </c>
      <c r="F174" s="181" t="s">
        <v>784</v>
      </c>
      <c r="G174" s="182" t="s">
        <v>127</v>
      </c>
      <c r="H174" s="183">
        <v>300</v>
      </c>
      <c r="I174" s="184"/>
      <c r="J174" s="185">
        <f>ROUND(I174*H174,2)</f>
        <v>0</v>
      </c>
      <c r="K174" s="181" t="s">
        <v>347</v>
      </c>
      <c r="L174" s="37"/>
      <c r="M174" s="186" t="s">
        <v>19</v>
      </c>
      <c r="N174" s="187" t="s">
        <v>40</v>
      </c>
      <c r="O174" s="62"/>
      <c r="P174" s="188">
        <f>O174*H174</f>
        <v>0</v>
      </c>
      <c r="Q174" s="188">
        <v>0</v>
      </c>
      <c r="R174" s="188">
        <f>Q174*H174</f>
        <v>0</v>
      </c>
      <c r="S174" s="188">
        <v>0</v>
      </c>
      <c r="T174" s="189">
        <f>S174*H174</f>
        <v>0</v>
      </c>
      <c r="AR174" s="190" t="s">
        <v>274</v>
      </c>
      <c r="AT174" s="190" t="s">
        <v>124</v>
      </c>
      <c r="AU174" s="190" t="s">
        <v>77</v>
      </c>
      <c r="AY174" s="16" t="s">
        <v>121</v>
      </c>
      <c r="BE174" s="191">
        <f>IF(N174="základní",J174,0)</f>
        <v>0</v>
      </c>
      <c r="BF174" s="191">
        <f>IF(N174="snížená",J174,0)</f>
        <v>0</v>
      </c>
      <c r="BG174" s="191">
        <f>IF(N174="zákl. přenesená",J174,0)</f>
        <v>0</v>
      </c>
      <c r="BH174" s="191">
        <f>IF(N174="sníž. přenesená",J174,0)</f>
        <v>0</v>
      </c>
      <c r="BI174" s="191">
        <f>IF(N174="nulová",J174,0)</f>
        <v>0</v>
      </c>
      <c r="BJ174" s="16" t="s">
        <v>77</v>
      </c>
      <c r="BK174" s="191">
        <f>ROUND(I174*H174,2)</f>
        <v>0</v>
      </c>
      <c r="BL174" s="16" t="s">
        <v>274</v>
      </c>
      <c r="BM174" s="190" t="s">
        <v>333</v>
      </c>
    </row>
    <row r="175" spans="2:65" s="1" customFormat="1" ht="19.2">
      <c r="B175" s="33"/>
      <c r="C175" s="34"/>
      <c r="D175" s="192" t="s">
        <v>130</v>
      </c>
      <c r="E175" s="34"/>
      <c r="F175" s="193" t="s">
        <v>784</v>
      </c>
      <c r="G175" s="34"/>
      <c r="H175" s="34"/>
      <c r="I175" s="106"/>
      <c r="J175" s="34"/>
      <c r="K175" s="34"/>
      <c r="L175" s="37"/>
      <c r="M175" s="194"/>
      <c r="N175" s="62"/>
      <c r="O175" s="62"/>
      <c r="P175" s="62"/>
      <c r="Q175" s="62"/>
      <c r="R175" s="62"/>
      <c r="S175" s="62"/>
      <c r="T175" s="63"/>
      <c r="AT175" s="16" t="s">
        <v>130</v>
      </c>
      <c r="AU175" s="16" t="s">
        <v>77</v>
      </c>
    </row>
    <row r="176" spans="2:65" s="1" customFormat="1" ht="14.4" customHeight="1">
      <c r="B176" s="33"/>
      <c r="C176" s="217" t="s">
        <v>334</v>
      </c>
      <c r="D176" s="217" t="s">
        <v>143</v>
      </c>
      <c r="E176" s="218" t="s">
        <v>785</v>
      </c>
      <c r="F176" s="219" t="s">
        <v>786</v>
      </c>
      <c r="G176" s="220" t="s">
        <v>184</v>
      </c>
      <c r="H176" s="221">
        <v>200</v>
      </c>
      <c r="I176" s="222"/>
      <c r="J176" s="223">
        <f>ROUND(I176*H176,2)</f>
        <v>0</v>
      </c>
      <c r="K176" s="219" t="s">
        <v>347</v>
      </c>
      <c r="L176" s="224"/>
      <c r="M176" s="225" t="s">
        <v>19</v>
      </c>
      <c r="N176" s="226" t="s">
        <v>40</v>
      </c>
      <c r="O176" s="62"/>
      <c r="P176" s="188">
        <f>O176*H176</f>
        <v>0</v>
      </c>
      <c r="Q176" s="188">
        <v>0</v>
      </c>
      <c r="R176" s="188">
        <f>Q176*H176</f>
        <v>0</v>
      </c>
      <c r="S176" s="188">
        <v>0</v>
      </c>
      <c r="T176" s="189">
        <f>S176*H176</f>
        <v>0</v>
      </c>
      <c r="AR176" s="190" t="s">
        <v>591</v>
      </c>
      <c r="AT176" s="190" t="s">
        <v>143</v>
      </c>
      <c r="AU176" s="190" t="s">
        <v>77</v>
      </c>
      <c r="AY176" s="16" t="s">
        <v>121</v>
      </c>
      <c r="BE176" s="191">
        <f>IF(N176="základní",J176,0)</f>
        <v>0</v>
      </c>
      <c r="BF176" s="191">
        <f>IF(N176="snížená",J176,0)</f>
        <v>0</v>
      </c>
      <c r="BG176" s="191">
        <f>IF(N176="zákl. přenesená",J176,0)</f>
        <v>0</v>
      </c>
      <c r="BH176" s="191">
        <f>IF(N176="sníž. přenesená",J176,0)</f>
        <v>0</v>
      </c>
      <c r="BI176" s="191">
        <f>IF(N176="nulová",J176,0)</f>
        <v>0</v>
      </c>
      <c r="BJ176" s="16" t="s">
        <v>77</v>
      </c>
      <c r="BK176" s="191">
        <f>ROUND(I176*H176,2)</f>
        <v>0</v>
      </c>
      <c r="BL176" s="16" t="s">
        <v>274</v>
      </c>
      <c r="BM176" s="190" t="s">
        <v>337</v>
      </c>
    </row>
    <row r="177" spans="2:47" s="1" customFormat="1" ht="10.199999999999999">
      <c r="B177" s="33"/>
      <c r="C177" s="34"/>
      <c r="D177" s="192" t="s">
        <v>130</v>
      </c>
      <c r="E177" s="34"/>
      <c r="F177" s="193" t="s">
        <v>786</v>
      </c>
      <c r="G177" s="34"/>
      <c r="H177" s="34"/>
      <c r="I177" s="106"/>
      <c r="J177" s="34"/>
      <c r="K177" s="34"/>
      <c r="L177" s="37"/>
      <c r="M177" s="228"/>
      <c r="N177" s="229"/>
      <c r="O177" s="229"/>
      <c r="P177" s="229"/>
      <c r="Q177" s="229"/>
      <c r="R177" s="229"/>
      <c r="S177" s="229"/>
      <c r="T177" s="230"/>
      <c r="AT177" s="16" t="s">
        <v>130</v>
      </c>
      <c r="AU177" s="16" t="s">
        <v>77</v>
      </c>
    </row>
    <row r="178" spans="2:47" s="1" customFormat="1" ht="6.9" customHeight="1">
      <c r="B178" s="45"/>
      <c r="C178" s="46"/>
      <c r="D178" s="46"/>
      <c r="E178" s="46"/>
      <c r="F178" s="46"/>
      <c r="G178" s="46"/>
      <c r="H178" s="46"/>
      <c r="I178" s="130"/>
      <c r="J178" s="46"/>
      <c r="K178" s="46"/>
      <c r="L178" s="37"/>
    </row>
  </sheetData>
  <sheetProtection algorithmName="SHA-512" hashValue="U6QjalmOFVmI+GjYfnJB60ljjIey3rNUO9qeV2upcwaj742x06sAcKqilbb6xj5RFZIStx/iK5yJUqIdlR2oZg==" saltValue="4J22ZMM0Tc/WA179CFIBGuZSvArJDuYDpPbw5AjghqEWJTjGaEhDz7B80++KG9zfT5owFQiuZN6PJSQW/AlKEA==" spinCount="100000" sheet="1" objects="1" scenarios="1" formatColumns="0" formatRows="0" autoFilter="0"/>
  <autoFilter ref="C80:K177"/>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7"/>
  <sheetViews>
    <sheetView showGridLines="0" workbookViewId="0">
      <selection activeCell="G1" sqref="G1:K1048576"/>
    </sheetView>
  </sheetViews>
  <sheetFormatPr defaultRowHeight="13.8"/>
  <cols>
    <col min="1" max="1" width="7.140625" customWidth="1"/>
    <col min="2" max="2" width="1.42578125" customWidth="1"/>
    <col min="3" max="3" width="3.5703125" customWidth="1"/>
    <col min="4" max="4" width="3.7109375" customWidth="1"/>
    <col min="5" max="5" width="14.7109375" customWidth="1"/>
    <col min="6" max="6" width="43.5703125" customWidth="1"/>
    <col min="7" max="7" width="9" bestFit="1" customWidth="1"/>
    <col min="8" max="8" width="14.5703125" bestFit="1" customWidth="1"/>
    <col min="9" max="9" width="18.5703125" style="99" bestFit="1" customWidth="1"/>
    <col min="10" max="10" width="19.42578125" bestFit="1" customWidth="1"/>
    <col min="11" max="11" width="21.7109375" bestFit="1" customWidth="1"/>
    <col min="12" max="12" width="8" customWidth="1"/>
    <col min="13" max="13" width="9.28515625" hidden="1" customWidth="1"/>
    <col min="14" max="14" width="9.140625" hidden="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2" spans="2:46" ht="36.9" customHeight="1">
      <c r="L2" s="323"/>
      <c r="M2" s="323"/>
      <c r="N2" s="323"/>
      <c r="O2" s="323"/>
      <c r="P2" s="323"/>
      <c r="Q2" s="323"/>
      <c r="R2" s="323"/>
      <c r="S2" s="323"/>
      <c r="T2" s="323"/>
      <c r="U2" s="323"/>
      <c r="V2" s="323"/>
      <c r="AT2" s="16" t="s">
        <v>94</v>
      </c>
    </row>
    <row r="3" spans="2:46" ht="6.9" customHeight="1">
      <c r="B3" s="100"/>
      <c r="C3" s="101"/>
      <c r="D3" s="101"/>
      <c r="E3" s="101"/>
      <c r="F3" s="101"/>
      <c r="G3" s="101"/>
      <c r="H3" s="101"/>
      <c r="I3" s="102"/>
      <c r="J3" s="101"/>
      <c r="K3" s="101"/>
      <c r="L3" s="19"/>
      <c r="AT3" s="16" t="s">
        <v>79</v>
      </c>
    </row>
    <row r="4" spans="2:46" ht="24.9" customHeight="1">
      <c r="B4" s="19"/>
      <c r="D4" s="103" t="s">
        <v>95</v>
      </c>
      <c r="L4" s="19"/>
      <c r="M4" s="104" t="s">
        <v>10</v>
      </c>
      <c r="AT4" s="16" t="s">
        <v>4</v>
      </c>
    </row>
    <row r="5" spans="2:46" ht="6.9" customHeight="1">
      <c r="B5" s="19"/>
      <c r="L5" s="19"/>
    </row>
    <row r="6" spans="2:46" ht="12" customHeight="1">
      <c r="B6" s="19"/>
      <c r="D6" s="105" t="s">
        <v>16</v>
      </c>
      <c r="L6" s="19"/>
    </row>
    <row r="7" spans="2:46" ht="14.4" customHeight="1">
      <c r="B7" s="19"/>
      <c r="E7" s="352" t="str">
        <f>'Rekapitulace zakázky'!K6</f>
        <v>OPRAVA TRAŤOVÉHO ÚSEKU JAROMĚŘ - STARÁ PAKA</v>
      </c>
      <c r="F7" s="353"/>
      <c r="G7" s="353"/>
      <c r="H7" s="353"/>
      <c r="L7" s="19"/>
    </row>
    <row r="8" spans="2:46" s="1" customFormat="1" ht="12" customHeight="1">
      <c r="B8" s="37"/>
      <c r="D8" s="105" t="s">
        <v>96</v>
      </c>
      <c r="I8" s="106"/>
      <c r="L8" s="37"/>
    </row>
    <row r="9" spans="2:46" s="1" customFormat="1" ht="36.9" customHeight="1">
      <c r="B9" s="37"/>
      <c r="E9" s="354" t="s">
        <v>787</v>
      </c>
      <c r="F9" s="355"/>
      <c r="G9" s="355"/>
      <c r="H9" s="355"/>
      <c r="I9" s="106"/>
      <c r="L9" s="37"/>
    </row>
    <row r="10" spans="2:46" s="1" customFormat="1" ht="10.199999999999999">
      <c r="B10" s="37"/>
      <c r="I10" s="106"/>
      <c r="L10" s="37"/>
    </row>
    <row r="11" spans="2:46" s="1" customFormat="1" ht="12" customHeight="1">
      <c r="B11" s="37"/>
      <c r="D11" s="105" t="s">
        <v>18</v>
      </c>
      <c r="F11" s="107" t="s">
        <v>19</v>
      </c>
      <c r="I11" s="108" t="s">
        <v>20</v>
      </c>
      <c r="J11" s="107" t="s">
        <v>19</v>
      </c>
      <c r="L11" s="37"/>
    </row>
    <row r="12" spans="2:46" s="1" customFormat="1" ht="12" customHeight="1">
      <c r="B12" s="37"/>
      <c r="D12" s="105" t="s">
        <v>21</v>
      </c>
      <c r="F12" s="107" t="s">
        <v>22</v>
      </c>
      <c r="I12" s="108" t="s">
        <v>23</v>
      </c>
      <c r="J12" s="109" t="str">
        <f>'Rekapitulace zakázky'!AN8</f>
        <v>23. 5. 2019</v>
      </c>
      <c r="L12" s="37"/>
    </row>
    <row r="13" spans="2:46" s="1" customFormat="1" ht="10.8" customHeight="1">
      <c r="B13" s="37"/>
      <c r="I13" s="106"/>
      <c r="L13" s="37"/>
    </row>
    <row r="14" spans="2:46" s="1" customFormat="1" ht="12" customHeight="1">
      <c r="B14" s="37"/>
      <c r="D14" s="105" t="s">
        <v>25</v>
      </c>
      <c r="I14" s="108" t="s">
        <v>26</v>
      </c>
      <c r="J14" s="107" t="str">
        <f>IF('Rekapitulace zakázky'!AN10="","",'Rekapitulace zakázky'!AN10)</f>
        <v/>
      </c>
      <c r="L14" s="37"/>
    </row>
    <row r="15" spans="2:46" s="1" customFormat="1" ht="18" customHeight="1">
      <c r="B15" s="37"/>
      <c r="E15" s="107" t="str">
        <f>IF('Rekapitulace zakázky'!E11="","",'Rekapitulace zakázky'!E11)</f>
        <v xml:space="preserve"> </v>
      </c>
      <c r="I15" s="108" t="s">
        <v>27</v>
      </c>
      <c r="J15" s="107" t="str">
        <f>IF('Rekapitulace zakázky'!AN11="","",'Rekapitulace zakázky'!AN11)</f>
        <v/>
      </c>
      <c r="L15" s="37"/>
    </row>
    <row r="16" spans="2:46" s="1" customFormat="1" ht="6.9" customHeight="1">
      <c r="B16" s="37"/>
      <c r="I16" s="106"/>
      <c r="L16" s="37"/>
    </row>
    <row r="17" spans="2:12" s="1" customFormat="1" ht="12" customHeight="1">
      <c r="B17" s="37"/>
      <c r="D17" s="105" t="s">
        <v>28</v>
      </c>
      <c r="I17" s="108" t="s">
        <v>26</v>
      </c>
      <c r="J17" s="29" t="str">
        <f>'Rekapitulace zakázky'!AN13</f>
        <v>Vyplň údaj</v>
      </c>
      <c r="L17" s="37"/>
    </row>
    <row r="18" spans="2:12" s="1" customFormat="1" ht="18" customHeight="1">
      <c r="B18" s="37"/>
      <c r="E18" s="356" t="str">
        <f>'Rekapitulace zakázky'!E14</f>
        <v>Vyplň údaj</v>
      </c>
      <c r="F18" s="357"/>
      <c r="G18" s="357"/>
      <c r="H18" s="357"/>
      <c r="I18" s="108" t="s">
        <v>27</v>
      </c>
      <c r="J18" s="29" t="str">
        <f>'Rekapitulace zakázky'!AN14</f>
        <v>Vyplň údaj</v>
      </c>
      <c r="L18" s="37"/>
    </row>
    <row r="19" spans="2:12" s="1" customFormat="1" ht="6.9" customHeight="1">
      <c r="B19" s="37"/>
      <c r="I19" s="106"/>
      <c r="L19" s="37"/>
    </row>
    <row r="20" spans="2:12" s="1" customFormat="1" ht="12" customHeight="1">
      <c r="B20" s="37"/>
      <c r="D20" s="105" t="s">
        <v>30</v>
      </c>
      <c r="I20" s="108" t="s">
        <v>26</v>
      </c>
      <c r="J20" s="107" t="str">
        <f>IF('Rekapitulace zakázky'!AN16="","",'Rekapitulace zakázky'!AN16)</f>
        <v/>
      </c>
      <c r="L20" s="37"/>
    </row>
    <row r="21" spans="2:12" s="1" customFormat="1" ht="18" customHeight="1">
      <c r="B21" s="37"/>
      <c r="E21" s="107" t="str">
        <f>IF('Rekapitulace zakázky'!E17="","",'Rekapitulace zakázky'!E17)</f>
        <v xml:space="preserve"> </v>
      </c>
      <c r="I21" s="108" t="s">
        <v>27</v>
      </c>
      <c r="J21" s="107" t="str">
        <f>IF('Rekapitulace zakázky'!AN17="","",'Rekapitulace zakázky'!AN17)</f>
        <v/>
      </c>
      <c r="L21" s="37"/>
    </row>
    <row r="22" spans="2:12" s="1" customFormat="1" ht="6.9" customHeight="1">
      <c r="B22" s="37"/>
      <c r="I22" s="106"/>
      <c r="L22" s="37"/>
    </row>
    <row r="23" spans="2:12" s="1" customFormat="1" ht="12" customHeight="1">
      <c r="B23" s="37"/>
      <c r="D23" s="105" t="s">
        <v>32</v>
      </c>
      <c r="I23" s="108" t="s">
        <v>26</v>
      </c>
      <c r="J23" s="107" t="str">
        <f>IF('Rekapitulace zakázky'!AN19="","",'Rekapitulace zakázky'!AN19)</f>
        <v/>
      </c>
      <c r="L23" s="37"/>
    </row>
    <row r="24" spans="2:12" s="1" customFormat="1" ht="18" customHeight="1">
      <c r="B24" s="37"/>
      <c r="E24" s="107" t="str">
        <f>IF('Rekapitulace zakázky'!E20="","",'Rekapitulace zakázky'!E20)</f>
        <v xml:space="preserve"> </v>
      </c>
      <c r="I24" s="108" t="s">
        <v>27</v>
      </c>
      <c r="J24" s="107" t="str">
        <f>IF('Rekapitulace zakázky'!AN20="","",'Rekapitulace zakázky'!AN20)</f>
        <v/>
      </c>
      <c r="L24" s="37"/>
    </row>
    <row r="25" spans="2:12" s="1" customFormat="1" ht="6.9" customHeight="1">
      <c r="B25" s="37"/>
      <c r="I25" s="106"/>
      <c r="L25" s="37"/>
    </row>
    <row r="26" spans="2:12" s="1" customFormat="1" ht="12" customHeight="1">
      <c r="B26" s="37"/>
      <c r="D26" s="105" t="s">
        <v>33</v>
      </c>
      <c r="I26" s="106"/>
      <c r="L26" s="37"/>
    </row>
    <row r="27" spans="2:12" s="7" customFormat="1" ht="14.4" customHeight="1">
      <c r="B27" s="110"/>
      <c r="E27" s="358" t="s">
        <v>19</v>
      </c>
      <c r="F27" s="358"/>
      <c r="G27" s="358"/>
      <c r="H27" s="358"/>
      <c r="I27" s="111"/>
      <c r="L27" s="110"/>
    </row>
    <row r="28" spans="2:12" s="1" customFormat="1" ht="6.9" customHeight="1">
      <c r="B28" s="37"/>
      <c r="I28" s="106"/>
      <c r="L28" s="37"/>
    </row>
    <row r="29" spans="2:12" s="1" customFormat="1" ht="6.9" customHeight="1">
      <c r="B29" s="37"/>
      <c r="D29" s="58"/>
      <c r="E29" s="58"/>
      <c r="F29" s="58"/>
      <c r="G29" s="58"/>
      <c r="H29" s="58"/>
      <c r="I29" s="112"/>
      <c r="J29" s="58"/>
      <c r="K29" s="58"/>
      <c r="L29" s="37"/>
    </row>
    <row r="30" spans="2:12" s="1" customFormat="1" ht="25.35" customHeight="1">
      <c r="B30" s="37"/>
      <c r="D30" s="113" t="s">
        <v>35</v>
      </c>
      <c r="I30" s="106"/>
      <c r="J30" s="114">
        <f>ROUND(J80, 2)</f>
        <v>0</v>
      </c>
      <c r="L30" s="37"/>
    </row>
    <row r="31" spans="2:12" s="1" customFormat="1" ht="6.9" customHeight="1">
      <c r="B31" s="37"/>
      <c r="D31" s="58"/>
      <c r="E31" s="58"/>
      <c r="F31" s="58"/>
      <c r="G31" s="58"/>
      <c r="H31" s="58"/>
      <c r="I31" s="112"/>
      <c r="J31" s="58"/>
      <c r="K31" s="58"/>
      <c r="L31" s="37"/>
    </row>
    <row r="32" spans="2:12" s="1" customFormat="1" ht="14.4" customHeight="1">
      <c r="B32" s="37"/>
      <c r="F32" s="115" t="s">
        <v>37</v>
      </c>
      <c r="I32" s="116" t="s">
        <v>36</v>
      </c>
      <c r="J32" s="115" t="s">
        <v>38</v>
      </c>
      <c r="L32" s="37"/>
    </row>
    <row r="33" spans="2:12" s="1" customFormat="1" ht="14.4" customHeight="1">
      <c r="B33" s="37"/>
      <c r="D33" s="117" t="s">
        <v>39</v>
      </c>
      <c r="E33" s="105" t="s">
        <v>40</v>
      </c>
      <c r="F33" s="118">
        <f>ROUND((SUM(BE80:BE106)),  2)</f>
        <v>0</v>
      </c>
      <c r="I33" s="119">
        <v>0.21</v>
      </c>
      <c r="J33" s="118">
        <f>ROUND(((SUM(BE80:BE106))*I33),  2)</f>
        <v>0</v>
      </c>
      <c r="L33" s="37"/>
    </row>
    <row r="34" spans="2:12" s="1" customFormat="1" ht="14.4" customHeight="1">
      <c r="B34" s="37"/>
      <c r="E34" s="105" t="s">
        <v>41</v>
      </c>
      <c r="F34" s="118">
        <f>ROUND((SUM(BF80:BF106)),  2)</f>
        <v>0</v>
      </c>
      <c r="I34" s="119">
        <v>0.15</v>
      </c>
      <c r="J34" s="118">
        <f>ROUND(((SUM(BF80:BF106))*I34),  2)</f>
        <v>0</v>
      </c>
      <c r="L34" s="37"/>
    </row>
    <row r="35" spans="2:12" s="1" customFormat="1" ht="14.4" hidden="1" customHeight="1">
      <c r="B35" s="37"/>
      <c r="E35" s="105" t="s">
        <v>42</v>
      </c>
      <c r="F35" s="118">
        <f>ROUND((SUM(BG80:BG106)),  2)</f>
        <v>0</v>
      </c>
      <c r="I35" s="119">
        <v>0.21</v>
      </c>
      <c r="J35" s="118">
        <f>0</f>
        <v>0</v>
      </c>
      <c r="L35" s="37"/>
    </row>
    <row r="36" spans="2:12" s="1" customFormat="1" ht="14.4" hidden="1" customHeight="1">
      <c r="B36" s="37"/>
      <c r="E36" s="105" t="s">
        <v>43</v>
      </c>
      <c r="F36" s="118">
        <f>ROUND((SUM(BH80:BH106)),  2)</f>
        <v>0</v>
      </c>
      <c r="I36" s="119">
        <v>0.15</v>
      </c>
      <c r="J36" s="118">
        <f>0</f>
        <v>0</v>
      </c>
      <c r="L36" s="37"/>
    </row>
    <row r="37" spans="2:12" s="1" customFormat="1" ht="14.4" hidden="1" customHeight="1">
      <c r="B37" s="37"/>
      <c r="E37" s="105" t="s">
        <v>44</v>
      </c>
      <c r="F37" s="118">
        <f>ROUND((SUM(BI80:BI106)),  2)</f>
        <v>0</v>
      </c>
      <c r="I37" s="119">
        <v>0</v>
      </c>
      <c r="J37" s="118">
        <f>0</f>
        <v>0</v>
      </c>
      <c r="L37" s="37"/>
    </row>
    <row r="38" spans="2:12" s="1" customFormat="1" ht="6.9" customHeight="1">
      <c r="B38" s="37"/>
      <c r="I38" s="106"/>
      <c r="L38" s="37"/>
    </row>
    <row r="39" spans="2:12" s="1" customFormat="1" ht="25.35" customHeight="1">
      <c r="B39" s="37"/>
      <c r="C39" s="120"/>
      <c r="D39" s="121" t="s">
        <v>45</v>
      </c>
      <c r="E39" s="122"/>
      <c r="F39" s="122"/>
      <c r="G39" s="123" t="s">
        <v>46</v>
      </c>
      <c r="H39" s="124" t="s">
        <v>47</v>
      </c>
      <c r="I39" s="125"/>
      <c r="J39" s="126">
        <f>SUM(J30:J37)</f>
        <v>0</v>
      </c>
      <c r="K39" s="127"/>
      <c r="L39" s="37"/>
    </row>
    <row r="40" spans="2:12" s="1" customFormat="1" ht="14.4" customHeight="1">
      <c r="B40" s="128"/>
      <c r="C40" s="129"/>
      <c r="D40" s="129"/>
      <c r="E40" s="129"/>
      <c r="F40" s="129"/>
      <c r="G40" s="129"/>
      <c r="H40" s="129"/>
      <c r="I40" s="130"/>
      <c r="J40" s="129"/>
      <c r="K40" s="129"/>
      <c r="L40" s="37"/>
    </row>
    <row r="44" spans="2:12" s="1" customFormat="1" ht="6.9" customHeight="1">
      <c r="B44" s="131"/>
      <c r="C44" s="132"/>
      <c r="D44" s="132"/>
      <c r="E44" s="132"/>
      <c r="F44" s="132"/>
      <c r="G44" s="132"/>
      <c r="H44" s="132"/>
      <c r="I44" s="133"/>
      <c r="J44" s="132"/>
      <c r="K44" s="132"/>
      <c r="L44" s="37"/>
    </row>
    <row r="45" spans="2:12" s="1" customFormat="1" ht="24.9" customHeight="1">
      <c r="B45" s="33"/>
      <c r="C45" s="22" t="s">
        <v>98</v>
      </c>
      <c r="D45" s="34"/>
      <c r="E45" s="34"/>
      <c r="F45" s="34"/>
      <c r="G45" s="34"/>
      <c r="H45" s="34"/>
      <c r="I45" s="106"/>
      <c r="J45" s="34"/>
      <c r="K45" s="34"/>
      <c r="L45" s="37"/>
    </row>
    <row r="46" spans="2:12" s="1" customFormat="1" ht="6.9" customHeight="1">
      <c r="B46" s="33"/>
      <c r="C46" s="34"/>
      <c r="D46" s="34"/>
      <c r="E46" s="34"/>
      <c r="F46" s="34"/>
      <c r="G46" s="34"/>
      <c r="H46" s="34"/>
      <c r="I46" s="106"/>
      <c r="J46" s="34"/>
      <c r="K46" s="34"/>
      <c r="L46" s="37"/>
    </row>
    <row r="47" spans="2:12" s="1" customFormat="1" ht="12" customHeight="1">
      <c r="B47" s="33"/>
      <c r="C47" s="28" t="s">
        <v>16</v>
      </c>
      <c r="D47" s="34"/>
      <c r="E47" s="34"/>
      <c r="F47" s="34"/>
      <c r="G47" s="34"/>
      <c r="H47" s="34"/>
      <c r="I47" s="106"/>
      <c r="J47" s="34"/>
      <c r="K47" s="34"/>
      <c r="L47" s="37"/>
    </row>
    <row r="48" spans="2:12" s="1" customFormat="1" ht="14.4" customHeight="1">
      <c r="B48" s="33"/>
      <c r="C48" s="34"/>
      <c r="D48" s="34"/>
      <c r="E48" s="359" t="str">
        <f>E7</f>
        <v>OPRAVA TRAŤOVÉHO ÚSEKU JAROMĚŘ - STARÁ PAKA</v>
      </c>
      <c r="F48" s="360"/>
      <c r="G48" s="360"/>
      <c r="H48" s="360"/>
      <c r="I48" s="106"/>
      <c r="J48" s="34"/>
      <c r="K48" s="34"/>
      <c r="L48" s="37"/>
    </row>
    <row r="49" spans="2:47" s="1" customFormat="1" ht="12" customHeight="1">
      <c r="B49" s="33"/>
      <c r="C49" s="28" t="s">
        <v>96</v>
      </c>
      <c r="D49" s="34"/>
      <c r="E49" s="34"/>
      <c r="F49" s="34"/>
      <c r="G49" s="34"/>
      <c r="H49" s="34"/>
      <c r="I49" s="106"/>
      <c r="J49" s="34"/>
      <c r="K49" s="34"/>
      <c r="L49" s="37"/>
    </row>
    <row r="50" spans="2:47" s="1" customFormat="1" ht="14.4" customHeight="1">
      <c r="B50" s="33"/>
      <c r="C50" s="34"/>
      <c r="D50" s="34"/>
      <c r="E50" s="332" t="str">
        <f>E9</f>
        <v>VON - Vedlejší a ostatní náklady</v>
      </c>
      <c r="F50" s="361"/>
      <c r="G50" s="361"/>
      <c r="H50" s="361"/>
      <c r="I50" s="106"/>
      <c r="J50" s="34"/>
      <c r="K50" s="34"/>
      <c r="L50" s="37"/>
    </row>
    <row r="51" spans="2:47" s="1" customFormat="1" ht="6.9" customHeight="1">
      <c r="B51" s="33"/>
      <c r="C51" s="34"/>
      <c r="D51" s="34"/>
      <c r="E51" s="34"/>
      <c r="F51" s="34"/>
      <c r="G51" s="34"/>
      <c r="H51" s="34"/>
      <c r="I51" s="106"/>
      <c r="J51" s="34"/>
      <c r="K51" s="34"/>
      <c r="L51" s="37"/>
    </row>
    <row r="52" spans="2:47" s="1" customFormat="1" ht="12" customHeight="1">
      <c r="B52" s="33"/>
      <c r="C52" s="28" t="s">
        <v>21</v>
      </c>
      <c r="D52" s="34"/>
      <c r="E52" s="34"/>
      <c r="F52" s="26" t="str">
        <f>F12</f>
        <v xml:space="preserve"> </v>
      </c>
      <c r="G52" s="34"/>
      <c r="H52" s="34"/>
      <c r="I52" s="108" t="s">
        <v>23</v>
      </c>
      <c r="J52" s="57" t="str">
        <f>IF(J12="","",J12)</f>
        <v>23. 5. 2019</v>
      </c>
      <c r="K52" s="34"/>
      <c r="L52" s="37"/>
    </row>
    <row r="53" spans="2:47" s="1" customFormat="1" ht="6.9" customHeight="1">
      <c r="B53" s="33"/>
      <c r="C53" s="34"/>
      <c r="D53" s="34"/>
      <c r="E53" s="34"/>
      <c r="F53" s="34"/>
      <c r="G53" s="34"/>
      <c r="H53" s="34"/>
      <c r="I53" s="106"/>
      <c r="J53" s="34"/>
      <c r="K53" s="34"/>
      <c r="L53" s="37"/>
    </row>
    <row r="54" spans="2:47" s="1" customFormat="1" ht="15.6" customHeight="1">
      <c r="B54" s="33"/>
      <c r="C54" s="28" t="s">
        <v>25</v>
      </c>
      <c r="D54" s="34"/>
      <c r="E54" s="34"/>
      <c r="F54" s="26" t="str">
        <f>E15</f>
        <v xml:space="preserve"> </v>
      </c>
      <c r="G54" s="34"/>
      <c r="H54" s="34"/>
      <c r="I54" s="108" t="s">
        <v>30</v>
      </c>
      <c r="J54" s="31" t="str">
        <f>E21</f>
        <v xml:space="preserve"> </v>
      </c>
      <c r="K54" s="34"/>
      <c r="L54" s="37"/>
    </row>
    <row r="55" spans="2:47" s="1" customFormat="1" ht="15.6" customHeight="1">
      <c r="B55" s="33"/>
      <c r="C55" s="28" t="s">
        <v>28</v>
      </c>
      <c r="D55" s="34"/>
      <c r="E55" s="34"/>
      <c r="F55" s="26" t="str">
        <f>IF(E18="","",E18)</f>
        <v>Vyplň údaj</v>
      </c>
      <c r="G55" s="34"/>
      <c r="H55" s="34"/>
      <c r="I55" s="108" t="s">
        <v>32</v>
      </c>
      <c r="J55" s="31" t="str">
        <f>E24</f>
        <v xml:space="preserve"> </v>
      </c>
      <c r="K55" s="34"/>
      <c r="L55" s="37"/>
    </row>
    <row r="56" spans="2:47" s="1" customFormat="1" ht="10.35" customHeight="1">
      <c r="B56" s="33"/>
      <c r="C56" s="34"/>
      <c r="D56" s="34"/>
      <c r="E56" s="34"/>
      <c r="F56" s="34"/>
      <c r="G56" s="34"/>
      <c r="H56" s="34"/>
      <c r="I56" s="106"/>
      <c r="J56" s="34"/>
      <c r="K56" s="34"/>
      <c r="L56" s="37"/>
    </row>
    <row r="57" spans="2:47" s="1" customFormat="1" ht="29.25" customHeight="1">
      <c r="B57" s="33"/>
      <c r="C57" s="134" t="s">
        <v>99</v>
      </c>
      <c r="D57" s="135"/>
      <c r="E57" s="135"/>
      <c r="F57" s="135"/>
      <c r="G57" s="135"/>
      <c r="H57" s="135"/>
      <c r="I57" s="136"/>
      <c r="J57" s="137" t="s">
        <v>100</v>
      </c>
      <c r="K57" s="135"/>
      <c r="L57" s="37"/>
    </row>
    <row r="58" spans="2:47" s="1" customFormat="1" ht="10.35" customHeight="1">
      <c r="B58" s="33"/>
      <c r="C58" s="34"/>
      <c r="D58" s="34"/>
      <c r="E58" s="34"/>
      <c r="F58" s="34"/>
      <c r="G58" s="34"/>
      <c r="H58" s="34"/>
      <c r="I58" s="106"/>
      <c r="J58" s="34"/>
      <c r="K58" s="34"/>
      <c r="L58" s="37"/>
    </row>
    <row r="59" spans="2:47" s="1" customFormat="1" ht="22.8" customHeight="1">
      <c r="B59" s="33"/>
      <c r="C59" s="138" t="s">
        <v>67</v>
      </c>
      <c r="D59" s="34"/>
      <c r="E59" s="34"/>
      <c r="F59" s="34"/>
      <c r="G59" s="34"/>
      <c r="H59" s="34"/>
      <c r="I59" s="106"/>
      <c r="J59" s="75">
        <f>J80</f>
        <v>0</v>
      </c>
      <c r="K59" s="34"/>
      <c r="L59" s="37"/>
      <c r="AU59" s="16" t="s">
        <v>101</v>
      </c>
    </row>
    <row r="60" spans="2:47" s="8" customFormat="1" ht="24.9" customHeight="1">
      <c r="B60" s="139"/>
      <c r="C60" s="140"/>
      <c r="D60" s="141" t="s">
        <v>788</v>
      </c>
      <c r="E60" s="142"/>
      <c r="F60" s="142"/>
      <c r="G60" s="142"/>
      <c r="H60" s="142"/>
      <c r="I60" s="143"/>
      <c r="J60" s="144">
        <f>J81</f>
        <v>0</v>
      </c>
      <c r="K60" s="140"/>
      <c r="L60" s="145"/>
    </row>
    <row r="61" spans="2:47" s="1" customFormat="1" ht="21.75" customHeight="1">
      <c r="B61" s="33"/>
      <c r="C61" s="34"/>
      <c r="D61" s="34"/>
      <c r="E61" s="34"/>
      <c r="F61" s="34"/>
      <c r="G61" s="34"/>
      <c r="H61" s="34"/>
      <c r="I61" s="106"/>
      <c r="J61" s="34"/>
      <c r="K61" s="34"/>
      <c r="L61" s="37"/>
    </row>
    <row r="62" spans="2:47" s="1" customFormat="1" ht="6.9" customHeight="1">
      <c r="B62" s="45"/>
      <c r="C62" s="46"/>
      <c r="D62" s="46"/>
      <c r="E62" s="46"/>
      <c r="F62" s="46"/>
      <c r="G62" s="46"/>
      <c r="H62" s="46"/>
      <c r="I62" s="130"/>
      <c r="J62" s="46"/>
      <c r="K62" s="46"/>
      <c r="L62" s="37"/>
    </row>
    <row r="66" spans="2:63" s="1" customFormat="1" ht="6.9" customHeight="1">
      <c r="B66" s="47"/>
      <c r="C66" s="48"/>
      <c r="D66" s="48"/>
      <c r="E66" s="48"/>
      <c r="F66" s="48"/>
      <c r="G66" s="48"/>
      <c r="H66" s="48"/>
      <c r="I66" s="133"/>
      <c r="J66" s="48"/>
      <c r="K66" s="48"/>
      <c r="L66" s="37"/>
    </row>
    <row r="67" spans="2:63" s="1" customFormat="1" ht="24.9" customHeight="1">
      <c r="B67" s="33"/>
      <c r="C67" s="22" t="s">
        <v>106</v>
      </c>
      <c r="D67" s="34"/>
      <c r="E67" s="34"/>
      <c r="F67" s="34"/>
      <c r="G67" s="34"/>
      <c r="H67" s="34"/>
      <c r="I67" s="106"/>
      <c r="J67" s="34"/>
      <c r="K67" s="34"/>
      <c r="L67" s="37"/>
    </row>
    <row r="68" spans="2:63" s="1" customFormat="1" ht="6.9" customHeight="1">
      <c r="B68" s="33"/>
      <c r="C68" s="34"/>
      <c r="D68" s="34"/>
      <c r="E68" s="34"/>
      <c r="F68" s="34"/>
      <c r="G68" s="34"/>
      <c r="H68" s="34"/>
      <c r="I68" s="106"/>
      <c r="J68" s="34"/>
      <c r="K68" s="34"/>
      <c r="L68" s="37"/>
    </row>
    <row r="69" spans="2:63" s="1" customFormat="1" ht="12" customHeight="1">
      <c r="B69" s="33"/>
      <c r="C69" s="28" t="s">
        <v>16</v>
      </c>
      <c r="D69" s="34"/>
      <c r="E69" s="34"/>
      <c r="F69" s="34"/>
      <c r="G69" s="34"/>
      <c r="H69" s="34"/>
      <c r="I69" s="106"/>
      <c r="J69" s="34"/>
      <c r="K69" s="34"/>
      <c r="L69" s="37"/>
    </row>
    <row r="70" spans="2:63" s="1" customFormat="1" ht="14.4" customHeight="1">
      <c r="B70" s="33"/>
      <c r="C70" s="34"/>
      <c r="D70" s="34"/>
      <c r="E70" s="359" t="str">
        <f>E7</f>
        <v>OPRAVA TRAŤOVÉHO ÚSEKU JAROMĚŘ - STARÁ PAKA</v>
      </c>
      <c r="F70" s="360"/>
      <c r="G70" s="360"/>
      <c r="H70" s="360"/>
      <c r="I70" s="106"/>
      <c r="J70" s="34"/>
      <c r="K70" s="34"/>
      <c r="L70" s="37"/>
    </row>
    <row r="71" spans="2:63" s="1" customFormat="1" ht="12" customHeight="1">
      <c r="B71" s="33"/>
      <c r="C71" s="28" t="s">
        <v>96</v>
      </c>
      <c r="D71" s="34"/>
      <c r="E71" s="34"/>
      <c r="F71" s="34"/>
      <c r="G71" s="34"/>
      <c r="H71" s="34"/>
      <c r="I71" s="106"/>
      <c r="J71" s="34"/>
      <c r="K71" s="34"/>
      <c r="L71" s="37"/>
    </row>
    <row r="72" spans="2:63" s="1" customFormat="1" ht="14.4" customHeight="1">
      <c r="B72" s="33"/>
      <c r="C72" s="34"/>
      <c r="D72" s="34"/>
      <c r="E72" s="332" t="str">
        <f>E9</f>
        <v>VON - Vedlejší a ostatní náklady</v>
      </c>
      <c r="F72" s="361"/>
      <c r="G72" s="361"/>
      <c r="H72" s="361"/>
      <c r="I72" s="106"/>
      <c r="J72" s="34"/>
      <c r="K72" s="34"/>
      <c r="L72" s="37"/>
    </row>
    <row r="73" spans="2:63" s="1" customFormat="1" ht="6.9" customHeight="1">
      <c r="B73" s="33"/>
      <c r="C73" s="34"/>
      <c r="D73" s="34"/>
      <c r="E73" s="34"/>
      <c r="F73" s="34"/>
      <c r="G73" s="34"/>
      <c r="H73" s="34"/>
      <c r="I73" s="106"/>
      <c r="J73" s="34"/>
      <c r="K73" s="34"/>
      <c r="L73" s="37"/>
    </row>
    <row r="74" spans="2:63" s="1" customFormat="1" ht="12" customHeight="1">
      <c r="B74" s="33"/>
      <c r="C74" s="28" t="s">
        <v>21</v>
      </c>
      <c r="D74" s="34"/>
      <c r="E74" s="34"/>
      <c r="F74" s="26" t="str">
        <f>F12</f>
        <v xml:space="preserve"> </v>
      </c>
      <c r="G74" s="34"/>
      <c r="H74" s="34"/>
      <c r="I74" s="108" t="s">
        <v>23</v>
      </c>
      <c r="J74" s="57" t="str">
        <f>IF(J12="","",J12)</f>
        <v>23. 5. 2019</v>
      </c>
      <c r="K74" s="34"/>
      <c r="L74" s="37"/>
    </row>
    <row r="75" spans="2:63" s="1" customFormat="1" ht="6.9" customHeight="1">
      <c r="B75" s="33"/>
      <c r="C75" s="34"/>
      <c r="D75" s="34"/>
      <c r="E75" s="34"/>
      <c r="F75" s="34"/>
      <c r="G75" s="34"/>
      <c r="H75" s="34"/>
      <c r="I75" s="106"/>
      <c r="J75" s="34"/>
      <c r="K75" s="34"/>
      <c r="L75" s="37"/>
    </row>
    <row r="76" spans="2:63" s="1" customFormat="1" ht="15.6" customHeight="1">
      <c r="B76" s="33"/>
      <c r="C76" s="28" t="s">
        <v>25</v>
      </c>
      <c r="D76" s="34"/>
      <c r="E76" s="34"/>
      <c r="F76" s="26" t="str">
        <f>E15</f>
        <v xml:space="preserve"> </v>
      </c>
      <c r="G76" s="34"/>
      <c r="H76" s="34"/>
      <c r="I76" s="108" t="s">
        <v>30</v>
      </c>
      <c r="J76" s="31" t="str">
        <f>E21</f>
        <v xml:space="preserve"> </v>
      </c>
      <c r="K76" s="34"/>
      <c r="L76" s="37"/>
    </row>
    <row r="77" spans="2:63" s="1" customFormat="1" ht="15.6" customHeight="1">
      <c r="B77" s="33"/>
      <c r="C77" s="28" t="s">
        <v>28</v>
      </c>
      <c r="D77" s="34"/>
      <c r="E77" s="34"/>
      <c r="F77" s="26" t="str">
        <f>IF(E18="","",E18)</f>
        <v>Vyplň údaj</v>
      </c>
      <c r="G77" s="34"/>
      <c r="H77" s="34"/>
      <c r="I77" s="108" t="s">
        <v>32</v>
      </c>
      <c r="J77" s="31" t="str">
        <f>E24</f>
        <v xml:space="preserve"> </v>
      </c>
      <c r="K77" s="34"/>
      <c r="L77" s="37"/>
    </row>
    <row r="78" spans="2:63" s="1" customFormat="1" ht="10.35" customHeight="1">
      <c r="B78" s="33"/>
      <c r="C78" s="34"/>
      <c r="D78" s="34"/>
      <c r="E78" s="34"/>
      <c r="F78" s="34"/>
      <c r="G78" s="34"/>
      <c r="H78" s="34"/>
      <c r="I78" s="106"/>
      <c r="J78" s="34"/>
      <c r="K78" s="34"/>
      <c r="L78" s="37"/>
    </row>
    <row r="79" spans="2:63" s="10" customFormat="1" ht="29.25" customHeight="1">
      <c r="B79" s="153"/>
      <c r="C79" s="154" t="s">
        <v>107</v>
      </c>
      <c r="D79" s="155" t="s">
        <v>54</v>
      </c>
      <c r="E79" s="155" t="s">
        <v>50</v>
      </c>
      <c r="F79" s="155" t="s">
        <v>51</v>
      </c>
      <c r="G79" s="155" t="s">
        <v>108</v>
      </c>
      <c r="H79" s="155" t="s">
        <v>109</v>
      </c>
      <c r="I79" s="156" t="s">
        <v>110</v>
      </c>
      <c r="J79" s="155" t="s">
        <v>100</v>
      </c>
      <c r="K79" s="157" t="s">
        <v>111</v>
      </c>
      <c r="L79" s="158"/>
      <c r="M79" s="66" t="s">
        <v>19</v>
      </c>
      <c r="N79" s="67" t="s">
        <v>39</v>
      </c>
      <c r="O79" s="67" t="s">
        <v>112</v>
      </c>
      <c r="P79" s="67" t="s">
        <v>113</v>
      </c>
      <c r="Q79" s="67" t="s">
        <v>114</v>
      </c>
      <c r="R79" s="67" t="s">
        <v>115</v>
      </c>
      <c r="S79" s="67" t="s">
        <v>116</v>
      </c>
      <c r="T79" s="68" t="s">
        <v>117</v>
      </c>
    </row>
    <row r="80" spans="2:63" s="1" customFormat="1" ht="22.8" customHeight="1">
      <c r="B80" s="33"/>
      <c r="C80" s="73" t="s">
        <v>118</v>
      </c>
      <c r="D80" s="34"/>
      <c r="E80" s="34"/>
      <c r="F80" s="34"/>
      <c r="G80" s="34"/>
      <c r="H80" s="34"/>
      <c r="I80" s="106"/>
      <c r="J80" s="159">
        <f>BK80</f>
        <v>0</v>
      </c>
      <c r="K80" s="34"/>
      <c r="L80" s="37"/>
      <c r="M80" s="69"/>
      <c r="N80" s="70"/>
      <c r="O80" s="70"/>
      <c r="P80" s="160">
        <f>P81</f>
        <v>0</v>
      </c>
      <c r="Q80" s="70"/>
      <c r="R80" s="160">
        <f>R81</f>
        <v>0</v>
      </c>
      <c r="S80" s="70"/>
      <c r="T80" s="161">
        <f>T81</f>
        <v>0</v>
      </c>
      <c r="AT80" s="16" t="s">
        <v>68</v>
      </c>
      <c r="AU80" s="16" t="s">
        <v>101</v>
      </c>
      <c r="BK80" s="162">
        <f>BK81</f>
        <v>0</v>
      </c>
    </row>
    <row r="81" spans="2:65" s="11" customFormat="1" ht="25.95" customHeight="1">
      <c r="B81" s="163"/>
      <c r="C81" s="164"/>
      <c r="D81" s="165" t="s">
        <v>68</v>
      </c>
      <c r="E81" s="166" t="s">
        <v>789</v>
      </c>
      <c r="F81" s="166" t="s">
        <v>790</v>
      </c>
      <c r="G81" s="164"/>
      <c r="H81" s="164"/>
      <c r="I81" s="167"/>
      <c r="J81" s="168">
        <f>BK81</f>
        <v>0</v>
      </c>
      <c r="K81" s="164"/>
      <c r="L81" s="169"/>
      <c r="M81" s="170"/>
      <c r="N81" s="171"/>
      <c r="O81" s="171"/>
      <c r="P81" s="172">
        <f>SUM(P82:P106)</f>
        <v>0</v>
      </c>
      <c r="Q81" s="171"/>
      <c r="R81" s="172">
        <f>SUM(R82:R106)</f>
        <v>0</v>
      </c>
      <c r="S81" s="171"/>
      <c r="T81" s="173">
        <f>SUM(T82:T106)</f>
        <v>0</v>
      </c>
      <c r="AR81" s="174" t="s">
        <v>122</v>
      </c>
      <c r="AT81" s="175" t="s">
        <v>68</v>
      </c>
      <c r="AU81" s="175" t="s">
        <v>69</v>
      </c>
      <c r="AY81" s="174" t="s">
        <v>121</v>
      </c>
      <c r="BK81" s="176">
        <f>SUM(BK82:BK106)</f>
        <v>0</v>
      </c>
    </row>
    <row r="82" spans="2:65" s="1" customFormat="1" ht="32.4" customHeight="1">
      <c r="B82" s="33"/>
      <c r="C82" s="179" t="s">
        <v>77</v>
      </c>
      <c r="D82" s="179" t="s">
        <v>124</v>
      </c>
      <c r="E82" s="180" t="s">
        <v>791</v>
      </c>
      <c r="F82" s="181" t="s">
        <v>792</v>
      </c>
      <c r="G82" s="182" t="s">
        <v>184</v>
      </c>
      <c r="H82" s="183">
        <v>2</v>
      </c>
      <c r="I82" s="184"/>
      <c r="J82" s="185">
        <f>ROUND(I82*H82,2)</f>
        <v>0</v>
      </c>
      <c r="K82" s="181" t="s">
        <v>128</v>
      </c>
      <c r="L82" s="37"/>
      <c r="M82" s="186" t="s">
        <v>19</v>
      </c>
      <c r="N82" s="187" t="s">
        <v>40</v>
      </c>
      <c r="O82" s="62"/>
      <c r="P82" s="188">
        <f>O82*H82</f>
        <v>0</v>
      </c>
      <c r="Q82" s="188">
        <v>0</v>
      </c>
      <c r="R82" s="188">
        <f>Q82*H82</f>
        <v>0</v>
      </c>
      <c r="S82" s="188">
        <v>0</v>
      </c>
      <c r="T82" s="189">
        <f>S82*H82</f>
        <v>0</v>
      </c>
      <c r="AR82" s="190" t="s">
        <v>793</v>
      </c>
      <c r="AT82" s="190" t="s">
        <v>124</v>
      </c>
      <c r="AU82" s="190" t="s">
        <v>77</v>
      </c>
      <c r="AY82" s="16" t="s">
        <v>121</v>
      </c>
      <c r="BE82" s="191">
        <f>IF(N82="základní",J82,0)</f>
        <v>0</v>
      </c>
      <c r="BF82" s="191">
        <f>IF(N82="snížená",J82,0)</f>
        <v>0</v>
      </c>
      <c r="BG82" s="191">
        <f>IF(N82="zákl. přenesená",J82,0)</f>
        <v>0</v>
      </c>
      <c r="BH82" s="191">
        <f>IF(N82="sníž. přenesená",J82,0)</f>
        <v>0</v>
      </c>
      <c r="BI82" s="191">
        <f>IF(N82="nulová",J82,0)</f>
        <v>0</v>
      </c>
      <c r="BJ82" s="16" t="s">
        <v>77</v>
      </c>
      <c r="BK82" s="191">
        <f>ROUND(I82*H82,2)</f>
        <v>0</v>
      </c>
      <c r="BL82" s="16" t="s">
        <v>793</v>
      </c>
      <c r="BM82" s="190" t="s">
        <v>79</v>
      </c>
    </row>
    <row r="83" spans="2:65" s="1" customFormat="1" ht="19.2">
      <c r="B83" s="33"/>
      <c r="C83" s="34"/>
      <c r="D83" s="192" t="s">
        <v>130</v>
      </c>
      <c r="E83" s="34"/>
      <c r="F83" s="193" t="s">
        <v>792</v>
      </c>
      <c r="G83" s="34"/>
      <c r="H83" s="34"/>
      <c r="I83" s="106"/>
      <c r="J83" s="34"/>
      <c r="K83" s="34"/>
      <c r="L83" s="37"/>
      <c r="M83" s="194"/>
      <c r="N83" s="62"/>
      <c r="O83" s="62"/>
      <c r="P83" s="62"/>
      <c r="Q83" s="62"/>
      <c r="R83" s="62"/>
      <c r="S83" s="62"/>
      <c r="T83" s="63"/>
      <c r="AT83" s="16" t="s">
        <v>130</v>
      </c>
      <c r="AU83" s="16" t="s">
        <v>77</v>
      </c>
    </row>
    <row r="84" spans="2:65" s="12" customFormat="1" ht="10.199999999999999">
      <c r="B84" s="195"/>
      <c r="C84" s="196"/>
      <c r="D84" s="192" t="s">
        <v>133</v>
      </c>
      <c r="E84" s="197" t="s">
        <v>19</v>
      </c>
      <c r="F84" s="198" t="s">
        <v>794</v>
      </c>
      <c r="G84" s="196"/>
      <c r="H84" s="199">
        <v>2</v>
      </c>
      <c r="I84" s="200"/>
      <c r="J84" s="196"/>
      <c r="K84" s="196"/>
      <c r="L84" s="201"/>
      <c r="M84" s="202"/>
      <c r="N84" s="203"/>
      <c r="O84" s="203"/>
      <c r="P84" s="203"/>
      <c r="Q84" s="203"/>
      <c r="R84" s="203"/>
      <c r="S84" s="203"/>
      <c r="T84" s="204"/>
      <c r="AT84" s="205" t="s">
        <v>133</v>
      </c>
      <c r="AU84" s="205" t="s">
        <v>77</v>
      </c>
      <c r="AV84" s="12" t="s">
        <v>79</v>
      </c>
      <c r="AW84" s="12" t="s">
        <v>31</v>
      </c>
      <c r="AX84" s="12" t="s">
        <v>69</v>
      </c>
      <c r="AY84" s="205" t="s">
        <v>121</v>
      </c>
    </row>
    <row r="85" spans="2:65" s="13" customFormat="1" ht="10.199999999999999">
      <c r="B85" s="206"/>
      <c r="C85" s="207"/>
      <c r="D85" s="192" t="s">
        <v>133</v>
      </c>
      <c r="E85" s="208" t="s">
        <v>19</v>
      </c>
      <c r="F85" s="209" t="s">
        <v>136</v>
      </c>
      <c r="G85" s="207"/>
      <c r="H85" s="210">
        <v>2</v>
      </c>
      <c r="I85" s="211"/>
      <c r="J85" s="207"/>
      <c r="K85" s="207"/>
      <c r="L85" s="212"/>
      <c r="M85" s="213"/>
      <c r="N85" s="214"/>
      <c r="O85" s="214"/>
      <c r="P85" s="214"/>
      <c r="Q85" s="214"/>
      <c r="R85" s="214"/>
      <c r="S85" s="214"/>
      <c r="T85" s="215"/>
      <c r="AT85" s="216" t="s">
        <v>133</v>
      </c>
      <c r="AU85" s="216" t="s">
        <v>77</v>
      </c>
      <c r="AV85" s="13" t="s">
        <v>129</v>
      </c>
      <c r="AW85" s="13" t="s">
        <v>31</v>
      </c>
      <c r="AX85" s="13" t="s">
        <v>77</v>
      </c>
      <c r="AY85" s="216" t="s">
        <v>121</v>
      </c>
    </row>
    <row r="86" spans="2:65" s="1" customFormat="1" ht="21.6" customHeight="1">
      <c r="B86" s="33"/>
      <c r="C86" s="179" t="s">
        <v>79</v>
      </c>
      <c r="D86" s="179" t="s">
        <v>124</v>
      </c>
      <c r="E86" s="180" t="s">
        <v>795</v>
      </c>
      <c r="F86" s="181" t="s">
        <v>796</v>
      </c>
      <c r="G86" s="182" t="s">
        <v>797</v>
      </c>
      <c r="H86" s="183">
        <v>1</v>
      </c>
      <c r="I86" s="184"/>
      <c r="J86" s="185">
        <f>ROUND(I86*H86,2)</f>
        <v>0</v>
      </c>
      <c r="K86" s="181" t="s">
        <v>128</v>
      </c>
      <c r="L86" s="37"/>
      <c r="M86" s="186" t="s">
        <v>19</v>
      </c>
      <c r="N86" s="187" t="s">
        <v>40</v>
      </c>
      <c r="O86" s="62"/>
      <c r="P86" s="188">
        <f>O86*H86</f>
        <v>0</v>
      </c>
      <c r="Q86" s="188">
        <v>0</v>
      </c>
      <c r="R86" s="188">
        <f>Q86*H86</f>
        <v>0</v>
      </c>
      <c r="S86" s="188">
        <v>0</v>
      </c>
      <c r="T86" s="189">
        <f>S86*H86</f>
        <v>0</v>
      </c>
      <c r="AR86" s="190" t="s">
        <v>793</v>
      </c>
      <c r="AT86" s="190" t="s">
        <v>124</v>
      </c>
      <c r="AU86" s="190" t="s">
        <v>77</v>
      </c>
      <c r="AY86" s="16" t="s">
        <v>121</v>
      </c>
      <c r="BE86" s="191">
        <f>IF(N86="základní",J86,0)</f>
        <v>0</v>
      </c>
      <c r="BF86" s="191">
        <f>IF(N86="snížená",J86,0)</f>
        <v>0</v>
      </c>
      <c r="BG86" s="191">
        <f>IF(N86="zákl. přenesená",J86,0)</f>
        <v>0</v>
      </c>
      <c r="BH86" s="191">
        <f>IF(N86="sníž. přenesená",J86,0)</f>
        <v>0</v>
      </c>
      <c r="BI86" s="191">
        <f>IF(N86="nulová",J86,0)</f>
        <v>0</v>
      </c>
      <c r="BJ86" s="16" t="s">
        <v>77</v>
      </c>
      <c r="BK86" s="191">
        <f>ROUND(I86*H86,2)</f>
        <v>0</v>
      </c>
      <c r="BL86" s="16" t="s">
        <v>793</v>
      </c>
      <c r="BM86" s="190" t="s">
        <v>129</v>
      </c>
    </row>
    <row r="87" spans="2:65" s="1" customFormat="1" ht="10.199999999999999">
      <c r="B87" s="33"/>
      <c r="C87" s="34"/>
      <c r="D87" s="192" t="s">
        <v>130</v>
      </c>
      <c r="E87" s="34"/>
      <c r="F87" s="193" t="s">
        <v>796</v>
      </c>
      <c r="G87" s="34"/>
      <c r="H87" s="34"/>
      <c r="I87" s="106"/>
      <c r="J87" s="34"/>
      <c r="K87" s="34"/>
      <c r="L87" s="37"/>
      <c r="M87" s="194"/>
      <c r="N87" s="62"/>
      <c r="O87" s="62"/>
      <c r="P87" s="62"/>
      <c r="Q87" s="62"/>
      <c r="R87" s="62"/>
      <c r="S87" s="62"/>
      <c r="T87" s="63"/>
      <c r="AT87" s="16" t="s">
        <v>130</v>
      </c>
      <c r="AU87" s="16" t="s">
        <v>77</v>
      </c>
    </row>
    <row r="88" spans="2:65" s="1" customFormat="1" ht="21.6" customHeight="1">
      <c r="B88" s="33"/>
      <c r="C88" s="179" t="s">
        <v>137</v>
      </c>
      <c r="D88" s="179" t="s">
        <v>124</v>
      </c>
      <c r="E88" s="180" t="s">
        <v>798</v>
      </c>
      <c r="F88" s="181" t="s">
        <v>799</v>
      </c>
      <c r="G88" s="182" t="s">
        <v>797</v>
      </c>
      <c r="H88" s="183">
        <v>1</v>
      </c>
      <c r="I88" s="184"/>
      <c r="J88" s="185">
        <f>ROUND(I88*H88,2)</f>
        <v>0</v>
      </c>
      <c r="K88" s="181" t="s">
        <v>128</v>
      </c>
      <c r="L88" s="37"/>
      <c r="M88" s="186" t="s">
        <v>19</v>
      </c>
      <c r="N88" s="187" t="s">
        <v>40</v>
      </c>
      <c r="O88" s="62"/>
      <c r="P88" s="188">
        <f>O88*H88</f>
        <v>0</v>
      </c>
      <c r="Q88" s="188">
        <v>0</v>
      </c>
      <c r="R88" s="188">
        <f>Q88*H88</f>
        <v>0</v>
      </c>
      <c r="S88" s="188">
        <v>0</v>
      </c>
      <c r="T88" s="189">
        <f>S88*H88</f>
        <v>0</v>
      </c>
      <c r="AR88" s="190" t="s">
        <v>793</v>
      </c>
      <c r="AT88" s="190" t="s">
        <v>124</v>
      </c>
      <c r="AU88" s="190" t="s">
        <v>77</v>
      </c>
      <c r="AY88" s="16" t="s">
        <v>121</v>
      </c>
      <c r="BE88" s="191">
        <f>IF(N88="základní",J88,0)</f>
        <v>0</v>
      </c>
      <c r="BF88" s="191">
        <f>IF(N88="snížená",J88,0)</f>
        <v>0</v>
      </c>
      <c r="BG88" s="191">
        <f>IF(N88="zákl. přenesená",J88,0)</f>
        <v>0</v>
      </c>
      <c r="BH88" s="191">
        <f>IF(N88="sníž. přenesená",J88,0)</f>
        <v>0</v>
      </c>
      <c r="BI88" s="191">
        <f>IF(N88="nulová",J88,0)</f>
        <v>0</v>
      </c>
      <c r="BJ88" s="16" t="s">
        <v>77</v>
      </c>
      <c r="BK88" s="191">
        <f>ROUND(I88*H88,2)</f>
        <v>0</v>
      </c>
      <c r="BL88" s="16" t="s">
        <v>793</v>
      </c>
      <c r="BM88" s="190" t="s">
        <v>141</v>
      </c>
    </row>
    <row r="89" spans="2:65" s="1" customFormat="1" ht="19.2">
      <c r="B89" s="33"/>
      <c r="C89" s="34"/>
      <c r="D89" s="192" t="s">
        <v>130</v>
      </c>
      <c r="E89" s="34"/>
      <c r="F89" s="193" t="s">
        <v>799</v>
      </c>
      <c r="G89" s="34"/>
      <c r="H89" s="34"/>
      <c r="I89" s="106"/>
      <c r="J89" s="34"/>
      <c r="K89" s="34"/>
      <c r="L89" s="37"/>
      <c r="M89" s="194"/>
      <c r="N89" s="62"/>
      <c r="O89" s="62"/>
      <c r="P89" s="62"/>
      <c r="Q89" s="62"/>
      <c r="R89" s="62"/>
      <c r="S89" s="62"/>
      <c r="T89" s="63"/>
      <c r="AT89" s="16" t="s">
        <v>130</v>
      </c>
      <c r="AU89" s="16" t="s">
        <v>77</v>
      </c>
    </row>
    <row r="90" spans="2:65" s="12" customFormat="1" ht="10.199999999999999">
      <c r="B90" s="195"/>
      <c r="C90" s="196"/>
      <c r="D90" s="192" t="s">
        <v>133</v>
      </c>
      <c r="E90" s="197" t="s">
        <v>19</v>
      </c>
      <c r="F90" s="198" t="s">
        <v>77</v>
      </c>
      <c r="G90" s="196"/>
      <c r="H90" s="199">
        <v>1</v>
      </c>
      <c r="I90" s="200"/>
      <c r="J90" s="196"/>
      <c r="K90" s="196"/>
      <c r="L90" s="201"/>
      <c r="M90" s="202"/>
      <c r="N90" s="203"/>
      <c r="O90" s="203"/>
      <c r="P90" s="203"/>
      <c r="Q90" s="203"/>
      <c r="R90" s="203"/>
      <c r="S90" s="203"/>
      <c r="T90" s="204"/>
      <c r="AT90" s="205" t="s">
        <v>133</v>
      </c>
      <c r="AU90" s="205" t="s">
        <v>77</v>
      </c>
      <c r="AV90" s="12" t="s">
        <v>79</v>
      </c>
      <c r="AW90" s="12" t="s">
        <v>31</v>
      </c>
      <c r="AX90" s="12" t="s">
        <v>77</v>
      </c>
      <c r="AY90" s="205" t="s">
        <v>121</v>
      </c>
    </row>
    <row r="91" spans="2:65" s="1" customFormat="1" ht="14.4" customHeight="1">
      <c r="B91" s="33"/>
      <c r="C91" s="179" t="s">
        <v>129</v>
      </c>
      <c r="D91" s="179" t="s">
        <v>124</v>
      </c>
      <c r="E91" s="180" t="s">
        <v>800</v>
      </c>
      <c r="F91" s="181" t="s">
        <v>801</v>
      </c>
      <c r="G91" s="182" t="s">
        <v>184</v>
      </c>
      <c r="H91" s="183">
        <v>1</v>
      </c>
      <c r="I91" s="184"/>
      <c r="J91" s="185">
        <f>ROUND(I91*H91,2)</f>
        <v>0</v>
      </c>
      <c r="K91" s="181" t="s">
        <v>19</v>
      </c>
      <c r="L91" s="37"/>
      <c r="M91" s="186" t="s">
        <v>19</v>
      </c>
      <c r="N91" s="187" t="s">
        <v>40</v>
      </c>
      <c r="O91" s="62"/>
      <c r="P91" s="188">
        <f>O91*H91</f>
        <v>0</v>
      </c>
      <c r="Q91" s="188">
        <v>0</v>
      </c>
      <c r="R91" s="188">
        <f>Q91*H91</f>
        <v>0</v>
      </c>
      <c r="S91" s="188">
        <v>0</v>
      </c>
      <c r="T91" s="189">
        <f>S91*H91</f>
        <v>0</v>
      </c>
      <c r="AR91" s="190" t="s">
        <v>793</v>
      </c>
      <c r="AT91" s="190" t="s">
        <v>124</v>
      </c>
      <c r="AU91" s="190" t="s">
        <v>77</v>
      </c>
      <c r="AY91" s="16" t="s">
        <v>121</v>
      </c>
      <c r="BE91" s="191">
        <f>IF(N91="základní",J91,0)</f>
        <v>0</v>
      </c>
      <c r="BF91" s="191">
        <f>IF(N91="snížená",J91,0)</f>
        <v>0</v>
      </c>
      <c r="BG91" s="191">
        <f>IF(N91="zákl. přenesená",J91,0)</f>
        <v>0</v>
      </c>
      <c r="BH91" s="191">
        <f>IF(N91="sníž. přenesená",J91,0)</f>
        <v>0</v>
      </c>
      <c r="BI91" s="191">
        <f>IF(N91="nulová",J91,0)</f>
        <v>0</v>
      </c>
      <c r="BJ91" s="16" t="s">
        <v>77</v>
      </c>
      <c r="BK91" s="191">
        <f>ROUND(I91*H91,2)</f>
        <v>0</v>
      </c>
      <c r="BL91" s="16" t="s">
        <v>793</v>
      </c>
      <c r="BM91" s="190" t="s">
        <v>802</v>
      </c>
    </row>
    <row r="92" spans="2:65" s="1" customFormat="1" ht="10.199999999999999">
      <c r="B92" s="33"/>
      <c r="C92" s="34"/>
      <c r="D92" s="192" t="s">
        <v>130</v>
      </c>
      <c r="E92" s="34"/>
      <c r="F92" s="193" t="s">
        <v>801</v>
      </c>
      <c r="G92" s="34"/>
      <c r="H92" s="34"/>
      <c r="I92" s="106"/>
      <c r="J92" s="34"/>
      <c r="K92" s="34"/>
      <c r="L92" s="37"/>
      <c r="M92" s="194"/>
      <c r="N92" s="62"/>
      <c r="O92" s="62"/>
      <c r="P92" s="62"/>
      <c r="Q92" s="62"/>
      <c r="R92" s="62"/>
      <c r="S92" s="62"/>
      <c r="T92" s="63"/>
      <c r="AT92" s="16" t="s">
        <v>130</v>
      </c>
      <c r="AU92" s="16" t="s">
        <v>77</v>
      </c>
    </row>
    <row r="93" spans="2:65" s="1" customFormat="1" ht="32.4" customHeight="1">
      <c r="B93" s="33"/>
      <c r="C93" s="179" t="s">
        <v>122</v>
      </c>
      <c r="D93" s="179" t="s">
        <v>124</v>
      </c>
      <c r="E93" s="180" t="s">
        <v>803</v>
      </c>
      <c r="F93" s="181" t="s">
        <v>804</v>
      </c>
      <c r="G93" s="182" t="s">
        <v>151</v>
      </c>
      <c r="H93" s="183">
        <v>2.14</v>
      </c>
      <c r="I93" s="184"/>
      <c r="J93" s="185">
        <f>ROUND(I93*H93,2)</f>
        <v>0</v>
      </c>
      <c r="K93" s="181" t="s">
        <v>128</v>
      </c>
      <c r="L93" s="37"/>
      <c r="M93" s="186" t="s">
        <v>19</v>
      </c>
      <c r="N93" s="187" t="s">
        <v>40</v>
      </c>
      <c r="O93" s="62"/>
      <c r="P93" s="188">
        <f>O93*H93</f>
        <v>0</v>
      </c>
      <c r="Q93" s="188">
        <v>0</v>
      </c>
      <c r="R93" s="188">
        <f>Q93*H93</f>
        <v>0</v>
      </c>
      <c r="S93" s="188">
        <v>0</v>
      </c>
      <c r="T93" s="189">
        <f>S93*H93</f>
        <v>0</v>
      </c>
      <c r="AR93" s="190" t="s">
        <v>793</v>
      </c>
      <c r="AT93" s="190" t="s">
        <v>124</v>
      </c>
      <c r="AU93" s="190" t="s">
        <v>77</v>
      </c>
      <c r="AY93" s="16" t="s">
        <v>121</v>
      </c>
      <c r="BE93" s="191">
        <f>IF(N93="základní",J93,0)</f>
        <v>0</v>
      </c>
      <c r="BF93" s="191">
        <f>IF(N93="snížená",J93,0)</f>
        <v>0</v>
      </c>
      <c r="BG93" s="191">
        <f>IF(N93="zákl. přenesená",J93,0)</f>
        <v>0</v>
      </c>
      <c r="BH93" s="191">
        <f>IF(N93="sníž. přenesená",J93,0)</f>
        <v>0</v>
      </c>
      <c r="BI93" s="191">
        <f>IF(N93="nulová",J93,0)</f>
        <v>0</v>
      </c>
      <c r="BJ93" s="16" t="s">
        <v>77</v>
      </c>
      <c r="BK93" s="191">
        <f>ROUND(I93*H93,2)</f>
        <v>0</v>
      </c>
      <c r="BL93" s="16" t="s">
        <v>793</v>
      </c>
      <c r="BM93" s="190" t="s">
        <v>147</v>
      </c>
    </row>
    <row r="94" spans="2:65" s="1" customFormat="1" ht="28.8">
      <c r="B94" s="33"/>
      <c r="C94" s="34"/>
      <c r="D94" s="192" t="s">
        <v>130</v>
      </c>
      <c r="E94" s="34"/>
      <c r="F94" s="193" t="s">
        <v>804</v>
      </c>
      <c r="G94" s="34"/>
      <c r="H94" s="34"/>
      <c r="I94" s="106"/>
      <c r="J94" s="34"/>
      <c r="K94" s="34"/>
      <c r="L94" s="37"/>
      <c r="M94" s="194"/>
      <c r="N94" s="62"/>
      <c r="O94" s="62"/>
      <c r="P94" s="62"/>
      <c r="Q94" s="62"/>
      <c r="R94" s="62"/>
      <c r="S94" s="62"/>
      <c r="T94" s="63"/>
      <c r="AT94" s="16" t="s">
        <v>130</v>
      </c>
      <c r="AU94" s="16" t="s">
        <v>77</v>
      </c>
    </row>
    <row r="95" spans="2:65" s="1" customFormat="1" ht="21.6" customHeight="1">
      <c r="B95" s="33"/>
      <c r="C95" s="179" t="s">
        <v>141</v>
      </c>
      <c r="D95" s="179" t="s">
        <v>124</v>
      </c>
      <c r="E95" s="180" t="s">
        <v>805</v>
      </c>
      <c r="F95" s="181" t="s">
        <v>806</v>
      </c>
      <c r="G95" s="182" t="s">
        <v>797</v>
      </c>
      <c r="H95" s="183">
        <v>1</v>
      </c>
      <c r="I95" s="184"/>
      <c r="J95" s="185">
        <f>ROUND(I95*H95,2)</f>
        <v>0</v>
      </c>
      <c r="K95" s="181" t="s">
        <v>128</v>
      </c>
      <c r="L95" s="37"/>
      <c r="M95" s="186" t="s">
        <v>19</v>
      </c>
      <c r="N95" s="187" t="s">
        <v>40</v>
      </c>
      <c r="O95" s="62"/>
      <c r="P95" s="188">
        <f>O95*H95</f>
        <v>0</v>
      </c>
      <c r="Q95" s="188">
        <v>0</v>
      </c>
      <c r="R95" s="188">
        <f>Q95*H95</f>
        <v>0</v>
      </c>
      <c r="S95" s="188">
        <v>0</v>
      </c>
      <c r="T95" s="189">
        <f>S95*H95</f>
        <v>0</v>
      </c>
      <c r="AR95" s="190" t="s">
        <v>793</v>
      </c>
      <c r="AT95" s="190" t="s">
        <v>124</v>
      </c>
      <c r="AU95" s="190" t="s">
        <v>77</v>
      </c>
      <c r="AY95" s="16" t="s">
        <v>121</v>
      </c>
      <c r="BE95" s="191">
        <f>IF(N95="základní",J95,0)</f>
        <v>0</v>
      </c>
      <c r="BF95" s="191">
        <f>IF(N95="snížená",J95,0)</f>
        <v>0</v>
      </c>
      <c r="BG95" s="191">
        <f>IF(N95="zákl. přenesená",J95,0)</f>
        <v>0</v>
      </c>
      <c r="BH95" s="191">
        <f>IF(N95="sníž. přenesená",J95,0)</f>
        <v>0</v>
      </c>
      <c r="BI95" s="191">
        <f>IF(N95="nulová",J95,0)</f>
        <v>0</v>
      </c>
      <c r="BJ95" s="16" t="s">
        <v>77</v>
      </c>
      <c r="BK95" s="191">
        <f>ROUND(I95*H95,2)</f>
        <v>0</v>
      </c>
      <c r="BL95" s="16" t="s">
        <v>793</v>
      </c>
      <c r="BM95" s="190" t="s">
        <v>152</v>
      </c>
    </row>
    <row r="96" spans="2:65" s="1" customFormat="1" ht="19.2">
      <c r="B96" s="33"/>
      <c r="C96" s="34"/>
      <c r="D96" s="192" t="s">
        <v>130</v>
      </c>
      <c r="E96" s="34"/>
      <c r="F96" s="193" t="s">
        <v>806</v>
      </c>
      <c r="G96" s="34"/>
      <c r="H96" s="34"/>
      <c r="I96" s="106"/>
      <c r="J96" s="34"/>
      <c r="K96" s="34"/>
      <c r="L96" s="37"/>
      <c r="M96" s="194"/>
      <c r="N96" s="62"/>
      <c r="O96" s="62"/>
      <c r="P96" s="62"/>
      <c r="Q96" s="62"/>
      <c r="R96" s="62"/>
      <c r="S96" s="62"/>
      <c r="T96" s="63"/>
      <c r="AT96" s="16" t="s">
        <v>130</v>
      </c>
      <c r="AU96" s="16" t="s">
        <v>77</v>
      </c>
    </row>
    <row r="97" spans="2:65" s="1" customFormat="1" ht="32.4" customHeight="1">
      <c r="B97" s="33"/>
      <c r="C97" s="179" t="s">
        <v>158</v>
      </c>
      <c r="D97" s="179" t="s">
        <v>124</v>
      </c>
      <c r="E97" s="180" t="s">
        <v>807</v>
      </c>
      <c r="F97" s="181" t="s">
        <v>808</v>
      </c>
      <c r="G97" s="182" t="s">
        <v>151</v>
      </c>
      <c r="H97" s="183">
        <v>2.14</v>
      </c>
      <c r="I97" s="184"/>
      <c r="J97" s="185">
        <f>ROUND(I97*H97,2)</f>
        <v>0</v>
      </c>
      <c r="K97" s="181" t="s">
        <v>128</v>
      </c>
      <c r="L97" s="37"/>
      <c r="M97" s="186" t="s">
        <v>19</v>
      </c>
      <c r="N97" s="187" t="s">
        <v>40</v>
      </c>
      <c r="O97" s="62"/>
      <c r="P97" s="188">
        <f>O97*H97</f>
        <v>0</v>
      </c>
      <c r="Q97" s="188">
        <v>0</v>
      </c>
      <c r="R97" s="188">
        <f>Q97*H97</f>
        <v>0</v>
      </c>
      <c r="S97" s="188">
        <v>0</v>
      </c>
      <c r="T97" s="189">
        <f>S97*H97</f>
        <v>0</v>
      </c>
      <c r="AR97" s="190" t="s">
        <v>793</v>
      </c>
      <c r="AT97" s="190" t="s">
        <v>124</v>
      </c>
      <c r="AU97" s="190" t="s">
        <v>77</v>
      </c>
      <c r="AY97" s="16" t="s">
        <v>121</v>
      </c>
      <c r="BE97" s="191">
        <f>IF(N97="základní",J97,0)</f>
        <v>0</v>
      </c>
      <c r="BF97" s="191">
        <f>IF(N97="snížená",J97,0)</f>
        <v>0</v>
      </c>
      <c r="BG97" s="191">
        <f>IF(N97="zákl. přenesená",J97,0)</f>
        <v>0</v>
      </c>
      <c r="BH97" s="191">
        <f>IF(N97="sníž. přenesená",J97,0)</f>
        <v>0</v>
      </c>
      <c r="BI97" s="191">
        <f>IF(N97="nulová",J97,0)</f>
        <v>0</v>
      </c>
      <c r="BJ97" s="16" t="s">
        <v>77</v>
      </c>
      <c r="BK97" s="191">
        <f>ROUND(I97*H97,2)</f>
        <v>0</v>
      </c>
      <c r="BL97" s="16" t="s">
        <v>793</v>
      </c>
      <c r="BM97" s="190" t="s">
        <v>156</v>
      </c>
    </row>
    <row r="98" spans="2:65" s="1" customFormat="1" ht="28.8">
      <c r="B98" s="33"/>
      <c r="C98" s="34"/>
      <c r="D98" s="192" t="s">
        <v>130</v>
      </c>
      <c r="E98" s="34"/>
      <c r="F98" s="193" t="s">
        <v>808</v>
      </c>
      <c r="G98" s="34"/>
      <c r="H98" s="34"/>
      <c r="I98" s="106"/>
      <c r="J98" s="34"/>
      <c r="K98" s="34"/>
      <c r="L98" s="37"/>
      <c r="M98" s="194"/>
      <c r="N98" s="62"/>
      <c r="O98" s="62"/>
      <c r="P98" s="62"/>
      <c r="Q98" s="62"/>
      <c r="R98" s="62"/>
      <c r="S98" s="62"/>
      <c r="T98" s="63"/>
      <c r="AT98" s="16" t="s">
        <v>130</v>
      </c>
      <c r="AU98" s="16" t="s">
        <v>77</v>
      </c>
    </row>
    <row r="99" spans="2:65" s="1" customFormat="1" ht="21.6" customHeight="1">
      <c r="B99" s="33"/>
      <c r="C99" s="179" t="s">
        <v>147</v>
      </c>
      <c r="D99" s="179" t="s">
        <v>124</v>
      </c>
      <c r="E99" s="180" t="s">
        <v>809</v>
      </c>
      <c r="F99" s="181" t="s">
        <v>810</v>
      </c>
      <c r="G99" s="182" t="s">
        <v>797</v>
      </c>
      <c r="H99" s="183">
        <v>1</v>
      </c>
      <c r="I99" s="184"/>
      <c r="J99" s="185">
        <f>ROUND(I99*H99,2)</f>
        <v>0</v>
      </c>
      <c r="K99" s="181" t="s">
        <v>128</v>
      </c>
      <c r="L99" s="37"/>
      <c r="M99" s="186" t="s">
        <v>19</v>
      </c>
      <c r="N99" s="187" t="s">
        <v>40</v>
      </c>
      <c r="O99" s="62"/>
      <c r="P99" s="188">
        <f>O99*H99</f>
        <v>0</v>
      </c>
      <c r="Q99" s="188">
        <v>0</v>
      </c>
      <c r="R99" s="188">
        <f>Q99*H99</f>
        <v>0</v>
      </c>
      <c r="S99" s="188">
        <v>0</v>
      </c>
      <c r="T99" s="189">
        <f>S99*H99</f>
        <v>0</v>
      </c>
      <c r="AR99" s="190" t="s">
        <v>793</v>
      </c>
      <c r="AT99" s="190" t="s">
        <v>124</v>
      </c>
      <c r="AU99" s="190" t="s">
        <v>77</v>
      </c>
      <c r="AY99" s="16" t="s">
        <v>121</v>
      </c>
      <c r="BE99" s="191">
        <f>IF(N99="základní",J99,0)</f>
        <v>0</v>
      </c>
      <c r="BF99" s="191">
        <f>IF(N99="snížená",J99,0)</f>
        <v>0</v>
      </c>
      <c r="BG99" s="191">
        <f>IF(N99="zákl. přenesená",J99,0)</f>
        <v>0</v>
      </c>
      <c r="BH99" s="191">
        <f>IF(N99="sníž. přenesená",J99,0)</f>
        <v>0</v>
      </c>
      <c r="BI99" s="191">
        <f>IF(N99="nulová",J99,0)</f>
        <v>0</v>
      </c>
      <c r="BJ99" s="16" t="s">
        <v>77</v>
      </c>
      <c r="BK99" s="191">
        <f>ROUND(I99*H99,2)</f>
        <v>0</v>
      </c>
      <c r="BL99" s="16" t="s">
        <v>793</v>
      </c>
      <c r="BM99" s="190" t="s">
        <v>161</v>
      </c>
    </row>
    <row r="100" spans="2:65" s="1" customFormat="1" ht="19.2">
      <c r="B100" s="33"/>
      <c r="C100" s="34"/>
      <c r="D100" s="192" t="s">
        <v>130</v>
      </c>
      <c r="E100" s="34"/>
      <c r="F100" s="193" t="s">
        <v>810</v>
      </c>
      <c r="G100" s="34"/>
      <c r="H100" s="34"/>
      <c r="I100" s="106"/>
      <c r="J100" s="34"/>
      <c r="K100" s="34"/>
      <c r="L100" s="37"/>
      <c r="M100" s="194"/>
      <c r="N100" s="62"/>
      <c r="O100" s="62"/>
      <c r="P100" s="62"/>
      <c r="Q100" s="62"/>
      <c r="R100" s="62"/>
      <c r="S100" s="62"/>
      <c r="T100" s="63"/>
      <c r="AT100" s="16" t="s">
        <v>130</v>
      </c>
      <c r="AU100" s="16" t="s">
        <v>77</v>
      </c>
    </row>
    <row r="101" spans="2:65" s="1" customFormat="1" ht="21.6" customHeight="1">
      <c r="B101" s="33"/>
      <c r="C101" s="179" t="s">
        <v>167</v>
      </c>
      <c r="D101" s="179" t="s">
        <v>124</v>
      </c>
      <c r="E101" s="180" t="s">
        <v>811</v>
      </c>
      <c r="F101" s="181" t="s">
        <v>812</v>
      </c>
      <c r="G101" s="182" t="s">
        <v>797</v>
      </c>
      <c r="H101" s="183">
        <v>1</v>
      </c>
      <c r="I101" s="184"/>
      <c r="J101" s="185">
        <f>ROUND(I101*H101,2)</f>
        <v>0</v>
      </c>
      <c r="K101" s="181" t="s">
        <v>128</v>
      </c>
      <c r="L101" s="37"/>
      <c r="M101" s="186" t="s">
        <v>19</v>
      </c>
      <c r="N101" s="187" t="s">
        <v>40</v>
      </c>
      <c r="O101" s="62"/>
      <c r="P101" s="188">
        <f>O101*H101</f>
        <v>0</v>
      </c>
      <c r="Q101" s="188">
        <v>0</v>
      </c>
      <c r="R101" s="188">
        <f>Q101*H101</f>
        <v>0</v>
      </c>
      <c r="S101" s="188">
        <v>0</v>
      </c>
      <c r="T101" s="189">
        <f>S101*H101</f>
        <v>0</v>
      </c>
      <c r="AR101" s="190" t="s">
        <v>793</v>
      </c>
      <c r="AT101" s="190" t="s">
        <v>124</v>
      </c>
      <c r="AU101" s="190" t="s">
        <v>77</v>
      </c>
      <c r="AY101" s="16" t="s">
        <v>121</v>
      </c>
      <c r="BE101" s="191">
        <f>IF(N101="základní",J101,0)</f>
        <v>0</v>
      </c>
      <c r="BF101" s="191">
        <f>IF(N101="snížená",J101,0)</f>
        <v>0</v>
      </c>
      <c r="BG101" s="191">
        <f>IF(N101="zákl. přenesená",J101,0)</f>
        <v>0</v>
      </c>
      <c r="BH101" s="191">
        <f>IF(N101="sníž. přenesená",J101,0)</f>
        <v>0</v>
      </c>
      <c r="BI101" s="191">
        <f>IF(N101="nulová",J101,0)</f>
        <v>0</v>
      </c>
      <c r="BJ101" s="16" t="s">
        <v>77</v>
      </c>
      <c r="BK101" s="191">
        <f>ROUND(I101*H101,2)</f>
        <v>0</v>
      </c>
      <c r="BL101" s="16" t="s">
        <v>793</v>
      </c>
      <c r="BM101" s="190" t="s">
        <v>165</v>
      </c>
    </row>
    <row r="102" spans="2:65" s="1" customFormat="1" ht="19.2">
      <c r="B102" s="33"/>
      <c r="C102" s="34"/>
      <c r="D102" s="192" t="s">
        <v>130</v>
      </c>
      <c r="E102" s="34"/>
      <c r="F102" s="193" t="s">
        <v>812</v>
      </c>
      <c r="G102" s="34"/>
      <c r="H102" s="34"/>
      <c r="I102" s="106"/>
      <c r="J102" s="34"/>
      <c r="K102" s="34"/>
      <c r="L102" s="37"/>
      <c r="M102" s="194"/>
      <c r="N102" s="62"/>
      <c r="O102" s="62"/>
      <c r="P102" s="62"/>
      <c r="Q102" s="62"/>
      <c r="R102" s="62"/>
      <c r="S102" s="62"/>
      <c r="T102" s="63"/>
      <c r="AT102" s="16" t="s">
        <v>130</v>
      </c>
      <c r="AU102" s="16" t="s">
        <v>77</v>
      </c>
    </row>
    <row r="103" spans="2:65" s="1" customFormat="1" ht="64.8" customHeight="1">
      <c r="B103" s="33"/>
      <c r="C103" s="179" t="s">
        <v>152</v>
      </c>
      <c r="D103" s="179" t="s">
        <v>124</v>
      </c>
      <c r="E103" s="180" t="s">
        <v>813</v>
      </c>
      <c r="F103" s="181" t="s">
        <v>814</v>
      </c>
      <c r="G103" s="182" t="s">
        <v>797</v>
      </c>
      <c r="H103" s="183">
        <v>1</v>
      </c>
      <c r="I103" s="184"/>
      <c r="J103" s="185">
        <f>ROUND(I103*H103,2)</f>
        <v>0</v>
      </c>
      <c r="K103" s="181" t="s">
        <v>128</v>
      </c>
      <c r="L103" s="37"/>
      <c r="M103" s="186" t="s">
        <v>19</v>
      </c>
      <c r="N103" s="187" t="s">
        <v>40</v>
      </c>
      <c r="O103" s="62"/>
      <c r="P103" s="188">
        <f>O103*H103</f>
        <v>0</v>
      </c>
      <c r="Q103" s="188">
        <v>0</v>
      </c>
      <c r="R103" s="188">
        <f>Q103*H103</f>
        <v>0</v>
      </c>
      <c r="S103" s="188">
        <v>0</v>
      </c>
      <c r="T103" s="189">
        <f>S103*H103</f>
        <v>0</v>
      </c>
      <c r="AR103" s="190" t="s">
        <v>793</v>
      </c>
      <c r="AT103" s="190" t="s">
        <v>124</v>
      </c>
      <c r="AU103" s="190" t="s">
        <v>77</v>
      </c>
      <c r="AY103" s="16" t="s">
        <v>121</v>
      </c>
      <c r="BE103" s="191">
        <f>IF(N103="základní",J103,0)</f>
        <v>0</v>
      </c>
      <c r="BF103" s="191">
        <f>IF(N103="snížená",J103,0)</f>
        <v>0</v>
      </c>
      <c r="BG103" s="191">
        <f>IF(N103="zákl. přenesená",J103,0)</f>
        <v>0</v>
      </c>
      <c r="BH103" s="191">
        <f>IF(N103="sníž. přenesená",J103,0)</f>
        <v>0</v>
      </c>
      <c r="BI103" s="191">
        <f>IF(N103="nulová",J103,0)</f>
        <v>0</v>
      </c>
      <c r="BJ103" s="16" t="s">
        <v>77</v>
      </c>
      <c r="BK103" s="191">
        <f>ROUND(I103*H103,2)</f>
        <v>0</v>
      </c>
      <c r="BL103" s="16" t="s">
        <v>793</v>
      </c>
      <c r="BM103" s="190" t="s">
        <v>170</v>
      </c>
    </row>
    <row r="104" spans="2:65" s="1" customFormat="1" ht="48">
      <c r="B104" s="33"/>
      <c r="C104" s="34"/>
      <c r="D104" s="192" t="s">
        <v>130</v>
      </c>
      <c r="E104" s="34"/>
      <c r="F104" s="193" t="s">
        <v>814</v>
      </c>
      <c r="G104" s="34"/>
      <c r="H104" s="34"/>
      <c r="I104" s="106"/>
      <c r="J104" s="34"/>
      <c r="K104" s="34"/>
      <c r="L104" s="37"/>
      <c r="M104" s="194"/>
      <c r="N104" s="62"/>
      <c r="O104" s="62"/>
      <c r="P104" s="62"/>
      <c r="Q104" s="62"/>
      <c r="R104" s="62"/>
      <c r="S104" s="62"/>
      <c r="T104" s="63"/>
      <c r="AT104" s="16" t="s">
        <v>130</v>
      </c>
      <c r="AU104" s="16" t="s">
        <v>77</v>
      </c>
    </row>
    <row r="105" spans="2:65" s="1" customFormat="1" ht="21.6" customHeight="1">
      <c r="B105" s="33"/>
      <c r="C105" s="179" t="s">
        <v>176</v>
      </c>
      <c r="D105" s="179" t="s">
        <v>124</v>
      </c>
      <c r="E105" s="180" t="s">
        <v>815</v>
      </c>
      <c r="F105" s="181" t="s">
        <v>816</v>
      </c>
      <c r="G105" s="182" t="s">
        <v>797</v>
      </c>
      <c r="H105" s="183">
        <v>1</v>
      </c>
      <c r="I105" s="184"/>
      <c r="J105" s="185">
        <f>ROUND(I105*H105,2)</f>
        <v>0</v>
      </c>
      <c r="K105" s="181" t="s">
        <v>128</v>
      </c>
      <c r="L105" s="37"/>
      <c r="M105" s="186" t="s">
        <v>19</v>
      </c>
      <c r="N105" s="187" t="s">
        <v>40</v>
      </c>
      <c r="O105" s="62"/>
      <c r="P105" s="188">
        <f>O105*H105</f>
        <v>0</v>
      </c>
      <c r="Q105" s="188">
        <v>0</v>
      </c>
      <c r="R105" s="188">
        <f>Q105*H105</f>
        <v>0</v>
      </c>
      <c r="S105" s="188">
        <v>0</v>
      </c>
      <c r="T105" s="189">
        <f>S105*H105</f>
        <v>0</v>
      </c>
      <c r="AR105" s="190" t="s">
        <v>793</v>
      </c>
      <c r="AT105" s="190" t="s">
        <v>124</v>
      </c>
      <c r="AU105" s="190" t="s">
        <v>77</v>
      </c>
      <c r="AY105" s="16" t="s">
        <v>121</v>
      </c>
      <c r="BE105" s="191">
        <f>IF(N105="základní",J105,0)</f>
        <v>0</v>
      </c>
      <c r="BF105" s="191">
        <f>IF(N105="snížená",J105,0)</f>
        <v>0</v>
      </c>
      <c r="BG105" s="191">
        <f>IF(N105="zákl. přenesená",J105,0)</f>
        <v>0</v>
      </c>
      <c r="BH105" s="191">
        <f>IF(N105="sníž. přenesená",J105,0)</f>
        <v>0</v>
      </c>
      <c r="BI105" s="191">
        <f>IF(N105="nulová",J105,0)</f>
        <v>0</v>
      </c>
      <c r="BJ105" s="16" t="s">
        <v>77</v>
      </c>
      <c r="BK105" s="191">
        <f>ROUND(I105*H105,2)</f>
        <v>0</v>
      </c>
      <c r="BL105" s="16" t="s">
        <v>793</v>
      </c>
      <c r="BM105" s="190" t="s">
        <v>175</v>
      </c>
    </row>
    <row r="106" spans="2:65" s="1" customFormat="1" ht="19.2">
      <c r="B106" s="33"/>
      <c r="C106" s="34"/>
      <c r="D106" s="192" t="s">
        <v>130</v>
      </c>
      <c r="E106" s="34"/>
      <c r="F106" s="193" t="s">
        <v>816</v>
      </c>
      <c r="G106" s="34"/>
      <c r="H106" s="34"/>
      <c r="I106" s="106"/>
      <c r="J106" s="34"/>
      <c r="K106" s="34"/>
      <c r="L106" s="37"/>
      <c r="M106" s="228"/>
      <c r="N106" s="229"/>
      <c r="O106" s="229"/>
      <c r="P106" s="229"/>
      <c r="Q106" s="229"/>
      <c r="R106" s="229"/>
      <c r="S106" s="229"/>
      <c r="T106" s="230"/>
      <c r="AT106" s="16" t="s">
        <v>130</v>
      </c>
      <c r="AU106" s="16" t="s">
        <v>77</v>
      </c>
    </row>
    <row r="107" spans="2:65" s="1" customFormat="1" ht="6.9" customHeight="1">
      <c r="B107" s="45"/>
      <c r="C107" s="46"/>
      <c r="D107" s="46"/>
      <c r="E107" s="46"/>
      <c r="F107" s="46"/>
      <c r="G107" s="46"/>
      <c r="H107" s="46"/>
      <c r="I107" s="130"/>
      <c r="J107" s="46"/>
      <c r="K107" s="46"/>
      <c r="L107" s="37"/>
    </row>
  </sheetData>
  <sheetProtection algorithmName="SHA-512" hashValue="XlU5CYaOF2eDSrfq2dRyei+us94fK9C1Ul2w6VR8QxccnFjCGLG2hKikCrl8OqhORY71gocZwT6sReQah8j9Nw==" saltValue="s04k9cneff3NBr7+qK3wH236PH6wZwLSF9Lewtlhih9HYntjmaHVkIu7bDtgMJYee0GE0U70+NWcbeRf3Wk+Mg==" spinCount="100000" sheet="1" objects="1" scenarios="1" formatColumns="0" formatRows="0" autoFilter="0"/>
  <autoFilter ref="C79:K106"/>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3"/>
  <sheetViews>
    <sheetView showGridLines="0" workbookViewId="0"/>
  </sheetViews>
  <sheetFormatPr defaultRowHeight="10.199999999999999"/>
  <cols>
    <col min="1" max="1" width="8.28515625" style="234" customWidth="1"/>
    <col min="2" max="2" width="1.7109375" style="234" customWidth="1"/>
    <col min="3" max="4" width="5" style="234" customWidth="1"/>
    <col min="5" max="5" width="11.7109375" style="234" customWidth="1"/>
    <col min="6" max="6" width="9.140625" style="234" customWidth="1"/>
    <col min="7" max="7" width="5" style="234" customWidth="1"/>
    <col min="8" max="8" width="77.85546875" style="234" customWidth="1"/>
    <col min="9" max="10" width="20" style="234" customWidth="1"/>
    <col min="11" max="11" width="1.7109375" style="234" customWidth="1"/>
  </cols>
  <sheetData>
    <row r="1" spans="2:11" ht="37.5" customHeight="1"/>
    <row r="2" spans="2:11" ht="7.5" customHeight="1">
      <c r="B2" s="235"/>
      <c r="C2" s="236"/>
      <c r="D2" s="236"/>
      <c r="E2" s="236"/>
      <c r="F2" s="236"/>
      <c r="G2" s="236"/>
      <c r="H2" s="236"/>
      <c r="I2" s="236"/>
      <c r="J2" s="236"/>
      <c r="K2" s="237"/>
    </row>
    <row r="3" spans="2:11" s="14" customFormat="1" ht="45" customHeight="1">
      <c r="B3" s="238"/>
      <c r="C3" s="365" t="s">
        <v>817</v>
      </c>
      <c r="D3" s="365"/>
      <c r="E3" s="365"/>
      <c r="F3" s="365"/>
      <c r="G3" s="365"/>
      <c r="H3" s="365"/>
      <c r="I3" s="365"/>
      <c r="J3" s="365"/>
      <c r="K3" s="239"/>
    </row>
    <row r="4" spans="2:11" ht="25.5" customHeight="1">
      <c r="B4" s="240"/>
      <c r="C4" s="369" t="s">
        <v>818</v>
      </c>
      <c r="D4" s="369"/>
      <c r="E4" s="369"/>
      <c r="F4" s="369"/>
      <c r="G4" s="369"/>
      <c r="H4" s="369"/>
      <c r="I4" s="369"/>
      <c r="J4" s="369"/>
      <c r="K4" s="241"/>
    </row>
    <row r="5" spans="2:11" ht="5.25" customHeight="1">
      <c r="B5" s="240"/>
      <c r="C5" s="242"/>
      <c r="D5" s="242"/>
      <c r="E5" s="242"/>
      <c r="F5" s="242"/>
      <c r="G5" s="242"/>
      <c r="H5" s="242"/>
      <c r="I5" s="242"/>
      <c r="J5" s="242"/>
      <c r="K5" s="241"/>
    </row>
    <row r="6" spans="2:11" ht="15" customHeight="1">
      <c r="B6" s="240"/>
      <c r="C6" s="367" t="s">
        <v>819</v>
      </c>
      <c r="D6" s="367"/>
      <c r="E6" s="367"/>
      <c r="F6" s="367"/>
      <c r="G6" s="367"/>
      <c r="H6" s="367"/>
      <c r="I6" s="367"/>
      <c r="J6" s="367"/>
      <c r="K6" s="241"/>
    </row>
    <row r="7" spans="2:11" ht="15" customHeight="1">
      <c r="B7" s="244"/>
      <c r="C7" s="367" t="s">
        <v>820</v>
      </c>
      <c r="D7" s="367"/>
      <c r="E7" s="367"/>
      <c r="F7" s="367"/>
      <c r="G7" s="367"/>
      <c r="H7" s="367"/>
      <c r="I7" s="367"/>
      <c r="J7" s="367"/>
      <c r="K7" s="241"/>
    </row>
    <row r="8" spans="2:11" ht="12.75" customHeight="1">
      <c r="B8" s="244"/>
      <c r="C8" s="243"/>
      <c r="D8" s="243"/>
      <c r="E8" s="243"/>
      <c r="F8" s="243"/>
      <c r="G8" s="243"/>
      <c r="H8" s="243"/>
      <c r="I8" s="243"/>
      <c r="J8" s="243"/>
      <c r="K8" s="241"/>
    </row>
    <row r="9" spans="2:11" ht="15" customHeight="1">
      <c r="B9" s="244"/>
      <c r="C9" s="367" t="s">
        <v>821</v>
      </c>
      <c r="D9" s="367"/>
      <c r="E9" s="367"/>
      <c r="F9" s="367"/>
      <c r="G9" s="367"/>
      <c r="H9" s="367"/>
      <c r="I9" s="367"/>
      <c r="J9" s="367"/>
      <c r="K9" s="241"/>
    </row>
    <row r="10" spans="2:11" ht="15" customHeight="1">
      <c r="B10" s="244"/>
      <c r="C10" s="243"/>
      <c r="D10" s="367" t="s">
        <v>822</v>
      </c>
      <c r="E10" s="367"/>
      <c r="F10" s="367"/>
      <c r="G10" s="367"/>
      <c r="H10" s="367"/>
      <c r="I10" s="367"/>
      <c r="J10" s="367"/>
      <c r="K10" s="241"/>
    </row>
    <row r="11" spans="2:11" ht="15" customHeight="1">
      <c r="B11" s="244"/>
      <c r="C11" s="245"/>
      <c r="D11" s="367" t="s">
        <v>823</v>
      </c>
      <c r="E11" s="367"/>
      <c r="F11" s="367"/>
      <c r="G11" s="367"/>
      <c r="H11" s="367"/>
      <c r="I11" s="367"/>
      <c r="J11" s="367"/>
      <c r="K11" s="241"/>
    </row>
    <row r="12" spans="2:11" ht="15" customHeight="1">
      <c r="B12" s="244"/>
      <c r="C12" s="245"/>
      <c r="D12" s="243"/>
      <c r="E12" s="243"/>
      <c r="F12" s="243"/>
      <c r="G12" s="243"/>
      <c r="H12" s="243"/>
      <c r="I12" s="243"/>
      <c r="J12" s="243"/>
      <c r="K12" s="241"/>
    </row>
    <row r="13" spans="2:11" ht="15" customHeight="1">
      <c r="B13" s="244"/>
      <c r="C13" s="245"/>
      <c r="D13" s="246" t="s">
        <v>824</v>
      </c>
      <c r="E13" s="243"/>
      <c r="F13" s="243"/>
      <c r="G13" s="243"/>
      <c r="H13" s="243"/>
      <c r="I13" s="243"/>
      <c r="J13" s="243"/>
      <c r="K13" s="241"/>
    </row>
    <row r="14" spans="2:11" ht="12.75" customHeight="1">
      <c r="B14" s="244"/>
      <c r="C14" s="245"/>
      <c r="D14" s="245"/>
      <c r="E14" s="245"/>
      <c r="F14" s="245"/>
      <c r="G14" s="245"/>
      <c r="H14" s="245"/>
      <c r="I14" s="245"/>
      <c r="J14" s="245"/>
      <c r="K14" s="241"/>
    </row>
    <row r="15" spans="2:11" ht="15" customHeight="1">
      <c r="B15" s="244"/>
      <c r="C15" s="245"/>
      <c r="D15" s="367" t="s">
        <v>825</v>
      </c>
      <c r="E15" s="367"/>
      <c r="F15" s="367"/>
      <c r="G15" s="367"/>
      <c r="H15" s="367"/>
      <c r="I15" s="367"/>
      <c r="J15" s="367"/>
      <c r="K15" s="241"/>
    </row>
    <row r="16" spans="2:11" ht="15" customHeight="1">
      <c r="B16" s="244"/>
      <c r="C16" s="245"/>
      <c r="D16" s="367" t="s">
        <v>826</v>
      </c>
      <c r="E16" s="367"/>
      <c r="F16" s="367"/>
      <c r="G16" s="367"/>
      <c r="H16" s="367"/>
      <c r="I16" s="367"/>
      <c r="J16" s="367"/>
      <c r="K16" s="241"/>
    </row>
    <row r="17" spans="2:11" ht="15" customHeight="1">
      <c r="B17" s="244"/>
      <c r="C17" s="245"/>
      <c r="D17" s="367" t="s">
        <v>827</v>
      </c>
      <c r="E17" s="367"/>
      <c r="F17" s="367"/>
      <c r="G17" s="367"/>
      <c r="H17" s="367"/>
      <c r="I17" s="367"/>
      <c r="J17" s="367"/>
      <c r="K17" s="241"/>
    </row>
    <row r="18" spans="2:11" ht="15" customHeight="1">
      <c r="B18" s="244"/>
      <c r="C18" s="245"/>
      <c r="D18" s="245"/>
      <c r="E18" s="247" t="s">
        <v>76</v>
      </c>
      <c r="F18" s="367" t="s">
        <v>828</v>
      </c>
      <c r="G18" s="367"/>
      <c r="H18" s="367"/>
      <c r="I18" s="367"/>
      <c r="J18" s="367"/>
      <c r="K18" s="241"/>
    </row>
    <row r="19" spans="2:11" ht="15" customHeight="1">
      <c r="B19" s="244"/>
      <c r="C19" s="245"/>
      <c r="D19" s="245"/>
      <c r="E19" s="247" t="s">
        <v>829</v>
      </c>
      <c r="F19" s="367" t="s">
        <v>830</v>
      </c>
      <c r="G19" s="367"/>
      <c r="H19" s="367"/>
      <c r="I19" s="367"/>
      <c r="J19" s="367"/>
      <c r="K19" s="241"/>
    </row>
    <row r="20" spans="2:11" ht="15" customHeight="1">
      <c r="B20" s="244"/>
      <c r="C20" s="245"/>
      <c r="D20" s="245"/>
      <c r="E20" s="247" t="s">
        <v>831</v>
      </c>
      <c r="F20" s="367" t="s">
        <v>832</v>
      </c>
      <c r="G20" s="367"/>
      <c r="H20" s="367"/>
      <c r="I20" s="367"/>
      <c r="J20" s="367"/>
      <c r="K20" s="241"/>
    </row>
    <row r="21" spans="2:11" ht="15" customHeight="1">
      <c r="B21" s="244"/>
      <c r="C21" s="245"/>
      <c r="D21" s="245"/>
      <c r="E21" s="247" t="s">
        <v>92</v>
      </c>
      <c r="F21" s="367" t="s">
        <v>93</v>
      </c>
      <c r="G21" s="367"/>
      <c r="H21" s="367"/>
      <c r="I21" s="367"/>
      <c r="J21" s="367"/>
      <c r="K21" s="241"/>
    </row>
    <row r="22" spans="2:11" ht="15" customHeight="1">
      <c r="B22" s="244"/>
      <c r="C22" s="245"/>
      <c r="D22" s="245"/>
      <c r="E22" s="247" t="s">
        <v>422</v>
      </c>
      <c r="F22" s="367" t="s">
        <v>423</v>
      </c>
      <c r="G22" s="367"/>
      <c r="H22" s="367"/>
      <c r="I22" s="367"/>
      <c r="J22" s="367"/>
      <c r="K22" s="241"/>
    </row>
    <row r="23" spans="2:11" ht="15" customHeight="1">
      <c r="B23" s="244"/>
      <c r="C23" s="245"/>
      <c r="D23" s="245"/>
      <c r="E23" s="247" t="s">
        <v>833</v>
      </c>
      <c r="F23" s="367" t="s">
        <v>834</v>
      </c>
      <c r="G23" s="367"/>
      <c r="H23" s="367"/>
      <c r="I23" s="367"/>
      <c r="J23" s="367"/>
      <c r="K23" s="241"/>
    </row>
    <row r="24" spans="2:11" ht="12.75" customHeight="1">
      <c r="B24" s="244"/>
      <c r="C24" s="245"/>
      <c r="D24" s="245"/>
      <c r="E24" s="245"/>
      <c r="F24" s="245"/>
      <c r="G24" s="245"/>
      <c r="H24" s="245"/>
      <c r="I24" s="245"/>
      <c r="J24" s="245"/>
      <c r="K24" s="241"/>
    </row>
    <row r="25" spans="2:11" ht="15" customHeight="1">
      <c r="B25" s="244"/>
      <c r="C25" s="367" t="s">
        <v>835</v>
      </c>
      <c r="D25" s="367"/>
      <c r="E25" s="367"/>
      <c r="F25" s="367"/>
      <c r="G25" s="367"/>
      <c r="H25" s="367"/>
      <c r="I25" s="367"/>
      <c r="J25" s="367"/>
      <c r="K25" s="241"/>
    </row>
    <row r="26" spans="2:11" ht="15" customHeight="1">
      <c r="B26" s="244"/>
      <c r="C26" s="367" t="s">
        <v>836</v>
      </c>
      <c r="D26" s="367"/>
      <c r="E26" s="367"/>
      <c r="F26" s="367"/>
      <c r="G26" s="367"/>
      <c r="H26" s="367"/>
      <c r="I26" s="367"/>
      <c r="J26" s="367"/>
      <c r="K26" s="241"/>
    </row>
    <row r="27" spans="2:11" ht="15" customHeight="1">
      <c r="B27" s="244"/>
      <c r="C27" s="243"/>
      <c r="D27" s="367" t="s">
        <v>837</v>
      </c>
      <c r="E27" s="367"/>
      <c r="F27" s="367"/>
      <c r="G27" s="367"/>
      <c r="H27" s="367"/>
      <c r="I27" s="367"/>
      <c r="J27" s="367"/>
      <c r="K27" s="241"/>
    </row>
    <row r="28" spans="2:11" ht="15" customHeight="1">
      <c r="B28" s="244"/>
      <c r="C28" s="245"/>
      <c r="D28" s="367" t="s">
        <v>838</v>
      </c>
      <c r="E28" s="367"/>
      <c r="F28" s="367"/>
      <c r="G28" s="367"/>
      <c r="H28" s="367"/>
      <c r="I28" s="367"/>
      <c r="J28" s="367"/>
      <c r="K28" s="241"/>
    </row>
    <row r="29" spans="2:11" ht="12.75" customHeight="1">
      <c r="B29" s="244"/>
      <c r="C29" s="245"/>
      <c r="D29" s="245"/>
      <c r="E29" s="245"/>
      <c r="F29" s="245"/>
      <c r="G29" s="245"/>
      <c r="H29" s="245"/>
      <c r="I29" s="245"/>
      <c r="J29" s="245"/>
      <c r="K29" s="241"/>
    </row>
    <row r="30" spans="2:11" ht="15" customHeight="1">
      <c r="B30" s="244"/>
      <c r="C30" s="245"/>
      <c r="D30" s="367" t="s">
        <v>839</v>
      </c>
      <c r="E30" s="367"/>
      <c r="F30" s="367"/>
      <c r="G30" s="367"/>
      <c r="H30" s="367"/>
      <c r="I30" s="367"/>
      <c r="J30" s="367"/>
      <c r="K30" s="241"/>
    </row>
    <row r="31" spans="2:11" ht="15" customHeight="1">
      <c r="B31" s="244"/>
      <c r="C31" s="245"/>
      <c r="D31" s="367" t="s">
        <v>840</v>
      </c>
      <c r="E31" s="367"/>
      <c r="F31" s="367"/>
      <c r="G31" s="367"/>
      <c r="H31" s="367"/>
      <c r="I31" s="367"/>
      <c r="J31" s="367"/>
      <c r="K31" s="241"/>
    </row>
    <row r="32" spans="2:11" ht="12.75" customHeight="1">
      <c r="B32" s="244"/>
      <c r="C32" s="245"/>
      <c r="D32" s="245"/>
      <c r="E32" s="245"/>
      <c r="F32" s="245"/>
      <c r="G32" s="245"/>
      <c r="H32" s="245"/>
      <c r="I32" s="245"/>
      <c r="J32" s="245"/>
      <c r="K32" s="241"/>
    </row>
    <row r="33" spans="2:11" ht="15" customHeight="1">
      <c r="B33" s="244"/>
      <c r="C33" s="245"/>
      <c r="D33" s="367" t="s">
        <v>841</v>
      </c>
      <c r="E33" s="367"/>
      <c r="F33" s="367"/>
      <c r="G33" s="367"/>
      <c r="H33" s="367"/>
      <c r="I33" s="367"/>
      <c r="J33" s="367"/>
      <c r="K33" s="241"/>
    </row>
    <row r="34" spans="2:11" ht="15" customHeight="1">
      <c r="B34" s="244"/>
      <c r="C34" s="245"/>
      <c r="D34" s="367" t="s">
        <v>842</v>
      </c>
      <c r="E34" s="367"/>
      <c r="F34" s="367"/>
      <c r="G34" s="367"/>
      <c r="H34" s="367"/>
      <c r="I34" s="367"/>
      <c r="J34" s="367"/>
      <c r="K34" s="241"/>
    </row>
    <row r="35" spans="2:11" ht="15" customHeight="1">
      <c r="B35" s="244"/>
      <c r="C35" s="245"/>
      <c r="D35" s="367" t="s">
        <v>843</v>
      </c>
      <c r="E35" s="367"/>
      <c r="F35" s="367"/>
      <c r="G35" s="367"/>
      <c r="H35" s="367"/>
      <c r="I35" s="367"/>
      <c r="J35" s="367"/>
      <c r="K35" s="241"/>
    </row>
    <row r="36" spans="2:11" ht="15" customHeight="1">
      <c r="B36" s="244"/>
      <c r="C36" s="245"/>
      <c r="D36" s="243"/>
      <c r="E36" s="246" t="s">
        <v>107</v>
      </c>
      <c r="F36" s="243"/>
      <c r="G36" s="367" t="s">
        <v>844</v>
      </c>
      <c r="H36" s="367"/>
      <c r="I36" s="367"/>
      <c r="J36" s="367"/>
      <c r="K36" s="241"/>
    </row>
    <row r="37" spans="2:11" ht="30.75" customHeight="1">
      <c r="B37" s="244"/>
      <c r="C37" s="245"/>
      <c r="D37" s="243"/>
      <c r="E37" s="246" t="s">
        <v>845</v>
      </c>
      <c r="F37" s="243"/>
      <c r="G37" s="367" t="s">
        <v>846</v>
      </c>
      <c r="H37" s="367"/>
      <c r="I37" s="367"/>
      <c r="J37" s="367"/>
      <c r="K37" s="241"/>
    </row>
    <row r="38" spans="2:11" ht="15" customHeight="1">
      <c r="B38" s="244"/>
      <c r="C38" s="245"/>
      <c r="D38" s="243"/>
      <c r="E38" s="246" t="s">
        <v>50</v>
      </c>
      <c r="F38" s="243"/>
      <c r="G38" s="367" t="s">
        <v>847</v>
      </c>
      <c r="H38" s="367"/>
      <c r="I38" s="367"/>
      <c r="J38" s="367"/>
      <c r="K38" s="241"/>
    </row>
    <row r="39" spans="2:11" ht="15" customHeight="1">
      <c r="B39" s="244"/>
      <c r="C39" s="245"/>
      <c r="D39" s="243"/>
      <c r="E39" s="246" t="s">
        <v>51</v>
      </c>
      <c r="F39" s="243"/>
      <c r="G39" s="367" t="s">
        <v>848</v>
      </c>
      <c r="H39" s="367"/>
      <c r="I39" s="367"/>
      <c r="J39" s="367"/>
      <c r="K39" s="241"/>
    </row>
    <row r="40" spans="2:11" ht="15" customHeight="1">
      <c r="B40" s="244"/>
      <c r="C40" s="245"/>
      <c r="D40" s="243"/>
      <c r="E40" s="246" t="s">
        <v>108</v>
      </c>
      <c r="F40" s="243"/>
      <c r="G40" s="367" t="s">
        <v>849</v>
      </c>
      <c r="H40" s="367"/>
      <c r="I40" s="367"/>
      <c r="J40" s="367"/>
      <c r="K40" s="241"/>
    </row>
    <row r="41" spans="2:11" ht="15" customHeight="1">
      <c r="B41" s="244"/>
      <c r="C41" s="245"/>
      <c r="D41" s="243"/>
      <c r="E41" s="246" t="s">
        <v>109</v>
      </c>
      <c r="F41" s="243"/>
      <c r="G41" s="367" t="s">
        <v>850</v>
      </c>
      <c r="H41" s="367"/>
      <c r="I41" s="367"/>
      <c r="J41" s="367"/>
      <c r="K41" s="241"/>
    </row>
    <row r="42" spans="2:11" ht="15" customHeight="1">
      <c r="B42" s="244"/>
      <c r="C42" s="245"/>
      <c r="D42" s="243"/>
      <c r="E42" s="246" t="s">
        <v>851</v>
      </c>
      <c r="F42" s="243"/>
      <c r="G42" s="367" t="s">
        <v>852</v>
      </c>
      <c r="H42" s="367"/>
      <c r="I42" s="367"/>
      <c r="J42" s="367"/>
      <c r="K42" s="241"/>
    </row>
    <row r="43" spans="2:11" ht="15" customHeight="1">
      <c r="B43" s="244"/>
      <c r="C43" s="245"/>
      <c r="D43" s="243"/>
      <c r="E43" s="246"/>
      <c r="F43" s="243"/>
      <c r="G43" s="367" t="s">
        <v>853</v>
      </c>
      <c r="H43" s="367"/>
      <c r="I43" s="367"/>
      <c r="J43" s="367"/>
      <c r="K43" s="241"/>
    </row>
    <row r="44" spans="2:11" ht="15" customHeight="1">
      <c r="B44" s="244"/>
      <c r="C44" s="245"/>
      <c r="D44" s="243"/>
      <c r="E44" s="246" t="s">
        <v>854</v>
      </c>
      <c r="F44" s="243"/>
      <c r="G44" s="367" t="s">
        <v>855</v>
      </c>
      <c r="H44" s="367"/>
      <c r="I44" s="367"/>
      <c r="J44" s="367"/>
      <c r="K44" s="241"/>
    </row>
    <row r="45" spans="2:11" ht="15" customHeight="1">
      <c r="B45" s="244"/>
      <c r="C45" s="245"/>
      <c r="D45" s="243"/>
      <c r="E45" s="246" t="s">
        <v>111</v>
      </c>
      <c r="F45" s="243"/>
      <c r="G45" s="367" t="s">
        <v>856</v>
      </c>
      <c r="H45" s="367"/>
      <c r="I45" s="367"/>
      <c r="J45" s="367"/>
      <c r="K45" s="241"/>
    </row>
    <row r="46" spans="2:11" ht="12.75" customHeight="1">
      <c r="B46" s="244"/>
      <c r="C46" s="245"/>
      <c r="D46" s="243"/>
      <c r="E46" s="243"/>
      <c r="F46" s="243"/>
      <c r="G46" s="243"/>
      <c r="H46" s="243"/>
      <c r="I46" s="243"/>
      <c r="J46" s="243"/>
      <c r="K46" s="241"/>
    </row>
    <row r="47" spans="2:11" ht="15" customHeight="1">
      <c r="B47" s="244"/>
      <c r="C47" s="245"/>
      <c r="D47" s="367" t="s">
        <v>857</v>
      </c>
      <c r="E47" s="367"/>
      <c r="F47" s="367"/>
      <c r="G47" s="367"/>
      <c r="H47" s="367"/>
      <c r="I47" s="367"/>
      <c r="J47" s="367"/>
      <c r="K47" s="241"/>
    </row>
    <row r="48" spans="2:11" ht="15" customHeight="1">
      <c r="B48" s="244"/>
      <c r="C48" s="245"/>
      <c r="D48" s="245"/>
      <c r="E48" s="367" t="s">
        <v>858</v>
      </c>
      <c r="F48" s="367"/>
      <c r="G48" s="367"/>
      <c r="H48" s="367"/>
      <c r="I48" s="367"/>
      <c r="J48" s="367"/>
      <c r="K48" s="241"/>
    </row>
    <row r="49" spans="2:11" ht="15" customHeight="1">
      <c r="B49" s="244"/>
      <c r="C49" s="245"/>
      <c r="D49" s="245"/>
      <c r="E49" s="367" t="s">
        <v>859</v>
      </c>
      <c r="F49" s="367"/>
      <c r="G49" s="367"/>
      <c r="H49" s="367"/>
      <c r="I49" s="367"/>
      <c r="J49" s="367"/>
      <c r="K49" s="241"/>
    </row>
    <row r="50" spans="2:11" ht="15" customHeight="1">
      <c r="B50" s="244"/>
      <c r="C50" s="245"/>
      <c r="D50" s="245"/>
      <c r="E50" s="367" t="s">
        <v>860</v>
      </c>
      <c r="F50" s="367"/>
      <c r="G50" s="367"/>
      <c r="H50" s="367"/>
      <c r="I50" s="367"/>
      <c r="J50" s="367"/>
      <c r="K50" s="241"/>
    </row>
    <row r="51" spans="2:11" ht="15" customHeight="1">
      <c r="B51" s="244"/>
      <c r="C51" s="245"/>
      <c r="D51" s="367" t="s">
        <v>861</v>
      </c>
      <c r="E51" s="367"/>
      <c r="F51" s="367"/>
      <c r="G51" s="367"/>
      <c r="H51" s="367"/>
      <c r="I51" s="367"/>
      <c r="J51" s="367"/>
      <c r="K51" s="241"/>
    </row>
    <row r="52" spans="2:11" ht="25.5" customHeight="1">
      <c r="B52" s="240"/>
      <c r="C52" s="369" t="s">
        <v>862</v>
      </c>
      <c r="D52" s="369"/>
      <c r="E52" s="369"/>
      <c r="F52" s="369"/>
      <c r="G52" s="369"/>
      <c r="H52" s="369"/>
      <c r="I52" s="369"/>
      <c r="J52" s="369"/>
      <c r="K52" s="241"/>
    </row>
    <row r="53" spans="2:11" ht="5.25" customHeight="1">
      <c r="B53" s="240"/>
      <c r="C53" s="242"/>
      <c r="D53" s="242"/>
      <c r="E53" s="242"/>
      <c r="F53" s="242"/>
      <c r="G53" s="242"/>
      <c r="H53" s="242"/>
      <c r="I53" s="242"/>
      <c r="J53" s="242"/>
      <c r="K53" s="241"/>
    </row>
    <row r="54" spans="2:11" ht="15" customHeight="1">
      <c r="B54" s="240"/>
      <c r="C54" s="367" t="s">
        <v>863</v>
      </c>
      <c r="D54" s="367"/>
      <c r="E54" s="367"/>
      <c r="F54" s="367"/>
      <c r="G54" s="367"/>
      <c r="H54" s="367"/>
      <c r="I54" s="367"/>
      <c r="J54" s="367"/>
      <c r="K54" s="241"/>
    </row>
    <row r="55" spans="2:11" ht="15" customHeight="1">
      <c r="B55" s="240"/>
      <c r="C55" s="367" t="s">
        <v>864</v>
      </c>
      <c r="D55" s="367"/>
      <c r="E55" s="367"/>
      <c r="F55" s="367"/>
      <c r="G55" s="367"/>
      <c r="H55" s="367"/>
      <c r="I55" s="367"/>
      <c r="J55" s="367"/>
      <c r="K55" s="241"/>
    </row>
    <row r="56" spans="2:11" ht="12.75" customHeight="1">
      <c r="B56" s="240"/>
      <c r="C56" s="243"/>
      <c r="D56" s="243"/>
      <c r="E56" s="243"/>
      <c r="F56" s="243"/>
      <c r="G56" s="243"/>
      <c r="H56" s="243"/>
      <c r="I56" s="243"/>
      <c r="J56" s="243"/>
      <c r="K56" s="241"/>
    </row>
    <row r="57" spans="2:11" ht="15" customHeight="1">
      <c r="B57" s="240"/>
      <c r="C57" s="367" t="s">
        <v>865</v>
      </c>
      <c r="D57" s="367"/>
      <c r="E57" s="367"/>
      <c r="F57" s="367"/>
      <c r="G57" s="367"/>
      <c r="H57" s="367"/>
      <c r="I57" s="367"/>
      <c r="J57" s="367"/>
      <c r="K57" s="241"/>
    </row>
    <row r="58" spans="2:11" ht="15" customHeight="1">
      <c r="B58" s="240"/>
      <c r="C58" s="245"/>
      <c r="D58" s="367" t="s">
        <v>866</v>
      </c>
      <c r="E58" s="367"/>
      <c r="F58" s="367"/>
      <c r="G58" s="367"/>
      <c r="H58" s="367"/>
      <c r="I58" s="367"/>
      <c r="J58" s="367"/>
      <c r="K58" s="241"/>
    </row>
    <row r="59" spans="2:11" ht="15" customHeight="1">
      <c r="B59" s="240"/>
      <c r="C59" s="245"/>
      <c r="D59" s="367" t="s">
        <v>867</v>
      </c>
      <c r="E59" s="367"/>
      <c r="F59" s="367"/>
      <c r="G59" s="367"/>
      <c r="H59" s="367"/>
      <c r="I59" s="367"/>
      <c r="J59" s="367"/>
      <c r="K59" s="241"/>
    </row>
    <row r="60" spans="2:11" ht="15" customHeight="1">
      <c r="B60" s="240"/>
      <c r="C60" s="245"/>
      <c r="D60" s="367" t="s">
        <v>868</v>
      </c>
      <c r="E60" s="367"/>
      <c r="F60" s="367"/>
      <c r="G60" s="367"/>
      <c r="H60" s="367"/>
      <c r="I60" s="367"/>
      <c r="J60" s="367"/>
      <c r="K60" s="241"/>
    </row>
    <row r="61" spans="2:11" ht="15" customHeight="1">
      <c r="B61" s="240"/>
      <c r="C61" s="245"/>
      <c r="D61" s="367" t="s">
        <v>869</v>
      </c>
      <c r="E61" s="367"/>
      <c r="F61" s="367"/>
      <c r="G61" s="367"/>
      <c r="H61" s="367"/>
      <c r="I61" s="367"/>
      <c r="J61" s="367"/>
      <c r="K61" s="241"/>
    </row>
    <row r="62" spans="2:11" ht="15" customHeight="1">
      <c r="B62" s="240"/>
      <c r="C62" s="245"/>
      <c r="D62" s="368" t="s">
        <v>870</v>
      </c>
      <c r="E62" s="368"/>
      <c r="F62" s="368"/>
      <c r="G62" s="368"/>
      <c r="H62" s="368"/>
      <c r="I62" s="368"/>
      <c r="J62" s="368"/>
      <c r="K62" s="241"/>
    </row>
    <row r="63" spans="2:11" ht="15" customHeight="1">
      <c r="B63" s="240"/>
      <c r="C63" s="245"/>
      <c r="D63" s="367" t="s">
        <v>871</v>
      </c>
      <c r="E63" s="367"/>
      <c r="F63" s="367"/>
      <c r="G63" s="367"/>
      <c r="H63" s="367"/>
      <c r="I63" s="367"/>
      <c r="J63" s="367"/>
      <c r="K63" s="241"/>
    </row>
    <row r="64" spans="2:11" ht="12.75" customHeight="1">
      <c r="B64" s="240"/>
      <c r="C64" s="245"/>
      <c r="D64" s="245"/>
      <c r="E64" s="248"/>
      <c r="F64" s="245"/>
      <c r="G64" s="245"/>
      <c r="H64" s="245"/>
      <c r="I64" s="245"/>
      <c r="J64" s="245"/>
      <c r="K64" s="241"/>
    </row>
    <row r="65" spans="2:11" ht="15" customHeight="1">
      <c r="B65" s="240"/>
      <c r="C65" s="245"/>
      <c r="D65" s="367" t="s">
        <v>872</v>
      </c>
      <c r="E65" s="367"/>
      <c r="F65" s="367"/>
      <c r="G65" s="367"/>
      <c r="H65" s="367"/>
      <c r="I65" s="367"/>
      <c r="J65" s="367"/>
      <c r="K65" s="241"/>
    </row>
    <row r="66" spans="2:11" ht="15" customHeight="1">
      <c r="B66" s="240"/>
      <c r="C66" s="245"/>
      <c r="D66" s="368" t="s">
        <v>873</v>
      </c>
      <c r="E66" s="368"/>
      <c r="F66" s="368"/>
      <c r="G66" s="368"/>
      <c r="H66" s="368"/>
      <c r="I66" s="368"/>
      <c r="J66" s="368"/>
      <c r="K66" s="241"/>
    </row>
    <row r="67" spans="2:11" ht="15" customHeight="1">
      <c r="B67" s="240"/>
      <c r="C67" s="245"/>
      <c r="D67" s="367" t="s">
        <v>874</v>
      </c>
      <c r="E67" s="367"/>
      <c r="F67" s="367"/>
      <c r="G67" s="367"/>
      <c r="H67" s="367"/>
      <c r="I67" s="367"/>
      <c r="J67" s="367"/>
      <c r="K67" s="241"/>
    </row>
    <row r="68" spans="2:11" ht="15" customHeight="1">
      <c r="B68" s="240"/>
      <c r="C68" s="245"/>
      <c r="D68" s="367" t="s">
        <v>875</v>
      </c>
      <c r="E68" s="367"/>
      <c r="F68" s="367"/>
      <c r="G68" s="367"/>
      <c r="H68" s="367"/>
      <c r="I68" s="367"/>
      <c r="J68" s="367"/>
      <c r="K68" s="241"/>
    </row>
    <row r="69" spans="2:11" ht="15" customHeight="1">
      <c r="B69" s="240"/>
      <c r="C69" s="245"/>
      <c r="D69" s="367" t="s">
        <v>876</v>
      </c>
      <c r="E69" s="367"/>
      <c r="F69" s="367"/>
      <c r="G69" s="367"/>
      <c r="H69" s="367"/>
      <c r="I69" s="367"/>
      <c r="J69" s="367"/>
      <c r="K69" s="241"/>
    </row>
    <row r="70" spans="2:11" ht="15" customHeight="1">
      <c r="B70" s="240"/>
      <c r="C70" s="245"/>
      <c r="D70" s="367" t="s">
        <v>877</v>
      </c>
      <c r="E70" s="367"/>
      <c r="F70" s="367"/>
      <c r="G70" s="367"/>
      <c r="H70" s="367"/>
      <c r="I70" s="367"/>
      <c r="J70" s="367"/>
      <c r="K70" s="241"/>
    </row>
    <row r="71" spans="2:11" ht="12.75" customHeight="1">
      <c r="B71" s="249"/>
      <c r="C71" s="250"/>
      <c r="D71" s="250"/>
      <c r="E71" s="250"/>
      <c r="F71" s="250"/>
      <c r="G71" s="250"/>
      <c r="H71" s="250"/>
      <c r="I71" s="250"/>
      <c r="J71" s="250"/>
      <c r="K71" s="251"/>
    </row>
    <row r="72" spans="2:11" ht="18.75" customHeight="1">
      <c r="B72" s="252"/>
      <c r="C72" s="252"/>
      <c r="D72" s="252"/>
      <c r="E72" s="252"/>
      <c r="F72" s="252"/>
      <c r="G72" s="252"/>
      <c r="H72" s="252"/>
      <c r="I72" s="252"/>
      <c r="J72" s="252"/>
      <c r="K72" s="253"/>
    </row>
    <row r="73" spans="2:11" ht="18.75" customHeight="1">
      <c r="B73" s="253"/>
      <c r="C73" s="253"/>
      <c r="D73" s="253"/>
      <c r="E73" s="253"/>
      <c r="F73" s="253"/>
      <c r="G73" s="253"/>
      <c r="H73" s="253"/>
      <c r="I73" s="253"/>
      <c r="J73" s="253"/>
      <c r="K73" s="253"/>
    </row>
    <row r="74" spans="2:11" ht="7.5" customHeight="1">
      <c r="B74" s="254"/>
      <c r="C74" s="255"/>
      <c r="D74" s="255"/>
      <c r="E74" s="255"/>
      <c r="F74" s="255"/>
      <c r="G74" s="255"/>
      <c r="H74" s="255"/>
      <c r="I74" s="255"/>
      <c r="J74" s="255"/>
      <c r="K74" s="256"/>
    </row>
    <row r="75" spans="2:11" ht="45" customHeight="1">
      <c r="B75" s="257"/>
      <c r="C75" s="366" t="s">
        <v>878</v>
      </c>
      <c r="D75" s="366"/>
      <c r="E75" s="366"/>
      <c r="F75" s="366"/>
      <c r="G75" s="366"/>
      <c r="H75" s="366"/>
      <c r="I75" s="366"/>
      <c r="J75" s="366"/>
      <c r="K75" s="258"/>
    </row>
    <row r="76" spans="2:11" ht="17.25" customHeight="1">
      <c r="B76" s="257"/>
      <c r="C76" s="259" t="s">
        <v>879</v>
      </c>
      <c r="D76" s="259"/>
      <c r="E76" s="259"/>
      <c r="F76" s="259" t="s">
        <v>880</v>
      </c>
      <c r="G76" s="260"/>
      <c r="H76" s="259" t="s">
        <v>51</v>
      </c>
      <c r="I76" s="259" t="s">
        <v>54</v>
      </c>
      <c r="J76" s="259" t="s">
        <v>881</v>
      </c>
      <c r="K76" s="258"/>
    </row>
    <row r="77" spans="2:11" ht="17.25" customHeight="1">
      <c r="B77" s="257"/>
      <c r="C77" s="261" t="s">
        <v>882</v>
      </c>
      <c r="D77" s="261"/>
      <c r="E77" s="261"/>
      <c r="F77" s="262" t="s">
        <v>883</v>
      </c>
      <c r="G77" s="263"/>
      <c r="H77" s="261"/>
      <c r="I77" s="261"/>
      <c r="J77" s="261" t="s">
        <v>884</v>
      </c>
      <c r="K77" s="258"/>
    </row>
    <row r="78" spans="2:11" ht="5.25" customHeight="1">
      <c r="B78" s="257"/>
      <c r="C78" s="264"/>
      <c r="D78" s="264"/>
      <c r="E78" s="264"/>
      <c r="F78" s="264"/>
      <c r="G78" s="265"/>
      <c r="H78" s="264"/>
      <c r="I78" s="264"/>
      <c r="J78" s="264"/>
      <c r="K78" s="258"/>
    </row>
    <row r="79" spans="2:11" ht="15" customHeight="1">
      <c r="B79" s="257"/>
      <c r="C79" s="246" t="s">
        <v>50</v>
      </c>
      <c r="D79" s="264"/>
      <c r="E79" s="264"/>
      <c r="F79" s="266" t="s">
        <v>885</v>
      </c>
      <c r="G79" s="265"/>
      <c r="H79" s="246" t="s">
        <v>886</v>
      </c>
      <c r="I79" s="246" t="s">
        <v>887</v>
      </c>
      <c r="J79" s="246">
        <v>20</v>
      </c>
      <c r="K79" s="258"/>
    </row>
    <row r="80" spans="2:11" ht="15" customHeight="1">
      <c r="B80" s="257"/>
      <c r="C80" s="246" t="s">
        <v>888</v>
      </c>
      <c r="D80" s="246"/>
      <c r="E80" s="246"/>
      <c r="F80" s="266" t="s">
        <v>885</v>
      </c>
      <c r="G80" s="265"/>
      <c r="H80" s="246" t="s">
        <v>889</v>
      </c>
      <c r="I80" s="246" t="s">
        <v>887</v>
      </c>
      <c r="J80" s="246">
        <v>120</v>
      </c>
      <c r="K80" s="258"/>
    </row>
    <row r="81" spans="2:11" ht="15" customHeight="1">
      <c r="B81" s="267"/>
      <c r="C81" s="246" t="s">
        <v>890</v>
      </c>
      <c r="D81" s="246"/>
      <c r="E81" s="246"/>
      <c r="F81" s="266" t="s">
        <v>891</v>
      </c>
      <c r="G81" s="265"/>
      <c r="H81" s="246" t="s">
        <v>892</v>
      </c>
      <c r="I81" s="246" t="s">
        <v>887</v>
      </c>
      <c r="J81" s="246">
        <v>50</v>
      </c>
      <c r="K81" s="258"/>
    </row>
    <row r="82" spans="2:11" ht="15" customHeight="1">
      <c r="B82" s="267"/>
      <c r="C82" s="246" t="s">
        <v>893</v>
      </c>
      <c r="D82" s="246"/>
      <c r="E82" s="246"/>
      <c r="F82" s="266" t="s">
        <v>885</v>
      </c>
      <c r="G82" s="265"/>
      <c r="H82" s="246" t="s">
        <v>894</v>
      </c>
      <c r="I82" s="246" t="s">
        <v>895</v>
      </c>
      <c r="J82" s="246"/>
      <c r="K82" s="258"/>
    </row>
    <row r="83" spans="2:11" ht="15" customHeight="1">
      <c r="B83" s="267"/>
      <c r="C83" s="268" t="s">
        <v>896</v>
      </c>
      <c r="D83" s="268"/>
      <c r="E83" s="268"/>
      <c r="F83" s="269" t="s">
        <v>891</v>
      </c>
      <c r="G83" s="268"/>
      <c r="H83" s="268" t="s">
        <v>897</v>
      </c>
      <c r="I83" s="268" t="s">
        <v>887</v>
      </c>
      <c r="J83" s="268">
        <v>15</v>
      </c>
      <c r="K83" s="258"/>
    </row>
    <row r="84" spans="2:11" ht="15" customHeight="1">
      <c r="B84" s="267"/>
      <c r="C84" s="268" t="s">
        <v>898</v>
      </c>
      <c r="D84" s="268"/>
      <c r="E84" s="268"/>
      <c r="F84" s="269" t="s">
        <v>891</v>
      </c>
      <c r="G84" s="268"/>
      <c r="H84" s="268" t="s">
        <v>899</v>
      </c>
      <c r="I84" s="268" t="s">
        <v>887</v>
      </c>
      <c r="J84" s="268">
        <v>15</v>
      </c>
      <c r="K84" s="258"/>
    </row>
    <row r="85" spans="2:11" ht="15" customHeight="1">
      <c r="B85" s="267"/>
      <c r="C85" s="268" t="s">
        <v>900</v>
      </c>
      <c r="D85" s="268"/>
      <c r="E85" s="268"/>
      <c r="F85" s="269" t="s">
        <v>891</v>
      </c>
      <c r="G85" s="268"/>
      <c r="H85" s="268" t="s">
        <v>901</v>
      </c>
      <c r="I85" s="268" t="s">
        <v>887</v>
      </c>
      <c r="J85" s="268">
        <v>20</v>
      </c>
      <c r="K85" s="258"/>
    </row>
    <row r="86" spans="2:11" ht="15" customHeight="1">
      <c r="B86" s="267"/>
      <c r="C86" s="268" t="s">
        <v>902</v>
      </c>
      <c r="D86" s="268"/>
      <c r="E86" s="268"/>
      <c r="F86" s="269" t="s">
        <v>891</v>
      </c>
      <c r="G86" s="268"/>
      <c r="H86" s="268" t="s">
        <v>903</v>
      </c>
      <c r="I86" s="268" t="s">
        <v>887</v>
      </c>
      <c r="J86" s="268">
        <v>20</v>
      </c>
      <c r="K86" s="258"/>
    </row>
    <row r="87" spans="2:11" ht="15" customHeight="1">
      <c r="B87" s="267"/>
      <c r="C87" s="246" t="s">
        <v>904</v>
      </c>
      <c r="D87" s="246"/>
      <c r="E87" s="246"/>
      <c r="F87" s="266" t="s">
        <v>891</v>
      </c>
      <c r="G87" s="265"/>
      <c r="H87" s="246" t="s">
        <v>905</v>
      </c>
      <c r="I87" s="246" t="s">
        <v>887</v>
      </c>
      <c r="J87" s="246">
        <v>50</v>
      </c>
      <c r="K87" s="258"/>
    </row>
    <row r="88" spans="2:11" ht="15" customHeight="1">
      <c r="B88" s="267"/>
      <c r="C88" s="246" t="s">
        <v>906</v>
      </c>
      <c r="D88" s="246"/>
      <c r="E88" s="246"/>
      <c r="F88" s="266" t="s">
        <v>891</v>
      </c>
      <c r="G88" s="265"/>
      <c r="H88" s="246" t="s">
        <v>907</v>
      </c>
      <c r="I88" s="246" t="s">
        <v>887</v>
      </c>
      <c r="J88" s="246">
        <v>20</v>
      </c>
      <c r="K88" s="258"/>
    </row>
    <row r="89" spans="2:11" ht="15" customHeight="1">
      <c r="B89" s="267"/>
      <c r="C89" s="246" t="s">
        <v>908</v>
      </c>
      <c r="D89" s="246"/>
      <c r="E89" s="246"/>
      <c r="F89" s="266" t="s">
        <v>891</v>
      </c>
      <c r="G89" s="265"/>
      <c r="H89" s="246" t="s">
        <v>909</v>
      </c>
      <c r="I89" s="246" t="s">
        <v>887</v>
      </c>
      <c r="J89" s="246">
        <v>20</v>
      </c>
      <c r="K89" s="258"/>
    </row>
    <row r="90" spans="2:11" ht="15" customHeight="1">
      <c r="B90" s="267"/>
      <c r="C90" s="246" t="s">
        <v>910</v>
      </c>
      <c r="D90" s="246"/>
      <c r="E90" s="246"/>
      <c r="F90" s="266" t="s">
        <v>891</v>
      </c>
      <c r="G90" s="265"/>
      <c r="H90" s="246" t="s">
        <v>911</v>
      </c>
      <c r="I90" s="246" t="s">
        <v>887</v>
      </c>
      <c r="J90" s="246">
        <v>50</v>
      </c>
      <c r="K90" s="258"/>
    </row>
    <row r="91" spans="2:11" ht="15" customHeight="1">
      <c r="B91" s="267"/>
      <c r="C91" s="246" t="s">
        <v>912</v>
      </c>
      <c r="D91" s="246"/>
      <c r="E91" s="246"/>
      <c r="F91" s="266" t="s">
        <v>891</v>
      </c>
      <c r="G91" s="265"/>
      <c r="H91" s="246" t="s">
        <v>912</v>
      </c>
      <c r="I91" s="246" t="s">
        <v>887</v>
      </c>
      <c r="J91" s="246">
        <v>50</v>
      </c>
      <c r="K91" s="258"/>
    </row>
    <row r="92" spans="2:11" ht="15" customHeight="1">
      <c r="B92" s="267"/>
      <c r="C92" s="246" t="s">
        <v>913</v>
      </c>
      <c r="D92" s="246"/>
      <c r="E92" s="246"/>
      <c r="F92" s="266" t="s">
        <v>891</v>
      </c>
      <c r="G92" s="265"/>
      <c r="H92" s="246" t="s">
        <v>914</v>
      </c>
      <c r="I92" s="246" t="s">
        <v>887</v>
      </c>
      <c r="J92" s="246">
        <v>255</v>
      </c>
      <c r="K92" s="258"/>
    </row>
    <row r="93" spans="2:11" ht="15" customHeight="1">
      <c r="B93" s="267"/>
      <c r="C93" s="246" t="s">
        <v>915</v>
      </c>
      <c r="D93" s="246"/>
      <c r="E93" s="246"/>
      <c r="F93" s="266" t="s">
        <v>885</v>
      </c>
      <c r="G93" s="265"/>
      <c r="H93" s="246" t="s">
        <v>916</v>
      </c>
      <c r="I93" s="246" t="s">
        <v>917</v>
      </c>
      <c r="J93" s="246"/>
      <c r="K93" s="258"/>
    </row>
    <row r="94" spans="2:11" ht="15" customHeight="1">
      <c r="B94" s="267"/>
      <c r="C94" s="246" t="s">
        <v>918</v>
      </c>
      <c r="D94" s="246"/>
      <c r="E94" s="246"/>
      <c r="F94" s="266" t="s">
        <v>885</v>
      </c>
      <c r="G94" s="265"/>
      <c r="H94" s="246" t="s">
        <v>919</v>
      </c>
      <c r="I94" s="246" t="s">
        <v>920</v>
      </c>
      <c r="J94" s="246"/>
      <c r="K94" s="258"/>
    </row>
    <row r="95" spans="2:11" ht="15" customHeight="1">
      <c r="B95" s="267"/>
      <c r="C95" s="246" t="s">
        <v>921</v>
      </c>
      <c r="D95" s="246"/>
      <c r="E95" s="246"/>
      <c r="F95" s="266" t="s">
        <v>885</v>
      </c>
      <c r="G95" s="265"/>
      <c r="H95" s="246" t="s">
        <v>921</v>
      </c>
      <c r="I95" s="246" t="s">
        <v>920</v>
      </c>
      <c r="J95" s="246"/>
      <c r="K95" s="258"/>
    </row>
    <row r="96" spans="2:11" ht="15" customHeight="1">
      <c r="B96" s="267"/>
      <c r="C96" s="246" t="s">
        <v>35</v>
      </c>
      <c r="D96" s="246"/>
      <c r="E96" s="246"/>
      <c r="F96" s="266" t="s">
        <v>885</v>
      </c>
      <c r="G96" s="265"/>
      <c r="H96" s="246" t="s">
        <v>922</v>
      </c>
      <c r="I96" s="246" t="s">
        <v>920</v>
      </c>
      <c r="J96" s="246"/>
      <c r="K96" s="258"/>
    </row>
    <row r="97" spans="2:11" ht="15" customHeight="1">
      <c r="B97" s="267"/>
      <c r="C97" s="246" t="s">
        <v>45</v>
      </c>
      <c r="D97" s="246"/>
      <c r="E97" s="246"/>
      <c r="F97" s="266" t="s">
        <v>885</v>
      </c>
      <c r="G97" s="265"/>
      <c r="H97" s="246" t="s">
        <v>923</v>
      </c>
      <c r="I97" s="246" t="s">
        <v>920</v>
      </c>
      <c r="J97" s="246"/>
      <c r="K97" s="258"/>
    </row>
    <row r="98" spans="2:11" ht="15" customHeight="1">
      <c r="B98" s="270"/>
      <c r="C98" s="271"/>
      <c r="D98" s="271"/>
      <c r="E98" s="271"/>
      <c r="F98" s="271"/>
      <c r="G98" s="271"/>
      <c r="H98" s="271"/>
      <c r="I98" s="271"/>
      <c r="J98" s="271"/>
      <c r="K98" s="272"/>
    </row>
    <row r="99" spans="2:11" ht="18.75" customHeight="1">
      <c r="B99" s="273"/>
      <c r="C99" s="274"/>
      <c r="D99" s="274"/>
      <c r="E99" s="274"/>
      <c r="F99" s="274"/>
      <c r="G99" s="274"/>
      <c r="H99" s="274"/>
      <c r="I99" s="274"/>
      <c r="J99" s="274"/>
      <c r="K99" s="273"/>
    </row>
    <row r="100" spans="2:11" ht="18.75" customHeight="1">
      <c r="B100" s="253"/>
      <c r="C100" s="253"/>
      <c r="D100" s="253"/>
      <c r="E100" s="253"/>
      <c r="F100" s="253"/>
      <c r="G100" s="253"/>
      <c r="H100" s="253"/>
      <c r="I100" s="253"/>
      <c r="J100" s="253"/>
      <c r="K100" s="253"/>
    </row>
    <row r="101" spans="2:11" ht="7.5" customHeight="1">
      <c r="B101" s="254"/>
      <c r="C101" s="255"/>
      <c r="D101" s="255"/>
      <c r="E101" s="255"/>
      <c r="F101" s="255"/>
      <c r="G101" s="255"/>
      <c r="H101" s="255"/>
      <c r="I101" s="255"/>
      <c r="J101" s="255"/>
      <c r="K101" s="256"/>
    </row>
    <row r="102" spans="2:11" ht="45" customHeight="1">
      <c r="B102" s="257"/>
      <c r="C102" s="366" t="s">
        <v>924</v>
      </c>
      <c r="D102" s="366"/>
      <c r="E102" s="366"/>
      <c r="F102" s="366"/>
      <c r="G102" s="366"/>
      <c r="H102" s="366"/>
      <c r="I102" s="366"/>
      <c r="J102" s="366"/>
      <c r="K102" s="258"/>
    </row>
    <row r="103" spans="2:11" ht="17.25" customHeight="1">
      <c r="B103" s="257"/>
      <c r="C103" s="259" t="s">
        <v>879</v>
      </c>
      <c r="D103" s="259"/>
      <c r="E103" s="259"/>
      <c r="F103" s="259" t="s">
        <v>880</v>
      </c>
      <c r="G103" s="260"/>
      <c r="H103" s="259" t="s">
        <v>51</v>
      </c>
      <c r="I103" s="259" t="s">
        <v>54</v>
      </c>
      <c r="J103" s="259" t="s">
        <v>881</v>
      </c>
      <c r="K103" s="258"/>
    </row>
    <row r="104" spans="2:11" ht="17.25" customHeight="1">
      <c r="B104" s="257"/>
      <c r="C104" s="261" t="s">
        <v>882</v>
      </c>
      <c r="D104" s="261"/>
      <c r="E104" s="261"/>
      <c r="F104" s="262" t="s">
        <v>883</v>
      </c>
      <c r="G104" s="263"/>
      <c r="H104" s="261"/>
      <c r="I104" s="261"/>
      <c r="J104" s="261" t="s">
        <v>884</v>
      </c>
      <c r="K104" s="258"/>
    </row>
    <row r="105" spans="2:11" ht="5.25" customHeight="1">
      <c r="B105" s="257"/>
      <c r="C105" s="259"/>
      <c r="D105" s="259"/>
      <c r="E105" s="259"/>
      <c r="F105" s="259"/>
      <c r="G105" s="275"/>
      <c r="H105" s="259"/>
      <c r="I105" s="259"/>
      <c r="J105" s="259"/>
      <c r="K105" s="258"/>
    </row>
    <row r="106" spans="2:11" ht="15" customHeight="1">
      <c r="B106" s="257"/>
      <c r="C106" s="246" t="s">
        <v>50</v>
      </c>
      <c r="D106" s="264"/>
      <c r="E106" s="264"/>
      <c r="F106" s="266" t="s">
        <v>885</v>
      </c>
      <c r="G106" s="275"/>
      <c r="H106" s="246" t="s">
        <v>925</v>
      </c>
      <c r="I106" s="246" t="s">
        <v>887</v>
      </c>
      <c r="J106" s="246">
        <v>20</v>
      </c>
      <c r="K106" s="258"/>
    </row>
    <row r="107" spans="2:11" ht="15" customHeight="1">
      <c r="B107" s="257"/>
      <c r="C107" s="246" t="s">
        <v>888</v>
      </c>
      <c r="D107" s="246"/>
      <c r="E107" s="246"/>
      <c r="F107" s="266" t="s">
        <v>885</v>
      </c>
      <c r="G107" s="246"/>
      <c r="H107" s="246" t="s">
        <v>925</v>
      </c>
      <c r="I107" s="246" t="s">
        <v>887</v>
      </c>
      <c r="J107" s="246">
        <v>120</v>
      </c>
      <c r="K107" s="258"/>
    </row>
    <row r="108" spans="2:11" ht="15" customHeight="1">
      <c r="B108" s="267"/>
      <c r="C108" s="246" t="s">
        <v>890</v>
      </c>
      <c r="D108" s="246"/>
      <c r="E108" s="246"/>
      <c r="F108" s="266" t="s">
        <v>891</v>
      </c>
      <c r="G108" s="246"/>
      <c r="H108" s="246" t="s">
        <v>925</v>
      </c>
      <c r="I108" s="246" t="s">
        <v>887</v>
      </c>
      <c r="J108" s="246">
        <v>50</v>
      </c>
      <c r="K108" s="258"/>
    </row>
    <row r="109" spans="2:11" ht="15" customHeight="1">
      <c r="B109" s="267"/>
      <c r="C109" s="246" t="s">
        <v>893</v>
      </c>
      <c r="D109" s="246"/>
      <c r="E109" s="246"/>
      <c r="F109" s="266" t="s">
        <v>885</v>
      </c>
      <c r="G109" s="246"/>
      <c r="H109" s="246" t="s">
        <v>925</v>
      </c>
      <c r="I109" s="246" t="s">
        <v>895</v>
      </c>
      <c r="J109" s="246"/>
      <c r="K109" s="258"/>
    </row>
    <row r="110" spans="2:11" ht="15" customHeight="1">
      <c r="B110" s="267"/>
      <c r="C110" s="246" t="s">
        <v>904</v>
      </c>
      <c r="D110" s="246"/>
      <c r="E110" s="246"/>
      <c r="F110" s="266" t="s">
        <v>891</v>
      </c>
      <c r="G110" s="246"/>
      <c r="H110" s="246" t="s">
        <v>925</v>
      </c>
      <c r="I110" s="246" t="s">
        <v>887</v>
      </c>
      <c r="J110" s="246">
        <v>50</v>
      </c>
      <c r="K110" s="258"/>
    </row>
    <row r="111" spans="2:11" ht="15" customHeight="1">
      <c r="B111" s="267"/>
      <c r="C111" s="246" t="s">
        <v>912</v>
      </c>
      <c r="D111" s="246"/>
      <c r="E111" s="246"/>
      <c r="F111" s="266" t="s">
        <v>891</v>
      </c>
      <c r="G111" s="246"/>
      <c r="H111" s="246" t="s">
        <v>925</v>
      </c>
      <c r="I111" s="246" t="s">
        <v>887</v>
      </c>
      <c r="J111" s="246">
        <v>50</v>
      </c>
      <c r="K111" s="258"/>
    </row>
    <row r="112" spans="2:11" ht="15" customHeight="1">
      <c r="B112" s="267"/>
      <c r="C112" s="246" t="s">
        <v>910</v>
      </c>
      <c r="D112" s="246"/>
      <c r="E112" s="246"/>
      <c r="F112" s="266" t="s">
        <v>891</v>
      </c>
      <c r="G112" s="246"/>
      <c r="H112" s="246" t="s">
        <v>925</v>
      </c>
      <c r="I112" s="246" t="s">
        <v>887</v>
      </c>
      <c r="J112" s="246">
        <v>50</v>
      </c>
      <c r="K112" s="258"/>
    </row>
    <row r="113" spans="2:11" ht="15" customHeight="1">
      <c r="B113" s="267"/>
      <c r="C113" s="246" t="s">
        <v>50</v>
      </c>
      <c r="D113" s="246"/>
      <c r="E113" s="246"/>
      <c r="F113" s="266" t="s">
        <v>885</v>
      </c>
      <c r="G113" s="246"/>
      <c r="H113" s="246" t="s">
        <v>926</v>
      </c>
      <c r="I113" s="246" t="s">
        <v>887</v>
      </c>
      <c r="J113" s="246">
        <v>20</v>
      </c>
      <c r="K113" s="258"/>
    </row>
    <row r="114" spans="2:11" ht="15" customHeight="1">
      <c r="B114" s="267"/>
      <c r="C114" s="246" t="s">
        <v>927</v>
      </c>
      <c r="D114" s="246"/>
      <c r="E114" s="246"/>
      <c r="F114" s="266" t="s">
        <v>885</v>
      </c>
      <c r="G114" s="246"/>
      <c r="H114" s="246" t="s">
        <v>928</v>
      </c>
      <c r="I114" s="246" t="s">
        <v>887</v>
      </c>
      <c r="J114" s="246">
        <v>120</v>
      </c>
      <c r="K114" s="258"/>
    </row>
    <row r="115" spans="2:11" ht="15" customHeight="1">
      <c r="B115" s="267"/>
      <c r="C115" s="246" t="s">
        <v>35</v>
      </c>
      <c r="D115" s="246"/>
      <c r="E115" s="246"/>
      <c r="F115" s="266" t="s">
        <v>885</v>
      </c>
      <c r="G115" s="246"/>
      <c r="H115" s="246" t="s">
        <v>929</v>
      </c>
      <c r="I115" s="246" t="s">
        <v>920</v>
      </c>
      <c r="J115" s="246"/>
      <c r="K115" s="258"/>
    </row>
    <row r="116" spans="2:11" ht="15" customHeight="1">
      <c r="B116" s="267"/>
      <c r="C116" s="246" t="s">
        <v>45</v>
      </c>
      <c r="D116" s="246"/>
      <c r="E116" s="246"/>
      <c r="F116" s="266" t="s">
        <v>885</v>
      </c>
      <c r="G116" s="246"/>
      <c r="H116" s="246" t="s">
        <v>930</v>
      </c>
      <c r="I116" s="246" t="s">
        <v>920</v>
      </c>
      <c r="J116" s="246"/>
      <c r="K116" s="258"/>
    </row>
    <row r="117" spans="2:11" ht="15" customHeight="1">
      <c r="B117" s="267"/>
      <c r="C117" s="246" t="s">
        <v>54</v>
      </c>
      <c r="D117" s="246"/>
      <c r="E117" s="246"/>
      <c r="F117" s="266" t="s">
        <v>885</v>
      </c>
      <c r="G117" s="246"/>
      <c r="H117" s="246" t="s">
        <v>931</v>
      </c>
      <c r="I117" s="246" t="s">
        <v>932</v>
      </c>
      <c r="J117" s="246"/>
      <c r="K117" s="258"/>
    </row>
    <row r="118" spans="2:11" ht="15" customHeight="1">
      <c r="B118" s="270"/>
      <c r="C118" s="276"/>
      <c r="D118" s="276"/>
      <c r="E118" s="276"/>
      <c r="F118" s="276"/>
      <c r="G118" s="276"/>
      <c r="H118" s="276"/>
      <c r="I118" s="276"/>
      <c r="J118" s="276"/>
      <c r="K118" s="272"/>
    </row>
    <row r="119" spans="2:11" ht="18.75" customHeight="1">
      <c r="B119" s="277"/>
      <c r="C119" s="243"/>
      <c r="D119" s="243"/>
      <c r="E119" s="243"/>
      <c r="F119" s="278"/>
      <c r="G119" s="243"/>
      <c r="H119" s="243"/>
      <c r="I119" s="243"/>
      <c r="J119" s="243"/>
      <c r="K119" s="277"/>
    </row>
    <row r="120" spans="2:11" ht="18.75" customHeight="1">
      <c r="B120" s="253"/>
      <c r="C120" s="253"/>
      <c r="D120" s="253"/>
      <c r="E120" s="253"/>
      <c r="F120" s="253"/>
      <c r="G120" s="253"/>
      <c r="H120" s="253"/>
      <c r="I120" s="253"/>
      <c r="J120" s="253"/>
      <c r="K120" s="253"/>
    </row>
    <row r="121" spans="2:11" ht="7.5" customHeight="1">
      <c r="B121" s="279"/>
      <c r="C121" s="280"/>
      <c r="D121" s="280"/>
      <c r="E121" s="280"/>
      <c r="F121" s="280"/>
      <c r="G121" s="280"/>
      <c r="H121" s="280"/>
      <c r="I121" s="280"/>
      <c r="J121" s="280"/>
      <c r="K121" s="281"/>
    </row>
    <row r="122" spans="2:11" ht="45" customHeight="1">
      <c r="B122" s="282"/>
      <c r="C122" s="365" t="s">
        <v>933</v>
      </c>
      <c r="D122" s="365"/>
      <c r="E122" s="365"/>
      <c r="F122" s="365"/>
      <c r="G122" s="365"/>
      <c r="H122" s="365"/>
      <c r="I122" s="365"/>
      <c r="J122" s="365"/>
      <c r="K122" s="283"/>
    </row>
    <row r="123" spans="2:11" ht="17.25" customHeight="1">
      <c r="B123" s="284"/>
      <c r="C123" s="259" t="s">
        <v>879</v>
      </c>
      <c r="D123" s="259"/>
      <c r="E123" s="259"/>
      <c r="F123" s="259" t="s">
        <v>880</v>
      </c>
      <c r="G123" s="260"/>
      <c r="H123" s="259" t="s">
        <v>51</v>
      </c>
      <c r="I123" s="259" t="s">
        <v>54</v>
      </c>
      <c r="J123" s="259" t="s">
        <v>881</v>
      </c>
      <c r="K123" s="285"/>
    </row>
    <row r="124" spans="2:11" ht="17.25" customHeight="1">
      <c r="B124" s="284"/>
      <c r="C124" s="261" t="s">
        <v>882</v>
      </c>
      <c r="D124" s="261"/>
      <c r="E124" s="261"/>
      <c r="F124" s="262" t="s">
        <v>883</v>
      </c>
      <c r="G124" s="263"/>
      <c r="H124" s="261"/>
      <c r="I124" s="261"/>
      <c r="J124" s="261" t="s">
        <v>884</v>
      </c>
      <c r="K124" s="285"/>
    </row>
    <row r="125" spans="2:11" ht="5.25" customHeight="1">
      <c r="B125" s="286"/>
      <c r="C125" s="264"/>
      <c r="D125" s="264"/>
      <c r="E125" s="264"/>
      <c r="F125" s="264"/>
      <c r="G125" s="246"/>
      <c r="H125" s="264"/>
      <c r="I125" s="264"/>
      <c r="J125" s="264"/>
      <c r="K125" s="287"/>
    </row>
    <row r="126" spans="2:11" ht="15" customHeight="1">
      <c r="B126" s="286"/>
      <c r="C126" s="246" t="s">
        <v>888</v>
      </c>
      <c r="D126" s="264"/>
      <c r="E126" s="264"/>
      <c r="F126" s="266" t="s">
        <v>885</v>
      </c>
      <c r="G126" s="246"/>
      <c r="H126" s="246" t="s">
        <v>925</v>
      </c>
      <c r="I126" s="246" t="s">
        <v>887</v>
      </c>
      <c r="J126" s="246">
        <v>120</v>
      </c>
      <c r="K126" s="288"/>
    </row>
    <row r="127" spans="2:11" ht="15" customHeight="1">
      <c r="B127" s="286"/>
      <c r="C127" s="246" t="s">
        <v>934</v>
      </c>
      <c r="D127" s="246"/>
      <c r="E127" s="246"/>
      <c r="F127" s="266" t="s">
        <v>885</v>
      </c>
      <c r="G127" s="246"/>
      <c r="H127" s="246" t="s">
        <v>935</v>
      </c>
      <c r="I127" s="246" t="s">
        <v>887</v>
      </c>
      <c r="J127" s="246" t="s">
        <v>936</v>
      </c>
      <c r="K127" s="288"/>
    </row>
    <row r="128" spans="2:11" ht="15" customHeight="1">
      <c r="B128" s="286"/>
      <c r="C128" s="246" t="s">
        <v>833</v>
      </c>
      <c r="D128" s="246"/>
      <c r="E128" s="246"/>
      <c r="F128" s="266" t="s">
        <v>885</v>
      </c>
      <c r="G128" s="246"/>
      <c r="H128" s="246" t="s">
        <v>937</v>
      </c>
      <c r="I128" s="246" t="s">
        <v>887</v>
      </c>
      <c r="J128" s="246" t="s">
        <v>936</v>
      </c>
      <c r="K128" s="288"/>
    </row>
    <row r="129" spans="2:11" ht="15" customHeight="1">
      <c r="B129" s="286"/>
      <c r="C129" s="246" t="s">
        <v>896</v>
      </c>
      <c r="D129" s="246"/>
      <c r="E129" s="246"/>
      <c r="F129" s="266" t="s">
        <v>891</v>
      </c>
      <c r="G129" s="246"/>
      <c r="H129" s="246" t="s">
        <v>897</v>
      </c>
      <c r="I129" s="246" t="s">
        <v>887</v>
      </c>
      <c r="J129" s="246">
        <v>15</v>
      </c>
      <c r="K129" s="288"/>
    </row>
    <row r="130" spans="2:11" ht="15" customHeight="1">
      <c r="B130" s="286"/>
      <c r="C130" s="268" t="s">
        <v>898</v>
      </c>
      <c r="D130" s="268"/>
      <c r="E130" s="268"/>
      <c r="F130" s="269" t="s">
        <v>891</v>
      </c>
      <c r="G130" s="268"/>
      <c r="H130" s="268" t="s">
        <v>899</v>
      </c>
      <c r="I130" s="268" t="s">
        <v>887</v>
      </c>
      <c r="J130" s="268">
        <v>15</v>
      </c>
      <c r="K130" s="288"/>
    </row>
    <row r="131" spans="2:11" ht="15" customHeight="1">
      <c r="B131" s="286"/>
      <c r="C131" s="268" t="s">
        <v>900</v>
      </c>
      <c r="D131" s="268"/>
      <c r="E131" s="268"/>
      <c r="F131" s="269" t="s">
        <v>891</v>
      </c>
      <c r="G131" s="268"/>
      <c r="H131" s="268" t="s">
        <v>901</v>
      </c>
      <c r="I131" s="268" t="s">
        <v>887</v>
      </c>
      <c r="J131" s="268">
        <v>20</v>
      </c>
      <c r="K131" s="288"/>
    </row>
    <row r="132" spans="2:11" ht="15" customHeight="1">
      <c r="B132" s="286"/>
      <c r="C132" s="268" t="s">
        <v>902</v>
      </c>
      <c r="D132" s="268"/>
      <c r="E132" s="268"/>
      <c r="F132" s="269" t="s">
        <v>891</v>
      </c>
      <c r="G132" s="268"/>
      <c r="H132" s="268" t="s">
        <v>903</v>
      </c>
      <c r="I132" s="268" t="s">
        <v>887</v>
      </c>
      <c r="J132" s="268">
        <v>20</v>
      </c>
      <c r="K132" s="288"/>
    </row>
    <row r="133" spans="2:11" ht="15" customHeight="1">
      <c r="B133" s="286"/>
      <c r="C133" s="246" t="s">
        <v>890</v>
      </c>
      <c r="D133" s="246"/>
      <c r="E133" s="246"/>
      <c r="F133" s="266" t="s">
        <v>891</v>
      </c>
      <c r="G133" s="246"/>
      <c r="H133" s="246" t="s">
        <v>925</v>
      </c>
      <c r="I133" s="246" t="s">
        <v>887</v>
      </c>
      <c r="J133" s="246">
        <v>50</v>
      </c>
      <c r="K133" s="288"/>
    </row>
    <row r="134" spans="2:11" ht="15" customHeight="1">
      <c r="B134" s="286"/>
      <c r="C134" s="246" t="s">
        <v>904</v>
      </c>
      <c r="D134" s="246"/>
      <c r="E134" s="246"/>
      <c r="F134" s="266" t="s">
        <v>891</v>
      </c>
      <c r="G134" s="246"/>
      <c r="H134" s="246" t="s">
        <v>925</v>
      </c>
      <c r="I134" s="246" t="s">
        <v>887</v>
      </c>
      <c r="J134" s="246">
        <v>50</v>
      </c>
      <c r="K134" s="288"/>
    </row>
    <row r="135" spans="2:11" ht="15" customHeight="1">
      <c r="B135" s="286"/>
      <c r="C135" s="246" t="s">
        <v>910</v>
      </c>
      <c r="D135" s="246"/>
      <c r="E135" s="246"/>
      <c r="F135" s="266" t="s">
        <v>891</v>
      </c>
      <c r="G135" s="246"/>
      <c r="H135" s="246" t="s">
        <v>925</v>
      </c>
      <c r="I135" s="246" t="s">
        <v>887</v>
      </c>
      <c r="J135" s="246">
        <v>50</v>
      </c>
      <c r="K135" s="288"/>
    </row>
    <row r="136" spans="2:11" ht="15" customHeight="1">
      <c r="B136" s="286"/>
      <c r="C136" s="246" t="s">
        <v>912</v>
      </c>
      <c r="D136" s="246"/>
      <c r="E136" s="246"/>
      <c r="F136" s="266" t="s">
        <v>891</v>
      </c>
      <c r="G136" s="246"/>
      <c r="H136" s="246" t="s">
        <v>925</v>
      </c>
      <c r="I136" s="246" t="s">
        <v>887</v>
      </c>
      <c r="J136" s="246">
        <v>50</v>
      </c>
      <c r="K136" s="288"/>
    </row>
    <row r="137" spans="2:11" ht="15" customHeight="1">
      <c r="B137" s="286"/>
      <c r="C137" s="246" t="s">
        <v>913</v>
      </c>
      <c r="D137" s="246"/>
      <c r="E137" s="246"/>
      <c r="F137" s="266" t="s">
        <v>891</v>
      </c>
      <c r="G137" s="246"/>
      <c r="H137" s="246" t="s">
        <v>938</v>
      </c>
      <c r="I137" s="246" t="s">
        <v>887</v>
      </c>
      <c r="J137" s="246">
        <v>255</v>
      </c>
      <c r="K137" s="288"/>
    </row>
    <row r="138" spans="2:11" ht="15" customHeight="1">
      <c r="B138" s="286"/>
      <c r="C138" s="246" t="s">
        <v>915</v>
      </c>
      <c r="D138" s="246"/>
      <c r="E138" s="246"/>
      <c r="F138" s="266" t="s">
        <v>885</v>
      </c>
      <c r="G138" s="246"/>
      <c r="H138" s="246" t="s">
        <v>939</v>
      </c>
      <c r="I138" s="246" t="s">
        <v>917</v>
      </c>
      <c r="J138" s="246"/>
      <c r="K138" s="288"/>
    </row>
    <row r="139" spans="2:11" ht="15" customHeight="1">
      <c r="B139" s="286"/>
      <c r="C139" s="246" t="s">
        <v>918</v>
      </c>
      <c r="D139" s="246"/>
      <c r="E139" s="246"/>
      <c r="F139" s="266" t="s">
        <v>885</v>
      </c>
      <c r="G139" s="246"/>
      <c r="H139" s="246" t="s">
        <v>940</v>
      </c>
      <c r="I139" s="246" t="s">
        <v>920</v>
      </c>
      <c r="J139" s="246"/>
      <c r="K139" s="288"/>
    </row>
    <row r="140" spans="2:11" ht="15" customHeight="1">
      <c r="B140" s="286"/>
      <c r="C140" s="246" t="s">
        <v>921</v>
      </c>
      <c r="D140" s="246"/>
      <c r="E140" s="246"/>
      <c r="F140" s="266" t="s">
        <v>885</v>
      </c>
      <c r="G140" s="246"/>
      <c r="H140" s="246" t="s">
        <v>921</v>
      </c>
      <c r="I140" s="246" t="s">
        <v>920</v>
      </c>
      <c r="J140" s="246"/>
      <c r="K140" s="288"/>
    </row>
    <row r="141" spans="2:11" ht="15" customHeight="1">
      <c r="B141" s="286"/>
      <c r="C141" s="246" t="s">
        <v>35</v>
      </c>
      <c r="D141" s="246"/>
      <c r="E141" s="246"/>
      <c r="F141" s="266" t="s">
        <v>885</v>
      </c>
      <c r="G141" s="246"/>
      <c r="H141" s="246" t="s">
        <v>941</v>
      </c>
      <c r="I141" s="246" t="s">
        <v>920</v>
      </c>
      <c r="J141" s="246"/>
      <c r="K141" s="288"/>
    </row>
    <row r="142" spans="2:11" ht="15" customHeight="1">
      <c r="B142" s="286"/>
      <c r="C142" s="246" t="s">
        <v>942</v>
      </c>
      <c r="D142" s="246"/>
      <c r="E142" s="246"/>
      <c r="F142" s="266" t="s">
        <v>885</v>
      </c>
      <c r="G142" s="246"/>
      <c r="H142" s="246" t="s">
        <v>943</v>
      </c>
      <c r="I142" s="246" t="s">
        <v>920</v>
      </c>
      <c r="J142" s="246"/>
      <c r="K142" s="288"/>
    </row>
    <row r="143" spans="2:11" ht="15" customHeight="1">
      <c r="B143" s="289"/>
      <c r="C143" s="290"/>
      <c r="D143" s="290"/>
      <c r="E143" s="290"/>
      <c r="F143" s="290"/>
      <c r="G143" s="290"/>
      <c r="H143" s="290"/>
      <c r="I143" s="290"/>
      <c r="J143" s="290"/>
      <c r="K143" s="291"/>
    </row>
    <row r="144" spans="2:11" ht="18.75" customHeight="1">
      <c r="B144" s="243"/>
      <c r="C144" s="243"/>
      <c r="D144" s="243"/>
      <c r="E144" s="243"/>
      <c r="F144" s="278"/>
      <c r="G144" s="243"/>
      <c r="H144" s="243"/>
      <c r="I144" s="243"/>
      <c r="J144" s="243"/>
      <c r="K144" s="243"/>
    </row>
    <row r="145" spans="2:11" ht="18.75" customHeight="1">
      <c r="B145" s="253"/>
      <c r="C145" s="253"/>
      <c r="D145" s="253"/>
      <c r="E145" s="253"/>
      <c r="F145" s="253"/>
      <c r="G145" s="253"/>
      <c r="H145" s="253"/>
      <c r="I145" s="253"/>
      <c r="J145" s="253"/>
      <c r="K145" s="253"/>
    </row>
    <row r="146" spans="2:11" ht="7.5" customHeight="1">
      <c r="B146" s="254"/>
      <c r="C146" s="255"/>
      <c r="D146" s="255"/>
      <c r="E146" s="255"/>
      <c r="F146" s="255"/>
      <c r="G146" s="255"/>
      <c r="H146" s="255"/>
      <c r="I146" s="255"/>
      <c r="J146" s="255"/>
      <c r="K146" s="256"/>
    </row>
    <row r="147" spans="2:11" ht="45" customHeight="1">
      <c r="B147" s="257"/>
      <c r="C147" s="366" t="s">
        <v>944</v>
      </c>
      <c r="D147" s="366"/>
      <c r="E147" s="366"/>
      <c r="F147" s="366"/>
      <c r="G147" s="366"/>
      <c r="H147" s="366"/>
      <c r="I147" s="366"/>
      <c r="J147" s="366"/>
      <c r="K147" s="258"/>
    </row>
    <row r="148" spans="2:11" ht="17.25" customHeight="1">
      <c r="B148" s="257"/>
      <c r="C148" s="259" t="s">
        <v>879</v>
      </c>
      <c r="D148" s="259"/>
      <c r="E148" s="259"/>
      <c r="F148" s="259" t="s">
        <v>880</v>
      </c>
      <c r="G148" s="260"/>
      <c r="H148" s="259" t="s">
        <v>51</v>
      </c>
      <c r="I148" s="259" t="s">
        <v>54</v>
      </c>
      <c r="J148" s="259" t="s">
        <v>881</v>
      </c>
      <c r="K148" s="258"/>
    </row>
    <row r="149" spans="2:11" ht="17.25" customHeight="1">
      <c r="B149" s="257"/>
      <c r="C149" s="261" t="s">
        <v>882</v>
      </c>
      <c r="D149" s="261"/>
      <c r="E149" s="261"/>
      <c r="F149" s="262" t="s">
        <v>883</v>
      </c>
      <c r="G149" s="263"/>
      <c r="H149" s="261"/>
      <c r="I149" s="261"/>
      <c r="J149" s="261" t="s">
        <v>884</v>
      </c>
      <c r="K149" s="258"/>
    </row>
    <row r="150" spans="2:11" ht="5.25" customHeight="1">
      <c r="B150" s="267"/>
      <c r="C150" s="264"/>
      <c r="D150" s="264"/>
      <c r="E150" s="264"/>
      <c r="F150" s="264"/>
      <c r="G150" s="265"/>
      <c r="H150" s="264"/>
      <c r="I150" s="264"/>
      <c r="J150" s="264"/>
      <c r="K150" s="288"/>
    </row>
    <row r="151" spans="2:11" ht="15" customHeight="1">
      <c r="B151" s="267"/>
      <c r="C151" s="292" t="s">
        <v>888</v>
      </c>
      <c r="D151" s="246"/>
      <c r="E151" s="246"/>
      <c r="F151" s="293" t="s">
        <v>885</v>
      </c>
      <c r="G151" s="246"/>
      <c r="H151" s="292" t="s">
        <v>925</v>
      </c>
      <c r="I151" s="292" t="s">
        <v>887</v>
      </c>
      <c r="J151" s="292">
        <v>120</v>
      </c>
      <c r="K151" s="288"/>
    </row>
    <row r="152" spans="2:11" ht="15" customHeight="1">
      <c r="B152" s="267"/>
      <c r="C152" s="292" t="s">
        <v>934</v>
      </c>
      <c r="D152" s="246"/>
      <c r="E152" s="246"/>
      <c r="F152" s="293" t="s">
        <v>885</v>
      </c>
      <c r="G152" s="246"/>
      <c r="H152" s="292" t="s">
        <v>945</v>
      </c>
      <c r="I152" s="292" t="s">
        <v>887</v>
      </c>
      <c r="J152" s="292" t="s">
        <v>936</v>
      </c>
      <c r="K152" s="288"/>
    </row>
    <row r="153" spans="2:11" ht="15" customHeight="1">
      <c r="B153" s="267"/>
      <c r="C153" s="292" t="s">
        <v>833</v>
      </c>
      <c r="D153" s="246"/>
      <c r="E153" s="246"/>
      <c r="F153" s="293" t="s">
        <v>885</v>
      </c>
      <c r="G153" s="246"/>
      <c r="H153" s="292" t="s">
        <v>946</v>
      </c>
      <c r="I153" s="292" t="s">
        <v>887</v>
      </c>
      <c r="J153" s="292" t="s">
        <v>936</v>
      </c>
      <c r="K153" s="288"/>
    </row>
    <row r="154" spans="2:11" ht="15" customHeight="1">
      <c r="B154" s="267"/>
      <c r="C154" s="292" t="s">
        <v>890</v>
      </c>
      <c r="D154" s="246"/>
      <c r="E154" s="246"/>
      <c r="F154" s="293" t="s">
        <v>891</v>
      </c>
      <c r="G154" s="246"/>
      <c r="H154" s="292" t="s">
        <v>925</v>
      </c>
      <c r="I154" s="292" t="s">
        <v>887</v>
      </c>
      <c r="J154" s="292">
        <v>50</v>
      </c>
      <c r="K154" s="288"/>
    </row>
    <row r="155" spans="2:11" ht="15" customHeight="1">
      <c r="B155" s="267"/>
      <c r="C155" s="292" t="s">
        <v>893</v>
      </c>
      <c r="D155" s="246"/>
      <c r="E155" s="246"/>
      <c r="F155" s="293" t="s">
        <v>885</v>
      </c>
      <c r="G155" s="246"/>
      <c r="H155" s="292" t="s">
        <v>925</v>
      </c>
      <c r="I155" s="292" t="s">
        <v>895</v>
      </c>
      <c r="J155" s="292"/>
      <c r="K155" s="288"/>
    </row>
    <row r="156" spans="2:11" ht="15" customHeight="1">
      <c r="B156" s="267"/>
      <c r="C156" s="292" t="s">
        <v>904</v>
      </c>
      <c r="D156" s="246"/>
      <c r="E156" s="246"/>
      <c r="F156" s="293" t="s">
        <v>891</v>
      </c>
      <c r="G156" s="246"/>
      <c r="H156" s="292" t="s">
        <v>925</v>
      </c>
      <c r="I156" s="292" t="s">
        <v>887</v>
      </c>
      <c r="J156" s="292">
        <v>50</v>
      </c>
      <c r="K156" s="288"/>
    </row>
    <row r="157" spans="2:11" ht="15" customHeight="1">
      <c r="B157" s="267"/>
      <c r="C157" s="292" t="s">
        <v>912</v>
      </c>
      <c r="D157" s="246"/>
      <c r="E157" s="246"/>
      <c r="F157" s="293" t="s">
        <v>891</v>
      </c>
      <c r="G157" s="246"/>
      <c r="H157" s="292" t="s">
        <v>925</v>
      </c>
      <c r="I157" s="292" t="s">
        <v>887</v>
      </c>
      <c r="J157" s="292">
        <v>50</v>
      </c>
      <c r="K157" s="288"/>
    </row>
    <row r="158" spans="2:11" ht="15" customHeight="1">
      <c r="B158" s="267"/>
      <c r="C158" s="292" t="s">
        <v>910</v>
      </c>
      <c r="D158" s="246"/>
      <c r="E158" s="246"/>
      <c r="F158" s="293" t="s">
        <v>891</v>
      </c>
      <c r="G158" s="246"/>
      <c r="H158" s="292" t="s">
        <v>925</v>
      </c>
      <c r="I158" s="292" t="s">
        <v>887</v>
      </c>
      <c r="J158" s="292">
        <v>50</v>
      </c>
      <c r="K158" s="288"/>
    </row>
    <row r="159" spans="2:11" ht="15" customHeight="1">
      <c r="B159" s="267"/>
      <c r="C159" s="292" t="s">
        <v>99</v>
      </c>
      <c r="D159" s="246"/>
      <c r="E159" s="246"/>
      <c r="F159" s="293" t="s">
        <v>885</v>
      </c>
      <c r="G159" s="246"/>
      <c r="H159" s="292" t="s">
        <v>947</v>
      </c>
      <c r="I159" s="292" t="s">
        <v>887</v>
      </c>
      <c r="J159" s="292" t="s">
        <v>948</v>
      </c>
      <c r="K159" s="288"/>
    </row>
    <row r="160" spans="2:11" ht="15" customHeight="1">
      <c r="B160" s="267"/>
      <c r="C160" s="292" t="s">
        <v>949</v>
      </c>
      <c r="D160" s="246"/>
      <c r="E160" s="246"/>
      <c r="F160" s="293" t="s">
        <v>885</v>
      </c>
      <c r="G160" s="246"/>
      <c r="H160" s="292" t="s">
        <v>950</v>
      </c>
      <c r="I160" s="292" t="s">
        <v>920</v>
      </c>
      <c r="J160" s="292"/>
      <c r="K160" s="288"/>
    </row>
    <row r="161" spans="2:11" ht="15" customHeight="1">
      <c r="B161" s="294"/>
      <c r="C161" s="276"/>
      <c r="D161" s="276"/>
      <c r="E161" s="276"/>
      <c r="F161" s="276"/>
      <c r="G161" s="276"/>
      <c r="H161" s="276"/>
      <c r="I161" s="276"/>
      <c r="J161" s="276"/>
      <c r="K161" s="295"/>
    </row>
    <row r="162" spans="2:11" ht="18.75" customHeight="1">
      <c r="B162" s="243"/>
      <c r="C162" s="246"/>
      <c r="D162" s="246"/>
      <c r="E162" s="246"/>
      <c r="F162" s="266"/>
      <c r="G162" s="246"/>
      <c r="H162" s="246"/>
      <c r="I162" s="246"/>
      <c r="J162" s="246"/>
      <c r="K162" s="243"/>
    </row>
    <row r="163" spans="2:11" ht="18.75" customHeight="1">
      <c r="B163" s="243"/>
      <c r="C163" s="246"/>
      <c r="D163" s="246"/>
      <c r="E163" s="246"/>
      <c r="F163" s="266"/>
      <c r="G163" s="246"/>
      <c r="H163" s="246"/>
      <c r="I163" s="246"/>
      <c r="J163" s="246"/>
      <c r="K163" s="243"/>
    </row>
    <row r="164" spans="2:11" ht="18.75" customHeight="1">
      <c r="B164" s="243"/>
      <c r="C164" s="246"/>
      <c r="D164" s="246"/>
      <c r="E164" s="246"/>
      <c r="F164" s="266"/>
      <c r="G164" s="246"/>
      <c r="H164" s="246"/>
      <c r="I164" s="246"/>
      <c r="J164" s="246"/>
      <c r="K164" s="243"/>
    </row>
    <row r="165" spans="2:11" ht="18.75" customHeight="1">
      <c r="B165" s="243"/>
      <c r="C165" s="246"/>
      <c r="D165" s="246"/>
      <c r="E165" s="246"/>
      <c r="F165" s="266"/>
      <c r="G165" s="246"/>
      <c r="H165" s="246"/>
      <c r="I165" s="246"/>
      <c r="J165" s="246"/>
      <c r="K165" s="243"/>
    </row>
    <row r="166" spans="2:11" ht="18.75" customHeight="1">
      <c r="B166" s="243"/>
      <c r="C166" s="246"/>
      <c r="D166" s="246"/>
      <c r="E166" s="246"/>
      <c r="F166" s="266"/>
      <c r="G166" s="246"/>
      <c r="H166" s="246"/>
      <c r="I166" s="246"/>
      <c r="J166" s="246"/>
      <c r="K166" s="243"/>
    </row>
    <row r="167" spans="2:11" ht="18.75" customHeight="1">
      <c r="B167" s="243"/>
      <c r="C167" s="246"/>
      <c r="D167" s="246"/>
      <c r="E167" s="246"/>
      <c r="F167" s="266"/>
      <c r="G167" s="246"/>
      <c r="H167" s="246"/>
      <c r="I167" s="246"/>
      <c r="J167" s="246"/>
      <c r="K167" s="243"/>
    </row>
    <row r="168" spans="2:11" ht="18.75" customHeight="1">
      <c r="B168" s="243"/>
      <c r="C168" s="246"/>
      <c r="D168" s="246"/>
      <c r="E168" s="246"/>
      <c r="F168" s="266"/>
      <c r="G168" s="246"/>
      <c r="H168" s="246"/>
      <c r="I168" s="246"/>
      <c r="J168" s="246"/>
      <c r="K168" s="243"/>
    </row>
    <row r="169" spans="2:11" ht="18.75" customHeight="1">
      <c r="B169" s="253"/>
      <c r="C169" s="253"/>
      <c r="D169" s="253"/>
      <c r="E169" s="253"/>
      <c r="F169" s="253"/>
      <c r="G169" s="253"/>
      <c r="H169" s="253"/>
      <c r="I169" s="253"/>
      <c r="J169" s="253"/>
      <c r="K169" s="253"/>
    </row>
    <row r="170" spans="2:11" ht="7.5" customHeight="1">
      <c r="B170" s="235"/>
      <c r="C170" s="236"/>
      <c r="D170" s="236"/>
      <c r="E170" s="236"/>
      <c r="F170" s="236"/>
      <c r="G170" s="236"/>
      <c r="H170" s="236"/>
      <c r="I170" s="236"/>
      <c r="J170" s="236"/>
      <c r="K170" s="237"/>
    </row>
    <row r="171" spans="2:11" ht="45" customHeight="1">
      <c r="B171" s="238"/>
      <c r="C171" s="365" t="s">
        <v>951</v>
      </c>
      <c r="D171" s="365"/>
      <c r="E171" s="365"/>
      <c r="F171" s="365"/>
      <c r="G171" s="365"/>
      <c r="H171" s="365"/>
      <c r="I171" s="365"/>
      <c r="J171" s="365"/>
      <c r="K171" s="239"/>
    </row>
    <row r="172" spans="2:11" ht="17.25" customHeight="1">
      <c r="B172" s="238"/>
      <c r="C172" s="259" t="s">
        <v>879</v>
      </c>
      <c r="D172" s="259"/>
      <c r="E172" s="259"/>
      <c r="F172" s="259" t="s">
        <v>880</v>
      </c>
      <c r="G172" s="296"/>
      <c r="H172" s="297" t="s">
        <v>51</v>
      </c>
      <c r="I172" s="297" t="s">
        <v>54</v>
      </c>
      <c r="J172" s="259" t="s">
        <v>881</v>
      </c>
      <c r="K172" s="239"/>
    </row>
    <row r="173" spans="2:11" ht="17.25" customHeight="1">
      <c r="B173" s="240"/>
      <c r="C173" s="261" t="s">
        <v>882</v>
      </c>
      <c r="D173" s="261"/>
      <c r="E173" s="261"/>
      <c r="F173" s="262" t="s">
        <v>883</v>
      </c>
      <c r="G173" s="298"/>
      <c r="H173" s="299"/>
      <c r="I173" s="299"/>
      <c r="J173" s="261" t="s">
        <v>884</v>
      </c>
      <c r="K173" s="241"/>
    </row>
    <row r="174" spans="2:11" ht="5.25" customHeight="1">
      <c r="B174" s="267"/>
      <c r="C174" s="264"/>
      <c r="D174" s="264"/>
      <c r="E174" s="264"/>
      <c r="F174" s="264"/>
      <c r="G174" s="265"/>
      <c r="H174" s="264"/>
      <c r="I174" s="264"/>
      <c r="J174" s="264"/>
      <c r="K174" s="288"/>
    </row>
    <row r="175" spans="2:11" ht="15" customHeight="1">
      <c r="B175" s="267"/>
      <c r="C175" s="246" t="s">
        <v>888</v>
      </c>
      <c r="D175" s="246"/>
      <c r="E175" s="246"/>
      <c r="F175" s="266" t="s">
        <v>885</v>
      </c>
      <c r="G175" s="246"/>
      <c r="H175" s="246" t="s">
        <v>925</v>
      </c>
      <c r="I175" s="246" t="s">
        <v>887</v>
      </c>
      <c r="J175" s="246">
        <v>120</v>
      </c>
      <c r="K175" s="288"/>
    </row>
    <row r="176" spans="2:11" ht="15" customHeight="1">
      <c r="B176" s="267"/>
      <c r="C176" s="246" t="s">
        <v>934</v>
      </c>
      <c r="D176" s="246"/>
      <c r="E176" s="246"/>
      <c r="F176" s="266" t="s">
        <v>885</v>
      </c>
      <c r="G176" s="246"/>
      <c r="H176" s="246" t="s">
        <v>935</v>
      </c>
      <c r="I176" s="246" t="s">
        <v>887</v>
      </c>
      <c r="J176" s="246" t="s">
        <v>936</v>
      </c>
      <c r="K176" s="288"/>
    </row>
    <row r="177" spans="2:11" ht="15" customHeight="1">
      <c r="B177" s="267"/>
      <c r="C177" s="246" t="s">
        <v>833</v>
      </c>
      <c r="D177" s="246"/>
      <c r="E177" s="246"/>
      <c r="F177" s="266" t="s">
        <v>885</v>
      </c>
      <c r="G177" s="246"/>
      <c r="H177" s="246" t="s">
        <v>952</v>
      </c>
      <c r="I177" s="246" t="s">
        <v>887</v>
      </c>
      <c r="J177" s="246" t="s">
        <v>936</v>
      </c>
      <c r="K177" s="288"/>
    </row>
    <row r="178" spans="2:11" ht="15" customHeight="1">
      <c r="B178" s="267"/>
      <c r="C178" s="246" t="s">
        <v>890</v>
      </c>
      <c r="D178" s="246"/>
      <c r="E178" s="246"/>
      <c r="F178" s="266" t="s">
        <v>891</v>
      </c>
      <c r="G178" s="246"/>
      <c r="H178" s="246" t="s">
        <v>952</v>
      </c>
      <c r="I178" s="246" t="s">
        <v>887</v>
      </c>
      <c r="J178" s="246">
        <v>50</v>
      </c>
      <c r="K178" s="288"/>
    </row>
    <row r="179" spans="2:11" ht="15" customHeight="1">
      <c r="B179" s="267"/>
      <c r="C179" s="246" t="s">
        <v>893</v>
      </c>
      <c r="D179" s="246"/>
      <c r="E179" s="246"/>
      <c r="F179" s="266" t="s">
        <v>885</v>
      </c>
      <c r="G179" s="246"/>
      <c r="H179" s="246" t="s">
        <v>952</v>
      </c>
      <c r="I179" s="246" t="s">
        <v>895</v>
      </c>
      <c r="J179" s="246"/>
      <c r="K179" s="288"/>
    </row>
    <row r="180" spans="2:11" ht="15" customHeight="1">
      <c r="B180" s="267"/>
      <c r="C180" s="246" t="s">
        <v>904</v>
      </c>
      <c r="D180" s="246"/>
      <c r="E180" s="246"/>
      <c r="F180" s="266" t="s">
        <v>891</v>
      </c>
      <c r="G180" s="246"/>
      <c r="H180" s="246" t="s">
        <v>952</v>
      </c>
      <c r="I180" s="246" t="s">
        <v>887</v>
      </c>
      <c r="J180" s="246">
        <v>50</v>
      </c>
      <c r="K180" s="288"/>
    </row>
    <row r="181" spans="2:11" ht="15" customHeight="1">
      <c r="B181" s="267"/>
      <c r="C181" s="246" t="s">
        <v>912</v>
      </c>
      <c r="D181" s="246"/>
      <c r="E181" s="246"/>
      <c r="F181" s="266" t="s">
        <v>891</v>
      </c>
      <c r="G181" s="246"/>
      <c r="H181" s="246" t="s">
        <v>952</v>
      </c>
      <c r="I181" s="246" t="s">
        <v>887</v>
      </c>
      <c r="J181" s="246">
        <v>50</v>
      </c>
      <c r="K181" s="288"/>
    </row>
    <row r="182" spans="2:11" ht="15" customHeight="1">
      <c r="B182" s="267"/>
      <c r="C182" s="246" t="s">
        <v>910</v>
      </c>
      <c r="D182" s="246"/>
      <c r="E182" s="246"/>
      <c r="F182" s="266" t="s">
        <v>891</v>
      </c>
      <c r="G182" s="246"/>
      <c r="H182" s="246" t="s">
        <v>952</v>
      </c>
      <c r="I182" s="246" t="s">
        <v>887</v>
      </c>
      <c r="J182" s="246">
        <v>50</v>
      </c>
      <c r="K182" s="288"/>
    </row>
    <row r="183" spans="2:11" ht="15" customHeight="1">
      <c r="B183" s="267"/>
      <c r="C183" s="246" t="s">
        <v>107</v>
      </c>
      <c r="D183" s="246"/>
      <c r="E183" s="246"/>
      <c r="F183" s="266" t="s">
        <v>885</v>
      </c>
      <c r="G183" s="246"/>
      <c r="H183" s="246" t="s">
        <v>953</v>
      </c>
      <c r="I183" s="246" t="s">
        <v>954</v>
      </c>
      <c r="J183" s="246"/>
      <c r="K183" s="288"/>
    </row>
    <row r="184" spans="2:11" ht="15" customHeight="1">
      <c r="B184" s="267"/>
      <c r="C184" s="246" t="s">
        <v>54</v>
      </c>
      <c r="D184" s="246"/>
      <c r="E184" s="246"/>
      <c r="F184" s="266" t="s">
        <v>885</v>
      </c>
      <c r="G184" s="246"/>
      <c r="H184" s="246" t="s">
        <v>955</v>
      </c>
      <c r="I184" s="246" t="s">
        <v>956</v>
      </c>
      <c r="J184" s="246">
        <v>1</v>
      </c>
      <c r="K184" s="288"/>
    </row>
    <row r="185" spans="2:11" ht="15" customHeight="1">
      <c r="B185" s="267"/>
      <c r="C185" s="246" t="s">
        <v>50</v>
      </c>
      <c r="D185" s="246"/>
      <c r="E185" s="246"/>
      <c r="F185" s="266" t="s">
        <v>885</v>
      </c>
      <c r="G185" s="246"/>
      <c r="H185" s="246" t="s">
        <v>957</v>
      </c>
      <c r="I185" s="246" t="s">
        <v>887</v>
      </c>
      <c r="J185" s="246">
        <v>20</v>
      </c>
      <c r="K185" s="288"/>
    </row>
    <row r="186" spans="2:11" ht="15" customHeight="1">
      <c r="B186" s="267"/>
      <c r="C186" s="246" t="s">
        <v>51</v>
      </c>
      <c r="D186" s="246"/>
      <c r="E186" s="246"/>
      <c r="F186" s="266" t="s">
        <v>885</v>
      </c>
      <c r="G186" s="246"/>
      <c r="H186" s="246" t="s">
        <v>958</v>
      </c>
      <c r="I186" s="246" t="s">
        <v>887</v>
      </c>
      <c r="J186" s="246">
        <v>255</v>
      </c>
      <c r="K186" s="288"/>
    </row>
    <row r="187" spans="2:11" ht="15" customHeight="1">
      <c r="B187" s="267"/>
      <c r="C187" s="246" t="s">
        <v>108</v>
      </c>
      <c r="D187" s="246"/>
      <c r="E187" s="246"/>
      <c r="F187" s="266" t="s">
        <v>885</v>
      </c>
      <c r="G187" s="246"/>
      <c r="H187" s="246" t="s">
        <v>849</v>
      </c>
      <c r="I187" s="246" t="s">
        <v>887</v>
      </c>
      <c r="J187" s="246">
        <v>10</v>
      </c>
      <c r="K187" s="288"/>
    </row>
    <row r="188" spans="2:11" ht="15" customHeight="1">
      <c r="B188" s="267"/>
      <c r="C188" s="246" t="s">
        <v>109</v>
      </c>
      <c r="D188" s="246"/>
      <c r="E188" s="246"/>
      <c r="F188" s="266" t="s">
        <v>885</v>
      </c>
      <c r="G188" s="246"/>
      <c r="H188" s="246" t="s">
        <v>959</v>
      </c>
      <c r="I188" s="246" t="s">
        <v>920</v>
      </c>
      <c r="J188" s="246"/>
      <c r="K188" s="288"/>
    </row>
    <row r="189" spans="2:11" ht="15" customHeight="1">
      <c r="B189" s="267"/>
      <c r="C189" s="246" t="s">
        <v>960</v>
      </c>
      <c r="D189" s="246"/>
      <c r="E189" s="246"/>
      <c r="F189" s="266" t="s">
        <v>885</v>
      </c>
      <c r="G189" s="246"/>
      <c r="H189" s="246" t="s">
        <v>961</v>
      </c>
      <c r="I189" s="246" t="s">
        <v>920</v>
      </c>
      <c r="J189" s="246"/>
      <c r="K189" s="288"/>
    </row>
    <row r="190" spans="2:11" ht="15" customHeight="1">
      <c r="B190" s="267"/>
      <c r="C190" s="246" t="s">
        <v>949</v>
      </c>
      <c r="D190" s="246"/>
      <c r="E190" s="246"/>
      <c r="F190" s="266" t="s">
        <v>885</v>
      </c>
      <c r="G190" s="246"/>
      <c r="H190" s="246" t="s">
        <v>962</v>
      </c>
      <c r="I190" s="246" t="s">
        <v>920</v>
      </c>
      <c r="J190" s="246"/>
      <c r="K190" s="288"/>
    </row>
    <row r="191" spans="2:11" ht="15" customHeight="1">
      <c r="B191" s="267"/>
      <c r="C191" s="246" t="s">
        <v>111</v>
      </c>
      <c r="D191" s="246"/>
      <c r="E191" s="246"/>
      <c r="F191" s="266" t="s">
        <v>891</v>
      </c>
      <c r="G191" s="246"/>
      <c r="H191" s="246" t="s">
        <v>963</v>
      </c>
      <c r="I191" s="246" t="s">
        <v>887</v>
      </c>
      <c r="J191" s="246">
        <v>50</v>
      </c>
      <c r="K191" s="288"/>
    </row>
    <row r="192" spans="2:11" ht="15" customHeight="1">
      <c r="B192" s="267"/>
      <c r="C192" s="246" t="s">
        <v>964</v>
      </c>
      <c r="D192" s="246"/>
      <c r="E192" s="246"/>
      <c r="F192" s="266" t="s">
        <v>891</v>
      </c>
      <c r="G192" s="246"/>
      <c r="H192" s="246" t="s">
        <v>965</v>
      </c>
      <c r="I192" s="246" t="s">
        <v>966</v>
      </c>
      <c r="J192" s="246"/>
      <c r="K192" s="288"/>
    </row>
    <row r="193" spans="2:11" ht="15" customHeight="1">
      <c r="B193" s="267"/>
      <c r="C193" s="246" t="s">
        <v>967</v>
      </c>
      <c r="D193" s="246"/>
      <c r="E193" s="246"/>
      <c r="F193" s="266" t="s">
        <v>891</v>
      </c>
      <c r="G193" s="246"/>
      <c r="H193" s="246" t="s">
        <v>968</v>
      </c>
      <c r="I193" s="246" t="s">
        <v>966</v>
      </c>
      <c r="J193" s="246"/>
      <c r="K193" s="288"/>
    </row>
    <row r="194" spans="2:11" ht="15" customHeight="1">
      <c r="B194" s="267"/>
      <c r="C194" s="246" t="s">
        <v>969</v>
      </c>
      <c r="D194" s="246"/>
      <c r="E194" s="246"/>
      <c r="F194" s="266" t="s">
        <v>891</v>
      </c>
      <c r="G194" s="246"/>
      <c r="H194" s="246" t="s">
        <v>970</v>
      </c>
      <c r="I194" s="246" t="s">
        <v>966</v>
      </c>
      <c r="J194" s="246"/>
      <c r="K194" s="288"/>
    </row>
    <row r="195" spans="2:11" ht="15" customHeight="1">
      <c r="B195" s="267"/>
      <c r="C195" s="300" t="s">
        <v>971</v>
      </c>
      <c r="D195" s="246"/>
      <c r="E195" s="246"/>
      <c r="F195" s="266" t="s">
        <v>891</v>
      </c>
      <c r="G195" s="246"/>
      <c r="H195" s="246" t="s">
        <v>972</v>
      </c>
      <c r="I195" s="246" t="s">
        <v>973</v>
      </c>
      <c r="J195" s="301" t="s">
        <v>974</v>
      </c>
      <c r="K195" s="288"/>
    </row>
    <row r="196" spans="2:11" ht="15" customHeight="1">
      <c r="B196" s="267"/>
      <c r="C196" s="252" t="s">
        <v>39</v>
      </c>
      <c r="D196" s="246"/>
      <c r="E196" s="246"/>
      <c r="F196" s="266" t="s">
        <v>885</v>
      </c>
      <c r="G196" s="246"/>
      <c r="H196" s="243" t="s">
        <v>975</v>
      </c>
      <c r="I196" s="246" t="s">
        <v>976</v>
      </c>
      <c r="J196" s="246"/>
      <c r="K196" s="288"/>
    </row>
    <row r="197" spans="2:11" ht="15" customHeight="1">
      <c r="B197" s="267"/>
      <c r="C197" s="252" t="s">
        <v>977</v>
      </c>
      <c r="D197" s="246"/>
      <c r="E197" s="246"/>
      <c r="F197" s="266" t="s">
        <v>885</v>
      </c>
      <c r="G197" s="246"/>
      <c r="H197" s="246" t="s">
        <v>978</v>
      </c>
      <c r="I197" s="246" t="s">
        <v>920</v>
      </c>
      <c r="J197" s="246"/>
      <c r="K197" s="288"/>
    </row>
    <row r="198" spans="2:11" ht="15" customHeight="1">
      <c r="B198" s="267"/>
      <c r="C198" s="252" t="s">
        <v>979</v>
      </c>
      <c r="D198" s="246"/>
      <c r="E198" s="246"/>
      <c r="F198" s="266" t="s">
        <v>885</v>
      </c>
      <c r="G198" s="246"/>
      <c r="H198" s="246" t="s">
        <v>980</v>
      </c>
      <c r="I198" s="246" t="s">
        <v>920</v>
      </c>
      <c r="J198" s="246"/>
      <c r="K198" s="288"/>
    </row>
    <row r="199" spans="2:11" ht="15" customHeight="1">
      <c r="B199" s="267"/>
      <c r="C199" s="252" t="s">
        <v>981</v>
      </c>
      <c r="D199" s="246"/>
      <c r="E199" s="246"/>
      <c r="F199" s="266" t="s">
        <v>891</v>
      </c>
      <c r="G199" s="246"/>
      <c r="H199" s="246" t="s">
        <v>982</v>
      </c>
      <c r="I199" s="246" t="s">
        <v>920</v>
      </c>
      <c r="J199" s="246"/>
      <c r="K199" s="288"/>
    </row>
    <row r="200" spans="2:11" ht="15" customHeight="1">
      <c r="B200" s="294"/>
      <c r="C200" s="302"/>
      <c r="D200" s="276"/>
      <c r="E200" s="276"/>
      <c r="F200" s="276"/>
      <c r="G200" s="276"/>
      <c r="H200" s="276"/>
      <c r="I200" s="276"/>
      <c r="J200" s="276"/>
      <c r="K200" s="295"/>
    </row>
    <row r="201" spans="2:11" ht="18.75" customHeight="1">
      <c r="B201" s="243"/>
      <c r="C201" s="246"/>
      <c r="D201" s="246"/>
      <c r="E201" s="246"/>
      <c r="F201" s="266"/>
      <c r="G201" s="246"/>
      <c r="H201" s="246"/>
      <c r="I201" s="246"/>
      <c r="J201" s="246"/>
      <c r="K201" s="243"/>
    </row>
    <row r="202" spans="2:11" ht="18.75" customHeight="1">
      <c r="B202" s="253"/>
      <c r="C202" s="253"/>
      <c r="D202" s="253"/>
      <c r="E202" s="253"/>
      <c r="F202" s="253"/>
      <c r="G202" s="253"/>
      <c r="H202" s="253"/>
      <c r="I202" s="253"/>
      <c r="J202" s="253"/>
      <c r="K202" s="253"/>
    </row>
    <row r="203" spans="2:11" ht="12">
      <c r="B203" s="235"/>
      <c r="C203" s="236"/>
      <c r="D203" s="236"/>
      <c r="E203" s="236"/>
      <c r="F203" s="236"/>
      <c r="G203" s="236"/>
      <c r="H203" s="236"/>
      <c r="I203" s="236"/>
      <c r="J203" s="236"/>
      <c r="K203" s="237"/>
    </row>
    <row r="204" spans="2:11" ht="21" customHeight="1">
      <c r="B204" s="238"/>
      <c r="C204" s="365" t="s">
        <v>983</v>
      </c>
      <c r="D204" s="365"/>
      <c r="E204" s="365"/>
      <c r="F204" s="365"/>
      <c r="G204" s="365"/>
      <c r="H204" s="365"/>
      <c r="I204" s="365"/>
      <c r="J204" s="365"/>
      <c r="K204" s="239"/>
    </row>
    <row r="205" spans="2:11" ht="25.5" customHeight="1">
      <c r="B205" s="238"/>
      <c r="C205" s="303" t="s">
        <v>984</v>
      </c>
      <c r="D205" s="303"/>
      <c r="E205" s="303"/>
      <c r="F205" s="303" t="s">
        <v>985</v>
      </c>
      <c r="G205" s="304"/>
      <c r="H205" s="363" t="s">
        <v>986</v>
      </c>
      <c r="I205" s="363"/>
      <c r="J205" s="363"/>
      <c r="K205" s="239"/>
    </row>
    <row r="206" spans="2:11" ht="5.25" customHeight="1">
      <c r="B206" s="267"/>
      <c r="C206" s="264"/>
      <c r="D206" s="264"/>
      <c r="E206" s="264"/>
      <c r="F206" s="264"/>
      <c r="G206" s="246"/>
      <c r="H206" s="264"/>
      <c r="I206" s="264"/>
      <c r="J206" s="264"/>
      <c r="K206" s="288"/>
    </row>
    <row r="207" spans="2:11" ht="15" customHeight="1">
      <c r="B207" s="267"/>
      <c r="C207" s="246" t="s">
        <v>976</v>
      </c>
      <c r="D207" s="246"/>
      <c r="E207" s="246"/>
      <c r="F207" s="266" t="s">
        <v>40</v>
      </c>
      <c r="G207" s="246"/>
      <c r="H207" s="364" t="s">
        <v>987</v>
      </c>
      <c r="I207" s="364"/>
      <c r="J207" s="364"/>
      <c r="K207" s="288"/>
    </row>
    <row r="208" spans="2:11" ht="15" customHeight="1">
      <c r="B208" s="267"/>
      <c r="C208" s="273"/>
      <c r="D208" s="246"/>
      <c r="E208" s="246"/>
      <c r="F208" s="266" t="s">
        <v>41</v>
      </c>
      <c r="G208" s="246"/>
      <c r="H208" s="364" t="s">
        <v>988</v>
      </c>
      <c r="I208" s="364"/>
      <c r="J208" s="364"/>
      <c r="K208" s="288"/>
    </row>
    <row r="209" spans="2:11" ht="15" customHeight="1">
      <c r="B209" s="267"/>
      <c r="C209" s="273"/>
      <c r="D209" s="246"/>
      <c r="E209" s="246"/>
      <c r="F209" s="266" t="s">
        <v>44</v>
      </c>
      <c r="G209" s="246"/>
      <c r="H209" s="364" t="s">
        <v>989</v>
      </c>
      <c r="I209" s="364"/>
      <c r="J209" s="364"/>
      <c r="K209" s="288"/>
    </row>
    <row r="210" spans="2:11" ht="15" customHeight="1">
      <c r="B210" s="267"/>
      <c r="C210" s="246"/>
      <c r="D210" s="246"/>
      <c r="E210" s="246"/>
      <c r="F210" s="266" t="s">
        <v>42</v>
      </c>
      <c r="G210" s="246"/>
      <c r="H210" s="364" t="s">
        <v>990</v>
      </c>
      <c r="I210" s="364"/>
      <c r="J210" s="364"/>
      <c r="K210" s="288"/>
    </row>
    <row r="211" spans="2:11" ht="15" customHeight="1">
      <c r="B211" s="267"/>
      <c r="C211" s="246"/>
      <c r="D211" s="246"/>
      <c r="E211" s="246"/>
      <c r="F211" s="266" t="s">
        <v>43</v>
      </c>
      <c r="G211" s="246"/>
      <c r="H211" s="364" t="s">
        <v>991</v>
      </c>
      <c r="I211" s="364"/>
      <c r="J211" s="364"/>
      <c r="K211" s="288"/>
    </row>
    <row r="212" spans="2:11" ht="15" customHeight="1">
      <c r="B212" s="267"/>
      <c r="C212" s="246"/>
      <c r="D212" s="246"/>
      <c r="E212" s="246"/>
      <c r="F212" s="266"/>
      <c r="G212" s="246"/>
      <c r="H212" s="246"/>
      <c r="I212" s="246"/>
      <c r="J212" s="246"/>
      <c r="K212" s="288"/>
    </row>
    <row r="213" spans="2:11" ht="15" customHeight="1">
      <c r="B213" s="267"/>
      <c r="C213" s="246" t="s">
        <v>932</v>
      </c>
      <c r="D213" s="246"/>
      <c r="E213" s="246"/>
      <c r="F213" s="266" t="s">
        <v>76</v>
      </c>
      <c r="G213" s="246"/>
      <c r="H213" s="364" t="s">
        <v>992</v>
      </c>
      <c r="I213" s="364"/>
      <c r="J213" s="364"/>
      <c r="K213" s="288"/>
    </row>
    <row r="214" spans="2:11" ht="15" customHeight="1">
      <c r="B214" s="267"/>
      <c r="C214" s="273"/>
      <c r="D214" s="246"/>
      <c r="E214" s="246"/>
      <c r="F214" s="266" t="s">
        <v>831</v>
      </c>
      <c r="G214" s="246"/>
      <c r="H214" s="364" t="s">
        <v>832</v>
      </c>
      <c r="I214" s="364"/>
      <c r="J214" s="364"/>
      <c r="K214" s="288"/>
    </row>
    <row r="215" spans="2:11" ht="15" customHeight="1">
      <c r="B215" s="267"/>
      <c r="C215" s="246"/>
      <c r="D215" s="246"/>
      <c r="E215" s="246"/>
      <c r="F215" s="266" t="s">
        <v>829</v>
      </c>
      <c r="G215" s="246"/>
      <c r="H215" s="364" t="s">
        <v>993</v>
      </c>
      <c r="I215" s="364"/>
      <c r="J215" s="364"/>
      <c r="K215" s="288"/>
    </row>
    <row r="216" spans="2:11" ht="15" customHeight="1">
      <c r="B216" s="305"/>
      <c r="C216" s="273"/>
      <c r="D216" s="273"/>
      <c r="E216" s="273"/>
      <c r="F216" s="266" t="s">
        <v>92</v>
      </c>
      <c r="G216" s="252"/>
      <c r="H216" s="362" t="s">
        <v>93</v>
      </c>
      <c r="I216" s="362"/>
      <c r="J216" s="362"/>
      <c r="K216" s="306"/>
    </row>
    <row r="217" spans="2:11" ht="15" customHeight="1">
      <c r="B217" s="305"/>
      <c r="C217" s="273"/>
      <c r="D217" s="273"/>
      <c r="E217" s="273"/>
      <c r="F217" s="266" t="s">
        <v>422</v>
      </c>
      <c r="G217" s="252"/>
      <c r="H217" s="362" t="s">
        <v>994</v>
      </c>
      <c r="I217" s="362"/>
      <c r="J217" s="362"/>
      <c r="K217" s="306"/>
    </row>
    <row r="218" spans="2:11" ht="15" customHeight="1">
      <c r="B218" s="305"/>
      <c r="C218" s="273"/>
      <c r="D218" s="273"/>
      <c r="E218" s="273"/>
      <c r="F218" s="307"/>
      <c r="G218" s="252"/>
      <c r="H218" s="308"/>
      <c r="I218" s="308"/>
      <c r="J218" s="308"/>
      <c r="K218" s="306"/>
    </row>
    <row r="219" spans="2:11" ht="15" customHeight="1">
      <c r="B219" s="305"/>
      <c r="C219" s="246" t="s">
        <v>956</v>
      </c>
      <c r="D219" s="273"/>
      <c r="E219" s="273"/>
      <c r="F219" s="266">
        <v>1</v>
      </c>
      <c r="G219" s="252"/>
      <c r="H219" s="362" t="s">
        <v>995</v>
      </c>
      <c r="I219" s="362"/>
      <c r="J219" s="362"/>
      <c r="K219" s="306"/>
    </row>
    <row r="220" spans="2:11" ht="15" customHeight="1">
      <c r="B220" s="305"/>
      <c r="C220" s="273"/>
      <c r="D220" s="273"/>
      <c r="E220" s="273"/>
      <c r="F220" s="266">
        <v>2</v>
      </c>
      <c r="G220" s="252"/>
      <c r="H220" s="362" t="s">
        <v>996</v>
      </c>
      <c r="I220" s="362"/>
      <c r="J220" s="362"/>
      <c r="K220" s="306"/>
    </row>
    <row r="221" spans="2:11" ht="15" customHeight="1">
      <c r="B221" s="305"/>
      <c r="C221" s="273"/>
      <c r="D221" s="273"/>
      <c r="E221" s="273"/>
      <c r="F221" s="266">
        <v>3</v>
      </c>
      <c r="G221" s="252"/>
      <c r="H221" s="362" t="s">
        <v>997</v>
      </c>
      <c r="I221" s="362"/>
      <c r="J221" s="362"/>
      <c r="K221" s="306"/>
    </row>
    <row r="222" spans="2:11" ht="15" customHeight="1">
      <c r="B222" s="305"/>
      <c r="C222" s="273"/>
      <c r="D222" s="273"/>
      <c r="E222" s="273"/>
      <c r="F222" s="266">
        <v>4</v>
      </c>
      <c r="G222" s="252"/>
      <c r="H222" s="362" t="s">
        <v>998</v>
      </c>
      <c r="I222" s="362"/>
      <c r="J222" s="362"/>
      <c r="K222" s="306"/>
    </row>
    <row r="223" spans="2:11" ht="12.75" customHeight="1">
      <c r="B223" s="309"/>
      <c r="C223" s="310"/>
      <c r="D223" s="310"/>
      <c r="E223" s="310"/>
      <c r="F223" s="310"/>
      <c r="G223" s="310"/>
      <c r="H223" s="310"/>
      <c r="I223" s="310"/>
      <c r="J223" s="310"/>
      <c r="K223" s="311"/>
    </row>
  </sheetData>
  <sheetProtection formatCells="0" formatColumns="0" formatRows="0" insertColumns="0" insertRows="0" insertHyperlinks="0" deleteColumns="0" deleteRows="0" sort="0" autoFilter="0" pivotTables="0"/>
  <mergeCells count="77">
    <mergeCell ref="D15:J15"/>
    <mergeCell ref="C3:J3"/>
    <mergeCell ref="C9:J9"/>
    <mergeCell ref="D10:J10"/>
    <mergeCell ref="C4:J4"/>
    <mergeCell ref="C6:J6"/>
    <mergeCell ref="C7:J7"/>
    <mergeCell ref="D11:J11"/>
    <mergeCell ref="D27:J27"/>
    <mergeCell ref="C26:J26"/>
    <mergeCell ref="D16:J16"/>
    <mergeCell ref="F22:J22"/>
    <mergeCell ref="F23:J23"/>
    <mergeCell ref="C25:J25"/>
    <mergeCell ref="D17:J17"/>
    <mergeCell ref="F18:J18"/>
    <mergeCell ref="F19:J19"/>
    <mergeCell ref="F20:J20"/>
    <mergeCell ref="F21:J21"/>
    <mergeCell ref="G41:J41"/>
    <mergeCell ref="G42:J42"/>
    <mergeCell ref="G40:J40"/>
    <mergeCell ref="D30:J30"/>
    <mergeCell ref="D28:J28"/>
    <mergeCell ref="D31:J31"/>
    <mergeCell ref="D33:J33"/>
    <mergeCell ref="G39:J39"/>
    <mergeCell ref="D34:J34"/>
    <mergeCell ref="D35:J35"/>
    <mergeCell ref="G36:J36"/>
    <mergeCell ref="G37:J37"/>
    <mergeCell ref="G38:J38"/>
    <mergeCell ref="G45:J45"/>
    <mergeCell ref="D47:J47"/>
    <mergeCell ref="E48:J48"/>
    <mergeCell ref="G44:J44"/>
    <mergeCell ref="G43:J43"/>
    <mergeCell ref="C54:J54"/>
    <mergeCell ref="C52:J52"/>
    <mergeCell ref="D51:J51"/>
    <mergeCell ref="E50:J50"/>
    <mergeCell ref="E49:J49"/>
    <mergeCell ref="D61:J61"/>
    <mergeCell ref="D60:J60"/>
    <mergeCell ref="D59:J59"/>
    <mergeCell ref="D58:J58"/>
    <mergeCell ref="C55:J55"/>
    <mergeCell ref="C57:J57"/>
    <mergeCell ref="C75:J75"/>
    <mergeCell ref="D69:J69"/>
    <mergeCell ref="D70:J70"/>
    <mergeCell ref="D62:J62"/>
    <mergeCell ref="D63:J63"/>
    <mergeCell ref="D65:J65"/>
    <mergeCell ref="D66:J66"/>
    <mergeCell ref="D67:J67"/>
    <mergeCell ref="D68:J68"/>
    <mergeCell ref="C204:J204"/>
    <mergeCell ref="C171:J171"/>
    <mergeCell ref="C147:J147"/>
    <mergeCell ref="C122:J122"/>
    <mergeCell ref="C102:J102"/>
    <mergeCell ref="H222:J222"/>
    <mergeCell ref="H219:J219"/>
    <mergeCell ref="H220:J220"/>
    <mergeCell ref="H221:J221"/>
    <mergeCell ref="H205:J205"/>
    <mergeCell ref="H207:J207"/>
    <mergeCell ref="H210:J210"/>
    <mergeCell ref="H211:J211"/>
    <mergeCell ref="H213:J213"/>
    <mergeCell ref="H214:J214"/>
    <mergeCell ref="H215:J215"/>
    <mergeCell ref="H216:J216"/>
    <mergeCell ref="H217:J217"/>
    <mergeCell ref="H208:J208"/>
    <mergeCell ref="H209:J209"/>
  </mergeCells>
  <pageMargins left="0.7" right="0.7" top="0.78740157499999996" bottom="0.78740157499999996"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14</vt:i4>
      </vt:variant>
    </vt:vector>
  </HeadingPairs>
  <TitlesOfParts>
    <vt:vector size="22" baseType="lpstr">
      <vt:lpstr>Rekapitulace zakázky</vt:lpstr>
      <vt:lpstr>SO 01 - Železniční svršek...</vt:lpstr>
      <vt:lpstr>SO 01.1 - Následná úprava...</vt:lpstr>
      <vt:lpstr>SO 02 - Železniční přejez...</vt:lpstr>
      <vt:lpstr>SO 03 - Železniční přejez...</vt:lpstr>
      <vt:lpstr>SO 04 - Propustek km 78,070</vt:lpstr>
      <vt:lpstr>VON - Vedlejší a ostatní ...</vt:lpstr>
      <vt:lpstr>Pokyny pro vyplnění</vt:lpstr>
      <vt:lpstr>'Rekapitulace zakázky'!Názvy_tisku</vt:lpstr>
      <vt:lpstr>'SO 01 - Železniční svršek...'!Názvy_tisku</vt:lpstr>
      <vt:lpstr>'SO 01.1 - Následná úprava...'!Názvy_tisku</vt:lpstr>
      <vt:lpstr>'SO 02 - Železniční přejez...'!Názvy_tisku</vt:lpstr>
      <vt:lpstr>'SO 03 - Železniční přejez...'!Názvy_tisku</vt:lpstr>
      <vt:lpstr>'SO 04 - Propustek km 78,070'!Názvy_tisku</vt:lpstr>
      <vt:lpstr>'VON - Vedlejší a ostatní ...'!Názvy_tisku</vt:lpstr>
      <vt:lpstr>'Rekapitulace zakázky'!Oblast_tisku</vt:lpstr>
      <vt:lpstr>'SO 01 - Železniční svršek...'!Oblast_tisku</vt:lpstr>
      <vt:lpstr>'SO 01.1 - Následná úprava...'!Oblast_tisku</vt:lpstr>
      <vt:lpstr>'SO 02 - Železniční přejez...'!Oblast_tisku</vt:lpstr>
      <vt:lpstr>'SO 03 - Železniční přejez...'!Oblast_tisku</vt:lpstr>
      <vt:lpstr>'SO 04 - Propustek km 78,070'!Oblast_tisku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Zaplatílek Radek, Ing.</cp:lastModifiedBy>
  <dcterms:created xsi:type="dcterms:W3CDTF">2019-06-07T07:57:33Z</dcterms:created>
  <dcterms:modified xsi:type="dcterms:W3CDTF">2019-06-07T07:59:31Z</dcterms:modified>
</cp:coreProperties>
</file>