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65019090 - Oprava staničn..." sheetId="2" r:id="rId2"/>
    <sheet name="Č11 - Oprava 4.SK" sheetId="3" r:id="rId3"/>
    <sheet name="Č12 - SZT 4.SK Březno u C..." sheetId="4" r:id="rId4"/>
    <sheet name="Č21 - VRN" sheetId="5" r:id="rId5"/>
    <sheet name="Pokyny pro vyplnění" sheetId="6" r:id="rId6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'65019090 - Oprava staničn...'!$C$76:$K$81</definedName>
    <definedName name="_xlnm.Print_Area" localSheetId="1">'65019090 - Oprava staničn...'!$C$4:$J$37,'65019090 - Oprava staničn...'!$C$43:$J$60,'65019090 - Oprava staničn...'!$C$66:$K$81</definedName>
    <definedName name="_xlnm.Print_Titles" localSheetId="1">'65019090 - Oprava staničn...'!$76:$76</definedName>
    <definedName name="_xlnm._FilterDatabase" localSheetId="2" hidden="1">'Č11 - Oprava 4.SK'!$C$87:$K$613</definedName>
    <definedName name="_xlnm.Print_Area" localSheetId="2">'Č11 - Oprava 4.SK'!$C$4:$J$41,'Č11 - Oprava 4.SK'!$C$47:$J$67,'Č11 - Oprava 4.SK'!$C$73:$K$613</definedName>
    <definedName name="_xlnm.Print_Titles" localSheetId="2">'Č11 - Oprava 4.SK'!$87:$87</definedName>
    <definedName name="_xlnm._FilterDatabase" localSheetId="3" hidden="1">'Č12 - SZT 4.SK Březno u C...'!$C$85:$K$95</definedName>
    <definedName name="_xlnm.Print_Area" localSheetId="3">'Č12 - SZT 4.SK Březno u C...'!$C$4:$J$41,'Č12 - SZT 4.SK Březno u C...'!$C$47:$J$65,'Č12 - SZT 4.SK Březno u C...'!$C$71:$K$95</definedName>
    <definedName name="_xlnm.Print_Titles" localSheetId="3">'Č12 - SZT 4.SK Březno u C...'!$85:$85</definedName>
    <definedName name="_xlnm._FilterDatabase" localSheetId="4" hidden="1">'Č21 - VRN'!$C$85:$K$106</definedName>
    <definedName name="_xlnm.Print_Area" localSheetId="4">'Č21 - VRN'!$C$4:$J$41,'Č21 - VRN'!$C$47:$J$65,'Č21 - VRN'!$C$71:$K$106</definedName>
    <definedName name="_xlnm.Print_Titles" localSheetId="4">'Č21 - VRN'!$85:$85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r="J39"/>
  <c r="J38"/>
  <c i="1" r="AY60"/>
  <c i="5" r="J37"/>
  <c i="1" r="AX60"/>
  <c i="5" r="BI102"/>
  <c r="BH102"/>
  <c r="BF102"/>
  <c r="BE102"/>
  <c r="T102"/>
  <c r="R102"/>
  <c r="P102"/>
  <c r="BK102"/>
  <c r="J102"/>
  <c r="BG102"/>
  <c r="BI101"/>
  <c r="BH101"/>
  <c r="BF101"/>
  <c r="BE101"/>
  <c r="T101"/>
  <c r="R101"/>
  <c r="P101"/>
  <c r="BK101"/>
  <c r="J101"/>
  <c r="BG101"/>
  <c r="BI99"/>
  <c r="BH99"/>
  <c r="BF99"/>
  <c r="BE99"/>
  <c r="T99"/>
  <c r="R99"/>
  <c r="P99"/>
  <c r="BK99"/>
  <c r="J99"/>
  <c r="BG99"/>
  <c r="BI97"/>
  <c r="BH97"/>
  <c r="BF97"/>
  <c r="BE97"/>
  <c r="T97"/>
  <c r="R97"/>
  <c r="P97"/>
  <c r="BK97"/>
  <c r="J97"/>
  <c r="BG97"/>
  <c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60"/>
  <c i="5" r="BH88"/>
  <c r="F38"/>
  <c i="1" r="BC60"/>
  <c i="5" r="BF88"/>
  <c r="J36"/>
  <c i="1" r="AW60"/>
  <c i="5" r="F36"/>
  <c i="1" r="BA60"/>
  <c i="5" r="BE88"/>
  <c r="J35"/>
  <c i="1" r="AV60"/>
  <c i="5" r="F35"/>
  <c i="1" r="AZ60"/>
  <c i="5" r="T88"/>
  <c r="T87"/>
  <c r="T86"/>
  <c r="R88"/>
  <c r="R87"/>
  <c r="R86"/>
  <c r="P88"/>
  <c r="P87"/>
  <c r="P86"/>
  <c i="1" r="AU60"/>
  <c i="5" r="BK88"/>
  <c r="BK87"/>
  <c r="J87"/>
  <c r="BK86"/>
  <c r="J86"/>
  <c r="J63"/>
  <c r="J32"/>
  <c i="1" r="AG60"/>
  <c i="5" r="J88"/>
  <c r="BG88"/>
  <c r="F37"/>
  <c i="1" r="BB60"/>
  <c i="5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4" r="J39"/>
  <c r="J38"/>
  <c i="1" r="AY58"/>
  <c i="4" r="J37"/>
  <c i="1" r="AX58"/>
  <c i="4" r="BI95"/>
  <c r="BH95"/>
  <c r="BF95"/>
  <c r="BE95"/>
  <c r="T95"/>
  <c r="R95"/>
  <c r="P95"/>
  <c r="BK95"/>
  <c r="J95"/>
  <c r="BG95"/>
  <c r="BI94"/>
  <c r="BH94"/>
  <c r="BF94"/>
  <c r="BE94"/>
  <c r="T94"/>
  <c r="R94"/>
  <c r="P94"/>
  <c r="BK94"/>
  <c r="J94"/>
  <c r="BG94"/>
  <c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58"/>
  <c i="4" r="BH88"/>
  <c r="F38"/>
  <c i="1" r="BC58"/>
  <c i="4" r="BF88"/>
  <c r="J36"/>
  <c i="1" r="AW58"/>
  <c i="4" r="F36"/>
  <c i="1" r="BA58"/>
  <c i="4" r="BE88"/>
  <c r="J35"/>
  <c i="1" r="AV58"/>
  <c i="4" r="F35"/>
  <c i="1" r="AZ58"/>
  <c i="4" r="T88"/>
  <c r="T87"/>
  <c r="T86"/>
  <c r="R88"/>
  <c r="R87"/>
  <c r="R86"/>
  <c r="P88"/>
  <c r="P87"/>
  <c r="P86"/>
  <c i="1" r="AU58"/>
  <c i="4" r="BK88"/>
  <c r="BK87"/>
  <c r="J87"/>
  <c r="BK86"/>
  <c r="J86"/>
  <c r="J63"/>
  <c r="J32"/>
  <c i="1" r="AG58"/>
  <c i="4" r="J88"/>
  <c r="BG88"/>
  <c r="F37"/>
  <c i="1" r="BB58"/>
  <c i="4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3" r="J39"/>
  <c r="J38"/>
  <c i="1" r="AY57"/>
  <c i="3" r="J37"/>
  <c i="1" r="AX57"/>
  <c i="3" r="BI610"/>
  <c r="BH610"/>
  <c r="BF610"/>
  <c r="BE610"/>
  <c r="T610"/>
  <c r="R610"/>
  <c r="P610"/>
  <c r="BK610"/>
  <c r="J610"/>
  <c r="BG610"/>
  <c r="BI606"/>
  <c r="BH606"/>
  <c r="BF606"/>
  <c r="BE606"/>
  <c r="T606"/>
  <c r="R606"/>
  <c r="P606"/>
  <c r="BK606"/>
  <c r="J606"/>
  <c r="BG606"/>
  <c r="BI603"/>
  <c r="BH603"/>
  <c r="BF603"/>
  <c r="BE603"/>
  <c r="T603"/>
  <c r="R603"/>
  <c r="P603"/>
  <c r="BK603"/>
  <c r="J603"/>
  <c r="BG603"/>
  <c r="BI593"/>
  <c r="BH593"/>
  <c r="BF593"/>
  <c r="BE593"/>
  <c r="T593"/>
  <c r="R593"/>
  <c r="P593"/>
  <c r="BK593"/>
  <c r="J593"/>
  <c r="BG593"/>
  <c r="BI589"/>
  <c r="BH589"/>
  <c r="BF589"/>
  <c r="BE589"/>
  <c r="T589"/>
  <c r="R589"/>
  <c r="P589"/>
  <c r="BK589"/>
  <c r="J589"/>
  <c r="BG589"/>
  <c r="BI576"/>
  <c r="BH576"/>
  <c r="BF576"/>
  <c r="BE576"/>
  <c r="T576"/>
  <c r="R576"/>
  <c r="P576"/>
  <c r="BK576"/>
  <c r="J576"/>
  <c r="BG576"/>
  <c r="BI558"/>
  <c r="BH558"/>
  <c r="BF558"/>
  <c r="BE558"/>
  <c r="T558"/>
  <c r="R558"/>
  <c r="P558"/>
  <c r="BK558"/>
  <c r="J558"/>
  <c r="BG558"/>
  <c r="BI550"/>
  <c r="BH550"/>
  <c r="BF550"/>
  <c r="BE550"/>
  <c r="T550"/>
  <c r="R550"/>
  <c r="P550"/>
  <c r="BK550"/>
  <c r="J550"/>
  <c r="BG550"/>
  <c r="BI544"/>
  <c r="BH544"/>
  <c r="BF544"/>
  <c r="BE544"/>
  <c r="T544"/>
  <c r="R544"/>
  <c r="P544"/>
  <c r="BK544"/>
  <c r="J544"/>
  <c r="BG544"/>
  <c r="BI539"/>
  <c r="BH539"/>
  <c r="BF539"/>
  <c r="BE539"/>
  <c r="T539"/>
  <c r="R539"/>
  <c r="P539"/>
  <c r="BK539"/>
  <c r="J539"/>
  <c r="BG539"/>
  <c r="BI535"/>
  <c r="BH535"/>
  <c r="BF535"/>
  <c r="BE535"/>
  <c r="T535"/>
  <c r="R535"/>
  <c r="P535"/>
  <c r="BK535"/>
  <c r="J535"/>
  <c r="BG535"/>
  <c r="BI531"/>
  <c r="BH531"/>
  <c r="BF531"/>
  <c r="BE531"/>
  <c r="T531"/>
  <c r="T530"/>
  <c r="R531"/>
  <c r="R530"/>
  <c r="P531"/>
  <c r="P530"/>
  <c r="BK531"/>
  <c r="BK530"/>
  <c r="J530"/>
  <c r="J531"/>
  <c r="BG531"/>
  <c r="J66"/>
  <c r="BI524"/>
  <c r="BH524"/>
  <c r="BF524"/>
  <c r="BE524"/>
  <c r="T524"/>
  <c r="R524"/>
  <c r="P524"/>
  <c r="BK524"/>
  <c r="J524"/>
  <c r="BG524"/>
  <c r="BI517"/>
  <c r="BH517"/>
  <c r="BF517"/>
  <c r="BE517"/>
  <c r="T517"/>
  <c r="R517"/>
  <c r="P517"/>
  <c r="BK517"/>
  <c r="J517"/>
  <c r="BG517"/>
  <c r="BI511"/>
  <c r="BH511"/>
  <c r="BF511"/>
  <c r="BE511"/>
  <c r="T511"/>
  <c r="R511"/>
  <c r="P511"/>
  <c r="BK511"/>
  <c r="J511"/>
  <c r="BG511"/>
  <c r="BI503"/>
  <c r="BH503"/>
  <c r="BF503"/>
  <c r="BE503"/>
  <c r="T503"/>
  <c r="R503"/>
  <c r="P503"/>
  <c r="BK503"/>
  <c r="J503"/>
  <c r="BG503"/>
  <c r="BI497"/>
  <c r="BH497"/>
  <c r="BF497"/>
  <c r="BE497"/>
  <c r="T497"/>
  <c r="R497"/>
  <c r="P497"/>
  <c r="BK497"/>
  <c r="J497"/>
  <c r="BG497"/>
  <c r="BI492"/>
  <c r="BH492"/>
  <c r="BF492"/>
  <c r="BE492"/>
  <c r="T492"/>
  <c r="R492"/>
  <c r="P492"/>
  <c r="BK492"/>
  <c r="J492"/>
  <c r="BG492"/>
  <c r="BI487"/>
  <c r="BH487"/>
  <c r="BF487"/>
  <c r="BE487"/>
  <c r="T487"/>
  <c r="R487"/>
  <c r="P487"/>
  <c r="BK487"/>
  <c r="J487"/>
  <c r="BG487"/>
  <c r="BI480"/>
  <c r="BH480"/>
  <c r="BF480"/>
  <c r="BE480"/>
  <c r="T480"/>
  <c r="R480"/>
  <c r="P480"/>
  <c r="BK480"/>
  <c r="J480"/>
  <c r="BG480"/>
  <c r="BI475"/>
  <c r="BH475"/>
  <c r="BF475"/>
  <c r="BE475"/>
  <c r="T475"/>
  <c r="R475"/>
  <c r="P475"/>
  <c r="BK475"/>
  <c r="J475"/>
  <c r="BG475"/>
  <c r="BI470"/>
  <c r="BH470"/>
  <c r="BF470"/>
  <c r="BE470"/>
  <c r="T470"/>
  <c r="R470"/>
  <c r="P470"/>
  <c r="BK470"/>
  <c r="J470"/>
  <c r="BG470"/>
  <c r="BI462"/>
  <c r="BH462"/>
  <c r="BF462"/>
  <c r="BE462"/>
  <c r="T462"/>
  <c r="R462"/>
  <c r="P462"/>
  <c r="BK462"/>
  <c r="J462"/>
  <c r="BG462"/>
  <c r="BI459"/>
  <c r="BH459"/>
  <c r="BF459"/>
  <c r="BE459"/>
  <c r="T459"/>
  <c r="R459"/>
  <c r="P459"/>
  <c r="BK459"/>
  <c r="J459"/>
  <c r="BG459"/>
  <c r="BI450"/>
  <c r="BH450"/>
  <c r="BF450"/>
  <c r="BE450"/>
  <c r="T450"/>
  <c r="R450"/>
  <c r="P450"/>
  <c r="BK450"/>
  <c r="J450"/>
  <c r="BG450"/>
  <c r="BI446"/>
  <c r="BH446"/>
  <c r="BF446"/>
  <c r="BE446"/>
  <c r="T446"/>
  <c r="R446"/>
  <c r="P446"/>
  <c r="BK446"/>
  <c r="J446"/>
  <c r="BG446"/>
  <c r="BI437"/>
  <c r="BH437"/>
  <c r="BF437"/>
  <c r="BE437"/>
  <c r="T437"/>
  <c r="R437"/>
  <c r="P437"/>
  <c r="BK437"/>
  <c r="J437"/>
  <c r="BG437"/>
  <c r="BI433"/>
  <c r="BH433"/>
  <c r="BF433"/>
  <c r="BE433"/>
  <c r="T433"/>
  <c r="R433"/>
  <c r="P433"/>
  <c r="BK433"/>
  <c r="J433"/>
  <c r="BG433"/>
  <c r="BI424"/>
  <c r="BH424"/>
  <c r="BF424"/>
  <c r="BE424"/>
  <c r="T424"/>
  <c r="R424"/>
  <c r="P424"/>
  <c r="BK424"/>
  <c r="J424"/>
  <c r="BG424"/>
  <c r="BI408"/>
  <c r="BH408"/>
  <c r="BF408"/>
  <c r="BE408"/>
  <c r="T408"/>
  <c r="R408"/>
  <c r="P408"/>
  <c r="BK408"/>
  <c r="J408"/>
  <c r="BG408"/>
  <c r="BI397"/>
  <c r="BH397"/>
  <c r="BF397"/>
  <c r="BE397"/>
  <c r="T397"/>
  <c r="R397"/>
  <c r="P397"/>
  <c r="BK397"/>
  <c r="J397"/>
  <c r="BG397"/>
  <c r="BI387"/>
  <c r="BH387"/>
  <c r="BF387"/>
  <c r="BE387"/>
  <c r="T387"/>
  <c r="R387"/>
  <c r="P387"/>
  <c r="BK387"/>
  <c r="J387"/>
  <c r="BG387"/>
  <c r="BI382"/>
  <c r="BH382"/>
  <c r="BF382"/>
  <c r="BE382"/>
  <c r="T382"/>
  <c r="R382"/>
  <c r="P382"/>
  <c r="BK382"/>
  <c r="J382"/>
  <c r="BG382"/>
  <c r="BI368"/>
  <c r="BH368"/>
  <c r="BF368"/>
  <c r="BE368"/>
  <c r="T368"/>
  <c r="R368"/>
  <c r="P368"/>
  <c r="BK368"/>
  <c r="J368"/>
  <c r="BG368"/>
  <c r="BI363"/>
  <c r="BH363"/>
  <c r="BF363"/>
  <c r="BE363"/>
  <c r="T363"/>
  <c r="R363"/>
  <c r="P363"/>
  <c r="BK363"/>
  <c r="J363"/>
  <c r="BG363"/>
  <c r="BI351"/>
  <c r="BH351"/>
  <c r="BF351"/>
  <c r="BE351"/>
  <c r="T351"/>
  <c r="R351"/>
  <c r="P351"/>
  <c r="BK351"/>
  <c r="J351"/>
  <c r="BG351"/>
  <c r="BI335"/>
  <c r="BH335"/>
  <c r="BF335"/>
  <c r="BE335"/>
  <c r="T335"/>
  <c r="R335"/>
  <c r="P335"/>
  <c r="BK335"/>
  <c r="J335"/>
  <c r="BG335"/>
  <c r="BI324"/>
  <c r="BH324"/>
  <c r="BF324"/>
  <c r="BE324"/>
  <c r="T324"/>
  <c r="R324"/>
  <c r="P324"/>
  <c r="BK324"/>
  <c r="J324"/>
  <c r="BG324"/>
  <c r="BI318"/>
  <c r="BH318"/>
  <c r="BF318"/>
  <c r="BE318"/>
  <c r="T318"/>
  <c r="R318"/>
  <c r="P318"/>
  <c r="BK318"/>
  <c r="J318"/>
  <c r="BG318"/>
  <c r="BI308"/>
  <c r="BH308"/>
  <c r="BF308"/>
  <c r="BE308"/>
  <c r="T308"/>
  <c r="R308"/>
  <c r="P308"/>
  <c r="BK308"/>
  <c r="J308"/>
  <c r="BG308"/>
  <c r="BI302"/>
  <c r="BH302"/>
  <c r="BF302"/>
  <c r="BE302"/>
  <c r="T302"/>
  <c r="R302"/>
  <c r="P302"/>
  <c r="BK302"/>
  <c r="J302"/>
  <c r="BG302"/>
  <c r="BI298"/>
  <c r="BH298"/>
  <c r="BF298"/>
  <c r="BE298"/>
  <c r="T298"/>
  <c r="R298"/>
  <c r="P298"/>
  <c r="BK298"/>
  <c r="J298"/>
  <c r="BG298"/>
  <c r="BI294"/>
  <c r="BH294"/>
  <c r="BF294"/>
  <c r="BE294"/>
  <c r="T294"/>
  <c r="R294"/>
  <c r="P294"/>
  <c r="BK294"/>
  <c r="J294"/>
  <c r="BG294"/>
  <c r="BI285"/>
  <c r="BH285"/>
  <c r="BF285"/>
  <c r="BE285"/>
  <c r="T285"/>
  <c r="R285"/>
  <c r="P285"/>
  <c r="BK285"/>
  <c r="J285"/>
  <c r="BG285"/>
  <c r="BI280"/>
  <c r="BH280"/>
  <c r="BF280"/>
  <c r="BE280"/>
  <c r="T280"/>
  <c r="R280"/>
  <c r="P280"/>
  <c r="BK280"/>
  <c r="J280"/>
  <c r="BG280"/>
  <c r="BI271"/>
  <c r="BH271"/>
  <c r="BF271"/>
  <c r="BE271"/>
  <c r="T271"/>
  <c r="R271"/>
  <c r="P271"/>
  <c r="BK271"/>
  <c r="J271"/>
  <c r="BG271"/>
  <c r="BI264"/>
  <c r="BH264"/>
  <c r="BF264"/>
  <c r="BE264"/>
  <c r="T264"/>
  <c r="R264"/>
  <c r="P264"/>
  <c r="BK264"/>
  <c r="J264"/>
  <c r="BG264"/>
  <c r="BI257"/>
  <c r="BH257"/>
  <c r="BF257"/>
  <c r="BE257"/>
  <c r="T257"/>
  <c r="R257"/>
  <c r="P257"/>
  <c r="BK257"/>
  <c r="J257"/>
  <c r="BG257"/>
  <c r="BI246"/>
  <c r="BH246"/>
  <c r="BF246"/>
  <c r="BE246"/>
  <c r="T246"/>
  <c r="R246"/>
  <c r="P246"/>
  <c r="BK246"/>
  <c r="J246"/>
  <c r="BG246"/>
  <c r="BI243"/>
  <c r="BH243"/>
  <c r="BF243"/>
  <c r="BE243"/>
  <c r="T243"/>
  <c r="R243"/>
  <c r="P243"/>
  <c r="BK243"/>
  <c r="J243"/>
  <c r="BG243"/>
  <c r="BI238"/>
  <c r="BH238"/>
  <c r="BF238"/>
  <c r="BE238"/>
  <c r="T238"/>
  <c r="R238"/>
  <c r="P238"/>
  <c r="BK238"/>
  <c r="J238"/>
  <c r="BG238"/>
  <c r="BI228"/>
  <c r="BH228"/>
  <c r="BF228"/>
  <c r="BE228"/>
  <c r="T228"/>
  <c r="T227"/>
  <c r="T226"/>
  <c r="R228"/>
  <c r="R227"/>
  <c r="R226"/>
  <c r="P228"/>
  <c r="P227"/>
  <c r="P226"/>
  <c r="BK228"/>
  <c r="BK227"/>
  <c r="J227"/>
  <c r="BK226"/>
  <c r="J226"/>
  <c r="J228"/>
  <c r="BG228"/>
  <c r="J65"/>
  <c r="J64"/>
  <c r="BI221"/>
  <c r="BH221"/>
  <c r="BF221"/>
  <c r="BE221"/>
  <c r="T221"/>
  <c r="R221"/>
  <c r="P221"/>
  <c r="BK221"/>
  <c r="J221"/>
  <c r="BG221"/>
  <c r="BI211"/>
  <c r="BH211"/>
  <c r="BF211"/>
  <c r="BE211"/>
  <c r="T211"/>
  <c r="R211"/>
  <c r="P211"/>
  <c r="BK211"/>
  <c r="J211"/>
  <c r="BG211"/>
  <c r="BI206"/>
  <c r="BH206"/>
  <c r="BF206"/>
  <c r="BE206"/>
  <c r="T206"/>
  <c r="R206"/>
  <c r="P206"/>
  <c r="BK206"/>
  <c r="J206"/>
  <c r="BG206"/>
  <c r="BI200"/>
  <c r="BH200"/>
  <c r="BF200"/>
  <c r="BE200"/>
  <c r="T200"/>
  <c r="R200"/>
  <c r="P200"/>
  <c r="BK200"/>
  <c r="J200"/>
  <c r="BG200"/>
  <c r="BI198"/>
  <c r="BH198"/>
  <c r="BF198"/>
  <c r="BE198"/>
  <c r="T198"/>
  <c r="R198"/>
  <c r="P198"/>
  <c r="BK198"/>
  <c r="J198"/>
  <c r="BG198"/>
  <c r="BI196"/>
  <c r="BH196"/>
  <c r="BF196"/>
  <c r="BE196"/>
  <c r="T196"/>
  <c r="R196"/>
  <c r="P196"/>
  <c r="BK196"/>
  <c r="J196"/>
  <c r="BG196"/>
  <c r="BI194"/>
  <c r="BH194"/>
  <c r="BF194"/>
  <c r="BE194"/>
  <c r="T194"/>
  <c r="R194"/>
  <c r="P194"/>
  <c r="BK194"/>
  <c r="J194"/>
  <c r="BG194"/>
  <c r="BI192"/>
  <c r="BH192"/>
  <c r="BF192"/>
  <c r="BE192"/>
  <c r="T192"/>
  <c r="R192"/>
  <c r="P192"/>
  <c r="BK192"/>
  <c r="J192"/>
  <c r="BG192"/>
  <c r="BI190"/>
  <c r="BH190"/>
  <c r="BF190"/>
  <c r="BE190"/>
  <c r="T190"/>
  <c r="R190"/>
  <c r="P190"/>
  <c r="BK190"/>
  <c r="J190"/>
  <c r="BG190"/>
  <c r="BI188"/>
  <c r="BH188"/>
  <c r="BF188"/>
  <c r="BE188"/>
  <c r="T188"/>
  <c r="R188"/>
  <c r="P188"/>
  <c r="BK188"/>
  <c r="J188"/>
  <c r="BG188"/>
  <c r="BI186"/>
  <c r="BH186"/>
  <c r="BF186"/>
  <c r="BE186"/>
  <c r="T186"/>
  <c r="R186"/>
  <c r="P186"/>
  <c r="BK186"/>
  <c r="J186"/>
  <c r="BG186"/>
  <c r="BI184"/>
  <c r="BH184"/>
  <c r="BF184"/>
  <c r="BE184"/>
  <c r="T184"/>
  <c r="R184"/>
  <c r="P184"/>
  <c r="BK184"/>
  <c r="J184"/>
  <c r="BG184"/>
  <c r="BI182"/>
  <c r="BH182"/>
  <c r="BF182"/>
  <c r="BE182"/>
  <c r="T182"/>
  <c r="R182"/>
  <c r="P182"/>
  <c r="BK182"/>
  <c r="J182"/>
  <c r="BG182"/>
  <c r="BI180"/>
  <c r="BH180"/>
  <c r="BF180"/>
  <c r="BE180"/>
  <c r="T180"/>
  <c r="R180"/>
  <c r="P180"/>
  <c r="BK180"/>
  <c r="J180"/>
  <c r="BG180"/>
  <c r="BI178"/>
  <c r="BH178"/>
  <c r="BF178"/>
  <c r="BE178"/>
  <c r="T178"/>
  <c r="R178"/>
  <c r="P178"/>
  <c r="BK178"/>
  <c r="J178"/>
  <c r="BG178"/>
  <c r="BI176"/>
  <c r="BH176"/>
  <c r="BF176"/>
  <c r="BE176"/>
  <c r="T176"/>
  <c r="R176"/>
  <c r="P176"/>
  <c r="BK176"/>
  <c r="J176"/>
  <c r="BG176"/>
  <c r="BI174"/>
  <c r="BH174"/>
  <c r="BF174"/>
  <c r="BE174"/>
  <c r="T174"/>
  <c r="R174"/>
  <c r="P174"/>
  <c r="BK174"/>
  <c r="J174"/>
  <c r="BG174"/>
  <c r="BI172"/>
  <c r="BH172"/>
  <c r="BF172"/>
  <c r="BE172"/>
  <c r="T172"/>
  <c r="R172"/>
  <c r="P172"/>
  <c r="BK172"/>
  <c r="J172"/>
  <c r="BG172"/>
  <c r="BI168"/>
  <c r="BH168"/>
  <c r="BF168"/>
  <c r="BE168"/>
  <c r="T168"/>
  <c r="R168"/>
  <c r="P168"/>
  <c r="BK168"/>
  <c r="J168"/>
  <c r="BG168"/>
  <c r="BI165"/>
  <c r="BH165"/>
  <c r="BF165"/>
  <c r="BE165"/>
  <c r="T165"/>
  <c r="R165"/>
  <c r="P165"/>
  <c r="BK165"/>
  <c r="J165"/>
  <c r="BG165"/>
  <c r="BI162"/>
  <c r="BH162"/>
  <c r="BF162"/>
  <c r="BE162"/>
  <c r="T162"/>
  <c r="R162"/>
  <c r="P162"/>
  <c r="BK162"/>
  <c r="J162"/>
  <c r="BG162"/>
  <c r="BI159"/>
  <c r="BH159"/>
  <c r="BF159"/>
  <c r="BE159"/>
  <c r="T159"/>
  <c r="R159"/>
  <c r="P159"/>
  <c r="BK159"/>
  <c r="J159"/>
  <c r="BG159"/>
  <c r="BI156"/>
  <c r="BH156"/>
  <c r="BF156"/>
  <c r="BE156"/>
  <c r="T156"/>
  <c r="R156"/>
  <c r="P156"/>
  <c r="BK156"/>
  <c r="J156"/>
  <c r="BG156"/>
  <c r="BI153"/>
  <c r="BH153"/>
  <c r="BF153"/>
  <c r="BE153"/>
  <c r="T153"/>
  <c r="R153"/>
  <c r="P153"/>
  <c r="BK153"/>
  <c r="J153"/>
  <c r="BG153"/>
  <c r="BI150"/>
  <c r="BH150"/>
  <c r="BF150"/>
  <c r="BE150"/>
  <c r="T150"/>
  <c r="R150"/>
  <c r="P150"/>
  <c r="BK150"/>
  <c r="J150"/>
  <c r="BG150"/>
  <c r="BI145"/>
  <c r="BH145"/>
  <c r="BF145"/>
  <c r="BE145"/>
  <c r="T145"/>
  <c r="R145"/>
  <c r="P145"/>
  <c r="BK145"/>
  <c r="J145"/>
  <c r="BG145"/>
  <c r="BI141"/>
  <c r="BH141"/>
  <c r="BF141"/>
  <c r="BE141"/>
  <c r="T141"/>
  <c r="R141"/>
  <c r="P141"/>
  <c r="BK141"/>
  <c r="J141"/>
  <c r="BG141"/>
  <c r="BI138"/>
  <c r="BH138"/>
  <c r="BF138"/>
  <c r="BE138"/>
  <c r="T138"/>
  <c r="R138"/>
  <c r="P138"/>
  <c r="BK138"/>
  <c r="J138"/>
  <c r="BG138"/>
  <c r="BI134"/>
  <c r="BH134"/>
  <c r="BF134"/>
  <c r="BE134"/>
  <c r="T134"/>
  <c r="R134"/>
  <c r="P134"/>
  <c r="BK134"/>
  <c r="J134"/>
  <c r="BG134"/>
  <c r="BI128"/>
  <c r="BH128"/>
  <c r="BF128"/>
  <c r="BE128"/>
  <c r="T128"/>
  <c r="R128"/>
  <c r="P128"/>
  <c r="BK128"/>
  <c r="J128"/>
  <c r="BG128"/>
  <c r="BI124"/>
  <c r="BH124"/>
  <c r="BF124"/>
  <c r="BE124"/>
  <c r="T124"/>
  <c r="R124"/>
  <c r="P124"/>
  <c r="BK124"/>
  <c r="J124"/>
  <c r="BG124"/>
  <c r="BI112"/>
  <c r="BH112"/>
  <c r="BF112"/>
  <c r="BE112"/>
  <c r="T112"/>
  <c r="R112"/>
  <c r="P112"/>
  <c r="BK112"/>
  <c r="J112"/>
  <c r="BG112"/>
  <c r="BI101"/>
  <c r="BH101"/>
  <c r="BF101"/>
  <c r="BE101"/>
  <c r="T101"/>
  <c r="R101"/>
  <c r="P101"/>
  <c r="BK101"/>
  <c r="J101"/>
  <c r="BG101"/>
  <c r="BI89"/>
  <c r="F39"/>
  <c i="1" r="BD57"/>
  <c i="3" r="BH89"/>
  <c r="F38"/>
  <c i="1" r="BC57"/>
  <c i="3" r="BF89"/>
  <c r="J36"/>
  <c i="1" r="AW57"/>
  <c i="3" r="F36"/>
  <c i="1" r="BA57"/>
  <c i="3" r="BE89"/>
  <c r="J35"/>
  <c i="1" r="AV57"/>
  <c i="3" r="F35"/>
  <c i="1" r="AZ57"/>
  <c i="3" r="T89"/>
  <c r="T88"/>
  <c r="R89"/>
  <c r="R88"/>
  <c r="P89"/>
  <c r="P88"/>
  <c i="1" r="AU57"/>
  <c i="3" r="BK89"/>
  <c r="BK88"/>
  <c r="J88"/>
  <c r="J63"/>
  <c r="J32"/>
  <c i="1" r="AG57"/>
  <c i="3" r="J89"/>
  <c r="BG89"/>
  <c r="F37"/>
  <c i="1" r="BB57"/>
  <c i="3"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2" r="J81"/>
  <c r="J80"/>
  <c r="J79"/>
  <c r="T78"/>
  <c r="R78"/>
  <c r="P78"/>
  <c r="BK78"/>
  <c r="J78"/>
  <c r="T77"/>
  <c r="R77"/>
  <c r="P77"/>
  <c r="BK77"/>
  <c r="J77"/>
  <c i="1" r="AU55"/>
  <c i="2" r="J55"/>
  <c r="J28"/>
  <c i="1" r="AG55"/>
  <c i="2" r="J35"/>
  <c r="F35"/>
  <c i="1" r="BD55"/>
  <c i="2" r="J34"/>
  <c i="1" r="AY55"/>
  <c i="2" r="F34"/>
  <c i="1" r="BC55"/>
  <c i="2" r="J33"/>
  <c i="1" r="AX55"/>
  <c i="2" r="F33"/>
  <c i="1" r="BB55"/>
  <c i="2" r="J32"/>
  <c i="1" r="AW55"/>
  <c i="2" r="F32"/>
  <c i="1" r="BA55"/>
  <c i="2" r="J31"/>
  <c i="1" r="AV55"/>
  <c i="2" r="F31"/>
  <c i="1" r="AZ55"/>
  <c i="2" r="J59"/>
  <c r="J58"/>
  <c r="J57"/>
  <c r="J56"/>
  <c r="J74"/>
  <c r="F73"/>
  <c r="F71"/>
  <c r="E69"/>
  <c r="J51"/>
  <c r="F50"/>
  <c r="F48"/>
  <c r="E46"/>
  <c r="J37"/>
  <c r="J19"/>
  <c r="E19"/>
  <c r="J73"/>
  <c r="J50"/>
  <c r="J18"/>
  <c r="J16"/>
  <c r="E16"/>
  <c r="F74"/>
  <c r="F51"/>
  <c r="J15"/>
  <c r="J10"/>
  <c r="J71"/>
  <c r="J48"/>
  <c i="1" r="BD59"/>
  <c r="BC59"/>
  <c r="BB59"/>
  <c r="BA59"/>
  <c r="AZ59"/>
  <c r="AY59"/>
  <c r="AX59"/>
  <c r="AW59"/>
  <c r="AV59"/>
  <c r="AU59"/>
  <c r="AT59"/>
  <c r="AS59"/>
  <c r="AG59"/>
  <c r="BD56"/>
  <c r="BC56"/>
  <c r="BB56"/>
  <c r="BA56"/>
  <c r="AZ56"/>
  <c r="AY56"/>
  <c r="AX56"/>
  <c r="AW56"/>
  <c r="AV56"/>
  <c r="AU56"/>
  <c r="AT56"/>
  <c r="AS56"/>
  <c r="AG56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N59"/>
  <c r="AT58"/>
  <c r="AN58"/>
  <c r="AT57"/>
  <c r="AN57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<sst xmlns="http://schemas.openxmlformats.org/spreadsheetml/2006/main">
  <si>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</si>
  <si>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</si>
  <si>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</si>
  <si>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</si>
  <si>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</si>
  <si>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{fd70f56d-8bef-462e-bfdf-c0b666df4be4}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</si>
  <si>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</si>
  <si>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</si>
  <si>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</si>
  <si>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</si>
  <si>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</si>
  <si>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</si>
  <si>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</si>
  <si>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</si>
  <si>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65019090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</si>
  <si>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</si>
  <si>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</si>
  <si>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staniční koleje č.4 v km 115,560 - 115,940 v žst. Březno u Chomutova</t>
  </si>
  <si>
    <t>KSO:</t>
  </si>
  <si>
    <t>824 26</t>
  </si>
  <si>
    <t>CC-CZ:</t>
  </si>
  <si>
    <t>21212</t>
  </si>
  <si>
    <t>Místo:</t>
  </si>
  <si>
    <t>ŽST Březno u Chomutova</t>
  </si>
  <si>
    <t>Datum:</t>
  </si>
  <si>
    <t>12. 4. 2019</t>
  </si>
  <si>
    <t>CZ-CPV:</t>
  </si>
  <si>
    <t>44212000-9</t>
  </si>
  <si>
    <t>CZ-CPA:</t>
  </si>
  <si>
    <t>42.12.10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</si>
  <si>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</si>
  <si>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</si>
  <si>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</si>
  <si>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</si>
  <si>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</si>
  <si>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</si>
  <si>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</si>
  <si>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</si>
  <si>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</si>
  <si>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</si>
  <si>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</si>
  <si>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</si>
  <si>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</si>
  <si>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Verner Pavel, vernerp@szdc.cz, +420 724223844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</si>
  <si>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</si>
  <si>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</si>
  <si>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</si>
  <si>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</si>
  <si>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</si>
  <si>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</si>
  <si>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</si>
  <si>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</si>
  <si>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</si>
  <si>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</si>
  <si>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</si>
  <si>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</si>
  <si>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</si>
  <si>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</si>
  <si>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</si>
  <si>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</si>
  <si>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</si>
  <si>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</si>
  <si>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</si>
  <si>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</si>
  <si>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</si>
  <si>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</si>
  <si>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</si>
  <si>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</si>
  <si>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</si>
  <si>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</si>
  <si>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</si>
  <si>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</si>
  <si>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</si>
  <si>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</si>
  <si>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</si>
  <si>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</si>
  <si>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</si>
  <si>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</si>
  <si>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</si>
  <si>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</si>
  <si>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</si>
  <si>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</si>
  <si>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</si>
  <si>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</si>
  <si>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</si>
  <si>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</si>
  <si>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</si>
  <si>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O1</t>
  </si>
  <si>
    <t>Oprava 4.SK</t>
  </si>
  <si>
    <t>###NOIMPORT###</t>
  </si>
  <si>
    <t>{f3a3fd3c-64d6-453a-bd72-8eae3968e511}</t>
  </si>
  <si>
    <t>2</t>
  </si>
  <si>
    <t>Č11</t>
  </si>
  <si>
    <t>Soupis</t>
  </si>
  <si>
    <t>{a7874ce0-12d2-4bc5-b246-f9f3cac7eda3}</t>
  </si>
  <si>
    <t>Č12</t>
  </si>
  <si>
    <t>SZT 4.SK Březno u Chomutova</t>
  </si>
  <si>
    <t>{e6b7e98d-30d7-41e1-be92-76feab147db5}</t>
  </si>
  <si>
    <t>O2</t>
  </si>
  <si>
    <t>Vedlejší rozpočtové náklady</t>
  </si>
  <si>
    <t>{f6bd6639-44a8-482a-a4fe-a3ef7297fbd7}</t>
  </si>
  <si>
    <t>Č21</t>
  </si>
  <si>
    <t>VRN</t>
  </si>
  <si>
    <t>{4ecbdeb3-f325-4030-8376-499e0f3bc3a4}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</si>
  <si>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</si>
  <si>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</si>
  <si>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</si>
  <si>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</si>
  <si>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</si>
  <si>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</si>
  <si>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</si>
  <si>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</si>
  <si>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</si>
  <si>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</si>
  <si>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</si>
  <si>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</si>
  <si>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</si>
  <si>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</si>
  <si>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</si>
  <si>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</si>
  <si>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</si>
  <si>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</si>
  <si>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</si>
  <si>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</si>
  <si>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</si>
  <si>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</si>
  <si>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</si>
  <si>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</si>
  <si>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</si>
  <si>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</si>
  <si>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</si>
  <si>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9</t>
  </si>
  <si>
    <t>Ostatní konstrukce a práce, bourání</t>
  </si>
  <si>
    <t>997</t>
  </si>
  <si>
    <t>Přesun sutě</t>
  </si>
  <si>
    <t>Oprava_stezky</t>
  </si>
  <si>
    <t>Oprava stezky cca 5cm</t>
  </si>
  <si>
    <t>m2</t>
  </si>
  <si>
    <t>575</t>
  </si>
  <si>
    <t>Zemina_na_skládku</t>
  </si>
  <si>
    <t>Odpad zeminy na skládku</t>
  </si>
  <si>
    <t>t</t>
  </si>
  <si>
    <t>608,894</t>
  </si>
  <si>
    <t>Plasty_na_skládku</t>
  </si>
  <si>
    <t>Pryž a PE na skládku</t>
  </si>
  <si>
    <t>0,395</t>
  </si>
  <si>
    <t>Beton_na_skládku</t>
  </si>
  <si>
    <t>Prefabrikáty z betonu na skládku</t>
  </si>
  <si>
    <t>21,995</t>
  </si>
  <si>
    <t>Materiál_ze_Žatce</t>
  </si>
  <si>
    <t>Materiál ze Žatce - kolejnice, LIS, Pražce SB6 s podkladnicí R4</t>
  </si>
  <si>
    <t>88,41</t>
  </si>
  <si>
    <t>Užité_R65_z_Řetenic</t>
  </si>
  <si>
    <t>Užité kolejnice R65 z Řetenic</t>
  </si>
  <si>
    <t>22,353</t>
  </si>
  <si>
    <t>Objekt:</t>
  </si>
  <si>
    <t>O1 - Oprava 4.SK</t>
  </si>
  <si>
    <t>Soupis:</t>
  </si>
  <si>
    <t>Č11 - Oprava 4.SK</t>
  </si>
  <si>
    <t>OST - Ostatní</t>
  </si>
  <si>
    <t>K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</si>
  <si>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</si>
  <si>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</si>
  <si>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Sborník UOŽI 01 2019</t>
  </si>
  <si>
    <t>4</t>
  </si>
  <si>
    <t>-1554768352</t>
  </si>
  <si>
    <t>PSC</t>
  </si>
  <si>
    <t>Poznámka k souboru cen:_x000d_
1. V cenách jsou započteny náklady na odtěžení nánosu stezky a rozprostření výzisku na terén nebo naložení na dopravní prostředek a úprava povrchu stezky.</t>
  </si>
  <si>
    <t>P</t>
  </si>
  <si>
    <t xml:space="preserve">Poznámka k položce:_x000d_
_x000d_
_x000d_
_x000d_
</t>
  </si>
  <si>
    <t>VV</t>
  </si>
  <si>
    <t xml:space="preserve">prostor mezi 2.a 4.SK </t>
  </si>
  <si>
    <t>"od KV13 k původnímu nástupišti a od původního nástupiště ke KV17 - délka 128 m, šířka 0,5 m" 128*0,5</t>
  </si>
  <si>
    <t>"úprava po odstranění části nástupiště mezi 2.a 4 .SK délka 128 m, šířka 1,7 m" 128*1,7</t>
  </si>
  <si>
    <t>prostor mezi 4.a 6.SK</t>
  </si>
  <si>
    <t>"od KV13 k původnímu nástupišti a od původního nástupiště ke KV17 - délka 169 m, šířka 0,5 m" 169*0,5</t>
  </si>
  <si>
    <t>"úprava po odstranění části nástupiště mezi 4.a 6.SK délka 87 m, šířka 1,7 m" 87*1,7</t>
  </si>
  <si>
    <t>přípojné pole mezi ZV17 a KV18</t>
  </si>
  <si>
    <t>"délka 61 m, šířka 0,5 m oboustranně" 61*0,5*2</t>
  </si>
  <si>
    <t>Součet</t>
  </si>
  <si>
    <t>5905050020</t>
  </si>
  <si>
    <t>Souvislá výměna KL se snesením KR koleje pražce dřevěné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</si>
  <si>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km</t>
  </si>
  <si>
    <t>-1215848894</t>
  </si>
  <si>
    <t>Poznámka k souboru cen:_x000d_
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prostředek._x000d_
2. V cenách nejsou obsaženy náklady na vyjmutí a vložení KR, dodávku a doplnění kameniva, následnou úpravu směrového a výškového uspořádání, snížení KL pod patou kolejnice a dopravu výzisku na skládku a skládkovné.</t>
  </si>
  <si>
    <t>4.SK</t>
  </si>
  <si>
    <t xml:space="preserve">" od úrovně betonových pražců v km 115,678 po KV 17       " 192/1000</t>
  </si>
  <si>
    <t>" od ZV17 po KV18 " 61/1000</t>
  </si>
  <si>
    <t>" od KV 16 po KV 17 " 10/1000</t>
  </si>
  <si>
    <t>" od společných za KV16 směr kolej 6b " 4/1000</t>
  </si>
  <si>
    <t>" od KV 13 po KV 15 " 11/1000</t>
  </si>
  <si>
    <t>" od KV13 k přechodu R65/S49 " 8/1000</t>
  </si>
  <si>
    <t>" od společných za KV 15 směr kolej 6a " 3/1000</t>
  </si>
  <si>
    <t>Výměna_KL</t>
  </si>
  <si>
    <t>3</t>
  </si>
  <si>
    <t>5906130190</t>
  </si>
  <si>
    <t>Montáž kolejového roštu v ose koleje pražce dřevěné vystrojené tv. S49 rozdělení"u". Poznámka: 1. V cenách jsou započteny náklady na vrtání pražců dřevěných nevystrojených, manipulaci a montáž KR. 2. V cenách nejsou obsaženy náklady na dodávku materiálu.</t>
  </si>
  <si>
    <t>1675845178</t>
  </si>
  <si>
    <t>Poznámka k souboru cen:_x000d_
1. V cenách jsou započteny náklady na vrtání pražců dřevěných nevystrojených, manipulaci a montáž KR._x000d_
2. V cenách nejsou obsaženy náklady na dodávku materiálu.</t>
  </si>
  <si>
    <t xml:space="preserve">" 4.SK  od úrovně konce betonových pražců ke  KV 17  vložit společné dřevěné výhybkové " 6/1000</t>
  </si>
  <si>
    <t xml:space="preserve">" od úrovně konce betonových pražců po KV18 "  3/1000  </t>
  </si>
  <si>
    <t xml:space="preserve">" od KV 16 po KV 17 "  10/1000  </t>
  </si>
  <si>
    <t>" od společných za KV16 směr kolej 6b přípojné pole bude zřízeno ze stávajících a nově vložených společných výhybkových pražců " 4/1000</t>
  </si>
  <si>
    <t xml:space="preserve">" od KV 13 po KV 15 přípojné pole bude zřízeno ze stávajích a nově vložených společných výhybkových pražců " 11/1000 </t>
  </si>
  <si>
    <t xml:space="preserve">" od KV13 k přechodu R65/S49  od společných za KV 15 směr kolej 6a " 3/1000</t>
  </si>
  <si>
    <t xml:space="preserve">" od KV13 k přechodu R65/S49 " 8/1000 </t>
  </si>
  <si>
    <t xml:space="preserve">nově vkládané pražce budou vystrojeny podkladnicemi S4 a S4pl. s komplety ŽS4 </t>
  </si>
  <si>
    <t>na ostatních pražcích zůstane upevnění stávající</t>
  </si>
  <si>
    <t>5906130370</t>
  </si>
  <si>
    <t>Montáž kolejového roštu v ose koleje pražce betonové vystrojené tv. R65 rozdělení "u". Poznámka: 1. V cenách jsou započteny náklady na vrtání pražců dřevěných nevystrojených, manipulaci a montáž KR. 2. V cenách nejsou obsaženy náklady na dodávku materiálu.</t>
  </si>
  <si>
    <t>1795386556</t>
  </si>
  <si>
    <t xml:space="preserve">" 4.SK  od úrovně betonových pražců v km 115,678 k přechodu R65/S49 před KV17  "  172 /1000</t>
  </si>
  <si>
    <t>M</t>
  </si>
  <si>
    <t>5955101005</t>
  </si>
  <si>
    <t>Kamenivo drcené štěrk frakce 31,5/63 třídy min. BII</t>
  </si>
  <si>
    <t>8</t>
  </si>
  <si>
    <t>-1265086187</t>
  </si>
  <si>
    <t xml:space="preserve">" úseky výměny KL - betonové pražce ( 172 + 72 = 244 m koleje, 300 mm pod spodní hranu pražce ) " 244 *1,656 </t>
  </si>
  <si>
    <t xml:space="preserve">" úseky výměny KL - dřevěné pražce ( 45 m koleje, 250 mm pod spodní hranu pražce ) "  45*1,397</t>
  </si>
  <si>
    <t>" doplnění štěrku do výhybek č.13, 15, 16, 17, 18 po ASPv ( 2 vozy ) " 60</t>
  </si>
  <si>
    <t>" úseky doplnění KL po ASP ( 4 vozy ) " 120</t>
  </si>
  <si>
    <t>6</t>
  </si>
  <si>
    <t>5955101025R</t>
  </si>
  <si>
    <t>Kamenivo drcené drť frakce 4/8</t>
  </si>
  <si>
    <t>-2128441271</t>
  </si>
  <si>
    <t xml:space="preserve">Poznámka k položce:_x000d_
_x000d_
</t>
  </si>
  <si>
    <t>"kamenivo pro úpravu povrchu stezky " Oprava_stezky*0,05*1,603</t>
  </si>
  <si>
    <t>7</t>
  </si>
  <si>
    <t>5956101000</t>
  </si>
  <si>
    <t>Pražec dřevěný příčný nevystrojený dub 2600x260x160 mm</t>
  </si>
  <si>
    <t>kus</t>
  </si>
  <si>
    <t>786312705</t>
  </si>
  <si>
    <t>"od přechodového svaru R65/S49 směrem k výhybce č.13" 3</t>
  </si>
  <si>
    <t>5956119000</t>
  </si>
  <si>
    <t>Pražec dřevěný výhybkový dub skupina 3 2200x260x160</t>
  </si>
  <si>
    <t>-385212262</t>
  </si>
  <si>
    <t>"přípojné pole mezi KV13 a KV15" 3</t>
  </si>
  <si>
    <t>"za společnými pražci za KV13 směr 4.SK" 2</t>
  </si>
  <si>
    <t>5956119010</t>
  </si>
  <si>
    <t>Pražec dřevěný výhybkový dub skupina 3 2400x260x160</t>
  </si>
  <si>
    <t>1774378582</t>
  </si>
  <si>
    <t>"navazující na pražce délky 2,2 m směr 4.SK" 4</t>
  </si>
  <si>
    <t>"za KV18 směr v.č.17" 2</t>
  </si>
  <si>
    <t>10</t>
  </si>
  <si>
    <t>5956119110</t>
  </si>
  <si>
    <t>Pražec dřevěný výhybkový dub skupina 3 4400x260x160</t>
  </si>
  <si>
    <t>-2004403565</t>
  </si>
  <si>
    <t>"2 ks za KV13, 2 ks za KV17" 4</t>
  </si>
  <si>
    <t>11</t>
  </si>
  <si>
    <t>5956119115</t>
  </si>
  <si>
    <t>Pražec dřevěný výhybkový dub skupina 3 4500x260x160</t>
  </si>
  <si>
    <t>461431408</t>
  </si>
  <si>
    <t>"1 ks za KV13, 1 ks za KV15, 1 ks za KV16, 2 ks za KV17" 5</t>
  </si>
  <si>
    <t>12</t>
  </si>
  <si>
    <t>5956119120</t>
  </si>
  <si>
    <t>Pražec dřevěný výhybkový dub skupina 3 4600x260x160</t>
  </si>
  <si>
    <t>868101628</t>
  </si>
  <si>
    <t>"2 ks za KV13, 2 ks za KV15, 1 ks za KV16, 1 ks za KV17" 6</t>
  </si>
  <si>
    <t>13</t>
  </si>
  <si>
    <t>5956119125</t>
  </si>
  <si>
    <t>Pražec dřevěný výhybkový dub skupina 3 4700x260x160</t>
  </si>
  <si>
    <t>-923666511</t>
  </si>
  <si>
    <t>"1 ks za KV13, 2 ks za KV15, 2 ks za KV16, 1 ks za KV17" 6</t>
  </si>
  <si>
    <t>14</t>
  </si>
  <si>
    <t>5956119130</t>
  </si>
  <si>
    <t>Pražec dřevěný výhybkový dub skupina 3 4800x260x160</t>
  </si>
  <si>
    <t>-1860072284</t>
  </si>
  <si>
    <t>"1 ks za KV16" 1</t>
  </si>
  <si>
    <t>5956119135</t>
  </si>
  <si>
    <t>Pražec dřevěný výhybkový dub skupina 3 4900x260x160</t>
  </si>
  <si>
    <t>-92579777</t>
  </si>
  <si>
    <t>16</t>
  </si>
  <si>
    <t>5958128005</t>
  </si>
  <si>
    <t>Komplety Skl 24 (šroub RS 0, matice M 22, podložka Uls 6)</t>
  </si>
  <si>
    <t>-2055273216</t>
  </si>
  <si>
    <t>"od přechodových svarů R65/S49 vždy v délce 50 m ( 82 ks pražců )" 82*4*2</t>
  </si>
  <si>
    <t>17</t>
  </si>
  <si>
    <t>5958128010</t>
  </si>
  <si>
    <t>Komplety ŽS 4 (šroub RS 1, matice M 24, podložka Fe6, svěrka ŽS4)</t>
  </si>
  <si>
    <t>-1659563798</t>
  </si>
  <si>
    <t>Poznámka k položce:_x000d_
pro nově vkládané pražce a stávající užité</t>
  </si>
  <si>
    <t>18</t>
  </si>
  <si>
    <t>5958134040</t>
  </si>
  <si>
    <t>Součásti upevňovací kroužek pružný dvojitý Fe 6</t>
  </si>
  <si>
    <t>-1623650041</t>
  </si>
  <si>
    <t>Poznámka k položce:_x000d_
pod vrtule a v místech výměny upevnění T5</t>
  </si>
  <si>
    <t>19</t>
  </si>
  <si>
    <t>5958134041</t>
  </si>
  <si>
    <t>Součásti upevňovací šroub svěrkový T5</t>
  </si>
  <si>
    <t>-90135237</t>
  </si>
  <si>
    <t>Poznámka k položce:_x000d_
v místech výměny upevnění T5</t>
  </si>
  <si>
    <t>20</t>
  </si>
  <si>
    <t>5958134075</t>
  </si>
  <si>
    <t>Součásti upevňovací vrtule R1(145)</t>
  </si>
  <si>
    <t>-95025374</t>
  </si>
  <si>
    <t>Poznámka k položce:_x000d_
pro nově vkládané dřevěné pražce</t>
  </si>
  <si>
    <t>5958134115</t>
  </si>
  <si>
    <t>Součásti upevňovací matice M24</t>
  </si>
  <si>
    <t>1011036935</t>
  </si>
  <si>
    <t>22</t>
  </si>
  <si>
    <t>5958134140</t>
  </si>
  <si>
    <t>Součásti upevňovací vložka M</t>
  </si>
  <si>
    <t>-1318451902</t>
  </si>
  <si>
    <t>23</t>
  </si>
  <si>
    <t>5958140005</t>
  </si>
  <si>
    <t>Podkladnice žebrová tv. S4pl</t>
  </si>
  <si>
    <t>381205167</t>
  </si>
  <si>
    <t xml:space="preserve">Poznámka k položce:_x000d_
28 ks přípojné pole mezi KV13 a KV15_x000d_
24 ks přípojné pole mezi KV16 a KV17_x000d_
</t>
  </si>
  <si>
    <t>24</t>
  </si>
  <si>
    <t>5958158005</t>
  </si>
  <si>
    <t xml:space="preserve">Podložka pryžová pod patu kolejnice S49  183/126/6</t>
  </si>
  <si>
    <t>1187403655</t>
  </si>
  <si>
    <t>Poznámka k položce:_x000d_
nově vkládané a stávající pražce</t>
  </si>
  <si>
    <t>25</t>
  </si>
  <si>
    <t>5958158020</t>
  </si>
  <si>
    <t>Podložka pryžová pod patu kolejnice R65 183/151/6</t>
  </si>
  <si>
    <t>194123910</t>
  </si>
  <si>
    <t>26</t>
  </si>
  <si>
    <t>5958158070</t>
  </si>
  <si>
    <t>Podložka polyetylenová pod podkladnici 380/160/2 (S4, R4)</t>
  </si>
  <si>
    <t>1960490021</t>
  </si>
  <si>
    <t>Poznámka k položce:_x000d_
nově vkládané dřevěné pražce</t>
  </si>
  <si>
    <t>27</t>
  </si>
  <si>
    <t>5961170070</t>
  </si>
  <si>
    <t>Zádržná opěrka proti putování pro jazyk S49 R300 ohnutý</t>
  </si>
  <si>
    <t>64289178</t>
  </si>
  <si>
    <t>Poznámka k položce:_x000d_
1 ks v.č.15, 1 ks v.č.16</t>
  </si>
  <si>
    <t>28</t>
  </si>
  <si>
    <t>5961170075</t>
  </si>
  <si>
    <t>Zádržná opěrka proti putování pro jazyk S49 R300 přímý</t>
  </si>
  <si>
    <t>1983261378</t>
  </si>
  <si>
    <t>29</t>
  </si>
  <si>
    <t>5961170160</t>
  </si>
  <si>
    <t>Zádržná opěrka proti putování pro opornici S49 R300 ohnutou</t>
  </si>
  <si>
    <t>-1652972077</t>
  </si>
  <si>
    <t>30</t>
  </si>
  <si>
    <t>5961170165</t>
  </si>
  <si>
    <t>Zádržná opěrka proti putování pro opornici S49 R300 přímou</t>
  </si>
  <si>
    <t>479784108</t>
  </si>
  <si>
    <t>31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</si>
  <si>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</si>
  <si>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</si>
  <si>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869744488</t>
  </si>
  <si>
    <t>Poznámka k položce:_x000d_
od přechodového svaru R65/S49 ke společným pražcům před KV17 délka 14 m _x000d_
od ZV17 směr KV18 délka 58 m_x000d_
vystrojené pražce SB6/S49 dodá zadavatel_x000d_
komplety ŽS4 včetně pryžových podložek dodá zhotovitel_x000d_
kolejnice zůstávají stávající</t>
  </si>
  <si>
    <t xml:space="preserve">" od přechodového svaru R65/S49 ke společným pražcům před KV17 "  14/1000 </t>
  </si>
  <si>
    <t xml:space="preserve">" od ZV17 směr KV18 délka "  58/1000</t>
  </si>
  <si>
    <t>32</t>
  </si>
  <si>
    <t>5906140050</t>
  </si>
  <si>
    <t>Demontáž kolejového roštu koleje v ose koleje pražce dřevěné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</si>
  <si>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1380294501</t>
  </si>
  <si>
    <t>Poznámka k souboru cen:_x000d_
1. V cenách jsou započteny náklady na případné odstranění kameniva, rozebrání roštu do součástí, manipulaci, naložení výzisku na dopravní prostředek a uložení na úložišti._x000d_
2. V cenách nejsou obsaženy náklady na dopravu a vytřídění.</t>
  </si>
  <si>
    <t xml:space="preserve">" 4.SK  od úrovně betonových pražců v km 115,678 k přechodu R65/S49 před KV17 "  172/1000  </t>
  </si>
  <si>
    <t>( od návěstidla L4 zůstávají kolejnice vcelku až ke KV 17 )</t>
  </si>
  <si>
    <t>33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</si>
  <si>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</si>
  <si>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</si>
  <si>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1461177932</t>
  </si>
  <si>
    <t xml:space="preserve">" 4.SK  od přechodu R65/S49 ke KV 17 ( kolejnice zůstávají vcelku od návěstidla L4 ) "  20/1000 </t>
  </si>
  <si>
    <t>" od ZV17 po KV18 délka ( kolejnice zůstávají vcelku ) " 61/1000</t>
  </si>
  <si>
    <t xml:space="preserve">" od KV 16 po KV 17 ( kolejnice zůstávají vcelku ) "  10/1000</t>
  </si>
  <si>
    <t xml:space="preserve">" od společných za KV16 směr kolej 6b ( kolejnice zůstávají vcelku ) "  4/1000</t>
  </si>
  <si>
    <t xml:space="preserve">" od KV 13 po KV 15 ( kolejnice zůstávají vcelku ) " 11/1000 </t>
  </si>
  <si>
    <t xml:space="preserve">" od KV13 k přechodu R65/S49 ( kolejnice zůstávají vcelku od KV13 v délce 66,5 m ) "  8/1000 </t>
  </si>
  <si>
    <t xml:space="preserve">" od společných za KV 15 směr kolej 6a ( kolejnice zůstávají vcelku ) "  3/1000</t>
  </si>
  <si>
    <t>34</t>
  </si>
  <si>
    <t>5907015395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</si>
  <si>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</si>
  <si>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m</t>
  </si>
  <si>
    <t>1507196017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</si>
  <si>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</si>
  <si>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 xml:space="preserve">" úsek od přechodu R65/S49 za KV 13  v délce 58 m v každém pasu ( kolejnice zůstávají vcelku od KV 13 ) " 58*2 </t>
  </si>
  <si>
    <t>od přechodového svaru R65/S49 budou v délce 50 m ( 82 pražců ) v obou pasech osazeny pružné svěrky Skl 24</t>
  </si>
  <si>
    <t>35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</si>
  <si>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</si>
  <si>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</si>
  <si>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m3</t>
  </si>
  <si>
    <t>1449811108</t>
  </si>
  <si>
    <t>od KV13 k původnímu nástupišti a od původního nástupiště ke KV17 délka 128 m, šířka 0,5 m</t>
  </si>
  <si>
    <t>úprava po odstranění části nástupiště mezi 2.a 4 .SK délka 128 m, šířka 1,7 m</t>
  </si>
  <si>
    <t>od KV13 k původnímu nástupišti a od původního nástupiště ke KV17 délka 169 m, šířka 0,5 m</t>
  </si>
  <si>
    <t>úprava po odstranění části nástupiště mezi 4.a 6.SK délka 87 m, šířka 1,7 m</t>
  </si>
  <si>
    <t>přípojné pole mezi ZV17 a KV18 délka 61 m, šířka 0,5 m oboustranně</t>
  </si>
  <si>
    <t xml:space="preserve">"celková plocha 575 m2 , tloušťka 5 cm                                                         " Oprava_stezky*0,05</t>
  </si>
  <si>
    <t>Stezky_kamen_4_16</t>
  </si>
  <si>
    <t>36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</si>
  <si>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</si>
  <si>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</si>
  <si>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-1084194579</t>
  </si>
  <si>
    <t>" úseky doplnění KL po ASP ( 4 vozy ) " 120*1</t>
  </si>
  <si>
    <t>37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</si>
  <si>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</si>
  <si>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</si>
  <si>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359131499</t>
  </si>
  <si>
    <t>" doplnění štěrku do výhybek č.13, 15, 16, 17, 18 po ASPv ( 2 vozy ) " 30*2</t>
  </si>
  <si>
    <t>38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</si>
  <si>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</si>
  <si>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</si>
  <si>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-1486251849</t>
  </si>
  <si>
    <t xml:space="preserve">Poznámka k položce:_x000d_
Kilometr koleje=km_x000d_
</t>
  </si>
  <si>
    <t>"4.SK od KV13 po KV17 délka 326 m" 326/1000</t>
  </si>
  <si>
    <t>"přípojné pole mezi KV13 a KV15 délka 11 m" 11/1000</t>
  </si>
  <si>
    <t>"6.SK od ZV15 a ZV 16 délka vždy 30 m" 2*30/1000</t>
  </si>
  <si>
    <t>"přípojné pole mezi ZV17 a KV 18 délka 61 m" 61/1000</t>
  </si>
  <si>
    <t>"přípojné pole mezi KV16 a KV17 délka 10 m" 10/1000</t>
  </si>
  <si>
    <t>"6a SK od KV15 délka 14 m" 14/1000</t>
  </si>
  <si>
    <t>"6b SK od KV16 délka 14 m" 14/1000</t>
  </si>
  <si>
    <t>"TK Březno - Droužkovice délka 830 m" 830/1000</t>
  </si>
  <si>
    <t>39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</si>
  <si>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</si>
  <si>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</si>
  <si>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1301428705</t>
  </si>
  <si>
    <t>"v.č.13 JT 1:9-300 bmrdv = 49,85 m" 49,85</t>
  </si>
  <si>
    <t>"v.č.15 JT 1:9-300 bmrdv = 49,85 m" 49,85</t>
  </si>
  <si>
    <t>"v.č.16 JT 1:9-300 bmrdv = 49,85 m" 49,85</t>
  </si>
  <si>
    <t>"v.č.17 JT 1:9-300 bmrdv = 49,85 m" 49,85</t>
  </si>
  <si>
    <t>"v.č.18 JT 1:9-300 bmrdv = 49,85 m" 49,85</t>
  </si>
  <si>
    <t>40</t>
  </si>
  <si>
    <t>5907010090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</si>
  <si>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</si>
  <si>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-2003357129</t>
  </si>
  <si>
    <t xml:space="preserve">Poznámka k položce:_x000d_
Metr kolejnice=m_x000d_
_x000d_
</t>
  </si>
  <si>
    <t>v.č.15 ( LISy dodá zadavatel )</t>
  </si>
  <si>
    <t>" 2 ks ZV, 2 ks středová část, 2 ks KV, LISy délky 3,4 m " 6*3,4</t>
  </si>
  <si>
    <t>v.č.16 ( LISy dodá zadavatel )</t>
  </si>
  <si>
    <t>41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</si>
  <si>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</si>
  <si>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</si>
  <si>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611640972</t>
  </si>
  <si>
    <t>za KV15 směr kolej 6a</t>
  </si>
  <si>
    <t>" překlenutí styků Lp a Pp, délka vložky 3 m ( kolejnice dodá zadavatel ) " 3*2</t>
  </si>
  <si>
    <t>za KV16 směr kolej 6b</t>
  </si>
  <si>
    <t>před ZV17</t>
  </si>
  <si>
    <t>" překlenutí svarů Lp a Pp, délka vložky 3 m ( kolejnice dodá zadavatel ) " 3*2</t>
  </si>
  <si>
    <t>42</t>
  </si>
  <si>
    <t>5907040020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</si>
  <si>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</si>
  <si>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-872627067</t>
  </si>
  <si>
    <t>odstranění starých termitových svarů</t>
  </si>
  <si>
    <t>" km 115,612 - 115,691 oba pasy ( délka 78,5 m Lp, 78,5 m Pp ), v km 115,691 navazují měněné kolejnice " 78,5*2</t>
  </si>
  <si>
    <t>43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</si>
  <si>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</si>
  <si>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</si>
  <si>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1968276454</t>
  </si>
  <si>
    <t xml:space="preserve">Poznámka k položce:_x000d_
Metr kolejnice=m_x000d_
</t>
  </si>
  <si>
    <t>" přípojné pole mezi v.č.13 - 15 = 11 m - 3,4 m LIS " 11*2-3,4*2</t>
  </si>
  <si>
    <t>" přípojné pole mezi v.č.16 - 17 = 10 m - 3,4 m LIS " 10*2-3,4*2</t>
  </si>
  <si>
    <t>" středové kolejnice ve v.č.15 = 45,4 m - 3,4 m LIS " 45,4-3,4*2</t>
  </si>
  <si>
    <t>" středové kolejnice ve v.č.16 = 45,4 m - 3,4 m LIS " 45,4-3,4*2</t>
  </si>
  <si>
    <t>" před ZV15 směr 6.SK = 25 m - 3,4 m LIS " 25*2-3,4*2</t>
  </si>
  <si>
    <t>" před ZV16 směr 6.SK = 25 m - 3,4 m LIS " 25*2-3,4*2</t>
  </si>
  <si>
    <t>44</t>
  </si>
  <si>
    <t>5907050110</t>
  </si>
  <si>
    <t>Dělení kolejnic kyslíkem tv. UIC60 nebo R65. Poznámka: 1. V cenách jsou započteny náklady na manipulaci podložení, označení a provedení řezu kolejnice.</t>
  </si>
  <si>
    <t>2012939115</t>
  </si>
  <si>
    <t xml:space="preserve">Poznámka k položce:_x000d_
Řez=kus_x000d_
</t>
  </si>
  <si>
    <t>"výřezy starých svarů, rozřez vyměněných kolejnic do šrotu na délky max.6 m, úprava délek nově vkládaných užitých kolejnic" 134</t>
  </si>
  <si>
    <t>45</t>
  </si>
  <si>
    <t>5907050120</t>
  </si>
  <si>
    <t>Dělení kolejnic kyslíkem tv. S49. Poznámka: 1. V cenách jsou započteny náklady na manipulaci podložení, označení a provedení řezu kolejnice.</t>
  </si>
  <si>
    <t>-1446197144</t>
  </si>
  <si>
    <t>"odřez kolejnicových styků při svařování, úprava délek nově vkládaných kolejnic" 104</t>
  </si>
  <si>
    <t>46</t>
  </si>
  <si>
    <t>5908005420</t>
  </si>
  <si>
    <t>Oprava kolejnicového styku demontáž spojek tv. R65.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</si>
  <si>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styk</t>
  </si>
  <si>
    <t>179476671</t>
  </si>
  <si>
    <t>demontáž spojek po úpravě GPK - před svařováním</t>
  </si>
  <si>
    <t>"původní kolejnice 6 styků Lp + 6 styků Pp" 6+6</t>
  </si>
  <si>
    <t>"nově vložené kolejnice 13 styků Lp + 13 styků Pp" 13+13</t>
  </si>
  <si>
    <t>47</t>
  </si>
  <si>
    <t>5908005430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</si>
  <si>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</si>
  <si>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-1826197300</t>
  </si>
  <si>
    <t xml:space="preserve">demontáž spojek po úpravě GPK </t>
  </si>
  <si>
    <t>"KV13 směr 4.SK Lp + Pp" 1+1</t>
  </si>
  <si>
    <t>"KV17 směr 4.SK Lp + Pp" 1+1</t>
  </si>
  <si>
    <t>"přípojné pole mezi ZV17 a KV18 2x Lp + 2x Pp" 2+2</t>
  </si>
  <si>
    <t>"přípojné pole mezi KV13 a KV15 2x Lp + 2x Pp" 2+2</t>
  </si>
  <si>
    <t>"KV15 směr kolej 6a Lp + Pp" 1+1</t>
  </si>
  <si>
    <t>"přípojné pole mezi KV16 a KV17 2x Lp + 2x Pp" 2+2</t>
  </si>
  <si>
    <t>"KV16 směr kolej 6b Lp + Pp" 1+1</t>
  </si>
  <si>
    <t>48</t>
  </si>
  <si>
    <t>5908005520</t>
  </si>
  <si>
    <t>Oprava kolejnicového styku montáž spojek tv. R65.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</si>
  <si>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466709280</t>
  </si>
  <si>
    <t>4.SK úsek R65</t>
  </si>
  <si>
    <t>montáž spojek před úpravou GPK ( spojky budou ke kolejnici připevněny bez vrtání otvorů - třmeny )</t>
  </si>
  <si>
    <t>"původní kolejnice 6 styků Lp + 6 styků Pp" 6*2</t>
  </si>
  <si>
    <t>"nově vložené kolejnice 13 styků Lp + 13 styků Pp" 13*2</t>
  </si>
  <si>
    <t>49</t>
  </si>
  <si>
    <t>5908005530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</si>
  <si>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</si>
  <si>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1082425900</t>
  </si>
  <si>
    <t>montáž spojek před úpravou GPK ( využití stávajících otvorů v původních kolejnicích )</t>
  </si>
  <si>
    <t>50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</si>
  <si>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</si>
  <si>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</si>
  <si>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</si>
  <si>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2103214965</t>
  </si>
  <si>
    <t>od přechodového svaru R65/S49 za KV13 směr 4.SK - stávající pražce SB6/R65 - celkem 202 ks</t>
  </si>
  <si>
    <t>" od přechodového svaru - 82 ks pražců upevnění Skl 24, 120 ks pražců upevnění ŽS4 ( komplety včetně pryžových podložek dodá zhotovitel ) " 202*2</t>
  </si>
  <si>
    <t>v.č.15</t>
  </si>
  <si>
    <t>" ve v.č.15 ( upevnění T5, vyměněny budou vložky M, šrouby T5 včetně matice a dvojité pružné kroužky ) celkem 112 úl.ploch" 112</t>
  </si>
  <si>
    <t>v.č.16</t>
  </si>
  <si>
    <t>" ve v.č.16 ( upevnění T5, vyměněny budou vložky M, šrouby T5 včetně matice a dvojité pružné kroužky ) celkem 96 úl.ploch " 96</t>
  </si>
  <si>
    <t>" ve v.č.16 ( upevnění ŽS3, vloženy budou komplety ŽS4 ) celkem 16 úl.ploch " 16</t>
  </si>
  <si>
    <t>stávající společné výhybkové pražce</t>
  </si>
  <si>
    <t>"za KV13 stávající společný pražec ( upevnění T5, vyměněny budou vložky M, šrouby T5 včetně matice a dvojité pružné kroužky ) celkem 4 úl.plochy" 4</t>
  </si>
  <si>
    <t>"za KV15 stávající společné pražce ( upevnění T5, vyměněny budou vložky M, šrouby T5 včetně matice a dvojité pružné kroužky ) celkem 8 úl.ploch" 8</t>
  </si>
  <si>
    <t>"za KV15 stávající společný pražec ( upevnění ŽS3, vloženy budou komplety ŽS4 ) celkem 4 úl.plochy" 4</t>
  </si>
  <si>
    <t>"za KV16 stávající společné pražce ( upevnění T5, vyměněny budou vložky M, šrouby T5 včetně matice a dvojité pružné kroužky ) celkem 8 úl.ploch" 8</t>
  </si>
  <si>
    <t>"za KV16 stávající společný pražec ( upevnění ŽS3, vloženy budou komplety ŽS4 ) celkem 4 úl.plochy" 4</t>
  </si>
  <si>
    <t>"za KV17 stávající společný pražec ( upevnění T5, vyměněny budou vložky M, šrouby T5 včetně matice a dvojité pružné kroužky ) celkem 4 úl.plochy" 4</t>
  </si>
  <si>
    <t>51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</si>
  <si>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</si>
  <si>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</si>
  <si>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1824444634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</si>
  <si>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</si>
  <si>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 xml:space="preserve">Poznámka k položce:_x000d_
Kilometr koleje=km_x000d_
_x000d_
</t>
  </si>
  <si>
    <t>etapa propracování</t>
  </si>
  <si>
    <t xml:space="preserve">" 4.SK  od úrovně konce betonových pražců ke  KV 17  " 6/1000 </t>
  </si>
  <si>
    <t xml:space="preserve">" od KV 16 po KV 17  " 10/1000 </t>
  </si>
  <si>
    <t xml:space="preserve">"od společných za KV16 směr kolej 6b " 14/1000 </t>
  </si>
  <si>
    <t>" od společných za KV15 směr kolej 6a " 13/1000</t>
  </si>
  <si>
    <t>52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</si>
  <si>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</si>
  <si>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</si>
  <si>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-1494716965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</si>
  <si>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</si>
  <si>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etapa akce</t>
  </si>
  <si>
    <t>" TK Březno - Droužkovice km 0,330 - 0,520 - délka 190 m " 190/1000</t>
  </si>
  <si>
    <t>53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</si>
  <si>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</si>
  <si>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</si>
  <si>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1141052933</t>
  </si>
  <si>
    <t>etapa "akce"</t>
  </si>
  <si>
    <t>" 4.SK neměněné pražce - délka 125 m " 125/1000</t>
  </si>
  <si>
    <t>" 6.SK výběh od ZV15 - délka 30 m " 30/1000</t>
  </si>
  <si>
    <t>" 6.SK výběh od ZV16 - délka 30 m " 30/1000</t>
  </si>
  <si>
    <t>" 1.SK od návěstidla S1 - délka 400 m " 400/1000</t>
  </si>
  <si>
    <t>" 3.SK od KV7 - délka 200 m " 200/1000</t>
  </si>
  <si>
    <t>" 7.SK od KV6 - délka 600 m " 600/1000</t>
  </si>
  <si>
    <t>" přípojné pole mezi v.č.7-11 - délka 100 m " 100/1000</t>
  </si>
  <si>
    <t>" 4.SK - úsek betonových pražců - délka 311 m " 311/1000</t>
  </si>
  <si>
    <t>" přípojné pole mezi v.č.17-18 - délka 58 m " 58/1000</t>
  </si>
  <si>
    <t>54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</si>
  <si>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</si>
  <si>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</si>
  <si>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-1795334372</t>
  </si>
  <si>
    <t xml:space="preserve">" TK Březno - Droužkovice km 116,750 - 116,950 , 0,000 - 0,330 , 0,520 - 0,630 -  délka 640 m " 640/1000</t>
  </si>
  <si>
    <t>55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</si>
  <si>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</si>
  <si>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</si>
  <si>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1129227905</t>
  </si>
  <si>
    <t>úprava GPK ve výhybkách bude provedena pouze v rámci etapy " akce "</t>
  </si>
  <si>
    <t xml:space="preserve">" v.č.13 JT 1:9-300 bmrdv = 49,85 m "  49,85</t>
  </si>
  <si>
    <t xml:space="preserve">" v.č.15 JT 1:9-300 bmrdv = 49,85 m "  49,85</t>
  </si>
  <si>
    <t>" v.č.16 JT 1:9-300 bmrdv = 49,85 m " 49,85</t>
  </si>
  <si>
    <t>" v.č.17 JT 1:9-300 bmrdv = 49,85 m " 49,85</t>
  </si>
  <si>
    <t>" v.č.18 JT 1:9-300 bmrdv = 49,85 m " 49,85</t>
  </si>
  <si>
    <t>56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</si>
  <si>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</si>
  <si>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</si>
  <si>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-361223482</t>
  </si>
  <si>
    <t xml:space="preserve">Poznámka k položce:_x000d_
S3/1, Kilometr koleje=km_x000d_
</t>
  </si>
  <si>
    <t>etapa akce + etapa propracování</t>
  </si>
  <si>
    <t xml:space="preserve">" od úrovně betonových pražců v km 115,678 po KV 17       " 192/1000*2</t>
  </si>
  <si>
    <t>" od ZV17 po KV18 " 61/1000*2</t>
  </si>
  <si>
    <t>" od KV 16 po KV 17 " 10/1000*2</t>
  </si>
  <si>
    <t>" od společných za KV16 směr kolej 6b " 4/1000*2</t>
  </si>
  <si>
    <t>" od KV 13 po KV 15 " 11/1000*2</t>
  </si>
  <si>
    <t>" od KV13 k přechodu R65/S49 " 8/1000*2</t>
  </si>
  <si>
    <t>" od společných za KV 15 směr kolej 6a " 3/1000*2</t>
  </si>
  <si>
    <t>57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</si>
  <si>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</si>
  <si>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</si>
  <si>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2022188297</t>
  </si>
  <si>
    <t xml:space="preserve">" TK Březno - Droužkovice km 116,750 - 116,950 , 0,000 - 0,630 -  délka 830 m " 830/1000</t>
  </si>
  <si>
    <t>"od KV15 směr kolej 6a stávající pražce" 10/1000</t>
  </si>
  <si>
    <t>"od KV16 směr kolej 6b stávající pražce" 10/1000</t>
  </si>
  <si>
    <t>58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</si>
  <si>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</si>
  <si>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</si>
  <si>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-93179701</t>
  </si>
  <si>
    <t xml:space="preserve">Poznámka k položce:_x000d_
S3/1, Rozvinutá délka výhybky=m_x000d_
_x000d_
</t>
  </si>
  <si>
    <t>stabilizace ve výhybkách bude provedena pouze v rámci etapy " akce "</t>
  </si>
  <si>
    <t>59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</si>
  <si>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</si>
  <si>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</si>
  <si>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</si>
  <si>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1629562227</t>
  </si>
  <si>
    <t>"úsek R65 celkem 40 svarů" 40</t>
  </si>
  <si>
    <t>60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</si>
  <si>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</si>
  <si>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</si>
  <si>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1569778820</t>
  </si>
  <si>
    <t>"KV13 směr 4.SK celkem 2 ks" 2</t>
  </si>
  <si>
    <t>"KV13 směr KV15 celkem 2 ks" 2</t>
  </si>
  <si>
    <t>"v.č.15 včetně 6.SK celkem 24 ks" 24</t>
  </si>
  <si>
    <t>"v.č.16 včetně 6.SK celkem 24 ks" 24</t>
  </si>
  <si>
    <t>"KV17 směr 4.SK celkem 2 ks" 2</t>
  </si>
  <si>
    <t>"KV17 směr KV16 celkem 2 ks" 2</t>
  </si>
  <si>
    <t>"přípoj mezi ZV17 a KV18 4 ks" 4</t>
  </si>
  <si>
    <t>61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</si>
  <si>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</si>
  <si>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</si>
  <si>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914025767</t>
  </si>
  <si>
    <t>4.SK závěrné svary</t>
  </si>
  <si>
    <t>"úsek R65 celkem 2 ks" 2</t>
  </si>
  <si>
    <t>62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</si>
  <si>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</si>
  <si>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</si>
  <si>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-1381962253</t>
  </si>
  <si>
    <t>závěrné svary</t>
  </si>
  <si>
    <t>"mezi KV13 a KV15 celkem 2 ks" 2</t>
  </si>
  <si>
    <t>"od ZV15 směr 6.SK celkem 2 ks" 2</t>
  </si>
  <si>
    <t>"od ZV16 směr 6.SK celkem 2 ks" 2</t>
  </si>
  <si>
    <t>"mezi KV16 a KV17 celkem 2 ks" 2</t>
  </si>
  <si>
    <t>"od ZV17 směr KV18 celkem 2 ks" 2</t>
  </si>
  <si>
    <t>63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</si>
  <si>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</si>
  <si>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</si>
  <si>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2017023584</t>
  </si>
  <si>
    <t>"4.SK závěrné svary Lp + Pp" 2</t>
  </si>
  <si>
    <t>64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</si>
  <si>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</si>
  <si>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</si>
  <si>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-1797064058</t>
  </si>
  <si>
    <t>65</t>
  </si>
  <si>
    <t>5910040030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</si>
  <si>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</si>
  <si>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358103468</t>
  </si>
  <si>
    <t>"přípojné pole mezi KV13 a KV15 délka 11 m" 11*2</t>
  </si>
  <si>
    <t>"přípojné pole mezi KV16 a KV17 délka 10 m" 10*2</t>
  </si>
  <si>
    <t>66</t>
  </si>
  <si>
    <t>5910040130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</si>
  <si>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</si>
  <si>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144328444</t>
  </si>
  <si>
    <t>67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</si>
  <si>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</si>
  <si>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</si>
  <si>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805577563</t>
  </si>
  <si>
    <t>"4.SK od KV13 po KV17 délka 326 m" 326*2</t>
  </si>
  <si>
    <t>"přípojné pole mezi ZV17 a KV18 délka 61 m" 61*2</t>
  </si>
  <si>
    <t>"od ZV15 směr 6.SK délka 75 m" 75*2</t>
  </si>
  <si>
    <t>"od ZV16 směr 6.SK délka 75 m" 75*2</t>
  </si>
  <si>
    <t>68</t>
  </si>
  <si>
    <t>5910050010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</si>
  <si>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</si>
  <si>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837330182</t>
  </si>
  <si>
    <t xml:space="preserve">Poznámka k položce:_x000d_
Rozvinutá délka výhybky=m_x000d_
</t>
  </si>
  <si>
    <t>69</t>
  </si>
  <si>
    <t>5910050110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</si>
  <si>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</si>
  <si>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922754968</t>
  </si>
  <si>
    <t>70</t>
  </si>
  <si>
    <t>5910132030</t>
  </si>
  <si>
    <t>Zřízení zádržné opěrky na jazyku i opornici. Poznámka: 1. V cenách jsou započteny náklady na vrtání otvorů a montáž. 2. V cenách nejsou obsaženy náklady na dodávku materiálu.</t>
  </si>
  <si>
    <t>pár</t>
  </si>
  <si>
    <t>-294607224</t>
  </si>
  <si>
    <t>"Lp + Pp" 1+1</t>
  </si>
  <si>
    <t>"Lp+ Pp" 1+1</t>
  </si>
  <si>
    <t>71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</si>
  <si>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</si>
  <si>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</si>
  <si>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2139885614</t>
  </si>
  <si>
    <t>pražcové kotvy dodá zadavatel</t>
  </si>
  <si>
    <t>pro dřevěné pražce 13 ks ( osazení vždy každý druhý pražec )</t>
  </si>
  <si>
    <t>pro pražce SB6 8 ks ( osazení vždy každý třetí pražec )</t>
  </si>
  <si>
    <t>"od společných za KV13 k přechodu R65/S49 4 ks ( dřevěné pražce )" 4</t>
  </si>
  <si>
    <t>"přípojné pole od ZV13 ke KV12 9 ks ( dřevěné pražce )" 9</t>
  </si>
  <si>
    <t>"od společných za KV17 k přechodu R65/S49 8 ks ( betonové pražce )" 8</t>
  </si>
  <si>
    <t>72</t>
  </si>
  <si>
    <t>5910136020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</si>
  <si>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</si>
  <si>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217191043</t>
  </si>
  <si>
    <t>pro dřevěné pražce 23 ks ( osazení vždy každý druhý pražec )</t>
  </si>
  <si>
    <t>"v.č.13 celkem 12 ks ( pražec č.1,3,5,7,9,11,13,15,17,19,21,23 )" 12</t>
  </si>
  <si>
    <t>"v.č.17 celkem 11 ks ( pražec č.3,5,7,9,11,13,15,17,19,21,23 )" 11</t>
  </si>
  <si>
    <t>73</t>
  </si>
  <si>
    <t>5914120040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</si>
  <si>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</si>
  <si>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-1636175962</t>
  </si>
  <si>
    <t>nástupiště mezi 2.a 4.SK</t>
  </si>
  <si>
    <t>"původní délka 198 m , nová délka 70 m" 198-70</t>
  </si>
  <si>
    <t>nástupiště mezi 4.a 6.SK</t>
  </si>
  <si>
    <t>"původní délka 157 m , nová délka 70 m" 157-70</t>
  </si>
  <si>
    <t>74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</si>
  <si>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</si>
  <si>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</si>
  <si>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-282149201</t>
  </si>
  <si>
    <t>odtěžení nánosu materiálu mezi kolejí a nástupištěm a v koleji nad horní plochou pražců</t>
  </si>
  <si>
    <t>"uprostřed koleje délka 96 m" 96*0,9*0,1</t>
  </si>
  <si>
    <t>"mezi 4.SK a nástupištěm u 2.SK - délka 198 m" 178*0,8*0,15 + 20*0,80*0,1</t>
  </si>
  <si>
    <t>"mezi 4.SK a nástupištěm u 6.SK - délka 157 m" 157*0,8*0,15</t>
  </si>
  <si>
    <t>OST</t>
  </si>
  <si>
    <t>Ostatní</t>
  </si>
  <si>
    <t>75</t>
  </si>
  <si>
    <t>7497351560</t>
  </si>
  <si>
    <t>Montáž přímého ukolejnění na elektrizovaných tratích nebo v kolejových obvodech</t>
  </si>
  <si>
    <t>512</t>
  </si>
  <si>
    <t>1782223943</t>
  </si>
  <si>
    <t>"montáž ukolejnění stožárů a návěstidel po provedení prací" 7</t>
  </si>
  <si>
    <t>76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</si>
  <si>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</si>
  <si>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</si>
  <si>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36053144</t>
  </si>
  <si>
    <t>"demontáž ukolejnění stožárů a návěstidel před provedení prací" 7</t>
  </si>
  <si>
    <t>77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</si>
  <si>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</si>
  <si>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</si>
  <si>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439937337</t>
  </si>
  <si>
    <t>kolíkové propojky - dodá zadavatel</t>
  </si>
  <si>
    <t>"v.č.15 ( 2 ks mezi jazyk a opornici, 3 ks srdcovka )" 5</t>
  </si>
  <si>
    <t>"v.č.16 ( 2 ks mezi jazyk a opornici, 3 ks srdcovka )" 5</t>
  </si>
  <si>
    <t>78</t>
  </si>
  <si>
    <t>7594107360</t>
  </si>
  <si>
    <t>Demontáž lanového propojení stykového č.v. 70 301</t>
  </si>
  <si>
    <t>-217593874</t>
  </si>
  <si>
    <t xml:space="preserve">stávající propojky </t>
  </si>
  <si>
    <t>"v.č.15 - celkem 15 ks" 15</t>
  </si>
  <si>
    <t>"v.č.16 - celkem 15 ks" 15</t>
  </si>
  <si>
    <t>"styky v ochranných polích před v.č.15 a 16 - celkem 4 ks" 4</t>
  </si>
  <si>
    <t>79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</si>
  <si>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</si>
  <si>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</si>
  <si>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-271025629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</si>
  <si>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</si>
  <si>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Poznámka k položce:_x000d_
Měrnou jednotkou je t přepravovaného materiálu._x000d_
</t>
  </si>
  <si>
    <t xml:space="preserve">"Převoz pražců SB6 ze složiště v žst. Žatec na místo stavby             " 287*0,2947</t>
  </si>
  <si>
    <t xml:space="preserve">"Pozn.:   jsou složeny v Žatci u 7.SK a za 10.SK"</t>
  </si>
  <si>
    <t xml:space="preserve">"Převoz LIS S49 3,4 m ze žst. Žatec                                                                 "12*0,2448</t>
  </si>
  <si>
    <t xml:space="preserve">"Převoz kolejnicových vložek  S49 ze žst.Žatec                                      "18*0,0496</t>
  </si>
  <si>
    <t>80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</si>
  <si>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</si>
  <si>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</si>
  <si>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-392892789</t>
  </si>
  <si>
    <t xml:space="preserve">Poznámka k položce:_x000d_
Měrnou jednotkou je t přepravovaného materiálu._x000d_
_x000d_
</t>
  </si>
  <si>
    <t>Výzisk štěrkového lože a výplně nástupišť, pryžové a PE podložky</t>
  </si>
  <si>
    <t>"nástupiště mezi 2./4.SK 128 m" 128*1,7*0,25</t>
  </si>
  <si>
    <t>"nástupiště mezi 4./6.SK 87 m" 87*1,7*0,25</t>
  </si>
  <si>
    <t xml:space="preserve">"úseky výměny KL - betonové pražce ( 172 + 72 = 244 m koleje, 300 mm pod spodní hranu pražce )" 244 *1,656 </t>
  </si>
  <si>
    <t xml:space="preserve">"úseky výměny KL - dřevěné pražce ( 45 m koleje, 250 mm pod spodní hranu pražce )"  45*1,397</t>
  </si>
  <si>
    <t>"PE podložky S4,R4" 460*2*0,163/1000</t>
  </si>
  <si>
    <t>Mezisoučet</t>
  </si>
  <si>
    <t>"pryžové podložky R65" 489*2*0,193/1000</t>
  </si>
  <si>
    <t>"pryžové podložky S49" 173*2*0,163/1000</t>
  </si>
  <si>
    <t>81</t>
  </si>
  <si>
    <t>9902200300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</si>
  <si>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</si>
  <si>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-49944648</t>
  </si>
  <si>
    <t>Betonové prefabrikáty ze zkracovaných nástupišť na skládku</t>
  </si>
  <si>
    <t>mezi 2./4.SK</t>
  </si>
  <si>
    <t>"Tischer 8 ks" 8*149/1000</t>
  </si>
  <si>
    <t>"Úložný blok 8 ks" 8*99/1000</t>
  </si>
  <si>
    <t>"Obrubník 128 ks" 128*85/1000</t>
  </si>
  <si>
    <t>mezi 4./6.SK</t>
  </si>
  <si>
    <t>"Tischer 7 ks" 7*149/1000</t>
  </si>
  <si>
    <t>"Úložný blok 7 ks" 7*99/1000</t>
  </si>
  <si>
    <t>"Obrubník 87 ks" 87*85/1000</t>
  </si>
  <si>
    <t>82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</si>
  <si>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</si>
  <si>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</si>
  <si>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1561176872</t>
  </si>
  <si>
    <t xml:space="preserve">" Doprava užitých kolejnic R65 z Řetenic do Března u Chomutova          "344*0,06498</t>
  </si>
  <si>
    <t>83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</si>
  <si>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</si>
  <si>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</si>
  <si>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-1835122009</t>
  </si>
  <si>
    <t>84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</si>
  <si>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</si>
  <si>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</si>
  <si>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-1251842516</t>
  </si>
  <si>
    <t>85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</si>
  <si>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</si>
  <si>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</si>
  <si>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-1796275879</t>
  </si>
  <si>
    <t>Poznámka k položce:_x000d_
Pryžové a plastové podložky</t>
  </si>
  <si>
    <t>86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</si>
  <si>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</si>
  <si>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</si>
  <si>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-2017835358</t>
  </si>
  <si>
    <t xml:space="preserve">Poznámka k položce:_x000d_
Odpadní betonové prefabrikáty ze zkracovaných nástupišť_x000d_
</t>
  </si>
  <si>
    <t>Č12 - SZT 4.SK Březno u Chomutova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</si>
  <si>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</si>
  <si>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</si>
  <si>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575298941</t>
  </si>
  <si>
    <t>7594120855</t>
  </si>
  <si>
    <t>Lanové propojení s kombinací kolíkových a patkových ukončení LGI 2+1xFe20/370 pro zdvoj. levá norma 709689022 (HM0404223991517)</t>
  </si>
  <si>
    <t>-1588171478</t>
  </si>
  <si>
    <t>7594120860</t>
  </si>
  <si>
    <t>Lanové propojení s kombinací kolíkových a patkových ukončení LGI 2+1xFe20/370 pro zdvoj. pravá norma 709689021 (HM0404223991516)</t>
  </si>
  <si>
    <t>-1585870101</t>
  </si>
  <si>
    <t>7594170610</t>
  </si>
  <si>
    <t>Propojovací příslušenství Příchytka lanová pro 3+3x20 280/170-SB5,6 norma 703339010 (HM0404223990094)</t>
  </si>
  <si>
    <t>128</t>
  </si>
  <si>
    <t>-573027153</t>
  </si>
  <si>
    <t>7594170210</t>
  </si>
  <si>
    <t>Propojovací příslušenství Příchytka lanová 3Fe20 boční 270/135-SB 5,6 norma 703339007 (HM0404223990105)</t>
  </si>
  <si>
    <t>-13966436</t>
  </si>
  <si>
    <t>7594170220</t>
  </si>
  <si>
    <t>Propojovací příslušenství Příchytka lanová 3Fe20 vrch. 270/135-SB 5,6 norma 703339008 (HM0404223990106)</t>
  </si>
  <si>
    <t>73852579</t>
  </si>
  <si>
    <t>7594170060</t>
  </si>
  <si>
    <t xml:space="preserve">Propojovací příslušenství Příchytka lanová  trojitá LPT 20 norma 703309008 (HM0404223990050)</t>
  </si>
  <si>
    <t>1815675636</t>
  </si>
  <si>
    <t>7594107040</t>
  </si>
  <si>
    <t>Demontáž lanového propojení tlumivek z dřevěných pražců</t>
  </si>
  <si>
    <t>-408349104</t>
  </si>
  <si>
    <t>O2 - Vedlejší rozpočtové náklady</t>
  </si>
  <si>
    <t>Č21 - VRN</t>
  </si>
  <si>
    <t>VRN - Vedlejší rozpočtové náklady</t>
  </si>
  <si>
    <t>011101001</t>
  </si>
  <si>
    <t>Finanční náklady pojistné</t>
  </si>
  <si>
    <t>%</t>
  </si>
  <si>
    <t>1298618564</t>
  </si>
  <si>
    <t>021201001</t>
  </si>
  <si>
    <t>Průzkumné práce pro opravy Průzkum výskytu škodlivin kontaminace kameniva ropnými látkami</t>
  </si>
  <si>
    <t>-170137607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</si>
  <si>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</si>
  <si>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</si>
  <si>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2095800882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</si>
  <si>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</si>
  <si>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</si>
  <si>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</si>
  <si>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504884790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</si>
  <si>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</si>
  <si>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</si>
  <si>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-862684327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</si>
  <si>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</si>
  <si>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 xml:space="preserve">" TK Březno - Droužkovice km  " (116,750 - 116,950+ 0,000 -  0,630)*-1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</si>
  <si>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</si>
  <si>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</si>
  <si>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-2039893651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</si>
  <si>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</si>
  <si>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</si>
  <si>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</si>
  <si>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108737491</t>
  </si>
  <si>
    <t>Poznámka k souboru cen:_x000d_
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</si>
  <si>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</si>
  <si>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</si>
  <si>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-1258621647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</si>
  <si>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</si>
  <si>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</si>
  <si>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1889544005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</si>
  <si>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</si>
  <si>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"Kolej                       "2*42+1057</t>
  </si>
  <si>
    <t xml:space="preserve">"Výhybky                "2*99,7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</si>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</sst>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2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8" fillId="0" borderId="20" xfId="0" applyFont="1" applyBorder="1" applyAlignment="1" applyProtection="1"/>
    <xf numFmtId="0" fontId="8" fillId="0" borderId="21" xfId="0" applyFont="1" applyBorder="1" applyAlignment="1" applyProtection="1"/>
    <xf numFmtId="166" fontId="8" fillId="0" borderId="21" xfId="0" applyNumberFormat="1" applyFont="1" applyBorder="1" applyAlignment="1" applyProtection="1"/>
    <xf numFmtId="166" fontId="8" fillId="0" borderId="22" xfId="0" applyNumberFormat="1" applyFont="1" applyBorder="1" applyAlignment="1" applyProtection="1"/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41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43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4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1" customFormat="1" ht="25.92" customHeight="1">
      <c r="B26" s="40"/>
      <c r="C26" s="41"/>
      <c r="D26" s="42" t="s">
        <v>46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1" customFormat="1" ht="6.96" customHeight="1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1" customFormat="1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49</v>
      </c>
      <c r="AL28" s="46"/>
      <c r="AM28" s="46"/>
      <c r="AN28" s="46"/>
      <c r="AO28" s="46"/>
      <c r="AP28" s="41"/>
      <c r="AQ28" s="41"/>
      <c r="AR28" s="45"/>
      <c r="BE28" s="32"/>
    </row>
    <row r="29" s="2" customFormat="1" ht="14.4" customHeight="1">
      <c r="B29" s="47"/>
      <c r="C29" s="48"/>
      <c r="D29" s="33" t="s">
        <v>50</v>
      </c>
      <c r="E29" s="48"/>
      <c r="F29" s="33" t="s">
        <v>51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32"/>
    </row>
    <row r="30" s="2" customFormat="1" ht="14.4" customHeight="1">
      <c r="B30" s="47"/>
      <c r="C30" s="48"/>
      <c r="D30" s="48"/>
      <c r="E30" s="48"/>
      <c r="F30" s="33" t="s">
        <v>52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32"/>
    </row>
    <row r="31" s="2" customFormat="1" ht="14.4" customHeight="1">
      <c r="B31" s="47"/>
      <c r="C31" s="48"/>
      <c r="D31" s="48"/>
      <c r="E31" s="48"/>
      <c r="F31" s="33" t="s">
        <v>53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32"/>
    </row>
    <row r="32" s="2" customFormat="1" ht="14.4" customHeight="1">
      <c r="B32" s="47"/>
      <c r="C32" s="48"/>
      <c r="D32" s="48"/>
      <c r="E32" s="48"/>
      <c r="F32" s="33" t="s">
        <v>54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32"/>
    </row>
    <row r="33" hidden="1" s="2" customFormat="1" ht="14.4" customHeight="1">
      <c r="B33" s="47"/>
      <c r="C33" s="48"/>
      <c r="D33" s="48"/>
      <c r="E33" s="48"/>
      <c r="F33" s="33" t="s">
        <v>55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</row>
    <row r="34" s="1" customFormat="1" ht="6.96" customHeight="1"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</row>
    <row r="35" s="1" customFormat="1" ht="25.92" customHeight="1">
      <c r="B35" s="40"/>
      <c r="C35" s="52"/>
      <c r="D35" s="53" t="s">
        <v>56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57</v>
      </c>
      <c r="U35" s="54"/>
      <c r="V35" s="54"/>
      <c r="W35" s="54"/>
      <c r="X35" s="56" t="s">
        <v>58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5"/>
    </row>
    <row r="36" s="1" customFormat="1" ht="6.96" customHeight="1"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5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5"/>
    </row>
    <row r="42" s="1" customFormat="1" ht="24.96" customHeight="1">
      <c r="B42" s="40"/>
      <c r="C42" s="24" t="s">
        <v>59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</row>
    <row r="43" s="1" customFormat="1" ht="6.96" customHeight="1"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</row>
    <row r="44" s="1" customFormat="1" ht="12" customHeight="1">
      <c r="B44" s="40"/>
      <c r="C44" s="33" t="s">
        <v>13</v>
      </c>
      <c r="D44" s="41"/>
      <c r="E44" s="41"/>
      <c r="F44" s="41"/>
      <c r="G44" s="41"/>
      <c r="H44" s="41"/>
      <c r="I44" s="41"/>
      <c r="J44" s="41"/>
      <c r="K44" s="41"/>
      <c r="L44" s="41" t="str">
        <f>K5</f>
        <v>65019090</v>
      </c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5"/>
    </row>
    <row r="45" s="3" customFormat="1" ht="36.96" customHeight="1"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staniční koleje č.4 v km 115,560 - 115,940 v žst. Březno u Chomutova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</row>
    <row r="46" s="1" customFormat="1" ht="6.96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</row>
    <row r="47" s="1" customFormat="1" ht="12" customHeight="1"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68" t="str">
        <f>IF(K8="","",K8)</f>
        <v>ŽST Březno u Chomutova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69" t="str">
        <f>IF(AN8= "","",AN8)</f>
        <v>12. 4. 2019</v>
      </c>
      <c r="AN47" s="69"/>
      <c r="AO47" s="41"/>
      <c r="AP47" s="41"/>
      <c r="AQ47" s="41"/>
      <c r="AR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</row>
    <row r="49" s="1" customFormat="1" ht="13.65" customHeight="1">
      <c r="B49" s="40"/>
      <c r="C49" s="33" t="s">
        <v>30</v>
      </c>
      <c r="D49" s="41"/>
      <c r="E49" s="41"/>
      <c r="F49" s="41"/>
      <c r="G49" s="41"/>
      <c r="H49" s="41"/>
      <c r="I49" s="41"/>
      <c r="J49" s="41"/>
      <c r="K49" s="41"/>
      <c r="L49" s="41" t="str">
        <f>IF(E11= "","",E11)</f>
        <v>SŽDC s.o., OŘ UNL, ST Most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38</v>
      </c>
      <c r="AJ49" s="41"/>
      <c r="AK49" s="41"/>
      <c r="AL49" s="41"/>
      <c r="AM49" s="70" t="str">
        <f>IF(E17="","",E17)</f>
        <v xml:space="preserve"> </v>
      </c>
      <c r="AN49" s="41"/>
      <c r="AO49" s="41"/>
      <c r="AP49" s="41"/>
      <c r="AQ49" s="41"/>
      <c r="AR49" s="45"/>
      <c r="AS49" s="71" t="s">
        <v>60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</row>
    <row r="50" s="1" customFormat="1" ht="24.9" customHeight="1">
      <c r="B50" s="40"/>
      <c r="C50" s="33" t="s">
        <v>36</v>
      </c>
      <c r="D50" s="41"/>
      <c r="E50" s="41"/>
      <c r="F50" s="41"/>
      <c r="G50" s="41"/>
      <c r="H50" s="41"/>
      <c r="I50" s="41"/>
      <c r="J50" s="41"/>
      <c r="K50" s="41"/>
      <c r="L50" s="41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42</v>
      </c>
      <c r="AJ50" s="41"/>
      <c r="AK50" s="41"/>
      <c r="AL50" s="41"/>
      <c r="AM50" s="70" t="str">
        <f>IF(E20="","",E20)</f>
        <v>Verner Pavel, vernerp@szdc.cz, +420 724223844</v>
      </c>
      <c r="AN50" s="41"/>
      <c r="AO50" s="41"/>
      <c r="AP50" s="41"/>
      <c r="AQ50" s="41"/>
      <c r="AR50" s="45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</row>
    <row r="51" s="1" customFormat="1" ht="10.8" customHeight="1"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</row>
    <row r="52" s="1" customFormat="1" ht="29.28" customHeight="1">
      <c r="B52" s="40"/>
      <c r="C52" s="83" t="s">
        <v>61</v>
      </c>
      <c r="D52" s="84"/>
      <c r="E52" s="84"/>
      <c r="F52" s="84"/>
      <c r="G52" s="84"/>
      <c r="H52" s="85"/>
      <c r="I52" s="86" t="s">
        <v>62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63</v>
      </c>
      <c r="AH52" s="84"/>
      <c r="AI52" s="84"/>
      <c r="AJ52" s="84"/>
      <c r="AK52" s="84"/>
      <c r="AL52" s="84"/>
      <c r="AM52" s="84"/>
      <c r="AN52" s="86" t="s">
        <v>64</v>
      </c>
      <c r="AO52" s="84"/>
      <c r="AP52" s="84"/>
      <c r="AQ52" s="88" t="s">
        <v>65</v>
      </c>
      <c r="AR52" s="45"/>
      <c r="AS52" s="89" t="s">
        <v>66</v>
      </c>
      <c r="AT52" s="90" t="s">
        <v>67</v>
      </c>
      <c r="AU52" s="90" t="s">
        <v>68</v>
      </c>
      <c r="AV52" s="90" t="s">
        <v>69</v>
      </c>
      <c r="AW52" s="90" t="s">
        <v>70</v>
      </c>
      <c r="AX52" s="90" t="s">
        <v>71</v>
      </c>
      <c r="AY52" s="90" t="s">
        <v>72</v>
      </c>
      <c r="AZ52" s="90" t="s">
        <v>73</v>
      </c>
      <c r="BA52" s="90" t="s">
        <v>74</v>
      </c>
      <c r="BB52" s="90" t="s">
        <v>75</v>
      </c>
      <c r="BC52" s="90" t="s">
        <v>76</v>
      </c>
      <c r="BD52" s="91" t="s">
        <v>77</v>
      </c>
    </row>
    <row r="53" s="1" customFormat="1" ht="10.8" customHeight="1"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</row>
    <row r="54" s="4" customFormat="1" ht="32.4" customHeight="1">
      <c r="B54" s="95"/>
      <c r="C54" s="96" t="s">
        <v>78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ROUND(AG55+AG56+AG59,2)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39</v>
      </c>
      <c r="AR54" s="101"/>
      <c r="AS54" s="102">
        <f>ROUND(AS55+AS56+AS59,2)</f>
        <v>0</v>
      </c>
      <c r="AT54" s="103">
        <f>ROUND(SUM(AV54:AW54),2)</f>
        <v>0</v>
      </c>
      <c r="AU54" s="104">
        <f>ROUND(AU55+AU56+AU59,5)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ROUND(AZ55+AZ56+AZ59,2)</f>
        <v>0</v>
      </c>
      <c r="BA54" s="103">
        <f>ROUND(BA55+BA56+BA59,2)</f>
        <v>0</v>
      </c>
      <c r="BB54" s="103">
        <f>ROUND(BB55+BB56+BB59,2)</f>
        <v>0</v>
      </c>
      <c r="BC54" s="103">
        <f>ROUND(BC55+BC56+BC59,2)</f>
        <v>0</v>
      </c>
      <c r="BD54" s="105">
        <f>ROUND(BD55+BD56+BD59,2)</f>
        <v>0</v>
      </c>
      <c r="BS54" s="106" t="s">
        <v>79</v>
      </c>
      <c r="BT54" s="106" t="s">
        <v>80</v>
      </c>
      <c r="BV54" s="106" t="s">
        <v>81</v>
      </c>
      <c r="BW54" s="106" t="s">
        <v>5</v>
      </c>
      <c r="BX54" s="106" t="s">
        <v>82</v>
      </c>
      <c r="CL54" s="106" t="s">
        <v>19</v>
      </c>
    </row>
    <row r="55" s="5" customFormat="1" ht="40.5" customHeight="1">
      <c r="A55" s="107" t="s">
        <v>83</v>
      </c>
      <c r="B55" s="108"/>
      <c r="C55" s="109"/>
      <c r="D55" s="110" t="s">
        <v>14</v>
      </c>
      <c r="E55" s="110"/>
      <c r="F55" s="110"/>
      <c r="G55" s="110"/>
      <c r="H55" s="110"/>
      <c r="I55" s="111"/>
      <c r="J55" s="110" t="s">
        <v>17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'65019090 - Oprava staničn...'!J28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84</v>
      </c>
      <c r="AR55" s="114"/>
      <c r="AS55" s="115">
        <v>0</v>
      </c>
      <c r="AT55" s="116">
        <f>ROUND(SUM(AV55:AW55),2)</f>
        <v>0</v>
      </c>
      <c r="AU55" s="117">
        <f>'65019090 - Oprava staničn...'!P77</f>
        <v>0</v>
      </c>
      <c r="AV55" s="116">
        <f>'65019090 - Oprava staničn...'!J31</f>
        <v>0</v>
      </c>
      <c r="AW55" s="116">
        <f>'65019090 - Oprava staničn...'!J32</f>
        <v>0</v>
      </c>
      <c r="AX55" s="116">
        <f>'65019090 - Oprava staničn...'!J33</f>
        <v>0</v>
      </c>
      <c r="AY55" s="116">
        <f>'65019090 - Oprava staničn...'!J34</f>
        <v>0</v>
      </c>
      <c r="AZ55" s="116">
        <f>'65019090 - Oprava staničn...'!F31</f>
        <v>0</v>
      </c>
      <c r="BA55" s="116">
        <f>'65019090 - Oprava staničn...'!F32</f>
        <v>0</v>
      </c>
      <c r="BB55" s="116">
        <f>'65019090 - Oprava staničn...'!F33</f>
        <v>0</v>
      </c>
      <c r="BC55" s="116">
        <f>'65019090 - Oprava staničn...'!F34</f>
        <v>0</v>
      </c>
      <c r="BD55" s="118">
        <f>'65019090 - Oprava staničn...'!F35</f>
        <v>0</v>
      </c>
      <c r="BT55" s="119" t="s">
        <v>85</v>
      </c>
      <c r="BU55" s="119" t="s">
        <v>86</v>
      </c>
      <c r="BV55" s="119" t="s">
        <v>81</v>
      </c>
      <c r="BW55" s="119" t="s">
        <v>5</v>
      </c>
      <c r="BX55" s="119" t="s">
        <v>82</v>
      </c>
      <c r="CL55" s="119" t="s">
        <v>19</v>
      </c>
    </row>
    <row r="56" s="5" customFormat="1" ht="16.5" customHeight="1">
      <c r="B56" s="108"/>
      <c r="C56" s="109"/>
      <c r="D56" s="110" t="s">
        <v>87</v>
      </c>
      <c r="E56" s="110"/>
      <c r="F56" s="110"/>
      <c r="G56" s="110"/>
      <c r="H56" s="110"/>
      <c r="I56" s="111"/>
      <c r="J56" s="110" t="s">
        <v>88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20">
        <f>ROUND(SUM(AG57:AG58),2)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84</v>
      </c>
      <c r="AR56" s="114"/>
      <c r="AS56" s="115">
        <f>ROUND(SUM(AS57:AS58),2)</f>
        <v>0</v>
      </c>
      <c r="AT56" s="116">
        <f>ROUND(SUM(AV56:AW56),2)</f>
        <v>0</v>
      </c>
      <c r="AU56" s="117">
        <f>ROUND(SUM(AU57:AU58),5)</f>
        <v>0</v>
      </c>
      <c r="AV56" s="116">
        <f>ROUND(AZ56*L29,2)</f>
        <v>0</v>
      </c>
      <c r="AW56" s="116">
        <f>ROUND(BA56*L30,2)</f>
        <v>0</v>
      </c>
      <c r="AX56" s="116">
        <f>ROUND(BB56*L29,2)</f>
        <v>0</v>
      </c>
      <c r="AY56" s="116">
        <f>ROUND(BC56*L30,2)</f>
        <v>0</v>
      </c>
      <c r="AZ56" s="116">
        <f>ROUND(SUM(AZ57:AZ58),2)</f>
        <v>0</v>
      </c>
      <c r="BA56" s="116">
        <f>ROUND(SUM(BA57:BA58),2)</f>
        <v>0</v>
      </c>
      <c r="BB56" s="116">
        <f>ROUND(SUM(BB57:BB58),2)</f>
        <v>0</v>
      </c>
      <c r="BC56" s="116">
        <f>ROUND(SUM(BC57:BC58),2)</f>
        <v>0</v>
      </c>
      <c r="BD56" s="118">
        <f>ROUND(SUM(BD57:BD58),2)</f>
        <v>0</v>
      </c>
      <c r="BS56" s="119" t="s">
        <v>79</v>
      </c>
      <c r="BT56" s="119" t="s">
        <v>85</v>
      </c>
      <c r="BU56" s="119" t="s">
        <v>89</v>
      </c>
      <c r="BV56" s="119" t="s">
        <v>81</v>
      </c>
      <c r="BW56" s="119" t="s">
        <v>90</v>
      </c>
      <c r="BX56" s="119" t="s">
        <v>5</v>
      </c>
      <c r="CL56" s="119" t="s">
        <v>39</v>
      </c>
      <c r="CM56" s="119" t="s">
        <v>91</v>
      </c>
    </row>
    <row r="57" s="6" customFormat="1" ht="16.5" customHeight="1">
      <c r="A57" s="107" t="s">
        <v>83</v>
      </c>
      <c r="B57" s="121"/>
      <c r="C57" s="122"/>
      <c r="D57" s="122"/>
      <c r="E57" s="123" t="s">
        <v>92</v>
      </c>
      <c r="F57" s="123"/>
      <c r="G57" s="123"/>
      <c r="H57" s="123"/>
      <c r="I57" s="123"/>
      <c r="J57" s="122"/>
      <c r="K57" s="123" t="s">
        <v>88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'Č11 - Oprava 4.SK'!J32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93</v>
      </c>
      <c r="AR57" s="126"/>
      <c r="AS57" s="127">
        <v>0</v>
      </c>
      <c r="AT57" s="128">
        <f>ROUND(SUM(AV57:AW57),2)</f>
        <v>0</v>
      </c>
      <c r="AU57" s="129">
        <f>'Č11 - Oprava 4.SK'!P88</f>
        <v>0</v>
      </c>
      <c r="AV57" s="128">
        <f>'Č11 - Oprava 4.SK'!J35</f>
        <v>0</v>
      </c>
      <c r="AW57" s="128">
        <f>'Č11 - Oprava 4.SK'!J36</f>
        <v>0</v>
      </c>
      <c r="AX57" s="128">
        <f>'Č11 - Oprava 4.SK'!J37</f>
        <v>0</v>
      </c>
      <c r="AY57" s="128">
        <f>'Č11 - Oprava 4.SK'!J38</f>
        <v>0</v>
      </c>
      <c r="AZ57" s="128">
        <f>'Č11 - Oprava 4.SK'!F35</f>
        <v>0</v>
      </c>
      <c r="BA57" s="128">
        <f>'Č11 - Oprava 4.SK'!F36</f>
        <v>0</v>
      </c>
      <c r="BB57" s="128">
        <f>'Č11 - Oprava 4.SK'!F37</f>
        <v>0</v>
      </c>
      <c r="BC57" s="128">
        <f>'Č11 - Oprava 4.SK'!F38</f>
        <v>0</v>
      </c>
      <c r="BD57" s="130">
        <f>'Č11 - Oprava 4.SK'!F39</f>
        <v>0</v>
      </c>
      <c r="BT57" s="131" t="s">
        <v>91</v>
      </c>
      <c r="BV57" s="131" t="s">
        <v>81</v>
      </c>
      <c r="BW57" s="131" t="s">
        <v>94</v>
      </c>
      <c r="BX57" s="131" t="s">
        <v>90</v>
      </c>
      <c r="CL57" s="131" t="s">
        <v>39</v>
      </c>
    </row>
    <row r="58" s="6" customFormat="1" ht="16.5" customHeight="1">
      <c r="A58" s="107" t="s">
        <v>83</v>
      </c>
      <c r="B58" s="121"/>
      <c r="C58" s="122"/>
      <c r="D58" s="122"/>
      <c r="E58" s="123" t="s">
        <v>95</v>
      </c>
      <c r="F58" s="123"/>
      <c r="G58" s="123"/>
      <c r="H58" s="123"/>
      <c r="I58" s="123"/>
      <c r="J58" s="122"/>
      <c r="K58" s="123" t="s">
        <v>96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'Č12 - SZT 4.SK Březno u C...'!J32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93</v>
      </c>
      <c r="AR58" s="126"/>
      <c r="AS58" s="127">
        <v>0</v>
      </c>
      <c r="AT58" s="128">
        <f>ROUND(SUM(AV58:AW58),2)</f>
        <v>0</v>
      </c>
      <c r="AU58" s="129">
        <f>'Č12 - SZT 4.SK Březno u C...'!P86</f>
        <v>0</v>
      </c>
      <c r="AV58" s="128">
        <f>'Č12 - SZT 4.SK Březno u C...'!J35</f>
        <v>0</v>
      </c>
      <c r="AW58" s="128">
        <f>'Č12 - SZT 4.SK Březno u C...'!J36</f>
        <v>0</v>
      </c>
      <c r="AX58" s="128">
        <f>'Č12 - SZT 4.SK Březno u C...'!J37</f>
        <v>0</v>
      </c>
      <c r="AY58" s="128">
        <f>'Č12 - SZT 4.SK Březno u C...'!J38</f>
        <v>0</v>
      </c>
      <c r="AZ58" s="128">
        <f>'Č12 - SZT 4.SK Březno u C...'!F35</f>
        <v>0</v>
      </c>
      <c r="BA58" s="128">
        <f>'Č12 - SZT 4.SK Březno u C...'!F36</f>
        <v>0</v>
      </c>
      <c r="BB58" s="128">
        <f>'Č12 - SZT 4.SK Březno u C...'!F37</f>
        <v>0</v>
      </c>
      <c r="BC58" s="128">
        <f>'Č12 - SZT 4.SK Březno u C...'!F38</f>
        <v>0</v>
      </c>
      <c r="BD58" s="130">
        <f>'Č12 - SZT 4.SK Březno u C...'!F39</f>
        <v>0</v>
      </c>
      <c r="BT58" s="131" t="s">
        <v>91</v>
      </c>
      <c r="BV58" s="131" t="s">
        <v>81</v>
      </c>
      <c r="BW58" s="131" t="s">
        <v>97</v>
      </c>
      <c r="BX58" s="131" t="s">
        <v>90</v>
      </c>
      <c r="CL58" s="131" t="s">
        <v>19</v>
      </c>
    </row>
    <row r="59" s="5" customFormat="1" ht="16.5" customHeight="1">
      <c r="B59" s="108"/>
      <c r="C59" s="109"/>
      <c r="D59" s="110" t="s">
        <v>98</v>
      </c>
      <c r="E59" s="110"/>
      <c r="F59" s="110"/>
      <c r="G59" s="110"/>
      <c r="H59" s="110"/>
      <c r="I59" s="111"/>
      <c r="J59" s="110" t="s">
        <v>99</v>
      </c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20">
        <f>ROUND(AG60,2)</f>
        <v>0</v>
      </c>
      <c r="AH59" s="111"/>
      <c r="AI59" s="111"/>
      <c r="AJ59" s="111"/>
      <c r="AK59" s="111"/>
      <c r="AL59" s="111"/>
      <c r="AM59" s="111"/>
      <c r="AN59" s="112">
        <f>SUM(AG59,AT59)</f>
        <v>0</v>
      </c>
      <c r="AO59" s="111"/>
      <c r="AP59" s="111"/>
      <c r="AQ59" s="113" t="s">
        <v>84</v>
      </c>
      <c r="AR59" s="114"/>
      <c r="AS59" s="115">
        <f>ROUND(AS60,2)</f>
        <v>0</v>
      </c>
      <c r="AT59" s="116">
        <f>ROUND(SUM(AV59:AW59),2)</f>
        <v>0</v>
      </c>
      <c r="AU59" s="117">
        <f>ROUND(AU60,5)</f>
        <v>0</v>
      </c>
      <c r="AV59" s="116">
        <f>ROUND(AZ59*L29,2)</f>
        <v>0</v>
      </c>
      <c r="AW59" s="116">
        <f>ROUND(BA59*L30,2)</f>
        <v>0</v>
      </c>
      <c r="AX59" s="116">
        <f>ROUND(BB59*L29,2)</f>
        <v>0</v>
      </c>
      <c r="AY59" s="116">
        <f>ROUND(BC59*L30,2)</f>
        <v>0</v>
      </c>
      <c r="AZ59" s="116">
        <f>ROUND(AZ60,2)</f>
        <v>0</v>
      </c>
      <c r="BA59" s="116">
        <f>ROUND(BA60,2)</f>
        <v>0</v>
      </c>
      <c r="BB59" s="116">
        <f>ROUND(BB60,2)</f>
        <v>0</v>
      </c>
      <c r="BC59" s="116">
        <f>ROUND(BC60,2)</f>
        <v>0</v>
      </c>
      <c r="BD59" s="118">
        <f>ROUND(BD60,2)</f>
        <v>0</v>
      </c>
      <c r="BS59" s="119" t="s">
        <v>79</v>
      </c>
      <c r="BT59" s="119" t="s">
        <v>85</v>
      </c>
      <c r="BU59" s="119" t="s">
        <v>89</v>
      </c>
      <c r="BV59" s="119" t="s">
        <v>81</v>
      </c>
      <c r="BW59" s="119" t="s">
        <v>100</v>
      </c>
      <c r="BX59" s="119" t="s">
        <v>5</v>
      </c>
      <c r="CL59" s="119" t="s">
        <v>39</v>
      </c>
      <c r="CM59" s="119" t="s">
        <v>91</v>
      </c>
    </row>
    <row r="60" s="6" customFormat="1" ht="16.5" customHeight="1">
      <c r="A60" s="107" t="s">
        <v>83</v>
      </c>
      <c r="B60" s="121"/>
      <c r="C60" s="122"/>
      <c r="D60" s="122"/>
      <c r="E60" s="123" t="s">
        <v>101</v>
      </c>
      <c r="F60" s="123"/>
      <c r="G60" s="123"/>
      <c r="H60" s="123"/>
      <c r="I60" s="123"/>
      <c r="J60" s="122"/>
      <c r="K60" s="123" t="s">
        <v>102</v>
      </c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4">
        <f>'Č21 - VRN'!J32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93</v>
      </c>
      <c r="AR60" s="126"/>
      <c r="AS60" s="132">
        <v>0</v>
      </c>
      <c r="AT60" s="133">
        <f>ROUND(SUM(AV60:AW60),2)</f>
        <v>0</v>
      </c>
      <c r="AU60" s="134">
        <f>'Č21 - VRN'!P86</f>
        <v>0</v>
      </c>
      <c r="AV60" s="133">
        <f>'Č21 - VRN'!J35</f>
        <v>0</v>
      </c>
      <c r="AW60" s="133">
        <f>'Č21 - VRN'!J36</f>
        <v>0</v>
      </c>
      <c r="AX60" s="133">
        <f>'Č21 - VRN'!J37</f>
        <v>0</v>
      </c>
      <c r="AY60" s="133">
        <f>'Č21 - VRN'!J38</f>
        <v>0</v>
      </c>
      <c r="AZ60" s="133">
        <f>'Č21 - VRN'!F35</f>
        <v>0</v>
      </c>
      <c r="BA60" s="133">
        <f>'Č21 - VRN'!F36</f>
        <v>0</v>
      </c>
      <c r="BB60" s="133">
        <f>'Č21 - VRN'!F37</f>
        <v>0</v>
      </c>
      <c r="BC60" s="133">
        <f>'Č21 - VRN'!F38</f>
        <v>0</v>
      </c>
      <c r="BD60" s="135">
        <f>'Č21 - VRN'!F39</f>
        <v>0</v>
      </c>
      <c r="BT60" s="131" t="s">
        <v>91</v>
      </c>
      <c r="BV60" s="131" t="s">
        <v>81</v>
      </c>
      <c r="BW60" s="131" t="s">
        <v>103</v>
      </c>
      <c r="BX60" s="131" t="s">
        <v>100</v>
      </c>
      <c r="CL60" s="131" t="s">
        <v>39</v>
      </c>
    </row>
    <row r="61" s="1" customFormat="1" ht="30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</row>
    <row r="62" s="1" customFormat="1" ht="6.96" customHeight="1"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5"/>
    </row>
  </sheetData>
  <sheetProtection sheet="1" formatColumns="0" formatRows="0" objects="1" scenarios="1" spinCount="100000" saltValue="EFfiLjzTLq6wTvn5DEB/vDLa+UMcPpdDjujzcUqPqKlHIyer1/I+PMezIDiBYX31YljaUDBkUwfryVJfiZ6rpA==" hashValue="nBNcUxllRpZtYQFk7ICbe+XWHFY8tzFgYNYa4g1T0CMUw/lx7DFAylIYKOaj0OXUj2LOcWYCjeT6IgWNktVm5A==" algorithmName="SHA-512" password="CC35"/>
  <mergeCells count="6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D56:H56"/>
    <mergeCell ref="J56:AF56"/>
    <mergeCell ref="E57:I57"/>
    <mergeCell ref="K57:AF57"/>
    <mergeCell ref="E58:I58"/>
    <mergeCell ref="K58:AF58"/>
    <mergeCell ref="D59:H59"/>
    <mergeCell ref="J59:AF59"/>
    <mergeCell ref="E60:I60"/>
    <mergeCell ref="K60:AF60"/>
  </mergeCells>
  <hyperlinks>
    <hyperlink ref="A55" location="'65019090 - Oprava staničn...'!C2" display="/"/>
    <hyperlink ref="A57" location="'Č11 - Oprava 4.SK'!C2" display="/"/>
    <hyperlink ref="A58" location="'Č12 - SZT 4.SK Březno u C...'!C2" display="/"/>
    <hyperlink ref="A60" location="'Č2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1"/>
      <c r="AT3" s="18" t="s">
        <v>91</v>
      </c>
    </row>
    <row r="4" ht="24.96" customHeight="1">
      <c r="B4" s="21"/>
      <c r="D4" s="140" t="s">
        <v>104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s="1" customFormat="1" ht="12" customHeight="1">
      <c r="B6" s="45"/>
      <c r="D6" s="141" t="s">
        <v>16</v>
      </c>
      <c r="I6" s="142"/>
      <c r="L6" s="45"/>
    </row>
    <row r="7" s="1" customFormat="1" ht="36.96" customHeight="1">
      <c r="B7" s="45"/>
      <c r="E7" s="143" t="s">
        <v>17</v>
      </c>
      <c r="F7" s="1"/>
      <c r="G7" s="1"/>
      <c r="H7" s="1"/>
      <c r="I7" s="142"/>
      <c r="L7" s="45"/>
    </row>
    <row r="8" s="1" customFormat="1">
      <c r="B8" s="45"/>
      <c r="I8" s="142"/>
      <c r="L8" s="45"/>
    </row>
    <row r="9" s="1" customFormat="1" ht="12" customHeight="1">
      <c r="B9" s="45"/>
      <c r="D9" s="141" t="s">
        <v>18</v>
      </c>
      <c r="F9" s="18" t="s">
        <v>19</v>
      </c>
      <c r="I9" s="144" t="s">
        <v>20</v>
      </c>
      <c r="J9" s="18" t="s">
        <v>21</v>
      </c>
      <c r="L9" s="45"/>
    </row>
    <row r="10" s="1" customFormat="1" ht="12" customHeight="1">
      <c r="B10" s="45"/>
      <c r="D10" s="141" t="s">
        <v>22</v>
      </c>
      <c r="F10" s="18" t="s">
        <v>23</v>
      </c>
      <c r="I10" s="144" t="s">
        <v>24</v>
      </c>
      <c r="J10" s="145" t="str">
        <f>'Rekapitulace stavby'!AN8</f>
        <v>12. 4. 2019</v>
      </c>
      <c r="L10" s="45"/>
    </row>
    <row r="11" s="1" customFormat="1" ht="21.84" customHeight="1">
      <c r="B11" s="45"/>
      <c r="D11" s="146" t="s">
        <v>26</v>
      </c>
      <c r="F11" s="147" t="s">
        <v>27</v>
      </c>
      <c r="I11" s="148" t="s">
        <v>28</v>
      </c>
      <c r="J11" s="147" t="s">
        <v>29</v>
      </c>
      <c r="L11" s="45"/>
    </row>
    <row r="12" s="1" customFormat="1" ht="12" customHeight="1">
      <c r="B12" s="45"/>
      <c r="D12" s="141" t="s">
        <v>30</v>
      </c>
      <c r="I12" s="144" t="s">
        <v>31</v>
      </c>
      <c r="J12" s="18" t="s">
        <v>32</v>
      </c>
      <c r="L12" s="45"/>
    </row>
    <row r="13" s="1" customFormat="1" ht="18" customHeight="1">
      <c r="B13" s="45"/>
      <c r="E13" s="18" t="s">
        <v>33</v>
      </c>
      <c r="I13" s="144" t="s">
        <v>34</v>
      </c>
      <c r="J13" s="18" t="s">
        <v>35</v>
      </c>
      <c r="L13" s="45"/>
    </row>
    <row r="14" s="1" customFormat="1" ht="6.96" customHeight="1">
      <c r="B14" s="45"/>
      <c r="I14" s="142"/>
      <c r="L14" s="45"/>
    </row>
    <row r="15" s="1" customFormat="1" ht="12" customHeight="1">
      <c r="B15" s="45"/>
      <c r="D15" s="141" t="s">
        <v>36</v>
      </c>
      <c r="I15" s="144" t="s">
        <v>31</v>
      </c>
      <c r="J15" s="34" t="str">
        <f>'Rekapitulace stavby'!AN13</f>
        <v>Vyplň údaj</v>
      </c>
      <c r="L15" s="45"/>
    </row>
    <row r="16" s="1" customFormat="1" ht="18" customHeight="1">
      <c r="B16" s="45"/>
      <c r="E16" s="34" t="str">
        <f>'Rekapitulace stavby'!E14</f>
        <v>Vyplň údaj</v>
      </c>
      <c r="F16" s="18"/>
      <c r="G16" s="18"/>
      <c r="H16" s="18"/>
      <c r="I16" s="144" t="s">
        <v>34</v>
      </c>
      <c r="J16" s="34" t="str">
        <f>'Rekapitulace stavby'!AN14</f>
        <v>Vyplň údaj</v>
      </c>
      <c r="L16" s="45"/>
    </row>
    <row r="17" s="1" customFormat="1" ht="6.96" customHeight="1">
      <c r="B17" s="45"/>
      <c r="I17" s="142"/>
      <c r="L17" s="45"/>
    </row>
    <row r="18" s="1" customFormat="1" ht="12" customHeight="1">
      <c r="B18" s="45"/>
      <c r="D18" s="141" t="s">
        <v>38</v>
      </c>
      <c r="I18" s="144" t="s">
        <v>31</v>
      </c>
      <c r="J18" s="18" t="str">
        <f>IF('Rekapitulace stavby'!AN16="","",'Rekapitulace stavby'!AN16)</f>
        <v/>
      </c>
      <c r="L18" s="45"/>
    </row>
    <row r="19" s="1" customFormat="1" ht="18" customHeight="1">
      <c r="B19" s="45"/>
      <c r="E19" s="18" t="str">
        <f>IF('Rekapitulace stavby'!E17="","",'Rekapitulace stavby'!E17)</f>
        <v xml:space="preserve"> </v>
      </c>
      <c r="I19" s="144" t="s">
        <v>34</v>
      </c>
      <c r="J19" s="18" t="str">
        <f>IF('Rekapitulace stavby'!AN17="","",'Rekapitulace stavby'!AN17)</f>
        <v/>
      </c>
      <c r="L19" s="45"/>
    </row>
    <row r="20" s="1" customFormat="1" ht="6.96" customHeight="1">
      <c r="B20" s="45"/>
      <c r="I20" s="142"/>
      <c r="L20" s="45"/>
    </row>
    <row r="21" s="1" customFormat="1" ht="12" customHeight="1">
      <c r="B21" s="45"/>
      <c r="D21" s="141" t="s">
        <v>42</v>
      </c>
      <c r="I21" s="144" t="s">
        <v>31</v>
      </c>
      <c r="J21" s="18" t="s">
        <v>39</v>
      </c>
      <c r="L21" s="45"/>
    </row>
    <row r="22" s="1" customFormat="1" ht="18" customHeight="1">
      <c r="B22" s="45"/>
      <c r="E22" s="18" t="s">
        <v>43</v>
      </c>
      <c r="I22" s="144" t="s">
        <v>34</v>
      </c>
      <c r="J22" s="18" t="s">
        <v>39</v>
      </c>
      <c r="L22" s="45"/>
    </row>
    <row r="23" s="1" customFormat="1" ht="6.96" customHeight="1">
      <c r="B23" s="45"/>
      <c r="I23" s="142"/>
      <c r="L23" s="45"/>
    </row>
    <row r="24" s="1" customFormat="1" ht="12" customHeight="1">
      <c r="B24" s="45"/>
      <c r="D24" s="141" t="s">
        <v>44</v>
      </c>
      <c r="I24" s="142"/>
      <c r="L24" s="45"/>
    </row>
    <row r="25" s="7" customFormat="1" ht="45" customHeight="1">
      <c r="B25" s="149"/>
      <c r="E25" s="150" t="s">
        <v>45</v>
      </c>
      <c r="F25" s="150"/>
      <c r="G25" s="150"/>
      <c r="H25" s="150"/>
      <c r="I25" s="151"/>
      <c r="L25" s="149"/>
    </row>
    <row r="26" s="1" customFormat="1" ht="6.96" customHeight="1">
      <c r="B26" s="45"/>
      <c r="I26" s="142"/>
      <c r="L26" s="45"/>
    </row>
    <row r="27" s="1" customFormat="1" ht="6.96" customHeight="1">
      <c r="B27" s="45"/>
      <c r="D27" s="73"/>
      <c r="E27" s="73"/>
      <c r="F27" s="73"/>
      <c r="G27" s="73"/>
      <c r="H27" s="73"/>
      <c r="I27" s="152"/>
      <c r="J27" s="73"/>
      <c r="K27" s="73"/>
      <c r="L27" s="45"/>
    </row>
    <row r="28" s="1" customFormat="1" ht="25.44" customHeight="1">
      <c r="B28" s="45"/>
      <c r="D28" s="153" t="s">
        <v>46</v>
      </c>
      <c r="I28" s="142"/>
      <c r="J28" s="154">
        <f>ROUND(J77, 2)</f>
        <v>0</v>
      </c>
      <c r="L28" s="45"/>
    </row>
    <row r="29" s="1" customFormat="1" ht="6.96" customHeight="1">
      <c r="B29" s="45"/>
      <c r="D29" s="73"/>
      <c r="E29" s="73"/>
      <c r="F29" s="73"/>
      <c r="G29" s="73"/>
      <c r="H29" s="73"/>
      <c r="I29" s="152"/>
      <c r="J29" s="73"/>
      <c r="K29" s="73"/>
      <c r="L29" s="45"/>
    </row>
    <row r="30" s="1" customFormat="1" ht="14.4" customHeight="1">
      <c r="B30" s="45"/>
      <c r="F30" s="155" t="s">
        <v>48</v>
      </c>
      <c r="I30" s="156" t="s">
        <v>47</v>
      </c>
      <c r="J30" s="155" t="s">
        <v>49</v>
      </c>
      <c r="L30" s="45"/>
    </row>
    <row r="31" s="1" customFormat="1" ht="14.4" customHeight="1">
      <c r="B31" s="45"/>
      <c r="D31" s="141" t="s">
        <v>50</v>
      </c>
      <c r="E31" s="141" t="s">
        <v>51</v>
      </c>
      <c r="F31" s="157">
        <f>ROUND((SUM(BE77:BE81)),  2)</f>
        <v>0</v>
      </c>
      <c r="I31" s="158">
        <v>0.20999999999999999</v>
      </c>
      <c r="J31" s="157">
        <f>ROUND(((SUM(BE77:BE81))*I31),  2)</f>
        <v>0</v>
      </c>
      <c r="L31" s="45"/>
    </row>
    <row r="32" s="1" customFormat="1" ht="14.4" customHeight="1">
      <c r="B32" s="45"/>
      <c r="E32" s="141" t="s">
        <v>52</v>
      </c>
      <c r="F32" s="157">
        <f>ROUND((SUM(BF77:BF81)),  2)</f>
        <v>0</v>
      </c>
      <c r="I32" s="158">
        <v>0.14999999999999999</v>
      </c>
      <c r="J32" s="157">
        <f>ROUND(((SUM(BF77:BF81))*I32),  2)</f>
        <v>0</v>
      </c>
      <c r="L32" s="45"/>
    </row>
    <row r="33" hidden="1" s="1" customFormat="1" ht="14.4" customHeight="1">
      <c r="B33" s="45"/>
      <c r="E33" s="141" t="s">
        <v>53</v>
      </c>
      <c r="F33" s="157">
        <f>ROUND((SUM(BG77:BG81)),  2)</f>
        <v>0</v>
      </c>
      <c r="I33" s="158">
        <v>0.20999999999999999</v>
      </c>
      <c r="J33" s="157">
        <f>0</f>
        <v>0</v>
      </c>
      <c r="L33" s="45"/>
    </row>
    <row r="34" hidden="1" s="1" customFormat="1" ht="14.4" customHeight="1">
      <c r="B34" s="45"/>
      <c r="E34" s="141" t="s">
        <v>54</v>
      </c>
      <c r="F34" s="157">
        <f>ROUND((SUM(BH77:BH81)),  2)</f>
        <v>0</v>
      </c>
      <c r="I34" s="158">
        <v>0.14999999999999999</v>
      </c>
      <c r="J34" s="157">
        <f>0</f>
        <v>0</v>
      </c>
      <c r="L34" s="45"/>
    </row>
    <row r="35" hidden="1" s="1" customFormat="1" ht="14.4" customHeight="1">
      <c r="B35" s="45"/>
      <c r="E35" s="141" t="s">
        <v>55</v>
      </c>
      <c r="F35" s="157">
        <f>ROUND((SUM(BI77:BI81)),  2)</f>
        <v>0</v>
      </c>
      <c r="I35" s="158">
        <v>0</v>
      </c>
      <c r="J35" s="157">
        <f>0</f>
        <v>0</v>
      </c>
      <c r="L35" s="45"/>
    </row>
    <row r="36" s="1" customFormat="1" ht="6.96" customHeight="1">
      <c r="B36" s="45"/>
      <c r="I36" s="142"/>
      <c r="L36" s="45"/>
    </row>
    <row r="37" s="1" customFormat="1" ht="25.44" customHeight="1">
      <c r="B37" s="45"/>
      <c r="C37" s="159"/>
      <c r="D37" s="160" t="s">
        <v>56</v>
      </c>
      <c r="E37" s="161"/>
      <c r="F37" s="161"/>
      <c r="G37" s="162" t="s">
        <v>57</v>
      </c>
      <c r="H37" s="163" t="s">
        <v>58</v>
      </c>
      <c r="I37" s="164"/>
      <c r="J37" s="165">
        <f>SUM(J28:J35)</f>
        <v>0</v>
      </c>
      <c r="K37" s="166"/>
      <c r="L37" s="45"/>
    </row>
    <row r="38" s="1" customFormat="1" ht="14.4" customHeight="1">
      <c r="B38" s="167"/>
      <c r="C38" s="168"/>
      <c r="D38" s="168"/>
      <c r="E38" s="168"/>
      <c r="F38" s="168"/>
      <c r="G38" s="168"/>
      <c r="H38" s="168"/>
      <c r="I38" s="169"/>
      <c r="J38" s="168"/>
      <c r="K38" s="168"/>
      <c r="L38" s="45"/>
    </row>
    <row r="42" s="1" customFormat="1" ht="6.96" customHeight="1">
      <c r="B42" s="170"/>
      <c r="C42" s="171"/>
      <c r="D42" s="171"/>
      <c r="E42" s="171"/>
      <c r="F42" s="171"/>
      <c r="G42" s="171"/>
      <c r="H42" s="171"/>
      <c r="I42" s="172"/>
      <c r="J42" s="171"/>
      <c r="K42" s="171"/>
      <c r="L42" s="45"/>
    </row>
    <row r="43" s="1" customFormat="1" ht="24.96" customHeight="1">
      <c r="B43" s="40"/>
      <c r="C43" s="24" t="s">
        <v>105</v>
      </c>
      <c r="D43" s="41"/>
      <c r="E43" s="41"/>
      <c r="F43" s="41"/>
      <c r="G43" s="41"/>
      <c r="H43" s="41"/>
      <c r="I43" s="142"/>
      <c r="J43" s="41"/>
      <c r="K43" s="41"/>
      <c r="L43" s="45"/>
    </row>
    <row r="44" s="1" customFormat="1" ht="6.96" customHeight="1">
      <c r="B44" s="40"/>
      <c r="C44" s="41"/>
      <c r="D44" s="41"/>
      <c r="E44" s="41"/>
      <c r="F44" s="41"/>
      <c r="G44" s="41"/>
      <c r="H44" s="41"/>
      <c r="I44" s="142"/>
      <c r="J44" s="41"/>
      <c r="K44" s="41"/>
      <c r="L44" s="45"/>
    </row>
    <row r="45" s="1" customFormat="1" ht="12" customHeight="1">
      <c r="B45" s="40"/>
      <c r="C45" s="33" t="s">
        <v>16</v>
      </c>
      <c r="D45" s="41"/>
      <c r="E45" s="41"/>
      <c r="F45" s="41"/>
      <c r="G45" s="41"/>
      <c r="H45" s="41"/>
      <c r="I45" s="142"/>
      <c r="J45" s="41"/>
      <c r="K45" s="41"/>
      <c r="L45" s="45"/>
    </row>
    <row r="46" s="1" customFormat="1" ht="16.5" customHeight="1">
      <c r="B46" s="40"/>
      <c r="C46" s="41"/>
      <c r="D46" s="41"/>
      <c r="E46" s="66" t="str">
        <f>E7</f>
        <v>Oprava staniční koleje č.4 v km 115,560 - 115,940 v žst. Březno u Chomutova</v>
      </c>
      <c r="F46" s="41"/>
      <c r="G46" s="41"/>
      <c r="H46" s="41"/>
      <c r="I46" s="142"/>
      <c r="J46" s="41"/>
      <c r="K46" s="41"/>
      <c r="L46" s="45"/>
    </row>
    <row r="47" s="1" customFormat="1" ht="6.96" customHeight="1">
      <c r="B47" s="40"/>
      <c r="C47" s="41"/>
      <c r="D47" s="41"/>
      <c r="E47" s="41"/>
      <c r="F47" s="41"/>
      <c r="G47" s="41"/>
      <c r="H47" s="41"/>
      <c r="I47" s="142"/>
      <c r="J47" s="41"/>
      <c r="K47" s="41"/>
      <c r="L47" s="45"/>
    </row>
    <row r="48" s="1" customFormat="1" ht="12" customHeight="1">
      <c r="B48" s="40"/>
      <c r="C48" s="33" t="s">
        <v>22</v>
      </c>
      <c r="D48" s="41"/>
      <c r="E48" s="41"/>
      <c r="F48" s="28" t="str">
        <f>F10</f>
        <v>ŽST Březno u Chomutova</v>
      </c>
      <c r="G48" s="41"/>
      <c r="H48" s="41"/>
      <c r="I48" s="144" t="s">
        <v>24</v>
      </c>
      <c r="J48" s="69" t="str">
        <f>IF(J10="","",J10)</f>
        <v>12. 4. 2019</v>
      </c>
      <c r="K48" s="41"/>
      <c r="L48" s="45"/>
    </row>
    <row r="49" s="1" customFormat="1" ht="6.96" customHeight="1">
      <c r="B49" s="40"/>
      <c r="C49" s="41"/>
      <c r="D49" s="41"/>
      <c r="E49" s="41"/>
      <c r="F49" s="41"/>
      <c r="G49" s="41"/>
      <c r="H49" s="41"/>
      <c r="I49" s="142"/>
      <c r="J49" s="41"/>
      <c r="K49" s="41"/>
      <c r="L49" s="45"/>
    </row>
    <row r="50" s="1" customFormat="1" ht="13.65" customHeight="1">
      <c r="B50" s="40"/>
      <c r="C50" s="33" t="s">
        <v>30</v>
      </c>
      <c r="D50" s="41"/>
      <c r="E50" s="41"/>
      <c r="F50" s="28" t="str">
        <f>E13</f>
        <v>SŽDC s.o., OŘ UNL, ST Most</v>
      </c>
      <c r="G50" s="41"/>
      <c r="H50" s="41"/>
      <c r="I50" s="144" t="s">
        <v>38</v>
      </c>
      <c r="J50" s="38" t="str">
        <f>E19</f>
        <v xml:space="preserve"> </v>
      </c>
      <c r="K50" s="41"/>
      <c r="L50" s="45"/>
    </row>
    <row r="51" s="1" customFormat="1" ht="38.55" customHeight="1">
      <c r="B51" s="40"/>
      <c r="C51" s="33" t="s">
        <v>36</v>
      </c>
      <c r="D51" s="41"/>
      <c r="E51" s="41"/>
      <c r="F51" s="28" t="str">
        <f>IF(E16="","",E16)</f>
        <v>Vyplň údaj</v>
      </c>
      <c r="G51" s="41"/>
      <c r="H51" s="41"/>
      <c r="I51" s="144" t="s">
        <v>42</v>
      </c>
      <c r="J51" s="38" t="str">
        <f>E22</f>
        <v>Verner Pavel, vernerp@szdc.cz, +420 724223844</v>
      </c>
      <c r="K51" s="41"/>
      <c r="L51" s="45"/>
    </row>
    <row r="52" s="1" customFormat="1" ht="10.32" customHeight="1">
      <c r="B52" s="40"/>
      <c r="C52" s="41"/>
      <c r="D52" s="41"/>
      <c r="E52" s="41"/>
      <c r="F52" s="41"/>
      <c r="G52" s="41"/>
      <c r="H52" s="41"/>
      <c r="I52" s="142"/>
      <c r="J52" s="41"/>
      <c r="K52" s="41"/>
      <c r="L52" s="45"/>
    </row>
    <row r="53" s="1" customFormat="1" ht="29.28" customHeight="1">
      <c r="B53" s="40"/>
      <c r="C53" s="173" t="s">
        <v>106</v>
      </c>
      <c r="D53" s="174"/>
      <c r="E53" s="174"/>
      <c r="F53" s="174"/>
      <c r="G53" s="174"/>
      <c r="H53" s="174"/>
      <c r="I53" s="175"/>
      <c r="J53" s="176" t="s">
        <v>107</v>
      </c>
      <c r="K53" s="174"/>
      <c r="L53" s="45"/>
    </row>
    <row r="54" s="1" customFormat="1" ht="10.32" customHeight="1">
      <c r="B54" s="40"/>
      <c r="C54" s="41"/>
      <c r="D54" s="41"/>
      <c r="E54" s="41"/>
      <c r="F54" s="41"/>
      <c r="G54" s="41"/>
      <c r="H54" s="41"/>
      <c r="I54" s="142"/>
      <c r="J54" s="41"/>
      <c r="K54" s="41"/>
      <c r="L54" s="45"/>
    </row>
    <row r="55" s="1" customFormat="1" ht="22.8" customHeight="1">
      <c r="B55" s="40"/>
      <c r="C55" s="177" t="s">
        <v>78</v>
      </c>
      <c r="D55" s="41"/>
      <c r="E55" s="41"/>
      <c r="F55" s="41"/>
      <c r="G55" s="41"/>
      <c r="H55" s="41"/>
      <c r="I55" s="142"/>
      <c r="J55" s="99">
        <f>J77</f>
        <v>0</v>
      </c>
      <c r="K55" s="41"/>
      <c r="L55" s="45"/>
      <c r="AU55" s="18" t="s">
        <v>108</v>
      </c>
    </row>
    <row r="56" s="8" customFormat="1" ht="24.96" customHeight="1">
      <c r="B56" s="178"/>
      <c r="C56" s="179"/>
      <c r="D56" s="180" t="s">
        <v>109</v>
      </c>
      <c r="E56" s="181"/>
      <c r="F56" s="181"/>
      <c r="G56" s="181"/>
      <c r="H56" s="181"/>
      <c r="I56" s="182"/>
      <c r="J56" s="183">
        <f>J78</f>
        <v>0</v>
      </c>
      <c r="K56" s="179"/>
      <c r="L56" s="184"/>
    </row>
    <row r="57" s="9" customFormat="1" ht="19.92" customHeight="1">
      <c r="B57" s="185"/>
      <c r="C57" s="122"/>
      <c r="D57" s="186" t="s">
        <v>110</v>
      </c>
      <c r="E57" s="187"/>
      <c r="F57" s="187"/>
      <c r="G57" s="187"/>
      <c r="H57" s="187"/>
      <c r="I57" s="188"/>
      <c r="J57" s="189">
        <f>J79</f>
        <v>0</v>
      </c>
      <c r="K57" s="122"/>
      <c r="L57" s="190"/>
    </row>
    <row r="58" s="9" customFormat="1" ht="19.92" customHeight="1">
      <c r="B58" s="185"/>
      <c r="C58" s="122"/>
      <c r="D58" s="186" t="s">
        <v>111</v>
      </c>
      <c r="E58" s="187"/>
      <c r="F58" s="187"/>
      <c r="G58" s="187"/>
      <c r="H58" s="187"/>
      <c r="I58" s="188"/>
      <c r="J58" s="189">
        <f>J80</f>
        <v>0</v>
      </c>
      <c r="K58" s="122"/>
      <c r="L58" s="190"/>
    </row>
    <row r="59" s="9" customFormat="1" ht="19.92" customHeight="1">
      <c r="B59" s="185"/>
      <c r="C59" s="122"/>
      <c r="D59" s="186" t="s">
        <v>112</v>
      </c>
      <c r="E59" s="187"/>
      <c r="F59" s="187"/>
      <c r="G59" s="187"/>
      <c r="H59" s="187"/>
      <c r="I59" s="188"/>
      <c r="J59" s="189">
        <f>J81</f>
        <v>0</v>
      </c>
      <c r="K59" s="122"/>
      <c r="L59" s="190"/>
    </row>
    <row r="60" s="1" customFormat="1" ht="21.84" customHeight="1">
      <c r="B60" s="40"/>
      <c r="C60" s="41"/>
      <c r="D60" s="41"/>
      <c r="E60" s="41"/>
      <c r="F60" s="41"/>
      <c r="G60" s="41"/>
      <c r="H60" s="41"/>
      <c r="I60" s="142"/>
      <c r="J60" s="41"/>
      <c r="K60" s="41"/>
      <c r="L60" s="45"/>
    </row>
    <row r="61" s="1" customFormat="1" ht="6.96" customHeight="1">
      <c r="B61" s="59"/>
      <c r="C61" s="60"/>
      <c r="D61" s="60"/>
      <c r="E61" s="60"/>
      <c r="F61" s="60"/>
      <c r="G61" s="60"/>
      <c r="H61" s="60"/>
      <c r="I61" s="169"/>
      <c r="J61" s="60"/>
      <c r="K61" s="60"/>
      <c r="L61" s="45"/>
    </row>
    <row r="65" s="1" customFormat="1" ht="6.96" customHeight="1">
      <c r="B65" s="61"/>
      <c r="C65" s="62"/>
      <c r="D65" s="62"/>
      <c r="E65" s="62"/>
      <c r="F65" s="62"/>
      <c r="G65" s="62"/>
      <c r="H65" s="62"/>
      <c r="I65" s="172"/>
      <c r="J65" s="62"/>
      <c r="K65" s="62"/>
      <c r="L65" s="45"/>
    </row>
    <row r="66" s="1" customFormat="1" ht="24.96" customHeight="1">
      <c r="B66" s="40"/>
      <c r="C66" s="24" t="s">
        <v>113</v>
      </c>
      <c r="D66" s="41"/>
      <c r="E66" s="41"/>
      <c r="F66" s="41"/>
      <c r="G66" s="41"/>
      <c r="H66" s="41"/>
      <c r="I66" s="142"/>
      <c r="J66" s="41"/>
      <c r="K66" s="41"/>
      <c r="L66" s="45"/>
    </row>
    <row r="67" s="1" customFormat="1" ht="6.96" customHeight="1">
      <c r="B67" s="40"/>
      <c r="C67" s="41"/>
      <c r="D67" s="41"/>
      <c r="E67" s="41"/>
      <c r="F67" s="41"/>
      <c r="G67" s="41"/>
      <c r="H67" s="41"/>
      <c r="I67" s="142"/>
      <c r="J67" s="41"/>
      <c r="K67" s="41"/>
      <c r="L67" s="45"/>
    </row>
    <row r="68" s="1" customFormat="1" ht="12" customHeight="1">
      <c r="B68" s="40"/>
      <c r="C68" s="33" t="s">
        <v>16</v>
      </c>
      <c r="D68" s="41"/>
      <c r="E68" s="41"/>
      <c r="F68" s="41"/>
      <c r="G68" s="41"/>
      <c r="H68" s="41"/>
      <c r="I68" s="142"/>
      <c r="J68" s="41"/>
      <c r="K68" s="41"/>
      <c r="L68" s="45"/>
    </row>
    <row r="69" s="1" customFormat="1" ht="16.5" customHeight="1">
      <c r="B69" s="40"/>
      <c r="C69" s="41"/>
      <c r="D69" s="41"/>
      <c r="E69" s="66" t="str">
        <f>E7</f>
        <v>Oprava staniční koleje č.4 v km 115,560 - 115,940 v žst. Březno u Chomutova</v>
      </c>
      <c r="F69" s="41"/>
      <c r="G69" s="41"/>
      <c r="H69" s="41"/>
      <c r="I69" s="142"/>
      <c r="J69" s="41"/>
      <c r="K69" s="41"/>
      <c r="L69" s="45"/>
    </row>
    <row r="70" s="1" customFormat="1" ht="6.96" customHeight="1">
      <c r="B70" s="40"/>
      <c r="C70" s="41"/>
      <c r="D70" s="41"/>
      <c r="E70" s="41"/>
      <c r="F70" s="41"/>
      <c r="G70" s="41"/>
      <c r="H70" s="41"/>
      <c r="I70" s="142"/>
      <c r="J70" s="41"/>
      <c r="K70" s="41"/>
      <c r="L70" s="45"/>
    </row>
    <row r="71" s="1" customFormat="1" ht="12" customHeight="1">
      <c r="B71" s="40"/>
      <c r="C71" s="33" t="s">
        <v>22</v>
      </c>
      <c r="D71" s="41"/>
      <c r="E71" s="41"/>
      <c r="F71" s="28" t="str">
        <f>F10</f>
        <v>ŽST Březno u Chomutova</v>
      </c>
      <c r="G71" s="41"/>
      <c r="H71" s="41"/>
      <c r="I71" s="144" t="s">
        <v>24</v>
      </c>
      <c r="J71" s="69" t="str">
        <f>IF(J10="","",J10)</f>
        <v>12. 4. 2019</v>
      </c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2"/>
      <c r="J72" s="41"/>
      <c r="K72" s="41"/>
      <c r="L72" s="45"/>
    </row>
    <row r="73" s="1" customFormat="1" ht="13.65" customHeight="1">
      <c r="B73" s="40"/>
      <c r="C73" s="33" t="s">
        <v>30</v>
      </c>
      <c r="D73" s="41"/>
      <c r="E73" s="41"/>
      <c r="F73" s="28" t="str">
        <f>E13</f>
        <v>SŽDC s.o., OŘ UNL, ST Most</v>
      </c>
      <c r="G73" s="41"/>
      <c r="H73" s="41"/>
      <c r="I73" s="144" t="s">
        <v>38</v>
      </c>
      <c r="J73" s="38" t="str">
        <f>E19</f>
        <v xml:space="preserve"> </v>
      </c>
      <c r="K73" s="41"/>
      <c r="L73" s="45"/>
    </row>
    <row r="74" s="1" customFormat="1" ht="38.55" customHeight="1">
      <c r="B74" s="40"/>
      <c r="C74" s="33" t="s">
        <v>36</v>
      </c>
      <c r="D74" s="41"/>
      <c r="E74" s="41"/>
      <c r="F74" s="28" t="str">
        <f>IF(E16="","",E16)</f>
        <v>Vyplň údaj</v>
      </c>
      <c r="G74" s="41"/>
      <c r="H74" s="41"/>
      <c r="I74" s="144" t="s">
        <v>42</v>
      </c>
      <c r="J74" s="38" t="str">
        <f>E22</f>
        <v>Verner Pavel, vernerp@szdc.cz, +420 724223844</v>
      </c>
      <c r="K74" s="41"/>
      <c r="L74" s="45"/>
    </row>
    <row r="75" s="1" customFormat="1" ht="10.32" customHeight="1">
      <c r="B75" s="40"/>
      <c r="C75" s="41"/>
      <c r="D75" s="41"/>
      <c r="E75" s="41"/>
      <c r="F75" s="41"/>
      <c r="G75" s="41"/>
      <c r="H75" s="41"/>
      <c r="I75" s="142"/>
      <c r="J75" s="41"/>
      <c r="K75" s="41"/>
      <c r="L75" s="45"/>
    </row>
    <row r="76" s="10" customFormat="1" ht="29.28" customHeight="1">
      <c r="B76" s="191"/>
      <c r="C76" s="192" t="s">
        <v>114</v>
      </c>
      <c r="D76" s="193" t="s">
        <v>65</v>
      </c>
      <c r="E76" s="193" t="s">
        <v>61</v>
      </c>
      <c r="F76" s="193" t="s">
        <v>62</v>
      </c>
      <c r="G76" s="193" t="s">
        <v>115</v>
      </c>
      <c r="H76" s="193" t="s">
        <v>116</v>
      </c>
      <c r="I76" s="194" t="s">
        <v>117</v>
      </c>
      <c r="J76" s="193" t="s">
        <v>107</v>
      </c>
      <c r="K76" s="195" t="s">
        <v>118</v>
      </c>
      <c r="L76" s="196"/>
      <c r="M76" s="89" t="s">
        <v>39</v>
      </c>
      <c r="N76" s="90" t="s">
        <v>50</v>
      </c>
      <c r="O76" s="90" t="s">
        <v>119</v>
      </c>
      <c r="P76" s="90" t="s">
        <v>120</v>
      </c>
      <c r="Q76" s="90" t="s">
        <v>121</v>
      </c>
      <c r="R76" s="90" t="s">
        <v>122</v>
      </c>
      <c r="S76" s="90" t="s">
        <v>123</v>
      </c>
      <c r="T76" s="91" t="s">
        <v>124</v>
      </c>
    </row>
    <row r="77" s="1" customFormat="1" ht="22.8" customHeight="1">
      <c r="B77" s="40"/>
      <c r="C77" s="96" t="s">
        <v>125</v>
      </c>
      <c r="D77" s="41"/>
      <c r="E77" s="41"/>
      <c r="F77" s="41"/>
      <c r="G77" s="41"/>
      <c r="H77" s="41"/>
      <c r="I77" s="142"/>
      <c r="J77" s="197">
        <f>BK77</f>
        <v>0</v>
      </c>
      <c r="K77" s="41"/>
      <c r="L77" s="45"/>
      <c r="M77" s="92"/>
      <c r="N77" s="93"/>
      <c r="O77" s="93"/>
      <c r="P77" s="198">
        <f>P78</f>
        <v>0</v>
      </c>
      <c r="Q77" s="93"/>
      <c r="R77" s="198">
        <f>R78</f>
        <v>0</v>
      </c>
      <c r="S77" s="93"/>
      <c r="T77" s="199">
        <f>T78</f>
        <v>0</v>
      </c>
      <c r="AT77" s="18" t="s">
        <v>79</v>
      </c>
      <c r="AU77" s="18" t="s">
        <v>108</v>
      </c>
      <c r="BK77" s="200">
        <f>BK78</f>
        <v>0</v>
      </c>
    </row>
    <row r="78" s="11" customFormat="1" ht="25.92" customHeight="1">
      <c r="B78" s="201"/>
      <c r="C78" s="202"/>
      <c r="D78" s="203" t="s">
        <v>79</v>
      </c>
      <c r="E78" s="204" t="s">
        <v>126</v>
      </c>
      <c r="F78" s="204" t="s">
        <v>127</v>
      </c>
      <c r="G78" s="202"/>
      <c r="H78" s="202"/>
      <c r="I78" s="205"/>
      <c r="J78" s="206">
        <f>BK78</f>
        <v>0</v>
      </c>
      <c r="K78" s="202"/>
      <c r="L78" s="207"/>
      <c r="M78" s="208"/>
      <c r="N78" s="209"/>
      <c r="O78" s="209"/>
      <c r="P78" s="210">
        <f>SUM(P79:P81)</f>
        <v>0</v>
      </c>
      <c r="Q78" s="209"/>
      <c r="R78" s="210">
        <f>SUM(R79:R81)</f>
        <v>0</v>
      </c>
      <c r="S78" s="209"/>
      <c r="T78" s="211">
        <f>SUM(T79:T81)</f>
        <v>0</v>
      </c>
      <c r="AR78" s="212" t="s">
        <v>85</v>
      </c>
      <c r="AT78" s="213" t="s">
        <v>79</v>
      </c>
      <c r="AU78" s="213" t="s">
        <v>80</v>
      </c>
      <c r="AY78" s="212" t="s">
        <v>128</v>
      </c>
      <c r="BK78" s="214">
        <f>SUM(BK79:BK81)</f>
        <v>0</v>
      </c>
    </row>
    <row r="79" s="11" customFormat="1" ht="22.8" customHeight="1">
      <c r="B79" s="201"/>
      <c r="C79" s="202"/>
      <c r="D79" s="203" t="s">
        <v>79</v>
      </c>
      <c r="E79" s="215" t="s">
        <v>129</v>
      </c>
      <c r="F79" s="215" t="s">
        <v>130</v>
      </c>
      <c r="G79" s="202"/>
      <c r="H79" s="202"/>
      <c r="I79" s="205"/>
      <c r="J79" s="216">
        <f>BK79</f>
        <v>0</v>
      </c>
      <c r="K79" s="202"/>
      <c r="L79" s="207"/>
      <c r="M79" s="208"/>
      <c r="N79" s="209"/>
      <c r="O79" s="209"/>
      <c r="P79" s="210">
        <v>0</v>
      </c>
      <c r="Q79" s="209"/>
      <c r="R79" s="210">
        <v>0</v>
      </c>
      <c r="S79" s="209"/>
      <c r="T79" s="211">
        <v>0</v>
      </c>
      <c r="AR79" s="212" t="s">
        <v>85</v>
      </c>
      <c r="AT79" s="213" t="s">
        <v>79</v>
      </c>
      <c r="AU79" s="213" t="s">
        <v>85</v>
      </c>
      <c r="AY79" s="212" t="s">
        <v>128</v>
      </c>
      <c r="BK79" s="214">
        <v>0</v>
      </c>
    </row>
    <row r="80" s="11" customFormat="1" ht="22.8" customHeight="1">
      <c r="B80" s="201"/>
      <c r="C80" s="202"/>
      <c r="D80" s="203" t="s">
        <v>79</v>
      </c>
      <c r="E80" s="215" t="s">
        <v>131</v>
      </c>
      <c r="F80" s="215" t="s">
        <v>132</v>
      </c>
      <c r="G80" s="202"/>
      <c r="H80" s="202"/>
      <c r="I80" s="205"/>
      <c r="J80" s="216">
        <f>BK80</f>
        <v>0</v>
      </c>
      <c r="K80" s="202"/>
      <c r="L80" s="207"/>
      <c r="M80" s="208"/>
      <c r="N80" s="209"/>
      <c r="O80" s="209"/>
      <c r="P80" s="210">
        <v>0</v>
      </c>
      <c r="Q80" s="209"/>
      <c r="R80" s="210">
        <v>0</v>
      </c>
      <c r="S80" s="209"/>
      <c r="T80" s="211">
        <v>0</v>
      </c>
      <c r="AR80" s="212" t="s">
        <v>85</v>
      </c>
      <c r="AT80" s="213" t="s">
        <v>79</v>
      </c>
      <c r="AU80" s="213" t="s">
        <v>85</v>
      </c>
      <c r="AY80" s="212" t="s">
        <v>128</v>
      </c>
      <c r="BK80" s="214">
        <v>0</v>
      </c>
    </row>
    <row r="81" s="11" customFormat="1" ht="22.8" customHeight="1">
      <c r="B81" s="201"/>
      <c r="C81" s="202"/>
      <c r="D81" s="203" t="s">
        <v>79</v>
      </c>
      <c r="E81" s="215" t="s">
        <v>133</v>
      </c>
      <c r="F81" s="215" t="s">
        <v>134</v>
      </c>
      <c r="G81" s="202"/>
      <c r="H81" s="202"/>
      <c r="I81" s="205"/>
      <c r="J81" s="216">
        <f>BK81</f>
        <v>0</v>
      </c>
      <c r="K81" s="202"/>
      <c r="L81" s="207"/>
      <c r="M81" s="217"/>
      <c r="N81" s="218"/>
      <c r="O81" s="218"/>
      <c r="P81" s="219">
        <v>0</v>
      </c>
      <c r="Q81" s="218"/>
      <c r="R81" s="219">
        <v>0</v>
      </c>
      <c r="S81" s="218"/>
      <c r="T81" s="220">
        <v>0</v>
      </c>
      <c r="AR81" s="212" t="s">
        <v>85</v>
      </c>
      <c r="AT81" s="213" t="s">
        <v>79</v>
      </c>
      <c r="AU81" s="213" t="s">
        <v>85</v>
      </c>
      <c r="AY81" s="212" t="s">
        <v>128</v>
      </c>
      <c r="BK81" s="214">
        <v>0</v>
      </c>
    </row>
    <row r="82" s="1" customFormat="1" ht="6.96" customHeight="1">
      <c r="B82" s="59"/>
      <c r="C82" s="60"/>
      <c r="D82" s="60"/>
      <c r="E82" s="60"/>
      <c r="F82" s="60"/>
      <c r="G82" s="60"/>
      <c r="H82" s="60"/>
      <c r="I82" s="169"/>
      <c r="J82" s="60"/>
      <c r="K82" s="60"/>
      <c r="L82" s="45"/>
    </row>
  </sheetData>
  <sheetProtection sheet="1" autoFilter="0" formatColumns="0" formatRows="0" objects="1" scenarios="1" spinCount="100000" saltValue="Ofs6PLgYgGaAUzf3/zBvQpQ7Tgf/R9j+bW63FW2cBSTz+KGTxRzkHv9R9hU16DUyk1SR/TElY6pMBYjK6lXJyw==" hashValue="6qGew35OBTlidZbw2cQliQD2Qbu7jSxqMJogDqAmwVdfTcB5sduO4Zh3Eb/ccSjTYsabC+6+9anEhIwq2JT4Lg==" algorithmName="SHA-512" password="CC35"/>
  <autoFilter ref="C76:K81"/>
  <mergeCells count="6">
    <mergeCell ref="E7:H7"/>
    <mergeCell ref="E16:H16"/>
    <mergeCell ref="E25:H25"/>
    <mergeCell ref="E46:H46"/>
    <mergeCell ref="E69:H6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94</v>
      </c>
      <c r="AZ2" s="221" t="s">
        <v>135</v>
      </c>
      <c r="BA2" s="221" t="s">
        <v>136</v>
      </c>
      <c r="BB2" s="221" t="s">
        <v>137</v>
      </c>
      <c r="BC2" s="221" t="s">
        <v>138</v>
      </c>
      <c r="BD2" s="221" t="s">
        <v>91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1"/>
      <c r="AT3" s="18" t="s">
        <v>91</v>
      </c>
      <c r="AZ3" s="221" t="s">
        <v>139</v>
      </c>
      <c r="BA3" s="221" t="s">
        <v>140</v>
      </c>
      <c r="BB3" s="221" t="s">
        <v>141</v>
      </c>
      <c r="BC3" s="221" t="s">
        <v>142</v>
      </c>
      <c r="BD3" s="221" t="s">
        <v>91</v>
      </c>
    </row>
    <row r="4" ht="24.96" customHeight="1">
      <c r="B4" s="21"/>
      <c r="D4" s="140" t="s">
        <v>104</v>
      </c>
      <c r="L4" s="21"/>
      <c r="M4" s="25" t="s">
        <v>10</v>
      </c>
      <c r="AT4" s="18" t="s">
        <v>41</v>
      </c>
      <c r="AZ4" s="221" t="s">
        <v>143</v>
      </c>
      <c r="BA4" s="221" t="s">
        <v>144</v>
      </c>
      <c r="BB4" s="221" t="s">
        <v>141</v>
      </c>
      <c r="BC4" s="221" t="s">
        <v>145</v>
      </c>
      <c r="BD4" s="221" t="s">
        <v>91</v>
      </c>
    </row>
    <row r="5" ht="6.96" customHeight="1">
      <c r="B5" s="21"/>
      <c r="L5" s="21"/>
      <c r="AZ5" s="221" t="s">
        <v>146</v>
      </c>
      <c r="BA5" s="221" t="s">
        <v>147</v>
      </c>
      <c r="BB5" s="221" t="s">
        <v>141</v>
      </c>
      <c r="BC5" s="221" t="s">
        <v>148</v>
      </c>
      <c r="BD5" s="221" t="s">
        <v>91</v>
      </c>
    </row>
    <row r="6" ht="12" customHeight="1">
      <c r="B6" s="21"/>
      <c r="D6" s="141" t="s">
        <v>16</v>
      </c>
      <c r="L6" s="21"/>
      <c r="AZ6" s="221" t="s">
        <v>149</v>
      </c>
      <c r="BA6" s="221" t="s">
        <v>150</v>
      </c>
      <c r="BB6" s="221" t="s">
        <v>141</v>
      </c>
      <c r="BC6" s="221" t="s">
        <v>151</v>
      </c>
      <c r="BD6" s="221" t="s">
        <v>91</v>
      </c>
    </row>
    <row r="7" ht="16.5" customHeight="1">
      <c r="B7" s="21"/>
      <c r="E7" s="222" t="str">
        <f>'Rekapitulace stavby'!K6</f>
        <v>Oprava staniční koleje č.4 v km 115,560 - 115,940 v žst. Březno u Chomutova</v>
      </c>
      <c r="F7" s="141"/>
      <c r="G7" s="141"/>
      <c r="H7" s="141"/>
      <c r="L7" s="21"/>
      <c r="AZ7" s="221" t="s">
        <v>152</v>
      </c>
      <c r="BA7" s="221" t="s">
        <v>153</v>
      </c>
      <c r="BB7" s="221" t="s">
        <v>141</v>
      </c>
      <c r="BC7" s="221" t="s">
        <v>154</v>
      </c>
      <c r="BD7" s="221" t="s">
        <v>91</v>
      </c>
    </row>
    <row r="8" ht="12" customHeight="1">
      <c r="B8" s="21"/>
      <c r="D8" s="141" t="s">
        <v>155</v>
      </c>
      <c r="L8" s="21"/>
    </row>
    <row r="9" s="1" customFormat="1" ht="16.5" customHeight="1">
      <c r="B9" s="45"/>
      <c r="E9" s="222" t="s">
        <v>156</v>
      </c>
      <c r="F9" s="1"/>
      <c r="G9" s="1"/>
      <c r="H9" s="1"/>
      <c r="I9" s="142"/>
      <c r="L9" s="45"/>
    </row>
    <row r="10" s="1" customFormat="1" ht="12" customHeight="1">
      <c r="B10" s="45"/>
      <c r="D10" s="141" t="s">
        <v>157</v>
      </c>
      <c r="I10" s="142"/>
      <c r="L10" s="45"/>
    </row>
    <row r="11" s="1" customFormat="1" ht="36.96" customHeight="1">
      <c r="B11" s="45"/>
      <c r="E11" s="143" t="s">
        <v>158</v>
      </c>
      <c r="F11" s="1"/>
      <c r="G11" s="1"/>
      <c r="H11" s="1"/>
      <c r="I11" s="142"/>
      <c r="L11" s="45"/>
    </row>
    <row r="12" s="1" customFormat="1">
      <c r="B12" s="45"/>
      <c r="I12" s="142"/>
      <c r="L12" s="45"/>
    </row>
    <row r="13" s="1" customFormat="1" ht="12" customHeight="1">
      <c r="B13" s="45"/>
      <c r="D13" s="141" t="s">
        <v>18</v>
      </c>
      <c r="F13" s="18" t="s">
        <v>39</v>
      </c>
      <c r="I13" s="144" t="s">
        <v>20</v>
      </c>
      <c r="J13" s="18" t="s">
        <v>39</v>
      </c>
      <c r="L13" s="45"/>
    </row>
    <row r="14" s="1" customFormat="1" ht="12" customHeight="1">
      <c r="B14" s="45"/>
      <c r="D14" s="141" t="s">
        <v>22</v>
      </c>
      <c r="F14" s="18" t="s">
        <v>23</v>
      </c>
      <c r="I14" s="144" t="s">
        <v>24</v>
      </c>
      <c r="J14" s="145" t="str">
        <f>'Rekapitulace stavby'!AN8</f>
        <v>12. 4. 2019</v>
      </c>
      <c r="L14" s="45"/>
    </row>
    <row r="15" s="1" customFormat="1" ht="10.8" customHeight="1">
      <c r="B15" s="45"/>
      <c r="I15" s="142"/>
      <c r="L15" s="45"/>
    </row>
    <row r="16" s="1" customFormat="1" ht="12" customHeight="1">
      <c r="B16" s="45"/>
      <c r="D16" s="141" t="s">
        <v>30</v>
      </c>
      <c r="I16" s="144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4" t="s">
        <v>34</v>
      </c>
      <c r="J17" s="18" t="s">
        <v>35</v>
      </c>
      <c r="L17" s="45"/>
    </row>
    <row r="18" s="1" customFormat="1" ht="6.96" customHeight="1">
      <c r="B18" s="45"/>
      <c r="I18" s="142"/>
      <c r="L18" s="45"/>
    </row>
    <row r="19" s="1" customFormat="1" ht="12" customHeight="1">
      <c r="B19" s="45"/>
      <c r="D19" s="141" t="s">
        <v>36</v>
      </c>
      <c r="I19" s="144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4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2"/>
      <c r="L21" s="45"/>
    </row>
    <row r="22" s="1" customFormat="1" ht="12" customHeight="1">
      <c r="B22" s="45"/>
      <c r="D22" s="141" t="s">
        <v>38</v>
      </c>
      <c r="I22" s="144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4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2"/>
      <c r="L24" s="45"/>
    </row>
    <row r="25" s="1" customFormat="1" ht="12" customHeight="1">
      <c r="B25" s="45"/>
      <c r="D25" s="141" t="s">
        <v>42</v>
      </c>
      <c r="I25" s="144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4" t="s">
        <v>34</v>
      </c>
      <c r="J26" s="18" t="s">
        <v>39</v>
      </c>
      <c r="L26" s="45"/>
    </row>
    <row r="27" s="1" customFormat="1" ht="6.96" customHeight="1">
      <c r="B27" s="45"/>
      <c r="I27" s="142"/>
      <c r="L27" s="45"/>
    </row>
    <row r="28" s="1" customFormat="1" ht="12" customHeight="1">
      <c r="B28" s="45"/>
      <c r="D28" s="141" t="s">
        <v>44</v>
      </c>
      <c r="I28" s="142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2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2"/>
      <c r="J32" s="154">
        <f>ROUND(J88,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1" t="s">
        <v>50</v>
      </c>
      <c r="E35" s="141" t="s">
        <v>51</v>
      </c>
      <c r="F35" s="157">
        <f>ROUND((SUM(BE88:BE613)),  2)</f>
        <v>0</v>
      </c>
      <c r="I35" s="158">
        <v>0.20999999999999999</v>
      </c>
      <c r="J35" s="157">
        <f>ROUND(((SUM(BE88:BE613))*I35),  2)</f>
        <v>0</v>
      </c>
      <c r="L35" s="45"/>
    </row>
    <row r="36" hidden="1" s="1" customFormat="1" ht="14.4" customHeight="1">
      <c r="B36" s="45"/>
      <c r="E36" s="141" t="s">
        <v>52</v>
      </c>
      <c r="F36" s="157">
        <f>ROUND((SUM(BF88:BF613)),  2)</f>
        <v>0</v>
      </c>
      <c r="I36" s="158">
        <v>0.14999999999999999</v>
      </c>
      <c r="J36" s="157">
        <f>ROUND(((SUM(BF88:BF613))*I36),  2)</f>
        <v>0</v>
      </c>
      <c r="L36" s="45"/>
    </row>
    <row r="37" s="1" customFormat="1" ht="14.4" customHeight="1">
      <c r="B37" s="45"/>
      <c r="D37" s="141" t="s">
        <v>50</v>
      </c>
      <c r="E37" s="141" t="s">
        <v>53</v>
      </c>
      <c r="F37" s="157">
        <f>ROUND((SUM(BG88:BG613)),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1" t="s">
        <v>54</v>
      </c>
      <c r="F38" s="157">
        <f>ROUND((SUM(BH88:BH613)),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1" t="s">
        <v>55</v>
      </c>
      <c r="F39" s="157">
        <f>ROUND((SUM(BI88:BI613)),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2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105</v>
      </c>
      <c r="D47" s="41"/>
      <c r="E47" s="41"/>
      <c r="F47" s="41"/>
      <c r="G47" s="41"/>
      <c r="H47" s="41"/>
      <c r="I47" s="142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2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2"/>
      <c r="J49" s="41"/>
      <c r="K49" s="41"/>
      <c r="L49" s="45"/>
    </row>
    <row r="50" s="1" customFormat="1" ht="16.5" customHeight="1">
      <c r="B50" s="40"/>
      <c r="C50" s="41"/>
      <c r="D50" s="41"/>
      <c r="E50" s="223" t="str">
        <f>E7</f>
        <v>Oprava staniční koleje č.4 v km 115,560 - 115,940 v žst. Březno u Chomutova</v>
      </c>
      <c r="F50" s="33"/>
      <c r="G50" s="33"/>
      <c r="H50" s="33"/>
      <c r="I50" s="142"/>
      <c r="J50" s="41"/>
      <c r="K50" s="41"/>
      <c r="L50" s="45"/>
    </row>
    <row r="51" ht="12" customHeight="1">
      <c r="B51" s="22"/>
      <c r="C51" s="33" t="s">
        <v>155</v>
      </c>
      <c r="D51" s="23"/>
      <c r="E51" s="23"/>
      <c r="F51" s="23"/>
      <c r="G51" s="23"/>
      <c r="H51" s="23"/>
      <c r="I51" s="136"/>
      <c r="J51" s="23"/>
      <c r="K51" s="23"/>
      <c r="L51" s="21"/>
    </row>
    <row r="52" s="1" customFormat="1" ht="16.5" customHeight="1">
      <c r="B52" s="40"/>
      <c r="C52" s="41"/>
      <c r="D52" s="41"/>
      <c r="E52" s="223" t="s">
        <v>156</v>
      </c>
      <c r="F52" s="41"/>
      <c r="G52" s="41"/>
      <c r="H52" s="41"/>
      <c r="I52" s="142"/>
      <c r="J52" s="41"/>
      <c r="K52" s="41"/>
      <c r="L52" s="45"/>
    </row>
    <row r="53" s="1" customFormat="1" ht="12" customHeight="1">
      <c r="B53" s="40"/>
      <c r="C53" s="33" t="s">
        <v>157</v>
      </c>
      <c r="D53" s="41"/>
      <c r="E53" s="41"/>
      <c r="F53" s="41"/>
      <c r="G53" s="41"/>
      <c r="H53" s="41"/>
      <c r="I53" s="142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Č11 - Oprava 4.SK</v>
      </c>
      <c r="F54" s="41"/>
      <c r="G54" s="41"/>
      <c r="H54" s="41"/>
      <c r="I54" s="142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2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ŽST Březno u Chomutova</v>
      </c>
      <c r="G56" s="41"/>
      <c r="H56" s="41"/>
      <c r="I56" s="144" t="s">
        <v>24</v>
      </c>
      <c r="J56" s="69" t="str">
        <f>IF(J14="","",J14)</f>
        <v>12. 4. 2019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2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4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4" t="s">
        <v>42</v>
      </c>
      <c r="J59" s="38" t="str">
        <f>E26</f>
        <v>Verner Pavel, vernerp@szdc.cz, +420 724223844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2"/>
      <c r="J60" s="41"/>
      <c r="K60" s="41"/>
      <c r="L60" s="45"/>
    </row>
    <row r="61" s="1" customFormat="1" ht="29.28" customHeight="1">
      <c r="B61" s="40"/>
      <c r="C61" s="173" t="s">
        <v>106</v>
      </c>
      <c r="D61" s="174"/>
      <c r="E61" s="174"/>
      <c r="F61" s="174"/>
      <c r="G61" s="174"/>
      <c r="H61" s="174"/>
      <c r="I61" s="175"/>
      <c r="J61" s="176" t="s">
        <v>107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2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2"/>
      <c r="J63" s="99">
        <f>J88</f>
        <v>0</v>
      </c>
      <c r="K63" s="41"/>
      <c r="L63" s="45"/>
      <c r="AU63" s="18" t="s">
        <v>108</v>
      </c>
    </row>
    <row r="64" s="8" customFormat="1" ht="24.96" customHeight="1">
      <c r="B64" s="178"/>
      <c r="C64" s="179"/>
      <c r="D64" s="180" t="s">
        <v>109</v>
      </c>
      <c r="E64" s="181"/>
      <c r="F64" s="181"/>
      <c r="G64" s="181"/>
      <c r="H64" s="181"/>
      <c r="I64" s="182"/>
      <c r="J64" s="183">
        <f>J226</f>
        <v>0</v>
      </c>
      <c r="K64" s="179"/>
      <c r="L64" s="184"/>
    </row>
    <row r="65" s="9" customFormat="1" ht="19.92" customHeight="1">
      <c r="B65" s="185"/>
      <c r="C65" s="122"/>
      <c r="D65" s="186" t="s">
        <v>110</v>
      </c>
      <c r="E65" s="187"/>
      <c r="F65" s="187"/>
      <c r="G65" s="187"/>
      <c r="H65" s="187"/>
      <c r="I65" s="188"/>
      <c r="J65" s="189">
        <f>J227</f>
        <v>0</v>
      </c>
      <c r="K65" s="122"/>
      <c r="L65" s="190"/>
    </row>
    <row r="66" s="8" customFormat="1" ht="24.96" customHeight="1">
      <c r="B66" s="178"/>
      <c r="C66" s="179"/>
      <c r="D66" s="180" t="s">
        <v>159</v>
      </c>
      <c r="E66" s="181"/>
      <c r="F66" s="181"/>
      <c r="G66" s="181"/>
      <c r="H66" s="181"/>
      <c r="I66" s="182"/>
      <c r="J66" s="183">
        <f>J530</f>
        <v>0</v>
      </c>
      <c r="K66" s="179"/>
      <c r="L66" s="184"/>
    </row>
    <row r="67" s="1" customFormat="1" ht="21.84" customHeight="1">
      <c r="B67" s="40"/>
      <c r="C67" s="41"/>
      <c r="D67" s="41"/>
      <c r="E67" s="41"/>
      <c r="F67" s="41"/>
      <c r="G67" s="41"/>
      <c r="H67" s="41"/>
      <c r="I67" s="142"/>
      <c r="J67" s="41"/>
      <c r="K67" s="41"/>
      <c r="L67" s="45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69"/>
      <c r="J68" s="60"/>
      <c r="K68" s="60"/>
      <c r="L68" s="45"/>
    </row>
    <row r="72" s="1" customFormat="1" ht="6.96" customHeight="1">
      <c r="B72" s="61"/>
      <c r="C72" s="62"/>
      <c r="D72" s="62"/>
      <c r="E72" s="62"/>
      <c r="F72" s="62"/>
      <c r="G72" s="62"/>
      <c r="H72" s="62"/>
      <c r="I72" s="172"/>
      <c r="J72" s="62"/>
      <c r="K72" s="62"/>
      <c r="L72" s="45"/>
    </row>
    <row r="73" s="1" customFormat="1" ht="24.96" customHeight="1">
      <c r="B73" s="40"/>
      <c r="C73" s="24" t="s">
        <v>113</v>
      </c>
      <c r="D73" s="41"/>
      <c r="E73" s="41"/>
      <c r="F73" s="41"/>
      <c r="G73" s="41"/>
      <c r="H73" s="41"/>
      <c r="I73" s="142"/>
      <c r="J73" s="41"/>
      <c r="K73" s="41"/>
      <c r="L73" s="45"/>
    </row>
    <row r="74" s="1" customFormat="1" ht="6.96" customHeight="1">
      <c r="B74" s="40"/>
      <c r="C74" s="41"/>
      <c r="D74" s="41"/>
      <c r="E74" s="41"/>
      <c r="F74" s="41"/>
      <c r="G74" s="41"/>
      <c r="H74" s="41"/>
      <c r="I74" s="142"/>
      <c r="J74" s="41"/>
      <c r="K74" s="41"/>
      <c r="L74" s="45"/>
    </row>
    <row r="75" s="1" customFormat="1" ht="12" customHeight="1">
      <c r="B75" s="40"/>
      <c r="C75" s="33" t="s">
        <v>16</v>
      </c>
      <c r="D75" s="41"/>
      <c r="E75" s="41"/>
      <c r="F75" s="41"/>
      <c r="G75" s="41"/>
      <c r="H75" s="41"/>
      <c r="I75" s="142"/>
      <c r="J75" s="41"/>
      <c r="K75" s="41"/>
      <c r="L75" s="45"/>
    </row>
    <row r="76" s="1" customFormat="1" ht="16.5" customHeight="1">
      <c r="B76" s="40"/>
      <c r="C76" s="41"/>
      <c r="D76" s="41"/>
      <c r="E76" s="223" t="str">
        <f>E7</f>
        <v>Oprava staniční koleje č.4 v km 115,560 - 115,940 v žst. Březno u Chomutova</v>
      </c>
      <c r="F76" s="33"/>
      <c r="G76" s="33"/>
      <c r="H76" s="33"/>
      <c r="I76" s="142"/>
      <c r="J76" s="41"/>
      <c r="K76" s="41"/>
      <c r="L76" s="45"/>
    </row>
    <row r="77" ht="12" customHeight="1">
      <c r="B77" s="22"/>
      <c r="C77" s="33" t="s">
        <v>155</v>
      </c>
      <c r="D77" s="23"/>
      <c r="E77" s="23"/>
      <c r="F77" s="23"/>
      <c r="G77" s="23"/>
      <c r="H77" s="23"/>
      <c r="I77" s="136"/>
      <c r="J77" s="23"/>
      <c r="K77" s="23"/>
      <c r="L77" s="21"/>
    </row>
    <row r="78" s="1" customFormat="1" ht="16.5" customHeight="1">
      <c r="B78" s="40"/>
      <c r="C78" s="41"/>
      <c r="D78" s="41"/>
      <c r="E78" s="223" t="s">
        <v>156</v>
      </c>
      <c r="F78" s="41"/>
      <c r="G78" s="41"/>
      <c r="H78" s="41"/>
      <c r="I78" s="142"/>
      <c r="J78" s="41"/>
      <c r="K78" s="41"/>
      <c r="L78" s="45"/>
    </row>
    <row r="79" s="1" customFormat="1" ht="12" customHeight="1">
      <c r="B79" s="40"/>
      <c r="C79" s="33" t="s">
        <v>157</v>
      </c>
      <c r="D79" s="41"/>
      <c r="E79" s="41"/>
      <c r="F79" s="41"/>
      <c r="G79" s="41"/>
      <c r="H79" s="41"/>
      <c r="I79" s="142"/>
      <c r="J79" s="41"/>
      <c r="K79" s="41"/>
      <c r="L79" s="45"/>
    </row>
    <row r="80" s="1" customFormat="1" ht="16.5" customHeight="1">
      <c r="B80" s="40"/>
      <c r="C80" s="41"/>
      <c r="D80" s="41"/>
      <c r="E80" s="66" t="str">
        <f>E11</f>
        <v>Č11 - Oprava 4.SK</v>
      </c>
      <c r="F80" s="41"/>
      <c r="G80" s="41"/>
      <c r="H80" s="41"/>
      <c r="I80" s="142"/>
      <c r="J80" s="41"/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2"/>
      <c r="J81" s="41"/>
      <c r="K81" s="41"/>
      <c r="L81" s="45"/>
    </row>
    <row r="82" s="1" customFormat="1" ht="12" customHeight="1">
      <c r="B82" s="40"/>
      <c r="C82" s="33" t="s">
        <v>22</v>
      </c>
      <c r="D82" s="41"/>
      <c r="E82" s="41"/>
      <c r="F82" s="28" t="str">
        <f>F14</f>
        <v>ŽST Březno u Chomutova</v>
      </c>
      <c r="G82" s="41"/>
      <c r="H82" s="41"/>
      <c r="I82" s="144" t="s">
        <v>24</v>
      </c>
      <c r="J82" s="69" t="str">
        <f>IF(J14="","",J14)</f>
        <v>12. 4. 2019</v>
      </c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2"/>
      <c r="J83" s="41"/>
      <c r="K83" s="41"/>
      <c r="L83" s="45"/>
    </row>
    <row r="84" s="1" customFormat="1" ht="13.65" customHeight="1">
      <c r="B84" s="40"/>
      <c r="C84" s="33" t="s">
        <v>30</v>
      </c>
      <c r="D84" s="41"/>
      <c r="E84" s="41"/>
      <c r="F84" s="28" t="str">
        <f>E17</f>
        <v>SŽDC s.o., OŘ UNL, ST Most</v>
      </c>
      <c r="G84" s="41"/>
      <c r="H84" s="41"/>
      <c r="I84" s="144" t="s">
        <v>38</v>
      </c>
      <c r="J84" s="38" t="str">
        <f>E23</f>
        <v xml:space="preserve"> </v>
      </c>
      <c r="K84" s="41"/>
      <c r="L84" s="45"/>
    </row>
    <row r="85" s="1" customFormat="1" ht="38.55" customHeight="1">
      <c r="B85" s="40"/>
      <c r="C85" s="33" t="s">
        <v>36</v>
      </c>
      <c r="D85" s="41"/>
      <c r="E85" s="41"/>
      <c r="F85" s="28" t="str">
        <f>IF(E20="","",E20)</f>
        <v>Vyplň údaj</v>
      </c>
      <c r="G85" s="41"/>
      <c r="H85" s="41"/>
      <c r="I85" s="144" t="s">
        <v>42</v>
      </c>
      <c r="J85" s="38" t="str">
        <f>E26</f>
        <v>Verner Pavel, vernerp@szdc.cz, +420 724223844</v>
      </c>
      <c r="K85" s="41"/>
      <c r="L85" s="45"/>
    </row>
    <row r="86" s="1" customFormat="1" ht="10.32" customHeight="1">
      <c r="B86" s="40"/>
      <c r="C86" s="41"/>
      <c r="D86" s="41"/>
      <c r="E86" s="41"/>
      <c r="F86" s="41"/>
      <c r="G86" s="41"/>
      <c r="H86" s="41"/>
      <c r="I86" s="142"/>
      <c r="J86" s="41"/>
      <c r="K86" s="41"/>
      <c r="L86" s="45"/>
    </row>
    <row r="87" s="10" customFormat="1" ht="29.28" customHeight="1">
      <c r="B87" s="191"/>
      <c r="C87" s="192" t="s">
        <v>114</v>
      </c>
      <c r="D87" s="193" t="s">
        <v>65</v>
      </c>
      <c r="E87" s="193" t="s">
        <v>61</v>
      </c>
      <c r="F87" s="193" t="s">
        <v>62</v>
      </c>
      <c r="G87" s="193" t="s">
        <v>115</v>
      </c>
      <c r="H87" s="193" t="s">
        <v>116</v>
      </c>
      <c r="I87" s="194" t="s">
        <v>117</v>
      </c>
      <c r="J87" s="193" t="s">
        <v>107</v>
      </c>
      <c r="K87" s="195" t="s">
        <v>118</v>
      </c>
      <c r="L87" s="196"/>
      <c r="M87" s="89" t="s">
        <v>39</v>
      </c>
      <c r="N87" s="90" t="s">
        <v>50</v>
      </c>
      <c r="O87" s="90" t="s">
        <v>119</v>
      </c>
      <c r="P87" s="90" t="s">
        <v>120</v>
      </c>
      <c r="Q87" s="90" t="s">
        <v>121</v>
      </c>
      <c r="R87" s="90" t="s">
        <v>122</v>
      </c>
      <c r="S87" s="90" t="s">
        <v>123</v>
      </c>
      <c r="T87" s="91" t="s">
        <v>124</v>
      </c>
    </row>
    <row r="88" s="1" customFormat="1" ht="22.8" customHeight="1">
      <c r="B88" s="40"/>
      <c r="C88" s="96" t="s">
        <v>125</v>
      </c>
      <c r="D88" s="41"/>
      <c r="E88" s="41"/>
      <c r="F88" s="41"/>
      <c r="G88" s="41"/>
      <c r="H88" s="41"/>
      <c r="I88" s="142"/>
      <c r="J88" s="197">
        <f>BK88</f>
        <v>0</v>
      </c>
      <c r="K88" s="41"/>
      <c r="L88" s="45"/>
      <c r="M88" s="92"/>
      <c r="N88" s="93"/>
      <c r="O88" s="93"/>
      <c r="P88" s="198">
        <f>P89+SUM(P90:P226)+P530</f>
        <v>0</v>
      </c>
      <c r="Q88" s="93"/>
      <c r="R88" s="198">
        <f>R89+SUM(R90:R226)+R530</f>
        <v>703.11518999999987</v>
      </c>
      <c r="S88" s="93"/>
      <c r="T88" s="199">
        <f>T89+SUM(T90:T226)+T530</f>
        <v>0</v>
      </c>
      <c r="AT88" s="18" t="s">
        <v>79</v>
      </c>
      <c r="AU88" s="18" t="s">
        <v>108</v>
      </c>
      <c r="BK88" s="200">
        <f>BK89+SUM(BK90:BK226)+BK530</f>
        <v>0</v>
      </c>
    </row>
    <row r="89" s="1" customFormat="1" ht="22.5" customHeight="1">
      <c r="B89" s="40"/>
      <c r="C89" s="224" t="s">
        <v>85</v>
      </c>
      <c r="D89" s="224" t="s">
        <v>160</v>
      </c>
      <c r="E89" s="225" t="s">
        <v>161</v>
      </c>
      <c r="F89" s="226" t="s">
        <v>162</v>
      </c>
      <c r="G89" s="227" t="s">
        <v>137</v>
      </c>
      <c r="H89" s="228">
        <v>575</v>
      </c>
      <c r="I89" s="229"/>
      <c r="J89" s="230">
        <f>ROUND(I89*H89,2)</f>
        <v>0</v>
      </c>
      <c r="K89" s="226" t="s">
        <v>163</v>
      </c>
      <c r="L89" s="45"/>
      <c r="M89" s="231" t="s">
        <v>39</v>
      </c>
      <c r="N89" s="232" t="s">
        <v>53</v>
      </c>
      <c r="O89" s="81"/>
      <c r="P89" s="233">
        <f>O89*H89</f>
        <v>0</v>
      </c>
      <c r="Q89" s="233">
        <v>0</v>
      </c>
      <c r="R89" s="233">
        <f>Q89*H89</f>
        <v>0</v>
      </c>
      <c r="S89" s="233">
        <v>0</v>
      </c>
      <c r="T89" s="234">
        <f>S89*H89</f>
        <v>0</v>
      </c>
      <c r="AR89" s="18" t="s">
        <v>164</v>
      </c>
      <c r="AT89" s="18" t="s">
        <v>160</v>
      </c>
      <c r="AU89" s="18" t="s">
        <v>80</v>
      </c>
      <c r="AY89" s="18" t="s">
        <v>128</v>
      </c>
      <c r="BE89" s="235">
        <f>IF(N89="základní",J89,0)</f>
        <v>0</v>
      </c>
      <c r="BF89" s="235">
        <f>IF(N89="snížená",J89,0)</f>
        <v>0</v>
      </c>
      <c r="BG89" s="235">
        <f>IF(N89="zákl. přenesená",J89,0)</f>
        <v>0</v>
      </c>
      <c r="BH89" s="235">
        <f>IF(N89="sníž. přenesená",J89,0)</f>
        <v>0</v>
      </c>
      <c r="BI89" s="235">
        <f>IF(N89="nulová",J89,0)</f>
        <v>0</v>
      </c>
      <c r="BJ89" s="18" t="s">
        <v>164</v>
      </c>
      <c r="BK89" s="235">
        <f>ROUND(I89*H89,2)</f>
        <v>0</v>
      </c>
      <c r="BL89" s="18" t="s">
        <v>164</v>
      </c>
      <c r="BM89" s="18" t="s">
        <v>165</v>
      </c>
    </row>
    <row r="90" s="1" customFormat="1">
      <c r="B90" s="40"/>
      <c r="C90" s="41"/>
      <c r="D90" s="236" t="s">
        <v>166</v>
      </c>
      <c r="E90" s="41"/>
      <c r="F90" s="237" t="s">
        <v>167</v>
      </c>
      <c r="G90" s="41"/>
      <c r="H90" s="41"/>
      <c r="I90" s="142"/>
      <c r="J90" s="41"/>
      <c r="K90" s="41"/>
      <c r="L90" s="45"/>
      <c r="M90" s="238"/>
      <c r="N90" s="81"/>
      <c r="O90" s="81"/>
      <c r="P90" s="81"/>
      <c r="Q90" s="81"/>
      <c r="R90" s="81"/>
      <c r="S90" s="81"/>
      <c r="T90" s="82"/>
      <c r="AT90" s="18" t="s">
        <v>166</v>
      </c>
      <c r="AU90" s="18" t="s">
        <v>80</v>
      </c>
    </row>
    <row r="91" s="1" customFormat="1">
      <c r="B91" s="40"/>
      <c r="C91" s="41"/>
      <c r="D91" s="236" t="s">
        <v>168</v>
      </c>
      <c r="E91" s="41"/>
      <c r="F91" s="237" t="s">
        <v>169</v>
      </c>
      <c r="G91" s="41"/>
      <c r="H91" s="41"/>
      <c r="I91" s="142"/>
      <c r="J91" s="41"/>
      <c r="K91" s="41"/>
      <c r="L91" s="45"/>
      <c r="M91" s="238"/>
      <c r="N91" s="81"/>
      <c r="O91" s="81"/>
      <c r="P91" s="81"/>
      <c r="Q91" s="81"/>
      <c r="R91" s="81"/>
      <c r="S91" s="81"/>
      <c r="T91" s="82"/>
      <c r="AT91" s="18" t="s">
        <v>168</v>
      </c>
      <c r="AU91" s="18" t="s">
        <v>80</v>
      </c>
    </row>
    <row r="92" s="12" customFormat="1">
      <c r="B92" s="239"/>
      <c r="C92" s="240"/>
      <c r="D92" s="236" t="s">
        <v>170</v>
      </c>
      <c r="E92" s="241" t="s">
        <v>39</v>
      </c>
      <c r="F92" s="242" t="s">
        <v>171</v>
      </c>
      <c r="G92" s="240"/>
      <c r="H92" s="241" t="s">
        <v>39</v>
      </c>
      <c r="I92" s="243"/>
      <c r="J92" s="240"/>
      <c r="K92" s="240"/>
      <c r="L92" s="244"/>
      <c r="M92" s="245"/>
      <c r="N92" s="246"/>
      <c r="O92" s="246"/>
      <c r="P92" s="246"/>
      <c r="Q92" s="246"/>
      <c r="R92" s="246"/>
      <c r="S92" s="246"/>
      <c r="T92" s="247"/>
      <c r="AT92" s="248" t="s">
        <v>170</v>
      </c>
      <c r="AU92" s="248" t="s">
        <v>80</v>
      </c>
      <c r="AV92" s="12" t="s">
        <v>85</v>
      </c>
      <c r="AW92" s="12" t="s">
        <v>41</v>
      </c>
      <c r="AX92" s="12" t="s">
        <v>80</v>
      </c>
      <c r="AY92" s="248" t="s">
        <v>128</v>
      </c>
    </row>
    <row r="93" s="13" customFormat="1">
      <c r="B93" s="249"/>
      <c r="C93" s="250"/>
      <c r="D93" s="236" t="s">
        <v>170</v>
      </c>
      <c r="E93" s="251" t="s">
        <v>39</v>
      </c>
      <c r="F93" s="252" t="s">
        <v>172</v>
      </c>
      <c r="G93" s="250"/>
      <c r="H93" s="253">
        <v>64</v>
      </c>
      <c r="I93" s="254"/>
      <c r="J93" s="250"/>
      <c r="K93" s="250"/>
      <c r="L93" s="255"/>
      <c r="M93" s="256"/>
      <c r="N93" s="257"/>
      <c r="O93" s="257"/>
      <c r="P93" s="257"/>
      <c r="Q93" s="257"/>
      <c r="R93" s="257"/>
      <c r="S93" s="257"/>
      <c r="T93" s="258"/>
      <c r="AT93" s="259" t="s">
        <v>170</v>
      </c>
      <c r="AU93" s="259" t="s">
        <v>80</v>
      </c>
      <c r="AV93" s="13" t="s">
        <v>91</v>
      </c>
      <c r="AW93" s="13" t="s">
        <v>41</v>
      </c>
      <c r="AX93" s="13" t="s">
        <v>80</v>
      </c>
      <c r="AY93" s="259" t="s">
        <v>128</v>
      </c>
    </row>
    <row r="94" s="13" customFormat="1">
      <c r="B94" s="249"/>
      <c r="C94" s="250"/>
      <c r="D94" s="236" t="s">
        <v>170</v>
      </c>
      <c r="E94" s="251" t="s">
        <v>39</v>
      </c>
      <c r="F94" s="252" t="s">
        <v>173</v>
      </c>
      <c r="G94" s="250"/>
      <c r="H94" s="253">
        <v>217.59999999999999</v>
      </c>
      <c r="I94" s="254"/>
      <c r="J94" s="250"/>
      <c r="K94" s="250"/>
      <c r="L94" s="255"/>
      <c r="M94" s="256"/>
      <c r="N94" s="257"/>
      <c r="O94" s="257"/>
      <c r="P94" s="257"/>
      <c r="Q94" s="257"/>
      <c r="R94" s="257"/>
      <c r="S94" s="257"/>
      <c r="T94" s="258"/>
      <c r="AT94" s="259" t="s">
        <v>170</v>
      </c>
      <c r="AU94" s="259" t="s">
        <v>80</v>
      </c>
      <c r="AV94" s="13" t="s">
        <v>91</v>
      </c>
      <c r="AW94" s="13" t="s">
        <v>41</v>
      </c>
      <c r="AX94" s="13" t="s">
        <v>80</v>
      </c>
      <c r="AY94" s="259" t="s">
        <v>128</v>
      </c>
    </row>
    <row r="95" s="12" customFormat="1">
      <c r="B95" s="239"/>
      <c r="C95" s="240"/>
      <c r="D95" s="236" t="s">
        <v>170</v>
      </c>
      <c r="E95" s="241" t="s">
        <v>39</v>
      </c>
      <c r="F95" s="242" t="s">
        <v>174</v>
      </c>
      <c r="G95" s="240"/>
      <c r="H95" s="241" t="s">
        <v>39</v>
      </c>
      <c r="I95" s="243"/>
      <c r="J95" s="240"/>
      <c r="K95" s="240"/>
      <c r="L95" s="244"/>
      <c r="M95" s="245"/>
      <c r="N95" s="246"/>
      <c r="O95" s="246"/>
      <c r="P95" s="246"/>
      <c r="Q95" s="246"/>
      <c r="R95" s="246"/>
      <c r="S95" s="246"/>
      <c r="T95" s="247"/>
      <c r="AT95" s="248" t="s">
        <v>170</v>
      </c>
      <c r="AU95" s="248" t="s">
        <v>80</v>
      </c>
      <c r="AV95" s="12" t="s">
        <v>85</v>
      </c>
      <c r="AW95" s="12" t="s">
        <v>41</v>
      </c>
      <c r="AX95" s="12" t="s">
        <v>80</v>
      </c>
      <c r="AY95" s="248" t="s">
        <v>128</v>
      </c>
    </row>
    <row r="96" s="13" customFormat="1">
      <c r="B96" s="249"/>
      <c r="C96" s="250"/>
      <c r="D96" s="236" t="s">
        <v>170</v>
      </c>
      <c r="E96" s="251" t="s">
        <v>39</v>
      </c>
      <c r="F96" s="252" t="s">
        <v>175</v>
      </c>
      <c r="G96" s="250"/>
      <c r="H96" s="253">
        <v>84.5</v>
      </c>
      <c r="I96" s="254"/>
      <c r="J96" s="250"/>
      <c r="K96" s="250"/>
      <c r="L96" s="255"/>
      <c r="M96" s="256"/>
      <c r="N96" s="257"/>
      <c r="O96" s="257"/>
      <c r="P96" s="257"/>
      <c r="Q96" s="257"/>
      <c r="R96" s="257"/>
      <c r="S96" s="257"/>
      <c r="T96" s="258"/>
      <c r="AT96" s="259" t="s">
        <v>170</v>
      </c>
      <c r="AU96" s="259" t="s">
        <v>80</v>
      </c>
      <c r="AV96" s="13" t="s">
        <v>91</v>
      </c>
      <c r="AW96" s="13" t="s">
        <v>41</v>
      </c>
      <c r="AX96" s="13" t="s">
        <v>80</v>
      </c>
      <c r="AY96" s="259" t="s">
        <v>128</v>
      </c>
    </row>
    <row r="97" s="13" customFormat="1">
      <c r="B97" s="249"/>
      <c r="C97" s="250"/>
      <c r="D97" s="236" t="s">
        <v>170</v>
      </c>
      <c r="E97" s="251" t="s">
        <v>39</v>
      </c>
      <c r="F97" s="252" t="s">
        <v>176</v>
      </c>
      <c r="G97" s="250"/>
      <c r="H97" s="253">
        <v>147.90000000000001</v>
      </c>
      <c r="I97" s="254"/>
      <c r="J97" s="250"/>
      <c r="K97" s="250"/>
      <c r="L97" s="255"/>
      <c r="M97" s="256"/>
      <c r="N97" s="257"/>
      <c r="O97" s="257"/>
      <c r="P97" s="257"/>
      <c r="Q97" s="257"/>
      <c r="R97" s="257"/>
      <c r="S97" s="257"/>
      <c r="T97" s="258"/>
      <c r="AT97" s="259" t="s">
        <v>170</v>
      </c>
      <c r="AU97" s="259" t="s">
        <v>80</v>
      </c>
      <c r="AV97" s="13" t="s">
        <v>91</v>
      </c>
      <c r="AW97" s="13" t="s">
        <v>41</v>
      </c>
      <c r="AX97" s="13" t="s">
        <v>80</v>
      </c>
      <c r="AY97" s="259" t="s">
        <v>128</v>
      </c>
    </row>
    <row r="98" s="12" customFormat="1">
      <c r="B98" s="239"/>
      <c r="C98" s="240"/>
      <c r="D98" s="236" t="s">
        <v>170</v>
      </c>
      <c r="E98" s="241" t="s">
        <v>39</v>
      </c>
      <c r="F98" s="242" t="s">
        <v>177</v>
      </c>
      <c r="G98" s="240"/>
      <c r="H98" s="241" t="s">
        <v>39</v>
      </c>
      <c r="I98" s="243"/>
      <c r="J98" s="240"/>
      <c r="K98" s="240"/>
      <c r="L98" s="244"/>
      <c r="M98" s="245"/>
      <c r="N98" s="246"/>
      <c r="O98" s="246"/>
      <c r="P98" s="246"/>
      <c r="Q98" s="246"/>
      <c r="R98" s="246"/>
      <c r="S98" s="246"/>
      <c r="T98" s="247"/>
      <c r="AT98" s="248" t="s">
        <v>170</v>
      </c>
      <c r="AU98" s="248" t="s">
        <v>80</v>
      </c>
      <c r="AV98" s="12" t="s">
        <v>85</v>
      </c>
      <c r="AW98" s="12" t="s">
        <v>41</v>
      </c>
      <c r="AX98" s="12" t="s">
        <v>80</v>
      </c>
      <c r="AY98" s="248" t="s">
        <v>128</v>
      </c>
    </row>
    <row r="99" s="13" customFormat="1">
      <c r="B99" s="249"/>
      <c r="C99" s="250"/>
      <c r="D99" s="236" t="s">
        <v>170</v>
      </c>
      <c r="E99" s="251" t="s">
        <v>39</v>
      </c>
      <c r="F99" s="252" t="s">
        <v>178</v>
      </c>
      <c r="G99" s="250"/>
      <c r="H99" s="253">
        <v>61</v>
      </c>
      <c r="I99" s="254"/>
      <c r="J99" s="250"/>
      <c r="K99" s="250"/>
      <c r="L99" s="255"/>
      <c r="M99" s="256"/>
      <c r="N99" s="257"/>
      <c r="O99" s="257"/>
      <c r="P99" s="257"/>
      <c r="Q99" s="257"/>
      <c r="R99" s="257"/>
      <c r="S99" s="257"/>
      <c r="T99" s="258"/>
      <c r="AT99" s="259" t="s">
        <v>170</v>
      </c>
      <c r="AU99" s="259" t="s">
        <v>80</v>
      </c>
      <c r="AV99" s="13" t="s">
        <v>91</v>
      </c>
      <c r="AW99" s="13" t="s">
        <v>41</v>
      </c>
      <c r="AX99" s="13" t="s">
        <v>80</v>
      </c>
      <c r="AY99" s="259" t="s">
        <v>128</v>
      </c>
    </row>
    <row r="100" s="14" customFormat="1">
      <c r="B100" s="260"/>
      <c r="C100" s="261"/>
      <c r="D100" s="236" t="s">
        <v>170</v>
      </c>
      <c r="E100" s="262" t="s">
        <v>135</v>
      </c>
      <c r="F100" s="263" t="s">
        <v>179</v>
      </c>
      <c r="G100" s="261"/>
      <c r="H100" s="264">
        <v>575</v>
      </c>
      <c r="I100" s="265"/>
      <c r="J100" s="261"/>
      <c r="K100" s="261"/>
      <c r="L100" s="266"/>
      <c r="M100" s="267"/>
      <c r="N100" s="268"/>
      <c r="O100" s="268"/>
      <c r="P100" s="268"/>
      <c r="Q100" s="268"/>
      <c r="R100" s="268"/>
      <c r="S100" s="268"/>
      <c r="T100" s="269"/>
      <c r="AT100" s="270" t="s">
        <v>170</v>
      </c>
      <c r="AU100" s="270" t="s">
        <v>80</v>
      </c>
      <c r="AV100" s="14" t="s">
        <v>164</v>
      </c>
      <c r="AW100" s="14" t="s">
        <v>41</v>
      </c>
      <c r="AX100" s="14" t="s">
        <v>85</v>
      </c>
      <c r="AY100" s="270" t="s">
        <v>128</v>
      </c>
    </row>
    <row r="101" s="1" customFormat="1" ht="78.75" customHeight="1">
      <c r="B101" s="40"/>
      <c r="C101" s="224" t="s">
        <v>91</v>
      </c>
      <c r="D101" s="224" t="s">
        <v>160</v>
      </c>
      <c r="E101" s="225" t="s">
        <v>180</v>
      </c>
      <c r="F101" s="226" t="s">
        <v>181</v>
      </c>
      <c r="G101" s="227" t="s">
        <v>182</v>
      </c>
      <c r="H101" s="228">
        <v>0.28899999999999998</v>
      </c>
      <c r="I101" s="229"/>
      <c r="J101" s="230">
        <f>ROUND(I101*H101,2)</f>
        <v>0</v>
      </c>
      <c r="K101" s="226" t="s">
        <v>163</v>
      </c>
      <c r="L101" s="45"/>
      <c r="M101" s="231" t="s">
        <v>39</v>
      </c>
      <c r="N101" s="232" t="s">
        <v>53</v>
      </c>
      <c r="O101" s="81"/>
      <c r="P101" s="233">
        <f>O101*H101</f>
        <v>0</v>
      </c>
      <c r="Q101" s="233">
        <v>0</v>
      </c>
      <c r="R101" s="233">
        <f>Q101*H101</f>
        <v>0</v>
      </c>
      <c r="S101" s="233">
        <v>0</v>
      </c>
      <c r="T101" s="234">
        <f>S101*H101</f>
        <v>0</v>
      </c>
      <c r="AR101" s="18" t="s">
        <v>164</v>
      </c>
      <c r="AT101" s="18" t="s">
        <v>160</v>
      </c>
      <c r="AU101" s="18" t="s">
        <v>80</v>
      </c>
      <c r="AY101" s="18" t="s">
        <v>128</v>
      </c>
      <c r="BE101" s="235">
        <f>IF(N101="základní",J101,0)</f>
        <v>0</v>
      </c>
      <c r="BF101" s="235">
        <f>IF(N101="snížená",J101,0)</f>
        <v>0</v>
      </c>
      <c r="BG101" s="235">
        <f>IF(N101="zákl. přenesená",J101,0)</f>
        <v>0</v>
      </c>
      <c r="BH101" s="235">
        <f>IF(N101="sníž. přenesená",J101,0)</f>
        <v>0</v>
      </c>
      <c r="BI101" s="235">
        <f>IF(N101="nulová",J101,0)</f>
        <v>0</v>
      </c>
      <c r="BJ101" s="18" t="s">
        <v>164</v>
      </c>
      <c r="BK101" s="235">
        <f>ROUND(I101*H101,2)</f>
        <v>0</v>
      </c>
      <c r="BL101" s="18" t="s">
        <v>164</v>
      </c>
      <c r="BM101" s="18" t="s">
        <v>183</v>
      </c>
    </row>
    <row r="102" s="1" customFormat="1">
      <c r="B102" s="40"/>
      <c r="C102" s="41"/>
      <c r="D102" s="236" t="s">
        <v>166</v>
      </c>
      <c r="E102" s="41"/>
      <c r="F102" s="237" t="s">
        <v>184</v>
      </c>
      <c r="G102" s="41"/>
      <c r="H102" s="41"/>
      <c r="I102" s="142"/>
      <c r="J102" s="41"/>
      <c r="K102" s="41"/>
      <c r="L102" s="45"/>
      <c r="M102" s="238"/>
      <c r="N102" s="81"/>
      <c r="O102" s="81"/>
      <c r="P102" s="81"/>
      <c r="Q102" s="81"/>
      <c r="R102" s="81"/>
      <c r="S102" s="81"/>
      <c r="T102" s="82"/>
      <c r="AT102" s="18" t="s">
        <v>166</v>
      </c>
      <c r="AU102" s="18" t="s">
        <v>80</v>
      </c>
    </row>
    <row r="103" s="12" customFormat="1">
      <c r="B103" s="239"/>
      <c r="C103" s="240"/>
      <c r="D103" s="236" t="s">
        <v>170</v>
      </c>
      <c r="E103" s="241" t="s">
        <v>39</v>
      </c>
      <c r="F103" s="242" t="s">
        <v>185</v>
      </c>
      <c r="G103" s="240"/>
      <c r="H103" s="241" t="s">
        <v>39</v>
      </c>
      <c r="I103" s="243"/>
      <c r="J103" s="240"/>
      <c r="K103" s="240"/>
      <c r="L103" s="244"/>
      <c r="M103" s="245"/>
      <c r="N103" s="246"/>
      <c r="O103" s="246"/>
      <c r="P103" s="246"/>
      <c r="Q103" s="246"/>
      <c r="R103" s="246"/>
      <c r="S103" s="246"/>
      <c r="T103" s="247"/>
      <c r="AT103" s="248" t="s">
        <v>170</v>
      </c>
      <c r="AU103" s="248" t="s">
        <v>80</v>
      </c>
      <c r="AV103" s="12" t="s">
        <v>85</v>
      </c>
      <c r="AW103" s="12" t="s">
        <v>41</v>
      </c>
      <c r="AX103" s="12" t="s">
        <v>80</v>
      </c>
      <c r="AY103" s="248" t="s">
        <v>128</v>
      </c>
    </row>
    <row r="104" s="13" customFormat="1">
      <c r="B104" s="249"/>
      <c r="C104" s="250"/>
      <c r="D104" s="236" t="s">
        <v>170</v>
      </c>
      <c r="E104" s="251" t="s">
        <v>39</v>
      </c>
      <c r="F104" s="252" t="s">
        <v>186</v>
      </c>
      <c r="G104" s="250"/>
      <c r="H104" s="253">
        <v>0.192</v>
      </c>
      <c r="I104" s="254"/>
      <c r="J104" s="250"/>
      <c r="K104" s="250"/>
      <c r="L104" s="255"/>
      <c r="M104" s="256"/>
      <c r="N104" s="257"/>
      <c r="O104" s="257"/>
      <c r="P104" s="257"/>
      <c r="Q104" s="257"/>
      <c r="R104" s="257"/>
      <c r="S104" s="257"/>
      <c r="T104" s="258"/>
      <c r="AT104" s="259" t="s">
        <v>170</v>
      </c>
      <c r="AU104" s="259" t="s">
        <v>80</v>
      </c>
      <c r="AV104" s="13" t="s">
        <v>91</v>
      </c>
      <c r="AW104" s="13" t="s">
        <v>41</v>
      </c>
      <c r="AX104" s="13" t="s">
        <v>80</v>
      </c>
      <c r="AY104" s="259" t="s">
        <v>128</v>
      </c>
    </row>
    <row r="105" s="13" customFormat="1">
      <c r="B105" s="249"/>
      <c r="C105" s="250"/>
      <c r="D105" s="236" t="s">
        <v>170</v>
      </c>
      <c r="E105" s="251" t="s">
        <v>39</v>
      </c>
      <c r="F105" s="252" t="s">
        <v>187</v>
      </c>
      <c r="G105" s="250"/>
      <c r="H105" s="253">
        <v>0.060999999999999999</v>
      </c>
      <c r="I105" s="254"/>
      <c r="J105" s="250"/>
      <c r="K105" s="250"/>
      <c r="L105" s="255"/>
      <c r="M105" s="256"/>
      <c r="N105" s="257"/>
      <c r="O105" s="257"/>
      <c r="P105" s="257"/>
      <c r="Q105" s="257"/>
      <c r="R105" s="257"/>
      <c r="S105" s="257"/>
      <c r="T105" s="258"/>
      <c r="AT105" s="259" t="s">
        <v>170</v>
      </c>
      <c r="AU105" s="259" t="s">
        <v>80</v>
      </c>
      <c r="AV105" s="13" t="s">
        <v>91</v>
      </c>
      <c r="AW105" s="13" t="s">
        <v>41</v>
      </c>
      <c r="AX105" s="13" t="s">
        <v>80</v>
      </c>
      <c r="AY105" s="259" t="s">
        <v>128</v>
      </c>
    </row>
    <row r="106" s="13" customFormat="1">
      <c r="B106" s="249"/>
      <c r="C106" s="250"/>
      <c r="D106" s="236" t="s">
        <v>170</v>
      </c>
      <c r="E106" s="251" t="s">
        <v>39</v>
      </c>
      <c r="F106" s="252" t="s">
        <v>188</v>
      </c>
      <c r="G106" s="250"/>
      <c r="H106" s="253">
        <v>0.01</v>
      </c>
      <c r="I106" s="254"/>
      <c r="J106" s="250"/>
      <c r="K106" s="250"/>
      <c r="L106" s="255"/>
      <c r="M106" s="256"/>
      <c r="N106" s="257"/>
      <c r="O106" s="257"/>
      <c r="P106" s="257"/>
      <c r="Q106" s="257"/>
      <c r="R106" s="257"/>
      <c r="S106" s="257"/>
      <c r="T106" s="258"/>
      <c r="AT106" s="259" t="s">
        <v>170</v>
      </c>
      <c r="AU106" s="259" t="s">
        <v>80</v>
      </c>
      <c r="AV106" s="13" t="s">
        <v>91</v>
      </c>
      <c r="AW106" s="13" t="s">
        <v>41</v>
      </c>
      <c r="AX106" s="13" t="s">
        <v>80</v>
      </c>
      <c r="AY106" s="259" t="s">
        <v>128</v>
      </c>
    </row>
    <row r="107" s="13" customFormat="1">
      <c r="B107" s="249"/>
      <c r="C107" s="250"/>
      <c r="D107" s="236" t="s">
        <v>170</v>
      </c>
      <c r="E107" s="251" t="s">
        <v>39</v>
      </c>
      <c r="F107" s="252" t="s">
        <v>189</v>
      </c>
      <c r="G107" s="250"/>
      <c r="H107" s="253">
        <v>0.0040000000000000001</v>
      </c>
      <c r="I107" s="254"/>
      <c r="J107" s="250"/>
      <c r="K107" s="250"/>
      <c r="L107" s="255"/>
      <c r="M107" s="256"/>
      <c r="N107" s="257"/>
      <c r="O107" s="257"/>
      <c r="P107" s="257"/>
      <c r="Q107" s="257"/>
      <c r="R107" s="257"/>
      <c r="S107" s="257"/>
      <c r="T107" s="258"/>
      <c r="AT107" s="259" t="s">
        <v>170</v>
      </c>
      <c r="AU107" s="259" t="s">
        <v>80</v>
      </c>
      <c r="AV107" s="13" t="s">
        <v>91</v>
      </c>
      <c r="AW107" s="13" t="s">
        <v>41</v>
      </c>
      <c r="AX107" s="13" t="s">
        <v>80</v>
      </c>
      <c r="AY107" s="259" t="s">
        <v>128</v>
      </c>
    </row>
    <row r="108" s="13" customFormat="1">
      <c r="B108" s="249"/>
      <c r="C108" s="250"/>
      <c r="D108" s="236" t="s">
        <v>170</v>
      </c>
      <c r="E108" s="251" t="s">
        <v>39</v>
      </c>
      <c r="F108" s="252" t="s">
        <v>190</v>
      </c>
      <c r="G108" s="250"/>
      <c r="H108" s="253">
        <v>0.010999999999999999</v>
      </c>
      <c r="I108" s="254"/>
      <c r="J108" s="250"/>
      <c r="K108" s="250"/>
      <c r="L108" s="255"/>
      <c r="M108" s="256"/>
      <c r="N108" s="257"/>
      <c r="O108" s="257"/>
      <c r="P108" s="257"/>
      <c r="Q108" s="257"/>
      <c r="R108" s="257"/>
      <c r="S108" s="257"/>
      <c r="T108" s="258"/>
      <c r="AT108" s="259" t="s">
        <v>170</v>
      </c>
      <c r="AU108" s="259" t="s">
        <v>80</v>
      </c>
      <c r="AV108" s="13" t="s">
        <v>91</v>
      </c>
      <c r="AW108" s="13" t="s">
        <v>41</v>
      </c>
      <c r="AX108" s="13" t="s">
        <v>80</v>
      </c>
      <c r="AY108" s="259" t="s">
        <v>128</v>
      </c>
    </row>
    <row r="109" s="13" customFormat="1">
      <c r="B109" s="249"/>
      <c r="C109" s="250"/>
      <c r="D109" s="236" t="s">
        <v>170</v>
      </c>
      <c r="E109" s="251" t="s">
        <v>39</v>
      </c>
      <c r="F109" s="252" t="s">
        <v>191</v>
      </c>
      <c r="G109" s="250"/>
      <c r="H109" s="253">
        <v>0.0080000000000000002</v>
      </c>
      <c r="I109" s="254"/>
      <c r="J109" s="250"/>
      <c r="K109" s="250"/>
      <c r="L109" s="255"/>
      <c r="M109" s="256"/>
      <c r="N109" s="257"/>
      <c r="O109" s="257"/>
      <c r="P109" s="257"/>
      <c r="Q109" s="257"/>
      <c r="R109" s="257"/>
      <c r="S109" s="257"/>
      <c r="T109" s="258"/>
      <c r="AT109" s="259" t="s">
        <v>170</v>
      </c>
      <c r="AU109" s="259" t="s">
        <v>80</v>
      </c>
      <c r="AV109" s="13" t="s">
        <v>91</v>
      </c>
      <c r="AW109" s="13" t="s">
        <v>41</v>
      </c>
      <c r="AX109" s="13" t="s">
        <v>80</v>
      </c>
      <c r="AY109" s="259" t="s">
        <v>128</v>
      </c>
    </row>
    <row r="110" s="13" customFormat="1">
      <c r="B110" s="249"/>
      <c r="C110" s="250"/>
      <c r="D110" s="236" t="s">
        <v>170</v>
      </c>
      <c r="E110" s="251" t="s">
        <v>39</v>
      </c>
      <c r="F110" s="252" t="s">
        <v>192</v>
      </c>
      <c r="G110" s="250"/>
      <c r="H110" s="253">
        <v>0.0030000000000000001</v>
      </c>
      <c r="I110" s="254"/>
      <c r="J110" s="250"/>
      <c r="K110" s="250"/>
      <c r="L110" s="255"/>
      <c r="M110" s="256"/>
      <c r="N110" s="257"/>
      <c r="O110" s="257"/>
      <c r="P110" s="257"/>
      <c r="Q110" s="257"/>
      <c r="R110" s="257"/>
      <c r="S110" s="257"/>
      <c r="T110" s="258"/>
      <c r="AT110" s="259" t="s">
        <v>170</v>
      </c>
      <c r="AU110" s="259" t="s">
        <v>80</v>
      </c>
      <c r="AV110" s="13" t="s">
        <v>91</v>
      </c>
      <c r="AW110" s="13" t="s">
        <v>41</v>
      </c>
      <c r="AX110" s="13" t="s">
        <v>80</v>
      </c>
      <c r="AY110" s="259" t="s">
        <v>128</v>
      </c>
    </row>
    <row r="111" s="14" customFormat="1">
      <c r="B111" s="260"/>
      <c r="C111" s="261"/>
      <c r="D111" s="236" t="s">
        <v>170</v>
      </c>
      <c r="E111" s="262" t="s">
        <v>193</v>
      </c>
      <c r="F111" s="263" t="s">
        <v>179</v>
      </c>
      <c r="G111" s="261"/>
      <c r="H111" s="264">
        <v>0.28899999999999998</v>
      </c>
      <c r="I111" s="265"/>
      <c r="J111" s="261"/>
      <c r="K111" s="261"/>
      <c r="L111" s="266"/>
      <c r="M111" s="267"/>
      <c r="N111" s="268"/>
      <c r="O111" s="268"/>
      <c r="P111" s="268"/>
      <c r="Q111" s="268"/>
      <c r="R111" s="268"/>
      <c r="S111" s="268"/>
      <c r="T111" s="269"/>
      <c r="AT111" s="270" t="s">
        <v>170</v>
      </c>
      <c r="AU111" s="270" t="s">
        <v>80</v>
      </c>
      <c r="AV111" s="14" t="s">
        <v>164</v>
      </c>
      <c r="AW111" s="14" t="s">
        <v>41</v>
      </c>
      <c r="AX111" s="14" t="s">
        <v>85</v>
      </c>
      <c r="AY111" s="270" t="s">
        <v>128</v>
      </c>
    </row>
    <row r="112" s="1" customFormat="1" ht="33.75" customHeight="1">
      <c r="B112" s="40"/>
      <c r="C112" s="224" t="s">
        <v>194</v>
      </c>
      <c r="D112" s="224" t="s">
        <v>160</v>
      </c>
      <c r="E112" s="225" t="s">
        <v>195</v>
      </c>
      <c r="F112" s="226" t="s">
        <v>196</v>
      </c>
      <c r="G112" s="227" t="s">
        <v>182</v>
      </c>
      <c r="H112" s="228">
        <v>0.044999999999999998</v>
      </c>
      <c r="I112" s="229"/>
      <c r="J112" s="230">
        <f>ROUND(I112*H112,2)</f>
        <v>0</v>
      </c>
      <c r="K112" s="226" t="s">
        <v>163</v>
      </c>
      <c r="L112" s="45"/>
      <c r="M112" s="231" t="s">
        <v>39</v>
      </c>
      <c r="N112" s="232" t="s">
        <v>53</v>
      </c>
      <c r="O112" s="81"/>
      <c r="P112" s="233">
        <f>O112*H112</f>
        <v>0</v>
      </c>
      <c r="Q112" s="233">
        <v>0</v>
      </c>
      <c r="R112" s="233">
        <f>Q112*H112</f>
        <v>0</v>
      </c>
      <c r="S112" s="233">
        <v>0</v>
      </c>
      <c r="T112" s="234">
        <f>S112*H112</f>
        <v>0</v>
      </c>
      <c r="AR112" s="18" t="s">
        <v>164</v>
      </c>
      <c r="AT112" s="18" t="s">
        <v>160</v>
      </c>
      <c r="AU112" s="18" t="s">
        <v>80</v>
      </c>
      <c r="AY112" s="18" t="s">
        <v>128</v>
      </c>
      <c r="BE112" s="235">
        <f>IF(N112="základní",J112,0)</f>
        <v>0</v>
      </c>
      <c r="BF112" s="235">
        <f>IF(N112="snížená",J112,0)</f>
        <v>0</v>
      </c>
      <c r="BG112" s="235">
        <f>IF(N112="zákl. přenesená",J112,0)</f>
        <v>0</v>
      </c>
      <c r="BH112" s="235">
        <f>IF(N112="sníž. přenesená",J112,0)</f>
        <v>0</v>
      </c>
      <c r="BI112" s="235">
        <f>IF(N112="nulová",J112,0)</f>
        <v>0</v>
      </c>
      <c r="BJ112" s="18" t="s">
        <v>164</v>
      </c>
      <c r="BK112" s="235">
        <f>ROUND(I112*H112,2)</f>
        <v>0</v>
      </c>
      <c r="BL112" s="18" t="s">
        <v>164</v>
      </c>
      <c r="BM112" s="18" t="s">
        <v>197</v>
      </c>
    </row>
    <row r="113" s="1" customFormat="1">
      <c r="B113" s="40"/>
      <c r="C113" s="41"/>
      <c r="D113" s="236" t="s">
        <v>166</v>
      </c>
      <c r="E113" s="41"/>
      <c r="F113" s="237" t="s">
        <v>198</v>
      </c>
      <c r="G113" s="41"/>
      <c r="H113" s="41"/>
      <c r="I113" s="142"/>
      <c r="J113" s="41"/>
      <c r="K113" s="41"/>
      <c r="L113" s="45"/>
      <c r="M113" s="238"/>
      <c r="N113" s="81"/>
      <c r="O113" s="81"/>
      <c r="P113" s="81"/>
      <c r="Q113" s="81"/>
      <c r="R113" s="81"/>
      <c r="S113" s="81"/>
      <c r="T113" s="82"/>
      <c r="AT113" s="18" t="s">
        <v>166</v>
      </c>
      <c r="AU113" s="18" t="s">
        <v>80</v>
      </c>
    </row>
    <row r="114" s="13" customFormat="1">
      <c r="B114" s="249"/>
      <c r="C114" s="250"/>
      <c r="D114" s="236" t="s">
        <v>170</v>
      </c>
      <c r="E114" s="251" t="s">
        <v>39</v>
      </c>
      <c r="F114" s="252" t="s">
        <v>199</v>
      </c>
      <c r="G114" s="250"/>
      <c r="H114" s="253">
        <v>0.0060000000000000001</v>
      </c>
      <c r="I114" s="254"/>
      <c r="J114" s="250"/>
      <c r="K114" s="250"/>
      <c r="L114" s="255"/>
      <c r="M114" s="256"/>
      <c r="N114" s="257"/>
      <c r="O114" s="257"/>
      <c r="P114" s="257"/>
      <c r="Q114" s="257"/>
      <c r="R114" s="257"/>
      <c r="S114" s="257"/>
      <c r="T114" s="258"/>
      <c r="AT114" s="259" t="s">
        <v>170</v>
      </c>
      <c r="AU114" s="259" t="s">
        <v>80</v>
      </c>
      <c r="AV114" s="13" t="s">
        <v>91</v>
      </c>
      <c r="AW114" s="13" t="s">
        <v>41</v>
      </c>
      <c r="AX114" s="13" t="s">
        <v>80</v>
      </c>
      <c r="AY114" s="259" t="s">
        <v>128</v>
      </c>
    </row>
    <row r="115" s="13" customFormat="1">
      <c r="B115" s="249"/>
      <c r="C115" s="250"/>
      <c r="D115" s="236" t="s">
        <v>170</v>
      </c>
      <c r="E115" s="251" t="s">
        <v>39</v>
      </c>
      <c r="F115" s="252" t="s">
        <v>200</v>
      </c>
      <c r="G115" s="250"/>
      <c r="H115" s="253">
        <v>0.0030000000000000001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AT115" s="259" t="s">
        <v>170</v>
      </c>
      <c r="AU115" s="259" t="s">
        <v>80</v>
      </c>
      <c r="AV115" s="13" t="s">
        <v>91</v>
      </c>
      <c r="AW115" s="13" t="s">
        <v>41</v>
      </c>
      <c r="AX115" s="13" t="s">
        <v>80</v>
      </c>
      <c r="AY115" s="259" t="s">
        <v>128</v>
      </c>
    </row>
    <row r="116" s="13" customFormat="1">
      <c r="B116" s="249"/>
      <c r="C116" s="250"/>
      <c r="D116" s="236" t="s">
        <v>170</v>
      </c>
      <c r="E116" s="251" t="s">
        <v>39</v>
      </c>
      <c r="F116" s="252" t="s">
        <v>201</v>
      </c>
      <c r="G116" s="250"/>
      <c r="H116" s="253">
        <v>0.01</v>
      </c>
      <c r="I116" s="254"/>
      <c r="J116" s="250"/>
      <c r="K116" s="250"/>
      <c r="L116" s="255"/>
      <c r="M116" s="256"/>
      <c r="N116" s="257"/>
      <c r="O116" s="257"/>
      <c r="P116" s="257"/>
      <c r="Q116" s="257"/>
      <c r="R116" s="257"/>
      <c r="S116" s="257"/>
      <c r="T116" s="258"/>
      <c r="AT116" s="259" t="s">
        <v>170</v>
      </c>
      <c r="AU116" s="259" t="s">
        <v>80</v>
      </c>
      <c r="AV116" s="13" t="s">
        <v>91</v>
      </c>
      <c r="AW116" s="13" t="s">
        <v>41</v>
      </c>
      <c r="AX116" s="13" t="s">
        <v>80</v>
      </c>
      <c r="AY116" s="259" t="s">
        <v>128</v>
      </c>
    </row>
    <row r="117" s="13" customFormat="1">
      <c r="B117" s="249"/>
      <c r="C117" s="250"/>
      <c r="D117" s="236" t="s">
        <v>170</v>
      </c>
      <c r="E117" s="251" t="s">
        <v>39</v>
      </c>
      <c r="F117" s="252" t="s">
        <v>202</v>
      </c>
      <c r="G117" s="250"/>
      <c r="H117" s="253">
        <v>0.0040000000000000001</v>
      </c>
      <c r="I117" s="254"/>
      <c r="J117" s="250"/>
      <c r="K117" s="250"/>
      <c r="L117" s="255"/>
      <c r="M117" s="256"/>
      <c r="N117" s="257"/>
      <c r="O117" s="257"/>
      <c r="P117" s="257"/>
      <c r="Q117" s="257"/>
      <c r="R117" s="257"/>
      <c r="S117" s="257"/>
      <c r="T117" s="258"/>
      <c r="AT117" s="259" t="s">
        <v>170</v>
      </c>
      <c r="AU117" s="259" t="s">
        <v>80</v>
      </c>
      <c r="AV117" s="13" t="s">
        <v>91</v>
      </c>
      <c r="AW117" s="13" t="s">
        <v>41</v>
      </c>
      <c r="AX117" s="13" t="s">
        <v>80</v>
      </c>
      <c r="AY117" s="259" t="s">
        <v>128</v>
      </c>
    </row>
    <row r="118" s="13" customFormat="1">
      <c r="B118" s="249"/>
      <c r="C118" s="250"/>
      <c r="D118" s="236" t="s">
        <v>170</v>
      </c>
      <c r="E118" s="251" t="s">
        <v>39</v>
      </c>
      <c r="F118" s="252" t="s">
        <v>203</v>
      </c>
      <c r="G118" s="250"/>
      <c r="H118" s="253">
        <v>0.010999999999999999</v>
      </c>
      <c r="I118" s="254"/>
      <c r="J118" s="250"/>
      <c r="K118" s="250"/>
      <c r="L118" s="255"/>
      <c r="M118" s="256"/>
      <c r="N118" s="257"/>
      <c r="O118" s="257"/>
      <c r="P118" s="257"/>
      <c r="Q118" s="257"/>
      <c r="R118" s="257"/>
      <c r="S118" s="257"/>
      <c r="T118" s="258"/>
      <c r="AT118" s="259" t="s">
        <v>170</v>
      </c>
      <c r="AU118" s="259" t="s">
        <v>80</v>
      </c>
      <c r="AV118" s="13" t="s">
        <v>91</v>
      </c>
      <c r="AW118" s="13" t="s">
        <v>41</v>
      </c>
      <c r="AX118" s="13" t="s">
        <v>80</v>
      </c>
      <c r="AY118" s="259" t="s">
        <v>128</v>
      </c>
    </row>
    <row r="119" s="13" customFormat="1">
      <c r="B119" s="249"/>
      <c r="C119" s="250"/>
      <c r="D119" s="236" t="s">
        <v>170</v>
      </c>
      <c r="E119" s="251" t="s">
        <v>39</v>
      </c>
      <c r="F119" s="252" t="s">
        <v>204</v>
      </c>
      <c r="G119" s="250"/>
      <c r="H119" s="253">
        <v>0.0030000000000000001</v>
      </c>
      <c r="I119" s="254"/>
      <c r="J119" s="250"/>
      <c r="K119" s="250"/>
      <c r="L119" s="255"/>
      <c r="M119" s="256"/>
      <c r="N119" s="257"/>
      <c r="O119" s="257"/>
      <c r="P119" s="257"/>
      <c r="Q119" s="257"/>
      <c r="R119" s="257"/>
      <c r="S119" s="257"/>
      <c r="T119" s="258"/>
      <c r="AT119" s="259" t="s">
        <v>170</v>
      </c>
      <c r="AU119" s="259" t="s">
        <v>80</v>
      </c>
      <c r="AV119" s="13" t="s">
        <v>91</v>
      </c>
      <c r="AW119" s="13" t="s">
        <v>41</v>
      </c>
      <c r="AX119" s="13" t="s">
        <v>80</v>
      </c>
      <c r="AY119" s="259" t="s">
        <v>128</v>
      </c>
    </row>
    <row r="120" s="13" customFormat="1">
      <c r="B120" s="249"/>
      <c r="C120" s="250"/>
      <c r="D120" s="236" t="s">
        <v>170</v>
      </c>
      <c r="E120" s="251" t="s">
        <v>39</v>
      </c>
      <c r="F120" s="252" t="s">
        <v>205</v>
      </c>
      <c r="G120" s="250"/>
      <c r="H120" s="253">
        <v>0.0080000000000000002</v>
      </c>
      <c r="I120" s="254"/>
      <c r="J120" s="250"/>
      <c r="K120" s="250"/>
      <c r="L120" s="255"/>
      <c r="M120" s="256"/>
      <c r="N120" s="257"/>
      <c r="O120" s="257"/>
      <c r="P120" s="257"/>
      <c r="Q120" s="257"/>
      <c r="R120" s="257"/>
      <c r="S120" s="257"/>
      <c r="T120" s="258"/>
      <c r="AT120" s="259" t="s">
        <v>170</v>
      </c>
      <c r="AU120" s="259" t="s">
        <v>80</v>
      </c>
      <c r="AV120" s="13" t="s">
        <v>91</v>
      </c>
      <c r="AW120" s="13" t="s">
        <v>41</v>
      </c>
      <c r="AX120" s="13" t="s">
        <v>80</v>
      </c>
      <c r="AY120" s="259" t="s">
        <v>128</v>
      </c>
    </row>
    <row r="121" s="12" customFormat="1">
      <c r="B121" s="239"/>
      <c r="C121" s="240"/>
      <c r="D121" s="236" t="s">
        <v>170</v>
      </c>
      <c r="E121" s="241" t="s">
        <v>39</v>
      </c>
      <c r="F121" s="242" t="s">
        <v>206</v>
      </c>
      <c r="G121" s="240"/>
      <c r="H121" s="241" t="s">
        <v>39</v>
      </c>
      <c r="I121" s="243"/>
      <c r="J121" s="240"/>
      <c r="K121" s="240"/>
      <c r="L121" s="244"/>
      <c r="M121" s="245"/>
      <c r="N121" s="246"/>
      <c r="O121" s="246"/>
      <c r="P121" s="246"/>
      <c r="Q121" s="246"/>
      <c r="R121" s="246"/>
      <c r="S121" s="246"/>
      <c r="T121" s="247"/>
      <c r="AT121" s="248" t="s">
        <v>170</v>
      </c>
      <c r="AU121" s="248" t="s">
        <v>80</v>
      </c>
      <c r="AV121" s="12" t="s">
        <v>85</v>
      </c>
      <c r="AW121" s="12" t="s">
        <v>41</v>
      </c>
      <c r="AX121" s="12" t="s">
        <v>80</v>
      </c>
      <c r="AY121" s="248" t="s">
        <v>128</v>
      </c>
    </row>
    <row r="122" s="12" customFormat="1">
      <c r="B122" s="239"/>
      <c r="C122" s="240"/>
      <c r="D122" s="236" t="s">
        <v>170</v>
      </c>
      <c r="E122" s="241" t="s">
        <v>39</v>
      </c>
      <c r="F122" s="242" t="s">
        <v>207</v>
      </c>
      <c r="G122" s="240"/>
      <c r="H122" s="241" t="s">
        <v>39</v>
      </c>
      <c r="I122" s="243"/>
      <c r="J122" s="240"/>
      <c r="K122" s="240"/>
      <c r="L122" s="244"/>
      <c r="M122" s="245"/>
      <c r="N122" s="246"/>
      <c r="O122" s="246"/>
      <c r="P122" s="246"/>
      <c r="Q122" s="246"/>
      <c r="R122" s="246"/>
      <c r="S122" s="246"/>
      <c r="T122" s="247"/>
      <c r="AT122" s="248" t="s">
        <v>170</v>
      </c>
      <c r="AU122" s="248" t="s">
        <v>80</v>
      </c>
      <c r="AV122" s="12" t="s">
        <v>85</v>
      </c>
      <c r="AW122" s="12" t="s">
        <v>41</v>
      </c>
      <c r="AX122" s="12" t="s">
        <v>80</v>
      </c>
      <c r="AY122" s="248" t="s">
        <v>128</v>
      </c>
    </row>
    <row r="123" s="14" customFormat="1">
      <c r="B123" s="260"/>
      <c r="C123" s="261"/>
      <c r="D123" s="236" t="s">
        <v>170</v>
      </c>
      <c r="E123" s="262" t="s">
        <v>39</v>
      </c>
      <c r="F123" s="263" t="s">
        <v>179</v>
      </c>
      <c r="G123" s="261"/>
      <c r="H123" s="264">
        <v>0.044999999999999998</v>
      </c>
      <c r="I123" s="265"/>
      <c r="J123" s="261"/>
      <c r="K123" s="261"/>
      <c r="L123" s="266"/>
      <c r="M123" s="267"/>
      <c r="N123" s="268"/>
      <c r="O123" s="268"/>
      <c r="P123" s="268"/>
      <c r="Q123" s="268"/>
      <c r="R123" s="268"/>
      <c r="S123" s="268"/>
      <c r="T123" s="269"/>
      <c r="AT123" s="270" t="s">
        <v>170</v>
      </c>
      <c r="AU123" s="270" t="s">
        <v>80</v>
      </c>
      <c r="AV123" s="14" t="s">
        <v>164</v>
      </c>
      <c r="AW123" s="14" t="s">
        <v>41</v>
      </c>
      <c r="AX123" s="14" t="s">
        <v>85</v>
      </c>
      <c r="AY123" s="270" t="s">
        <v>128</v>
      </c>
    </row>
    <row r="124" s="1" customFormat="1" ht="33.75" customHeight="1">
      <c r="B124" s="40"/>
      <c r="C124" s="224" t="s">
        <v>164</v>
      </c>
      <c r="D124" s="224" t="s">
        <v>160</v>
      </c>
      <c r="E124" s="225" t="s">
        <v>208</v>
      </c>
      <c r="F124" s="226" t="s">
        <v>209</v>
      </c>
      <c r="G124" s="227" t="s">
        <v>182</v>
      </c>
      <c r="H124" s="228">
        <v>0.17199999999999999</v>
      </c>
      <c r="I124" s="229"/>
      <c r="J124" s="230">
        <f>ROUND(I124*H124,2)</f>
        <v>0</v>
      </c>
      <c r="K124" s="226" t="s">
        <v>163</v>
      </c>
      <c r="L124" s="45"/>
      <c r="M124" s="231" t="s">
        <v>39</v>
      </c>
      <c r="N124" s="232" t="s">
        <v>53</v>
      </c>
      <c r="O124" s="81"/>
      <c r="P124" s="233">
        <f>O124*H124</f>
        <v>0</v>
      </c>
      <c r="Q124" s="233">
        <v>0</v>
      </c>
      <c r="R124" s="233">
        <f>Q124*H124</f>
        <v>0</v>
      </c>
      <c r="S124" s="233">
        <v>0</v>
      </c>
      <c r="T124" s="234">
        <f>S124*H124</f>
        <v>0</v>
      </c>
      <c r="AR124" s="18" t="s">
        <v>164</v>
      </c>
      <c r="AT124" s="18" t="s">
        <v>160</v>
      </c>
      <c r="AU124" s="18" t="s">
        <v>80</v>
      </c>
      <c r="AY124" s="18" t="s">
        <v>128</v>
      </c>
      <c r="BE124" s="235">
        <f>IF(N124="základní",J124,0)</f>
        <v>0</v>
      </c>
      <c r="BF124" s="235">
        <f>IF(N124="snížená",J124,0)</f>
        <v>0</v>
      </c>
      <c r="BG124" s="235">
        <f>IF(N124="zákl. přenesená",J124,0)</f>
        <v>0</v>
      </c>
      <c r="BH124" s="235">
        <f>IF(N124="sníž. přenesená",J124,0)</f>
        <v>0</v>
      </c>
      <c r="BI124" s="235">
        <f>IF(N124="nulová",J124,0)</f>
        <v>0</v>
      </c>
      <c r="BJ124" s="18" t="s">
        <v>164</v>
      </c>
      <c r="BK124" s="235">
        <f>ROUND(I124*H124,2)</f>
        <v>0</v>
      </c>
      <c r="BL124" s="18" t="s">
        <v>164</v>
      </c>
      <c r="BM124" s="18" t="s">
        <v>210</v>
      </c>
    </row>
    <row r="125" s="1" customFormat="1">
      <c r="B125" s="40"/>
      <c r="C125" s="41"/>
      <c r="D125" s="236" t="s">
        <v>166</v>
      </c>
      <c r="E125" s="41"/>
      <c r="F125" s="237" t="s">
        <v>198</v>
      </c>
      <c r="G125" s="41"/>
      <c r="H125" s="41"/>
      <c r="I125" s="142"/>
      <c r="J125" s="41"/>
      <c r="K125" s="41"/>
      <c r="L125" s="45"/>
      <c r="M125" s="238"/>
      <c r="N125" s="81"/>
      <c r="O125" s="81"/>
      <c r="P125" s="81"/>
      <c r="Q125" s="81"/>
      <c r="R125" s="81"/>
      <c r="S125" s="81"/>
      <c r="T125" s="82"/>
      <c r="AT125" s="18" t="s">
        <v>166</v>
      </c>
      <c r="AU125" s="18" t="s">
        <v>80</v>
      </c>
    </row>
    <row r="126" s="13" customFormat="1">
      <c r="B126" s="249"/>
      <c r="C126" s="250"/>
      <c r="D126" s="236" t="s">
        <v>170</v>
      </c>
      <c r="E126" s="251" t="s">
        <v>39</v>
      </c>
      <c r="F126" s="252" t="s">
        <v>211</v>
      </c>
      <c r="G126" s="250"/>
      <c r="H126" s="253">
        <v>0.17199999999999999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AT126" s="259" t="s">
        <v>170</v>
      </c>
      <c r="AU126" s="259" t="s">
        <v>80</v>
      </c>
      <c r="AV126" s="13" t="s">
        <v>91</v>
      </c>
      <c r="AW126" s="13" t="s">
        <v>41</v>
      </c>
      <c r="AX126" s="13" t="s">
        <v>80</v>
      </c>
      <c r="AY126" s="259" t="s">
        <v>128</v>
      </c>
    </row>
    <row r="127" s="14" customFormat="1">
      <c r="B127" s="260"/>
      <c r="C127" s="261"/>
      <c r="D127" s="236" t="s">
        <v>170</v>
      </c>
      <c r="E127" s="262" t="s">
        <v>39</v>
      </c>
      <c r="F127" s="263" t="s">
        <v>179</v>
      </c>
      <c r="G127" s="261"/>
      <c r="H127" s="264">
        <v>0.17199999999999999</v>
      </c>
      <c r="I127" s="265"/>
      <c r="J127" s="261"/>
      <c r="K127" s="261"/>
      <c r="L127" s="266"/>
      <c r="M127" s="267"/>
      <c r="N127" s="268"/>
      <c r="O127" s="268"/>
      <c r="P127" s="268"/>
      <c r="Q127" s="268"/>
      <c r="R127" s="268"/>
      <c r="S127" s="268"/>
      <c r="T127" s="269"/>
      <c r="AT127" s="270" t="s">
        <v>170</v>
      </c>
      <c r="AU127" s="270" t="s">
        <v>80</v>
      </c>
      <c r="AV127" s="14" t="s">
        <v>164</v>
      </c>
      <c r="AW127" s="14" t="s">
        <v>41</v>
      </c>
      <c r="AX127" s="14" t="s">
        <v>85</v>
      </c>
      <c r="AY127" s="270" t="s">
        <v>128</v>
      </c>
    </row>
    <row r="128" s="1" customFormat="1" ht="22.5" customHeight="1">
      <c r="B128" s="40"/>
      <c r="C128" s="271" t="s">
        <v>129</v>
      </c>
      <c r="D128" s="271" t="s">
        <v>212</v>
      </c>
      <c r="E128" s="272" t="s">
        <v>213</v>
      </c>
      <c r="F128" s="273" t="s">
        <v>214</v>
      </c>
      <c r="G128" s="274" t="s">
        <v>141</v>
      </c>
      <c r="H128" s="275">
        <v>646.92899999999997</v>
      </c>
      <c r="I128" s="276"/>
      <c r="J128" s="277">
        <f>ROUND(I128*H128,2)</f>
        <v>0</v>
      </c>
      <c r="K128" s="273" t="s">
        <v>163</v>
      </c>
      <c r="L128" s="278"/>
      <c r="M128" s="279" t="s">
        <v>39</v>
      </c>
      <c r="N128" s="280" t="s">
        <v>53</v>
      </c>
      <c r="O128" s="81"/>
      <c r="P128" s="233">
        <f>O128*H128</f>
        <v>0</v>
      </c>
      <c r="Q128" s="233">
        <v>1</v>
      </c>
      <c r="R128" s="233">
        <f>Q128*H128</f>
        <v>646.92899999999997</v>
      </c>
      <c r="S128" s="233">
        <v>0</v>
      </c>
      <c r="T128" s="234">
        <f>S128*H128</f>
        <v>0</v>
      </c>
      <c r="AR128" s="18" t="s">
        <v>215</v>
      </c>
      <c r="AT128" s="18" t="s">
        <v>212</v>
      </c>
      <c r="AU128" s="18" t="s">
        <v>80</v>
      </c>
      <c r="AY128" s="18" t="s">
        <v>128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8" t="s">
        <v>164</v>
      </c>
      <c r="BK128" s="235">
        <f>ROUND(I128*H128,2)</f>
        <v>0</v>
      </c>
      <c r="BL128" s="18" t="s">
        <v>164</v>
      </c>
      <c r="BM128" s="18" t="s">
        <v>216</v>
      </c>
    </row>
    <row r="129" s="13" customFormat="1">
      <c r="B129" s="249"/>
      <c r="C129" s="250"/>
      <c r="D129" s="236" t="s">
        <v>170</v>
      </c>
      <c r="E129" s="251" t="s">
        <v>39</v>
      </c>
      <c r="F129" s="252" t="s">
        <v>217</v>
      </c>
      <c r="G129" s="250"/>
      <c r="H129" s="253">
        <v>404.06400000000002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AT129" s="259" t="s">
        <v>170</v>
      </c>
      <c r="AU129" s="259" t="s">
        <v>80</v>
      </c>
      <c r="AV129" s="13" t="s">
        <v>91</v>
      </c>
      <c r="AW129" s="13" t="s">
        <v>41</v>
      </c>
      <c r="AX129" s="13" t="s">
        <v>80</v>
      </c>
      <c r="AY129" s="259" t="s">
        <v>128</v>
      </c>
    </row>
    <row r="130" s="13" customFormat="1">
      <c r="B130" s="249"/>
      <c r="C130" s="250"/>
      <c r="D130" s="236" t="s">
        <v>170</v>
      </c>
      <c r="E130" s="251" t="s">
        <v>39</v>
      </c>
      <c r="F130" s="252" t="s">
        <v>218</v>
      </c>
      <c r="G130" s="250"/>
      <c r="H130" s="253">
        <v>62.865000000000002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AT130" s="259" t="s">
        <v>170</v>
      </c>
      <c r="AU130" s="259" t="s">
        <v>80</v>
      </c>
      <c r="AV130" s="13" t="s">
        <v>91</v>
      </c>
      <c r="AW130" s="13" t="s">
        <v>41</v>
      </c>
      <c r="AX130" s="13" t="s">
        <v>80</v>
      </c>
      <c r="AY130" s="259" t="s">
        <v>128</v>
      </c>
    </row>
    <row r="131" s="13" customFormat="1">
      <c r="B131" s="249"/>
      <c r="C131" s="250"/>
      <c r="D131" s="236" t="s">
        <v>170</v>
      </c>
      <c r="E131" s="251" t="s">
        <v>39</v>
      </c>
      <c r="F131" s="252" t="s">
        <v>219</v>
      </c>
      <c r="G131" s="250"/>
      <c r="H131" s="253">
        <v>60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AT131" s="259" t="s">
        <v>170</v>
      </c>
      <c r="AU131" s="259" t="s">
        <v>80</v>
      </c>
      <c r="AV131" s="13" t="s">
        <v>91</v>
      </c>
      <c r="AW131" s="13" t="s">
        <v>41</v>
      </c>
      <c r="AX131" s="13" t="s">
        <v>80</v>
      </c>
      <c r="AY131" s="259" t="s">
        <v>128</v>
      </c>
    </row>
    <row r="132" s="13" customFormat="1">
      <c r="B132" s="249"/>
      <c r="C132" s="250"/>
      <c r="D132" s="236" t="s">
        <v>170</v>
      </c>
      <c r="E132" s="251" t="s">
        <v>39</v>
      </c>
      <c r="F132" s="252" t="s">
        <v>220</v>
      </c>
      <c r="G132" s="250"/>
      <c r="H132" s="253">
        <v>120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AT132" s="259" t="s">
        <v>170</v>
      </c>
      <c r="AU132" s="259" t="s">
        <v>80</v>
      </c>
      <c r="AV132" s="13" t="s">
        <v>91</v>
      </c>
      <c r="AW132" s="13" t="s">
        <v>41</v>
      </c>
      <c r="AX132" s="13" t="s">
        <v>80</v>
      </c>
      <c r="AY132" s="259" t="s">
        <v>128</v>
      </c>
    </row>
    <row r="133" s="14" customFormat="1">
      <c r="B133" s="260"/>
      <c r="C133" s="261"/>
      <c r="D133" s="236" t="s">
        <v>170</v>
      </c>
      <c r="E133" s="262" t="s">
        <v>39</v>
      </c>
      <c r="F133" s="263" t="s">
        <v>179</v>
      </c>
      <c r="G133" s="261"/>
      <c r="H133" s="264">
        <v>646.92899999999997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AT133" s="270" t="s">
        <v>170</v>
      </c>
      <c r="AU133" s="270" t="s">
        <v>80</v>
      </c>
      <c r="AV133" s="14" t="s">
        <v>164</v>
      </c>
      <c r="AW133" s="14" t="s">
        <v>41</v>
      </c>
      <c r="AX133" s="14" t="s">
        <v>85</v>
      </c>
      <c r="AY133" s="270" t="s">
        <v>128</v>
      </c>
    </row>
    <row r="134" s="1" customFormat="1" ht="16.5" customHeight="1">
      <c r="B134" s="40"/>
      <c r="C134" s="271" t="s">
        <v>221</v>
      </c>
      <c r="D134" s="271" t="s">
        <v>212</v>
      </c>
      <c r="E134" s="272" t="s">
        <v>222</v>
      </c>
      <c r="F134" s="273" t="s">
        <v>223</v>
      </c>
      <c r="G134" s="274" t="s">
        <v>141</v>
      </c>
      <c r="H134" s="275">
        <v>46.085999999999999</v>
      </c>
      <c r="I134" s="276"/>
      <c r="J134" s="277">
        <f>ROUND(I134*H134,2)</f>
        <v>0</v>
      </c>
      <c r="K134" s="273" t="s">
        <v>39</v>
      </c>
      <c r="L134" s="278"/>
      <c r="M134" s="279" t="s">
        <v>39</v>
      </c>
      <c r="N134" s="280" t="s">
        <v>53</v>
      </c>
      <c r="O134" s="81"/>
      <c r="P134" s="233">
        <f>O134*H134</f>
        <v>0</v>
      </c>
      <c r="Q134" s="233">
        <v>1</v>
      </c>
      <c r="R134" s="233">
        <f>Q134*H134</f>
        <v>46.085999999999999</v>
      </c>
      <c r="S134" s="233">
        <v>0</v>
      </c>
      <c r="T134" s="234">
        <f>S134*H134</f>
        <v>0</v>
      </c>
      <c r="AR134" s="18" t="s">
        <v>215</v>
      </c>
      <c r="AT134" s="18" t="s">
        <v>212</v>
      </c>
      <c r="AU134" s="18" t="s">
        <v>80</v>
      </c>
      <c r="AY134" s="18" t="s">
        <v>128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8" t="s">
        <v>164</v>
      </c>
      <c r="BK134" s="235">
        <f>ROUND(I134*H134,2)</f>
        <v>0</v>
      </c>
      <c r="BL134" s="18" t="s">
        <v>164</v>
      </c>
      <c r="BM134" s="18" t="s">
        <v>224</v>
      </c>
    </row>
    <row r="135" s="1" customFormat="1">
      <c r="B135" s="40"/>
      <c r="C135" s="41"/>
      <c r="D135" s="236" t="s">
        <v>168</v>
      </c>
      <c r="E135" s="41"/>
      <c r="F135" s="237" t="s">
        <v>225</v>
      </c>
      <c r="G135" s="41"/>
      <c r="H135" s="41"/>
      <c r="I135" s="142"/>
      <c r="J135" s="41"/>
      <c r="K135" s="41"/>
      <c r="L135" s="45"/>
      <c r="M135" s="238"/>
      <c r="N135" s="81"/>
      <c r="O135" s="81"/>
      <c r="P135" s="81"/>
      <c r="Q135" s="81"/>
      <c r="R135" s="81"/>
      <c r="S135" s="81"/>
      <c r="T135" s="82"/>
      <c r="AT135" s="18" t="s">
        <v>168</v>
      </c>
      <c r="AU135" s="18" t="s">
        <v>80</v>
      </c>
    </row>
    <row r="136" s="13" customFormat="1">
      <c r="B136" s="249"/>
      <c r="C136" s="250"/>
      <c r="D136" s="236" t="s">
        <v>170</v>
      </c>
      <c r="E136" s="251" t="s">
        <v>39</v>
      </c>
      <c r="F136" s="252" t="s">
        <v>226</v>
      </c>
      <c r="G136" s="250"/>
      <c r="H136" s="253">
        <v>46.085999999999999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AT136" s="259" t="s">
        <v>170</v>
      </c>
      <c r="AU136" s="259" t="s">
        <v>80</v>
      </c>
      <c r="AV136" s="13" t="s">
        <v>91</v>
      </c>
      <c r="AW136" s="13" t="s">
        <v>41</v>
      </c>
      <c r="AX136" s="13" t="s">
        <v>80</v>
      </c>
      <c r="AY136" s="259" t="s">
        <v>128</v>
      </c>
    </row>
    <row r="137" s="14" customFormat="1">
      <c r="B137" s="260"/>
      <c r="C137" s="261"/>
      <c r="D137" s="236" t="s">
        <v>170</v>
      </c>
      <c r="E137" s="262" t="s">
        <v>39</v>
      </c>
      <c r="F137" s="263" t="s">
        <v>179</v>
      </c>
      <c r="G137" s="261"/>
      <c r="H137" s="264">
        <v>46.085999999999999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AT137" s="270" t="s">
        <v>170</v>
      </c>
      <c r="AU137" s="270" t="s">
        <v>80</v>
      </c>
      <c r="AV137" s="14" t="s">
        <v>164</v>
      </c>
      <c r="AW137" s="14" t="s">
        <v>41</v>
      </c>
      <c r="AX137" s="14" t="s">
        <v>85</v>
      </c>
      <c r="AY137" s="270" t="s">
        <v>128</v>
      </c>
    </row>
    <row r="138" s="1" customFormat="1" ht="22.5" customHeight="1">
      <c r="B138" s="40"/>
      <c r="C138" s="271" t="s">
        <v>227</v>
      </c>
      <c r="D138" s="271" t="s">
        <v>212</v>
      </c>
      <c r="E138" s="272" t="s">
        <v>228</v>
      </c>
      <c r="F138" s="273" t="s">
        <v>229</v>
      </c>
      <c r="G138" s="274" t="s">
        <v>230</v>
      </c>
      <c r="H138" s="275">
        <v>3</v>
      </c>
      <c r="I138" s="276"/>
      <c r="J138" s="277">
        <f>ROUND(I138*H138,2)</f>
        <v>0</v>
      </c>
      <c r="K138" s="273" t="s">
        <v>163</v>
      </c>
      <c r="L138" s="278"/>
      <c r="M138" s="279" t="s">
        <v>39</v>
      </c>
      <c r="N138" s="280" t="s">
        <v>53</v>
      </c>
      <c r="O138" s="81"/>
      <c r="P138" s="233">
        <f>O138*H138</f>
        <v>0</v>
      </c>
      <c r="Q138" s="233">
        <v>0.10299999999999999</v>
      </c>
      <c r="R138" s="233">
        <f>Q138*H138</f>
        <v>0.309</v>
      </c>
      <c r="S138" s="233">
        <v>0</v>
      </c>
      <c r="T138" s="234">
        <f>S138*H138</f>
        <v>0</v>
      </c>
      <c r="AR138" s="18" t="s">
        <v>215</v>
      </c>
      <c r="AT138" s="18" t="s">
        <v>212</v>
      </c>
      <c r="AU138" s="18" t="s">
        <v>80</v>
      </c>
      <c r="AY138" s="18" t="s">
        <v>128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8" t="s">
        <v>164</v>
      </c>
      <c r="BK138" s="235">
        <f>ROUND(I138*H138,2)</f>
        <v>0</v>
      </c>
      <c r="BL138" s="18" t="s">
        <v>164</v>
      </c>
      <c r="BM138" s="18" t="s">
        <v>231</v>
      </c>
    </row>
    <row r="139" s="13" customFormat="1">
      <c r="B139" s="249"/>
      <c r="C139" s="250"/>
      <c r="D139" s="236" t="s">
        <v>170</v>
      </c>
      <c r="E139" s="251" t="s">
        <v>39</v>
      </c>
      <c r="F139" s="252" t="s">
        <v>232</v>
      </c>
      <c r="G139" s="250"/>
      <c r="H139" s="253">
        <v>3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AT139" s="259" t="s">
        <v>170</v>
      </c>
      <c r="AU139" s="259" t="s">
        <v>80</v>
      </c>
      <c r="AV139" s="13" t="s">
        <v>91</v>
      </c>
      <c r="AW139" s="13" t="s">
        <v>41</v>
      </c>
      <c r="AX139" s="13" t="s">
        <v>80</v>
      </c>
      <c r="AY139" s="259" t="s">
        <v>128</v>
      </c>
    </row>
    <row r="140" s="14" customFormat="1">
      <c r="B140" s="260"/>
      <c r="C140" s="261"/>
      <c r="D140" s="236" t="s">
        <v>170</v>
      </c>
      <c r="E140" s="262" t="s">
        <v>39</v>
      </c>
      <c r="F140" s="263" t="s">
        <v>179</v>
      </c>
      <c r="G140" s="261"/>
      <c r="H140" s="264">
        <v>3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AT140" s="270" t="s">
        <v>170</v>
      </c>
      <c r="AU140" s="270" t="s">
        <v>80</v>
      </c>
      <c r="AV140" s="14" t="s">
        <v>164</v>
      </c>
      <c r="AW140" s="14" t="s">
        <v>41</v>
      </c>
      <c r="AX140" s="14" t="s">
        <v>85</v>
      </c>
      <c r="AY140" s="270" t="s">
        <v>128</v>
      </c>
    </row>
    <row r="141" s="1" customFormat="1" ht="22.5" customHeight="1">
      <c r="B141" s="40"/>
      <c r="C141" s="271" t="s">
        <v>215</v>
      </c>
      <c r="D141" s="271" t="s">
        <v>212</v>
      </c>
      <c r="E141" s="272" t="s">
        <v>233</v>
      </c>
      <c r="F141" s="273" t="s">
        <v>234</v>
      </c>
      <c r="G141" s="274" t="s">
        <v>230</v>
      </c>
      <c r="H141" s="275">
        <v>5</v>
      </c>
      <c r="I141" s="276"/>
      <c r="J141" s="277">
        <f>ROUND(I141*H141,2)</f>
        <v>0</v>
      </c>
      <c r="K141" s="273" t="s">
        <v>163</v>
      </c>
      <c r="L141" s="278"/>
      <c r="M141" s="279" t="s">
        <v>39</v>
      </c>
      <c r="N141" s="280" t="s">
        <v>53</v>
      </c>
      <c r="O141" s="81"/>
      <c r="P141" s="233">
        <f>O141*H141</f>
        <v>0</v>
      </c>
      <c r="Q141" s="233">
        <v>0.087150000000000005</v>
      </c>
      <c r="R141" s="233">
        <f>Q141*H141</f>
        <v>0.43575000000000003</v>
      </c>
      <c r="S141" s="233">
        <v>0</v>
      </c>
      <c r="T141" s="234">
        <f>S141*H141</f>
        <v>0</v>
      </c>
      <c r="AR141" s="18" t="s">
        <v>215</v>
      </c>
      <c r="AT141" s="18" t="s">
        <v>212</v>
      </c>
      <c r="AU141" s="18" t="s">
        <v>80</v>
      </c>
      <c r="AY141" s="18" t="s">
        <v>128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8" t="s">
        <v>164</v>
      </c>
      <c r="BK141" s="235">
        <f>ROUND(I141*H141,2)</f>
        <v>0</v>
      </c>
      <c r="BL141" s="18" t="s">
        <v>164</v>
      </c>
      <c r="BM141" s="18" t="s">
        <v>235</v>
      </c>
    </row>
    <row r="142" s="13" customFormat="1">
      <c r="B142" s="249"/>
      <c r="C142" s="250"/>
      <c r="D142" s="236" t="s">
        <v>170</v>
      </c>
      <c r="E142" s="251" t="s">
        <v>39</v>
      </c>
      <c r="F142" s="252" t="s">
        <v>236</v>
      </c>
      <c r="G142" s="250"/>
      <c r="H142" s="253">
        <v>3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AT142" s="259" t="s">
        <v>170</v>
      </c>
      <c r="AU142" s="259" t="s">
        <v>80</v>
      </c>
      <c r="AV142" s="13" t="s">
        <v>91</v>
      </c>
      <c r="AW142" s="13" t="s">
        <v>41</v>
      </c>
      <c r="AX142" s="13" t="s">
        <v>80</v>
      </c>
      <c r="AY142" s="259" t="s">
        <v>128</v>
      </c>
    </row>
    <row r="143" s="13" customFormat="1">
      <c r="B143" s="249"/>
      <c r="C143" s="250"/>
      <c r="D143" s="236" t="s">
        <v>170</v>
      </c>
      <c r="E143" s="251" t="s">
        <v>39</v>
      </c>
      <c r="F143" s="252" t="s">
        <v>237</v>
      </c>
      <c r="G143" s="250"/>
      <c r="H143" s="253">
        <v>2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AT143" s="259" t="s">
        <v>170</v>
      </c>
      <c r="AU143" s="259" t="s">
        <v>80</v>
      </c>
      <c r="AV143" s="13" t="s">
        <v>91</v>
      </c>
      <c r="AW143" s="13" t="s">
        <v>41</v>
      </c>
      <c r="AX143" s="13" t="s">
        <v>80</v>
      </c>
      <c r="AY143" s="259" t="s">
        <v>128</v>
      </c>
    </row>
    <row r="144" s="14" customFormat="1">
      <c r="B144" s="260"/>
      <c r="C144" s="261"/>
      <c r="D144" s="236" t="s">
        <v>170</v>
      </c>
      <c r="E144" s="262" t="s">
        <v>39</v>
      </c>
      <c r="F144" s="263" t="s">
        <v>179</v>
      </c>
      <c r="G144" s="261"/>
      <c r="H144" s="264">
        <v>5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AT144" s="270" t="s">
        <v>170</v>
      </c>
      <c r="AU144" s="270" t="s">
        <v>80</v>
      </c>
      <c r="AV144" s="14" t="s">
        <v>164</v>
      </c>
      <c r="AW144" s="14" t="s">
        <v>41</v>
      </c>
      <c r="AX144" s="14" t="s">
        <v>85</v>
      </c>
      <c r="AY144" s="270" t="s">
        <v>128</v>
      </c>
    </row>
    <row r="145" s="1" customFormat="1" ht="22.5" customHeight="1">
      <c r="B145" s="40"/>
      <c r="C145" s="271" t="s">
        <v>131</v>
      </c>
      <c r="D145" s="271" t="s">
        <v>212</v>
      </c>
      <c r="E145" s="272" t="s">
        <v>238</v>
      </c>
      <c r="F145" s="273" t="s">
        <v>239</v>
      </c>
      <c r="G145" s="274" t="s">
        <v>230</v>
      </c>
      <c r="H145" s="275">
        <v>6</v>
      </c>
      <c r="I145" s="276"/>
      <c r="J145" s="277">
        <f>ROUND(I145*H145,2)</f>
        <v>0</v>
      </c>
      <c r="K145" s="273" t="s">
        <v>163</v>
      </c>
      <c r="L145" s="278"/>
      <c r="M145" s="279" t="s">
        <v>39</v>
      </c>
      <c r="N145" s="280" t="s">
        <v>53</v>
      </c>
      <c r="O145" s="81"/>
      <c r="P145" s="233">
        <f>O145*H145</f>
        <v>0</v>
      </c>
      <c r="Q145" s="233">
        <v>0.095079999999999998</v>
      </c>
      <c r="R145" s="233">
        <f>Q145*H145</f>
        <v>0.57047999999999999</v>
      </c>
      <c r="S145" s="233">
        <v>0</v>
      </c>
      <c r="T145" s="234">
        <f>S145*H145</f>
        <v>0</v>
      </c>
      <c r="AR145" s="18" t="s">
        <v>215</v>
      </c>
      <c r="AT145" s="18" t="s">
        <v>212</v>
      </c>
      <c r="AU145" s="18" t="s">
        <v>80</v>
      </c>
      <c r="AY145" s="18" t="s">
        <v>128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8" t="s">
        <v>164</v>
      </c>
      <c r="BK145" s="235">
        <f>ROUND(I145*H145,2)</f>
        <v>0</v>
      </c>
      <c r="BL145" s="18" t="s">
        <v>164</v>
      </c>
      <c r="BM145" s="18" t="s">
        <v>240</v>
      </c>
    </row>
    <row r="146" s="1" customFormat="1">
      <c r="B146" s="40"/>
      <c r="C146" s="41"/>
      <c r="D146" s="236" t="s">
        <v>168</v>
      </c>
      <c r="E146" s="41"/>
      <c r="F146" s="237" t="s">
        <v>225</v>
      </c>
      <c r="G146" s="41"/>
      <c r="H146" s="41"/>
      <c r="I146" s="142"/>
      <c r="J146" s="41"/>
      <c r="K146" s="41"/>
      <c r="L146" s="45"/>
      <c r="M146" s="238"/>
      <c r="N146" s="81"/>
      <c r="O146" s="81"/>
      <c r="P146" s="81"/>
      <c r="Q146" s="81"/>
      <c r="R146" s="81"/>
      <c r="S146" s="81"/>
      <c r="T146" s="82"/>
      <c r="AT146" s="18" t="s">
        <v>168</v>
      </c>
      <c r="AU146" s="18" t="s">
        <v>80</v>
      </c>
    </row>
    <row r="147" s="13" customFormat="1">
      <c r="B147" s="249"/>
      <c r="C147" s="250"/>
      <c r="D147" s="236" t="s">
        <v>170</v>
      </c>
      <c r="E147" s="251" t="s">
        <v>39</v>
      </c>
      <c r="F147" s="252" t="s">
        <v>241</v>
      </c>
      <c r="G147" s="250"/>
      <c r="H147" s="253">
        <v>4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AT147" s="259" t="s">
        <v>170</v>
      </c>
      <c r="AU147" s="259" t="s">
        <v>80</v>
      </c>
      <c r="AV147" s="13" t="s">
        <v>91</v>
      </c>
      <c r="AW147" s="13" t="s">
        <v>41</v>
      </c>
      <c r="AX147" s="13" t="s">
        <v>80</v>
      </c>
      <c r="AY147" s="259" t="s">
        <v>128</v>
      </c>
    </row>
    <row r="148" s="13" customFormat="1">
      <c r="B148" s="249"/>
      <c r="C148" s="250"/>
      <c r="D148" s="236" t="s">
        <v>170</v>
      </c>
      <c r="E148" s="251" t="s">
        <v>39</v>
      </c>
      <c r="F148" s="252" t="s">
        <v>242</v>
      </c>
      <c r="G148" s="250"/>
      <c r="H148" s="253">
        <v>2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AT148" s="259" t="s">
        <v>170</v>
      </c>
      <c r="AU148" s="259" t="s">
        <v>80</v>
      </c>
      <c r="AV148" s="13" t="s">
        <v>91</v>
      </c>
      <c r="AW148" s="13" t="s">
        <v>41</v>
      </c>
      <c r="AX148" s="13" t="s">
        <v>80</v>
      </c>
      <c r="AY148" s="259" t="s">
        <v>128</v>
      </c>
    </row>
    <row r="149" s="14" customFormat="1">
      <c r="B149" s="260"/>
      <c r="C149" s="261"/>
      <c r="D149" s="236" t="s">
        <v>170</v>
      </c>
      <c r="E149" s="262" t="s">
        <v>39</v>
      </c>
      <c r="F149" s="263" t="s">
        <v>179</v>
      </c>
      <c r="G149" s="261"/>
      <c r="H149" s="264">
        <v>6</v>
      </c>
      <c r="I149" s="265"/>
      <c r="J149" s="261"/>
      <c r="K149" s="261"/>
      <c r="L149" s="266"/>
      <c r="M149" s="267"/>
      <c r="N149" s="268"/>
      <c r="O149" s="268"/>
      <c r="P149" s="268"/>
      <c r="Q149" s="268"/>
      <c r="R149" s="268"/>
      <c r="S149" s="268"/>
      <c r="T149" s="269"/>
      <c r="AT149" s="270" t="s">
        <v>170</v>
      </c>
      <c r="AU149" s="270" t="s">
        <v>80</v>
      </c>
      <c r="AV149" s="14" t="s">
        <v>164</v>
      </c>
      <c r="AW149" s="14" t="s">
        <v>41</v>
      </c>
      <c r="AX149" s="14" t="s">
        <v>85</v>
      </c>
      <c r="AY149" s="270" t="s">
        <v>128</v>
      </c>
    </row>
    <row r="150" s="1" customFormat="1" ht="22.5" customHeight="1">
      <c r="B150" s="40"/>
      <c r="C150" s="271" t="s">
        <v>243</v>
      </c>
      <c r="D150" s="271" t="s">
        <v>212</v>
      </c>
      <c r="E150" s="272" t="s">
        <v>244</v>
      </c>
      <c r="F150" s="273" t="s">
        <v>245</v>
      </c>
      <c r="G150" s="274" t="s">
        <v>230</v>
      </c>
      <c r="H150" s="275">
        <v>4</v>
      </c>
      <c r="I150" s="276"/>
      <c r="J150" s="277">
        <f>ROUND(I150*H150,2)</f>
        <v>0</v>
      </c>
      <c r="K150" s="273" t="s">
        <v>163</v>
      </c>
      <c r="L150" s="278"/>
      <c r="M150" s="279" t="s">
        <v>39</v>
      </c>
      <c r="N150" s="280" t="s">
        <v>53</v>
      </c>
      <c r="O150" s="81"/>
      <c r="P150" s="233">
        <f>O150*H150</f>
        <v>0</v>
      </c>
      <c r="Q150" s="233">
        <v>0.17430999999999999</v>
      </c>
      <c r="R150" s="233">
        <f>Q150*H150</f>
        <v>0.69723999999999997</v>
      </c>
      <c r="S150" s="233">
        <v>0</v>
      </c>
      <c r="T150" s="234">
        <f>S150*H150</f>
        <v>0</v>
      </c>
      <c r="AR150" s="18" t="s">
        <v>215</v>
      </c>
      <c r="AT150" s="18" t="s">
        <v>212</v>
      </c>
      <c r="AU150" s="18" t="s">
        <v>80</v>
      </c>
      <c r="AY150" s="18" t="s">
        <v>128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8" t="s">
        <v>164</v>
      </c>
      <c r="BK150" s="235">
        <f>ROUND(I150*H150,2)</f>
        <v>0</v>
      </c>
      <c r="BL150" s="18" t="s">
        <v>164</v>
      </c>
      <c r="BM150" s="18" t="s">
        <v>246</v>
      </c>
    </row>
    <row r="151" s="13" customFormat="1">
      <c r="B151" s="249"/>
      <c r="C151" s="250"/>
      <c r="D151" s="236" t="s">
        <v>170</v>
      </c>
      <c r="E151" s="251" t="s">
        <v>39</v>
      </c>
      <c r="F151" s="252" t="s">
        <v>247</v>
      </c>
      <c r="G151" s="250"/>
      <c r="H151" s="253">
        <v>4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AT151" s="259" t="s">
        <v>170</v>
      </c>
      <c r="AU151" s="259" t="s">
        <v>80</v>
      </c>
      <c r="AV151" s="13" t="s">
        <v>91</v>
      </c>
      <c r="AW151" s="13" t="s">
        <v>41</v>
      </c>
      <c r="AX151" s="13" t="s">
        <v>80</v>
      </c>
      <c r="AY151" s="259" t="s">
        <v>128</v>
      </c>
    </row>
    <row r="152" s="14" customFormat="1">
      <c r="B152" s="260"/>
      <c r="C152" s="261"/>
      <c r="D152" s="236" t="s">
        <v>170</v>
      </c>
      <c r="E152" s="262" t="s">
        <v>39</v>
      </c>
      <c r="F152" s="263" t="s">
        <v>179</v>
      </c>
      <c r="G152" s="261"/>
      <c r="H152" s="264">
        <v>4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AT152" s="270" t="s">
        <v>170</v>
      </c>
      <c r="AU152" s="270" t="s">
        <v>80</v>
      </c>
      <c r="AV152" s="14" t="s">
        <v>164</v>
      </c>
      <c r="AW152" s="14" t="s">
        <v>41</v>
      </c>
      <c r="AX152" s="14" t="s">
        <v>85</v>
      </c>
      <c r="AY152" s="270" t="s">
        <v>128</v>
      </c>
    </row>
    <row r="153" s="1" customFormat="1" ht="22.5" customHeight="1">
      <c r="B153" s="40"/>
      <c r="C153" s="271" t="s">
        <v>248</v>
      </c>
      <c r="D153" s="271" t="s">
        <v>212</v>
      </c>
      <c r="E153" s="272" t="s">
        <v>249</v>
      </c>
      <c r="F153" s="273" t="s">
        <v>250</v>
      </c>
      <c r="G153" s="274" t="s">
        <v>230</v>
      </c>
      <c r="H153" s="275">
        <v>5</v>
      </c>
      <c r="I153" s="276"/>
      <c r="J153" s="277">
        <f>ROUND(I153*H153,2)</f>
        <v>0</v>
      </c>
      <c r="K153" s="273" t="s">
        <v>163</v>
      </c>
      <c r="L153" s="278"/>
      <c r="M153" s="279" t="s">
        <v>39</v>
      </c>
      <c r="N153" s="280" t="s">
        <v>53</v>
      </c>
      <c r="O153" s="81"/>
      <c r="P153" s="233">
        <f>O153*H153</f>
        <v>0</v>
      </c>
      <c r="Q153" s="233">
        <v>0.17827000000000001</v>
      </c>
      <c r="R153" s="233">
        <f>Q153*H153</f>
        <v>0.89135000000000009</v>
      </c>
      <c r="S153" s="233">
        <v>0</v>
      </c>
      <c r="T153" s="234">
        <f>S153*H153</f>
        <v>0</v>
      </c>
      <c r="AR153" s="18" t="s">
        <v>215</v>
      </c>
      <c r="AT153" s="18" t="s">
        <v>212</v>
      </c>
      <c r="AU153" s="18" t="s">
        <v>80</v>
      </c>
      <c r="AY153" s="18" t="s">
        <v>128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8" t="s">
        <v>164</v>
      </c>
      <c r="BK153" s="235">
        <f>ROUND(I153*H153,2)</f>
        <v>0</v>
      </c>
      <c r="BL153" s="18" t="s">
        <v>164</v>
      </c>
      <c r="BM153" s="18" t="s">
        <v>251</v>
      </c>
    </row>
    <row r="154" s="13" customFormat="1">
      <c r="B154" s="249"/>
      <c r="C154" s="250"/>
      <c r="D154" s="236" t="s">
        <v>170</v>
      </c>
      <c r="E154" s="251" t="s">
        <v>39</v>
      </c>
      <c r="F154" s="252" t="s">
        <v>252</v>
      </c>
      <c r="G154" s="250"/>
      <c r="H154" s="253">
        <v>5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AT154" s="259" t="s">
        <v>170</v>
      </c>
      <c r="AU154" s="259" t="s">
        <v>80</v>
      </c>
      <c r="AV154" s="13" t="s">
        <v>91</v>
      </c>
      <c r="AW154" s="13" t="s">
        <v>41</v>
      </c>
      <c r="AX154" s="13" t="s">
        <v>80</v>
      </c>
      <c r="AY154" s="259" t="s">
        <v>128</v>
      </c>
    </row>
    <row r="155" s="14" customFormat="1">
      <c r="B155" s="260"/>
      <c r="C155" s="261"/>
      <c r="D155" s="236" t="s">
        <v>170</v>
      </c>
      <c r="E155" s="262" t="s">
        <v>39</v>
      </c>
      <c r="F155" s="263" t="s">
        <v>179</v>
      </c>
      <c r="G155" s="261"/>
      <c r="H155" s="264">
        <v>5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AT155" s="270" t="s">
        <v>170</v>
      </c>
      <c r="AU155" s="270" t="s">
        <v>80</v>
      </c>
      <c r="AV155" s="14" t="s">
        <v>164</v>
      </c>
      <c r="AW155" s="14" t="s">
        <v>41</v>
      </c>
      <c r="AX155" s="14" t="s">
        <v>85</v>
      </c>
      <c r="AY155" s="270" t="s">
        <v>128</v>
      </c>
    </row>
    <row r="156" s="1" customFormat="1" ht="22.5" customHeight="1">
      <c r="B156" s="40"/>
      <c r="C156" s="271" t="s">
        <v>253</v>
      </c>
      <c r="D156" s="271" t="s">
        <v>212</v>
      </c>
      <c r="E156" s="272" t="s">
        <v>254</v>
      </c>
      <c r="F156" s="273" t="s">
        <v>255</v>
      </c>
      <c r="G156" s="274" t="s">
        <v>230</v>
      </c>
      <c r="H156" s="275">
        <v>6</v>
      </c>
      <c r="I156" s="276"/>
      <c r="J156" s="277">
        <f>ROUND(I156*H156,2)</f>
        <v>0</v>
      </c>
      <c r="K156" s="273" t="s">
        <v>163</v>
      </c>
      <c r="L156" s="278"/>
      <c r="M156" s="279" t="s">
        <v>39</v>
      </c>
      <c r="N156" s="280" t="s">
        <v>53</v>
      </c>
      <c r="O156" s="81"/>
      <c r="P156" s="233">
        <f>O156*H156</f>
        <v>0</v>
      </c>
      <c r="Q156" s="233">
        <v>0.18223</v>
      </c>
      <c r="R156" s="233">
        <f>Q156*H156</f>
        <v>1.09338</v>
      </c>
      <c r="S156" s="233">
        <v>0</v>
      </c>
      <c r="T156" s="234">
        <f>S156*H156</f>
        <v>0</v>
      </c>
      <c r="AR156" s="18" t="s">
        <v>215</v>
      </c>
      <c r="AT156" s="18" t="s">
        <v>212</v>
      </c>
      <c r="AU156" s="18" t="s">
        <v>80</v>
      </c>
      <c r="AY156" s="18" t="s">
        <v>128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8" t="s">
        <v>164</v>
      </c>
      <c r="BK156" s="235">
        <f>ROUND(I156*H156,2)</f>
        <v>0</v>
      </c>
      <c r="BL156" s="18" t="s">
        <v>164</v>
      </c>
      <c r="BM156" s="18" t="s">
        <v>256</v>
      </c>
    </row>
    <row r="157" s="13" customFormat="1">
      <c r="B157" s="249"/>
      <c r="C157" s="250"/>
      <c r="D157" s="236" t="s">
        <v>170</v>
      </c>
      <c r="E157" s="251" t="s">
        <v>39</v>
      </c>
      <c r="F157" s="252" t="s">
        <v>257</v>
      </c>
      <c r="G157" s="250"/>
      <c r="H157" s="253">
        <v>6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AT157" s="259" t="s">
        <v>170</v>
      </c>
      <c r="AU157" s="259" t="s">
        <v>80</v>
      </c>
      <c r="AV157" s="13" t="s">
        <v>91</v>
      </c>
      <c r="AW157" s="13" t="s">
        <v>41</v>
      </c>
      <c r="AX157" s="13" t="s">
        <v>80</v>
      </c>
      <c r="AY157" s="259" t="s">
        <v>128</v>
      </c>
    </row>
    <row r="158" s="14" customFormat="1">
      <c r="B158" s="260"/>
      <c r="C158" s="261"/>
      <c r="D158" s="236" t="s">
        <v>170</v>
      </c>
      <c r="E158" s="262" t="s">
        <v>39</v>
      </c>
      <c r="F158" s="263" t="s">
        <v>179</v>
      </c>
      <c r="G158" s="261"/>
      <c r="H158" s="264">
        <v>6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AT158" s="270" t="s">
        <v>170</v>
      </c>
      <c r="AU158" s="270" t="s">
        <v>80</v>
      </c>
      <c r="AV158" s="14" t="s">
        <v>164</v>
      </c>
      <c r="AW158" s="14" t="s">
        <v>41</v>
      </c>
      <c r="AX158" s="14" t="s">
        <v>85</v>
      </c>
      <c r="AY158" s="270" t="s">
        <v>128</v>
      </c>
    </row>
    <row r="159" s="1" customFormat="1" ht="22.5" customHeight="1">
      <c r="B159" s="40"/>
      <c r="C159" s="271" t="s">
        <v>258</v>
      </c>
      <c r="D159" s="271" t="s">
        <v>212</v>
      </c>
      <c r="E159" s="272" t="s">
        <v>259</v>
      </c>
      <c r="F159" s="273" t="s">
        <v>260</v>
      </c>
      <c r="G159" s="274" t="s">
        <v>230</v>
      </c>
      <c r="H159" s="275">
        <v>6</v>
      </c>
      <c r="I159" s="276"/>
      <c r="J159" s="277">
        <f>ROUND(I159*H159,2)</f>
        <v>0</v>
      </c>
      <c r="K159" s="273" t="s">
        <v>163</v>
      </c>
      <c r="L159" s="278"/>
      <c r="M159" s="279" t="s">
        <v>39</v>
      </c>
      <c r="N159" s="280" t="s">
        <v>53</v>
      </c>
      <c r="O159" s="81"/>
      <c r="P159" s="233">
        <f>O159*H159</f>
        <v>0</v>
      </c>
      <c r="Q159" s="233">
        <v>0.18618999999999999</v>
      </c>
      <c r="R159" s="233">
        <f>Q159*H159</f>
        <v>1.11714</v>
      </c>
      <c r="S159" s="233">
        <v>0</v>
      </c>
      <c r="T159" s="234">
        <f>S159*H159</f>
        <v>0</v>
      </c>
      <c r="AR159" s="18" t="s">
        <v>215</v>
      </c>
      <c r="AT159" s="18" t="s">
        <v>212</v>
      </c>
      <c r="AU159" s="18" t="s">
        <v>80</v>
      </c>
      <c r="AY159" s="18" t="s">
        <v>128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8" t="s">
        <v>164</v>
      </c>
      <c r="BK159" s="235">
        <f>ROUND(I159*H159,2)</f>
        <v>0</v>
      </c>
      <c r="BL159" s="18" t="s">
        <v>164</v>
      </c>
      <c r="BM159" s="18" t="s">
        <v>261</v>
      </c>
    </row>
    <row r="160" s="13" customFormat="1">
      <c r="B160" s="249"/>
      <c r="C160" s="250"/>
      <c r="D160" s="236" t="s">
        <v>170</v>
      </c>
      <c r="E160" s="251" t="s">
        <v>39</v>
      </c>
      <c r="F160" s="252" t="s">
        <v>262</v>
      </c>
      <c r="G160" s="250"/>
      <c r="H160" s="253">
        <v>6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AT160" s="259" t="s">
        <v>170</v>
      </c>
      <c r="AU160" s="259" t="s">
        <v>80</v>
      </c>
      <c r="AV160" s="13" t="s">
        <v>91</v>
      </c>
      <c r="AW160" s="13" t="s">
        <v>41</v>
      </c>
      <c r="AX160" s="13" t="s">
        <v>80</v>
      </c>
      <c r="AY160" s="259" t="s">
        <v>128</v>
      </c>
    </row>
    <row r="161" s="14" customFormat="1">
      <c r="B161" s="260"/>
      <c r="C161" s="261"/>
      <c r="D161" s="236" t="s">
        <v>170</v>
      </c>
      <c r="E161" s="262" t="s">
        <v>39</v>
      </c>
      <c r="F161" s="263" t="s">
        <v>179</v>
      </c>
      <c r="G161" s="261"/>
      <c r="H161" s="264">
        <v>6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AT161" s="270" t="s">
        <v>170</v>
      </c>
      <c r="AU161" s="270" t="s">
        <v>80</v>
      </c>
      <c r="AV161" s="14" t="s">
        <v>164</v>
      </c>
      <c r="AW161" s="14" t="s">
        <v>41</v>
      </c>
      <c r="AX161" s="14" t="s">
        <v>85</v>
      </c>
      <c r="AY161" s="270" t="s">
        <v>128</v>
      </c>
    </row>
    <row r="162" s="1" customFormat="1" ht="22.5" customHeight="1">
      <c r="B162" s="40"/>
      <c r="C162" s="271" t="s">
        <v>263</v>
      </c>
      <c r="D162" s="271" t="s">
        <v>212</v>
      </c>
      <c r="E162" s="272" t="s">
        <v>264</v>
      </c>
      <c r="F162" s="273" t="s">
        <v>265</v>
      </c>
      <c r="G162" s="274" t="s">
        <v>230</v>
      </c>
      <c r="H162" s="275">
        <v>1</v>
      </c>
      <c r="I162" s="276"/>
      <c r="J162" s="277">
        <f>ROUND(I162*H162,2)</f>
        <v>0</v>
      </c>
      <c r="K162" s="273" t="s">
        <v>163</v>
      </c>
      <c r="L162" s="278"/>
      <c r="M162" s="279" t="s">
        <v>39</v>
      </c>
      <c r="N162" s="280" t="s">
        <v>53</v>
      </c>
      <c r="O162" s="81"/>
      <c r="P162" s="233">
        <f>O162*H162</f>
        <v>0</v>
      </c>
      <c r="Q162" s="233">
        <v>0.19015000000000001</v>
      </c>
      <c r="R162" s="233">
        <f>Q162*H162</f>
        <v>0.19015000000000001</v>
      </c>
      <c r="S162" s="233">
        <v>0</v>
      </c>
      <c r="T162" s="234">
        <f>S162*H162</f>
        <v>0</v>
      </c>
      <c r="AR162" s="18" t="s">
        <v>215</v>
      </c>
      <c r="AT162" s="18" t="s">
        <v>212</v>
      </c>
      <c r="AU162" s="18" t="s">
        <v>80</v>
      </c>
      <c r="AY162" s="18" t="s">
        <v>128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8" t="s">
        <v>164</v>
      </c>
      <c r="BK162" s="235">
        <f>ROUND(I162*H162,2)</f>
        <v>0</v>
      </c>
      <c r="BL162" s="18" t="s">
        <v>164</v>
      </c>
      <c r="BM162" s="18" t="s">
        <v>266</v>
      </c>
    </row>
    <row r="163" s="13" customFormat="1">
      <c r="B163" s="249"/>
      <c r="C163" s="250"/>
      <c r="D163" s="236" t="s">
        <v>170</v>
      </c>
      <c r="E163" s="251" t="s">
        <v>39</v>
      </c>
      <c r="F163" s="252" t="s">
        <v>267</v>
      </c>
      <c r="G163" s="250"/>
      <c r="H163" s="253">
        <v>1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AT163" s="259" t="s">
        <v>170</v>
      </c>
      <c r="AU163" s="259" t="s">
        <v>80</v>
      </c>
      <c r="AV163" s="13" t="s">
        <v>91</v>
      </c>
      <c r="AW163" s="13" t="s">
        <v>41</v>
      </c>
      <c r="AX163" s="13" t="s">
        <v>80</v>
      </c>
      <c r="AY163" s="259" t="s">
        <v>128</v>
      </c>
    </row>
    <row r="164" s="14" customFormat="1">
      <c r="B164" s="260"/>
      <c r="C164" s="261"/>
      <c r="D164" s="236" t="s">
        <v>170</v>
      </c>
      <c r="E164" s="262" t="s">
        <v>39</v>
      </c>
      <c r="F164" s="263" t="s">
        <v>179</v>
      </c>
      <c r="G164" s="261"/>
      <c r="H164" s="264">
        <v>1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AT164" s="270" t="s">
        <v>170</v>
      </c>
      <c r="AU164" s="270" t="s">
        <v>80</v>
      </c>
      <c r="AV164" s="14" t="s">
        <v>164</v>
      </c>
      <c r="AW164" s="14" t="s">
        <v>41</v>
      </c>
      <c r="AX164" s="14" t="s">
        <v>85</v>
      </c>
      <c r="AY164" s="270" t="s">
        <v>128</v>
      </c>
    </row>
    <row r="165" s="1" customFormat="1" ht="22.5" customHeight="1">
      <c r="B165" s="40"/>
      <c r="C165" s="271" t="s">
        <v>8</v>
      </c>
      <c r="D165" s="271" t="s">
        <v>212</v>
      </c>
      <c r="E165" s="272" t="s">
        <v>268</v>
      </c>
      <c r="F165" s="273" t="s">
        <v>269</v>
      </c>
      <c r="G165" s="274" t="s">
        <v>230</v>
      </c>
      <c r="H165" s="275">
        <v>1</v>
      </c>
      <c r="I165" s="276"/>
      <c r="J165" s="277">
        <f>ROUND(I165*H165,2)</f>
        <v>0</v>
      </c>
      <c r="K165" s="273" t="s">
        <v>163</v>
      </c>
      <c r="L165" s="278"/>
      <c r="M165" s="279" t="s">
        <v>39</v>
      </c>
      <c r="N165" s="280" t="s">
        <v>53</v>
      </c>
      <c r="O165" s="81"/>
      <c r="P165" s="233">
        <f>O165*H165</f>
        <v>0</v>
      </c>
      <c r="Q165" s="233">
        <v>0.19411999999999999</v>
      </c>
      <c r="R165" s="233">
        <f>Q165*H165</f>
        <v>0.19411999999999999</v>
      </c>
      <c r="S165" s="233">
        <v>0</v>
      </c>
      <c r="T165" s="234">
        <f>S165*H165</f>
        <v>0</v>
      </c>
      <c r="AR165" s="18" t="s">
        <v>215</v>
      </c>
      <c r="AT165" s="18" t="s">
        <v>212</v>
      </c>
      <c r="AU165" s="18" t="s">
        <v>80</v>
      </c>
      <c r="AY165" s="18" t="s">
        <v>128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8" t="s">
        <v>164</v>
      </c>
      <c r="BK165" s="235">
        <f>ROUND(I165*H165,2)</f>
        <v>0</v>
      </c>
      <c r="BL165" s="18" t="s">
        <v>164</v>
      </c>
      <c r="BM165" s="18" t="s">
        <v>270</v>
      </c>
    </row>
    <row r="166" s="13" customFormat="1">
      <c r="B166" s="249"/>
      <c r="C166" s="250"/>
      <c r="D166" s="236" t="s">
        <v>170</v>
      </c>
      <c r="E166" s="251" t="s">
        <v>39</v>
      </c>
      <c r="F166" s="252" t="s">
        <v>267</v>
      </c>
      <c r="G166" s="250"/>
      <c r="H166" s="253">
        <v>1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AT166" s="259" t="s">
        <v>170</v>
      </c>
      <c r="AU166" s="259" t="s">
        <v>80</v>
      </c>
      <c r="AV166" s="13" t="s">
        <v>91</v>
      </c>
      <c r="AW166" s="13" t="s">
        <v>41</v>
      </c>
      <c r="AX166" s="13" t="s">
        <v>80</v>
      </c>
      <c r="AY166" s="259" t="s">
        <v>128</v>
      </c>
    </row>
    <row r="167" s="14" customFormat="1">
      <c r="B167" s="260"/>
      <c r="C167" s="261"/>
      <c r="D167" s="236" t="s">
        <v>170</v>
      </c>
      <c r="E167" s="262" t="s">
        <v>39</v>
      </c>
      <c r="F167" s="263" t="s">
        <v>179</v>
      </c>
      <c r="G167" s="261"/>
      <c r="H167" s="264">
        <v>1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AT167" s="270" t="s">
        <v>170</v>
      </c>
      <c r="AU167" s="270" t="s">
        <v>80</v>
      </c>
      <c r="AV167" s="14" t="s">
        <v>164</v>
      </c>
      <c r="AW167" s="14" t="s">
        <v>41</v>
      </c>
      <c r="AX167" s="14" t="s">
        <v>85</v>
      </c>
      <c r="AY167" s="270" t="s">
        <v>128</v>
      </c>
    </row>
    <row r="168" s="1" customFormat="1" ht="22.5" customHeight="1">
      <c r="B168" s="40"/>
      <c r="C168" s="271" t="s">
        <v>271</v>
      </c>
      <c r="D168" s="271" t="s">
        <v>212</v>
      </c>
      <c r="E168" s="272" t="s">
        <v>272</v>
      </c>
      <c r="F168" s="273" t="s">
        <v>273</v>
      </c>
      <c r="G168" s="274" t="s">
        <v>230</v>
      </c>
      <c r="H168" s="275">
        <v>656</v>
      </c>
      <c r="I168" s="276"/>
      <c r="J168" s="277">
        <f>ROUND(I168*H168,2)</f>
        <v>0</v>
      </c>
      <c r="K168" s="273" t="s">
        <v>163</v>
      </c>
      <c r="L168" s="278"/>
      <c r="M168" s="279" t="s">
        <v>39</v>
      </c>
      <c r="N168" s="280" t="s">
        <v>53</v>
      </c>
      <c r="O168" s="81"/>
      <c r="P168" s="233">
        <f>O168*H168</f>
        <v>0</v>
      </c>
      <c r="Q168" s="233">
        <v>0.0011100000000000001</v>
      </c>
      <c r="R168" s="233">
        <f>Q168*H168</f>
        <v>0.72816000000000003</v>
      </c>
      <c r="S168" s="233">
        <v>0</v>
      </c>
      <c r="T168" s="234">
        <f>S168*H168</f>
        <v>0</v>
      </c>
      <c r="AR168" s="18" t="s">
        <v>215</v>
      </c>
      <c r="AT168" s="18" t="s">
        <v>212</v>
      </c>
      <c r="AU168" s="18" t="s">
        <v>80</v>
      </c>
      <c r="AY168" s="18" t="s">
        <v>128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8" t="s">
        <v>164</v>
      </c>
      <c r="BK168" s="235">
        <f>ROUND(I168*H168,2)</f>
        <v>0</v>
      </c>
      <c r="BL168" s="18" t="s">
        <v>164</v>
      </c>
      <c r="BM168" s="18" t="s">
        <v>274</v>
      </c>
    </row>
    <row r="169" s="1" customFormat="1">
      <c r="B169" s="40"/>
      <c r="C169" s="41"/>
      <c r="D169" s="236" t="s">
        <v>168</v>
      </c>
      <c r="E169" s="41"/>
      <c r="F169" s="237" t="s">
        <v>225</v>
      </c>
      <c r="G169" s="41"/>
      <c r="H169" s="41"/>
      <c r="I169" s="142"/>
      <c r="J169" s="41"/>
      <c r="K169" s="41"/>
      <c r="L169" s="45"/>
      <c r="M169" s="238"/>
      <c r="N169" s="81"/>
      <c r="O169" s="81"/>
      <c r="P169" s="81"/>
      <c r="Q169" s="81"/>
      <c r="R169" s="81"/>
      <c r="S169" s="81"/>
      <c r="T169" s="82"/>
      <c r="AT169" s="18" t="s">
        <v>168</v>
      </c>
      <c r="AU169" s="18" t="s">
        <v>80</v>
      </c>
    </row>
    <row r="170" s="13" customFormat="1">
      <c r="B170" s="249"/>
      <c r="C170" s="250"/>
      <c r="D170" s="236" t="s">
        <v>170</v>
      </c>
      <c r="E170" s="251" t="s">
        <v>39</v>
      </c>
      <c r="F170" s="252" t="s">
        <v>275</v>
      </c>
      <c r="G170" s="250"/>
      <c r="H170" s="253">
        <v>656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AT170" s="259" t="s">
        <v>170</v>
      </c>
      <c r="AU170" s="259" t="s">
        <v>80</v>
      </c>
      <c r="AV170" s="13" t="s">
        <v>91</v>
      </c>
      <c r="AW170" s="13" t="s">
        <v>41</v>
      </c>
      <c r="AX170" s="13" t="s">
        <v>80</v>
      </c>
      <c r="AY170" s="259" t="s">
        <v>128</v>
      </c>
    </row>
    <row r="171" s="14" customFormat="1">
      <c r="B171" s="260"/>
      <c r="C171" s="261"/>
      <c r="D171" s="236" t="s">
        <v>170</v>
      </c>
      <c r="E171" s="262" t="s">
        <v>39</v>
      </c>
      <c r="F171" s="263" t="s">
        <v>179</v>
      </c>
      <c r="G171" s="261"/>
      <c r="H171" s="264">
        <v>656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AT171" s="270" t="s">
        <v>170</v>
      </c>
      <c r="AU171" s="270" t="s">
        <v>80</v>
      </c>
      <c r="AV171" s="14" t="s">
        <v>164</v>
      </c>
      <c r="AW171" s="14" t="s">
        <v>41</v>
      </c>
      <c r="AX171" s="14" t="s">
        <v>85</v>
      </c>
      <c r="AY171" s="270" t="s">
        <v>128</v>
      </c>
    </row>
    <row r="172" s="1" customFormat="1" ht="22.5" customHeight="1">
      <c r="B172" s="40"/>
      <c r="C172" s="271" t="s">
        <v>276</v>
      </c>
      <c r="D172" s="271" t="s">
        <v>212</v>
      </c>
      <c r="E172" s="272" t="s">
        <v>277</v>
      </c>
      <c r="F172" s="273" t="s">
        <v>278</v>
      </c>
      <c r="G172" s="274" t="s">
        <v>230</v>
      </c>
      <c r="H172" s="275">
        <v>2068</v>
      </c>
      <c r="I172" s="276"/>
      <c r="J172" s="277">
        <f>ROUND(I172*H172,2)</f>
        <v>0</v>
      </c>
      <c r="K172" s="273" t="s">
        <v>163</v>
      </c>
      <c r="L172" s="278"/>
      <c r="M172" s="279" t="s">
        <v>39</v>
      </c>
      <c r="N172" s="280" t="s">
        <v>53</v>
      </c>
      <c r="O172" s="81"/>
      <c r="P172" s="233">
        <f>O172*H172</f>
        <v>0</v>
      </c>
      <c r="Q172" s="233">
        <v>0.00123</v>
      </c>
      <c r="R172" s="233">
        <f>Q172*H172</f>
        <v>2.5436399999999999</v>
      </c>
      <c r="S172" s="233">
        <v>0</v>
      </c>
      <c r="T172" s="234">
        <f>S172*H172</f>
        <v>0</v>
      </c>
      <c r="AR172" s="18" t="s">
        <v>215</v>
      </c>
      <c r="AT172" s="18" t="s">
        <v>212</v>
      </c>
      <c r="AU172" s="18" t="s">
        <v>80</v>
      </c>
      <c r="AY172" s="18" t="s">
        <v>128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8" t="s">
        <v>164</v>
      </c>
      <c r="BK172" s="235">
        <f>ROUND(I172*H172,2)</f>
        <v>0</v>
      </c>
      <c r="BL172" s="18" t="s">
        <v>164</v>
      </c>
      <c r="BM172" s="18" t="s">
        <v>279</v>
      </c>
    </row>
    <row r="173" s="1" customFormat="1">
      <c r="B173" s="40"/>
      <c r="C173" s="41"/>
      <c r="D173" s="236" t="s">
        <v>168</v>
      </c>
      <c r="E173" s="41"/>
      <c r="F173" s="237" t="s">
        <v>280</v>
      </c>
      <c r="G173" s="41"/>
      <c r="H173" s="41"/>
      <c r="I173" s="142"/>
      <c r="J173" s="41"/>
      <c r="K173" s="41"/>
      <c r="L173" s="45"/>
      <c r="M173" s="238"/>
      <c r="N173" s="81"/>
      <c r="O173" s="81"/>
      <c r="P173" s="81"/>
      <c r="Q173" s="81"/>
      <c r="R173" s="81"/>
      <c r="S173" s="81"/>
      <c r="T173" s="82"/>
      <c r="AT173" s="18" t="s">
        <v>168</v>
      </c>
      <c r="AU173" s="18" t="s">
        <v>80</v>
      </c>
    </row>
    <row r="174" s="1" customFormat="1" ht="22.5" customHeight="1">
      <c r="B174" s="40"/>
      <c r="C174" s="271" t="s">
        <v>281</v>
      </c>
      <c r="D174" s="271" t="s">
        <v>212</v>
      </c>
      <c r="E174" s="272" t="s">
        <v>282</v>
      </c>
      <c r="F174" s="273" t="s">
        <v>283</v>
      </c>
      <c r="G174" s="274" t="s">
        <v>230</v>
      </c>
      <c r="H174" s="275">
        <v>944</v>
      </c>
      <c r="I174" s="276"/>
      <c r="J174" s="277">
        <f>ROUND(I174*H174,2)</f>
        <v>0</v>
      </c>
      <c r="K174" s="273" t="s">
        <v>163</v>
      </c>
      <c r="L174" s="278"/>
      <c r="M174" s="279" t="s">
        <v>39</v>
      </c>
      <c r="N174" s="280" t="s">
        <v>53</v>
      </c>
      <c r="O174" s="81"/>
      <c r="P174" s="233">
        <f>O174*H174</f>
        <v>0</v>
      </c>
      <c r="Q174" s="233">
        <v>9.0000000000000006E-05</v>
      </c>
      <c r="R174" s="233">
        <f>Q174*H174</f>
        <v>0.084960000000000008</v>
      </c>
      <c r="S174" s="233">
        <v>0</v>
      </c>
      <c r="T174" s="234">
        <f>S174*H174</f>
        <v>0</v>
      </c>
      <c r="AR174" s="18" t="s">
        <v>215</v>
      </c>
      <c r="AT174" s="18" t="s">
        <v>212</v>
      </c>
      <c r="AU174" s="18" t="s">
        <v>80</v>
      </c>
      <c r="AY174" s="18" t="s">
        <v>128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8" t="s">
        <v>164</v>
      </c>
      <c r="BK174" s="235">
        <f>ROUND(I174*H174,2)</f>
        <v>0</v>
      </c>
      <c r="BL174" s="18" t="s">
        <v>164</v>
      </c>
      <c r="BM174" s="18" t="s">
        <v>284</v>
      </c>
    </row>
    <row r="175" s="1" customFormat="1">
      <c r="B175" s="40"/>
      <c r="C175" s="41"/>
      <c r="D175" s="236" t="s">
        <v>168</v>
      </c>
      <c r="E175" s="41"/>
      <c r="F175" s="237" t="s">
        <v>285</v>
      </c>
      <c r="G175" s="41"/>
      <c r="H175" s="41"/>
      <c r="I175" s="142"/>
      <c r="J175" s="41"/>
      <c r="K175" s="41"/>
      <c r="L175" s="45"/>
      <c r="M175" s="238"/>
      <c r="N175" s="81"/>
      <c r="O175" s="81"/>
      <c r="P175" s="81"/>
      <c r="Q175" s="81"/>
      <c r="R175" s="81"/>
      <c r="S175" s="81"/>
      <c r="T175" s="82"/>
      <c r="AT175" s="18" t="s">
        <v>168</v>
      </c>
      <c r="AU175" s="18" t="s">
        <v>80</v>
      </c>
    </row>
    <row r="176" s="1" customFormat="1" ht="22.5" customHeight="1">
      <c r="B176" s="40"/>
      <c r="C176" s="271" t="s">
        <v>286</v>
      </c>
      <c r="D176" s="271" t="s">
        <v>212</v>
      </c>
      <c r="E176" s="272" t="s">
        <v>287</v>
      </c>
      <c r="F176" s="273" t="s">
        <v>288</v>
      </c>
      <c r="G176" s="274" t="s">
        <v>230</v>
      </c>
      <c r="H176" s="275">
        <v>464</v>
      </c>
      <c r="I176" s="276"/>
      <c r="J176" s="277">
        <f>ROUND(I176*H176,2)</f>
        <v>0</v>
      </c>
      <c r="K176" s="273" t="s">
        <v>163</v>
      </c>
      <c r="L176" s="278"/>
      <c r="M176" s="279" t="s">
        <v>39</v>
      </c>
      <c r="N176" s="280" t="s">
        <v>53</v>
      </c>
      <c r="O176" s="81"/>
      <c r="P176" s="233">
        <f>O176*H176</f>
        <v>0</v>
      </c>
      <c r="Q176" s="233">
        <v>0.00040999999999999999</v>
      </c>
      <c r="R176" s="233">
        <f>Q176*H176</f>
        <v>0.19023999999999999</v>
      </c>
      <c r="S176" s="233">
        <v>0</v>
      </c>
      <c r="T176" s="234">
        <f>S176*H176</f>
        <v>0</v>
      </c>
      <c r="AR176" s="18" t="s">
        <v>215</v>
      </c>
      <c r="AT176" s="18" t="s">
        <v>212</v>
      </c>
      <c r="AU176" s="18" t="s">
        <v>80</v>
      </c>
      <c r="AY176" s="18" t="s">
        <v>128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8" t="s">
        <v>164</v>
      </c>
      <c r="BK176" s="235">
        <f>ROUND(I176*H176,2)</f>
        <v>0</v>
      </c>
      <c r="BL176" s="18" t="s">
        <v>164</v>
      </c>
      <c r="BM176" s="18" t="s">
        <v>289</v>
      </c>
    </row>
    <row r="177" s="1" customFormat="1">
      <c r="B177" s="40"/>
      <c r="C177" s="41"/>
      <c r="D177" s="236" t="s">
        <v>168</v>
      </c>
      <c r="E177" s="41"/>
      <c r="F177" s="237" t="s">
        <v>290</v>
      </c>
      <c r="G177" s="41"/>
      <c r="H177" s="41"/>
      <c r="I177" s="142"/>
      <c r="J177" s="41"/>
      <c r="K177" s="41"/>
      <c r="L177" s="45"/>
      <c r="M177" s="238"/>
      <c r="N177" s="81"/>
      <c r="O177" s="81"/>
      <c r="P177" s="81"/>
      <c r="Q177" s="81"/>
      <c r="R177" s="81"/>
      <c r="S177" s="81"/>
      <c r="T177" s="82"/>
      <c r="AT177" s="18" t="s">
        <v>168</v>
      </c>
      <c r="AU177" s="18" t="s">
        <v>80</v>
      </c>
    </row>
    <row r="178" s="1" customFormat="1" ht="22.5" customHeight="1">
      <c r="B178" s="40"/>
      <c r="C178" s="271" t="s">
        <v>291</v>
      </c>
      <c r="D178" s="271" t="s">
        <v>212</v>
      </c>
      <c r="E178" s="272" t="s">
        <v>292</v>
      </c>
      <c r="F178" s="273" t="s">
        <v>293</v>
      </c>
      <c r="G178" s="274" t="s">
        <v>230</v>
      </c>
      <c r="H178" s="275">
        <v>480</v>
      </c>
      <c r="I178" s="276"/>
      <c r="J178" s="277">
        <f>ROUND(I178*H178,2)</f>
        <v>0</v>
      </c>
      <c r="K178" s="273" t="s">
        <v>163</v>
      </c>
      <c r="L178" s="278"/>
      <c r="M178" s="279" t="s">
        <v>39</v>
      </c>
      <c r="N178" s="280" t="s">
        <v>53</v>
      </c>
      <c r="O178" s="81"/>
      <c r="P178" s="233">
        <f>O178*H178</f>
        <v>0</v>
      </c>
      <c r="Q178" s="233">
        <v>0.00051999999999999995</v>
      </c>
      <c r="R178" s="233">
        <f>Q178*H178</f>
        <v>0.24959999999999999</v>
      </c>
      <c r="S178" s="233">
        <v>0</v>
      </c>
      <c r="T178" s="234">
        <f>S178*H178</f>
        <v>0</v>
      </c>
      <c r="AR178" s="18" t="s">
        <v>215</v>
      </c>
      <c r="AT178" s="18" t="s">
        <v>212</v>
      </c>
      <c r="AU178" s="18" t="s">
        <v>80</v>
      </c>
      <c r="AY178" s="18" t="s">
        <v>128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8" t="s">
        <v>164</v>
      </c>
      <c r="BK178" s="235">
        <f>ROUND(I178*H178,2)</f>
        <v>0</v>
      </c>
      <c r="BL178" s="18" t="s">
        <v>164</v>
      </c>
      <c r="BM178" s="18" t="s">
        <v>294</v>
      </c>
    </row>
    <row r="179" s="1" customFormat="1">
      <c r="B179" s="40"/>
      <c r="C179" s="41"/>
      <c r="D179" s="236" t="s">
        <v>168</v>
      </c>
      <c r="E179" s="41"/>
      <c r="F179" s="237" t="s">
        <v>295</v>
      </c>
      <c r="G179" s="41"/>
      <c r="H179" s="41"/>
      <c r="I179" s="142"/>
      <c r="J179" s="41"/>
      <c r="K179" s="41"/>
      <c r="L179" s="45"/>
      <c r="M179" s="238"/>
      <c r="N179" s="81"/>
      <c r="O179" s="81"/>
      <c r="P179" s="81"/>
      <c r="Q179" s="81"/>
      <c r="R179" s="81"/>
      <c r="S179" s="81"/>
      <c r="T179" s="82"/>
      <c r="AT179" s="18" t="s">
        <v>168</v>
      </c>
      <c r="AU179" s="18" t="s">
        <v>80</v>
      </c>
    </row>
    <row r="180" s="1" customFormat="1" ht="22.5" customHeight="1">
      <c r="B180" s="40"/>
      <c r="C180" s="271" t="s">
        <v>7</v>
      </c>
      <c r="D180" s="271" t="s">
        <v>212</v>
      </c>
      <c r="E180" s="272" t="s">
        <v>296</v>
      </c>
      <c r="F180" s="273" t="s">
        <v>297</v>
      </c>
      <c r="G180" s="274" t="s">
        <v>230</v>
      </c>
      <c r="H180" s="275">
        <v>464</v>
      </c>
      <c r="I180" s="276"/>
      <c r="J180" s="277">
        <f>ROUND(I180*H180,2)</f>
        <v>0</v>
      </c>
      <c r="K180" s="273" t="s">
        <v>163</v>
      </c>
      <c r="L180" s="278"/>
      <c r="M180" s="279" t="s">
        <v>39</v>
      </c>
      <c r="N180" s="280" t="s">
        <v>53</v>
      </c>
      <c r="O180" s="81"/>
      <c r="P180" s="233">
        <f>O180*H180</f>
        <v>0</v>
      </c>
      <c r="Q180" s="233">
        <v>0.00014999999999999999</v>
      </c>
      <c r="R180" s="233">
        <f>Q180*H180</f>
        <v>0.069599999999999995</v>
      </c>
      <c r="S180" s="233">
        <v>0</v>
      </c>
      <c r="T180" s="234">
        <f>S180*H180</f>
        <v>0</v>
      </c>
      <c r="AR180" s="18" t="s">
        <v>215</v>
      </c>
      <c r="AT180" s="18" t="s">
        <v>212</v>
      </c>
      <c r="AU180" s="18" t="s">
        <v>80</v>
      </c>
      <c r="AY180" s="18" t="s">
        <v>128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8" t="s">
        <v>164</v>
      </c>
      <c r="BK180" s="235">
        <f>ROUND(I180*H180,2)</f>
        <v>0</v>
      </c>
      <c r="BL180" s="18" t="s">
        <v>164</v>
      </c>
      <c r="BM180" s="18" t="s">
        <v>298</v>
      </c>
    </row>
    <row r="181" s="1" customFormat="1">
      <c r="B181" s="40"/>
      <c r="C181" s="41"/>
      <c r="D181" s="236" t="s">
        <v>168</v>
      </c>
      <c r="E181" s="41"/>
      <c r="F181" s="237" t="s">
        <v>290</v>
      </c>
      <c r="G181" s="41"/>
      <c r="H181" s="41"/>
      <c r="I181" s="142"/>
      <c r="J181" s="41"/>
      <c r="K181" s="41"/>
      <c r="L181" s="45"/>
      <c r="M181" s="238"/>
      <c r="N181" s="81"/>
      <c r="O181" s="81"/>
      <c r="P181" s="81"/>
      <c r="Q181" s="81"/>
      <c r="R181" s="81"/>
      <c r="S181" s="81"/>
      <c r="T181" s="82"/>
      <c r="AT181" s="18" t="s">
        <v>168</v>
      </c>
      <c r="AU181" s="18" t="s">
        <v>80</v>
      </c>
    </row>
    <row r="182" s="1" customFormat="1" ht="22.5" customHeight="1">
      <c r="B182" s="40"/>
      <c r="C182" s="271" t="s">
        <v>299</v>
      </c>
      <c r="D182" s="271" t="s">
        <v>212</v>
      </c>
      <c r="E182" s="272" t="s">
        <v>300</v>
      </c>
      <c r="F182" s="273" t="s">
        <v>301</v>
      </c>
      <c r="G182" s="274" t="s">
        <v>230</v>
      </c>
      <c r="H182" s="275">
        <v>464</v>
      </c>
      <c r="I182" s="276"/>
      <c r="J182" s="277">
        <f>ROUND(I182*H182,2)</f>
        <v>0</v>
      </c>
      <c r="K182" s="273" t="s">
        <v>163</v>
      </c>
      <c r="L182" s="278"/>
      <c r="M182" s="279" t="s">
        <v>39</v>
      </c>
      <c r="N182" s="280" t="s">
        <v>53</v>
      </c>
      <c r="O182" s="81"/>
      <c r="P182" s="233">
        <f>O182*H182</f>
        <v>0</v>
      </c>
      <c r="Q182" s="233">
        <v>5.0000000000000002E-05</v>
      </c>
      <c r="R182" s="233">
        <f>Q182*H182</f>
        <v>0.023200000000000002</v>
      </c>
      <c r="S182" s="233">
        <v>0</v>
      </c>
      <c r="T182" s="234">
        <f>S182*H182</f>
        <v>0</v>
      </c>
      <c r="AR182" s="18" t="s">
        <v>215</v>
      </c>
      <c r="AT182" s="18" t="s">
        <v>212</v>
      </c>
      <c r="AU182" s="18" t="s">
        <v>80</v>
      </c>
      <c r="AY182" s="18" t="s">
        <v>128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8" t="s">
        <v>164</v>
      </c>
      <c r="BK182" s="235">
        <f>ROUND(I182*H182,2)</f>
        <v>0</v>
      </c>
      <c r="BL182" s="18" t="s">
        <v>164</v>
      </c>
      <c r="BM182" s="18" t="s">
        <v>302</v>
      </c>
    </row>
    <row r="183" s="1" customFormat="1">
      <c r="B183" s="40"/>
      <c r="C183" s="41"/>
      <c r="D183" s="236" t="s">
        <v>168</v>
      </c>
      <c r="E183" s="41"/>
      <c r="F183" s="237" t="s">
        <v>290</v>
      </c>
      <c r="G183" s="41"/>
      <c r="H183" s="41"/>
      <c r="I183" s="142"/>
      <c r="J183" s="41"/>
      <c r="K183" s="41"/>
      <c r="L183" s="45"/>
      <c r="M183" s="238"/>
      <c r="N183" s="81"/>
      <c r="O183" s="81"/>
      <c r="P183" s="81"/>
      <c r="Q183" s="81"/>
      <c r="R183" s="81"/>
      <c r="S183" s="81"/>
      <c r="T183" s="82"/>
      <c r="AT183" s="18" t="s">
        <v>168</v>
      </c>
      <c r="AU183" s="18" t="s">
        <v>80</v>
      </c>
    </row>
    <row r="184" s="1" customFormat="1" ht="22.5" customHeight="1">
      <c r="B184" s="40"/>
      <c r="C184" s="271" t="s">
        <v>303</v>
      </c>
      <c r="D184" s="271" t="s">
        <v>212</v>
      </c>
      <c r="E184" s="272" t="s">
        <v>304</v>
      </c>
      <c r="F184" s="273" t="s">
        <v>305</v>
      </c>
      <c r="G184" s="274" t="s">
        <v>230</v>
      </c>
      <c r="H184" s="275">
        <v>52</v>
      </c>
      <c r="I184" s="276"/>
      <c r="J184" s="277">
        <f>ROUND(I184*H184,2)</f>
        <v>0</v>
      </c>
      <c r="K184" s="273" t="s">
        <v>163</v>
      </c>
      <c r="L184" s="278"/>
      <c r="M184" s="279" t="s">
        <v>39</v>
      </c>
      <c r="N184" s="280" t="s">
        <v>53</v>
      </c>
      <c r="O184" s="81"/>
      <c r="P184" s="233">
        <f>O184*H184</f>
        <v>0</v>
      </c>
      <c r="Q184" s="233">
        <v>0.0074200000000000004</v>
      </c>
      <c r="R184" s="233">
        <f>Q184*H184</f>
        <v>0.38584000000000002</v>
      </c>
      <c r="S184" s="233">
        <v>0</v>
      </c>
      <c r="T184" s="234">
        <f>S184*H184</f>
        <v>0</v>
      </c>
      <c r="AR184" s="18" t="s">
        <v>215</v>
      </c>
      <c r="AT184" s="18" t="s">
        <v>212</v>
      </c>
      <c r="AU184" s="18" t="s">
        <v>80</v>
      </c>
      <c r="AY184" s="18" t="s">
        <v>128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8" t="s">
        <v>164</v>
      </c>
      <c r="BK184" s="235">
        <f>ROUND(I184*H184,2)</f>
        <v>0</v>
      </c>
      <c r="BL184" s="18" t="s">
        <v>164</v>
      </c>
      <c r="BM184" s="18" t="s">
        <v>306</v>
      </c>
    </row>
    <row r="185" s="1" customFormat="1">
      <c r="B185" s="40"/>
      <c r="C185" s="41"/>
      <c r="D185" s="236" t="s">
        <v>168</v>
      </c>
      <c r="E185" s="41"/>
      <c r="F185" s="237" t="s">
        <v>307</v>
      </c>
      <c r="G185" s="41"/>
      <c r="H185" s="41"/>
      <c r="I185" s="142"/>
      <c r="J185" s="41"/>
      <c r="K185" s="41"/>
      <c r="L185" s="45"/>
      <c r="M185" s="238"/>
      <c r="N185" s="81"/>
      <c r="O185" s="81"/>
      <c r="P185" s="81"/>
      <c r="Q185" s="81"/>
      <c r="R185" s="81"/>
      <c r="S185" s="81"/>
      <c r="T185" s="82"/>
      <c r="AT185" s="18" t="s">
        <v>168</v>
      </c>
      <c r="AU185" s="18" t="s">
        <v>80</v>
      </c>
    </row>
    <row r="186" s="1" customFormat="1" ht="22.5" customHeight="1">
      <c r="B186" s="40"/>
      <c r="C186" s="271" t="s">
        <v>308</v>
      </c>
      <c r="D186" s="271" t="s">
        <v>212</v>
      </c>
      <c r="E186" s="272" t="s">
        <v>309</v>
      </c>
      <c r="F186" s="273" t="s">
        <v>310</v>
      </c>
      <c r="G186" s="274" t="s">
        <v>230</v>
      </c>
      <c r="H186" s="275">
        <v>612</v>
      </c>
      <c r="I186" s="276"/>
      <c r="J186" s="277">
        <f>ROUND(I186*H186,2)</f>
        <v>0</v>
      </c>
      <c r="K186" s="273" t="s">
        <v>163</v>
      </c>
      <c r="L186" s="278"/>
      <c r="M186" s="279" t="s">
        <v>39</v>
      </c>
      <c r="N186" s="280" t="s">
        <v>53</v>
      </c>
      <c r="O186" s="81"/>
      <c r="P186" s="233">
        <f>O186*H186</f>
        <v>0</v>
      </c>
      <c r="Q186" s="233">
        <v>0.00018000000000000001</v>
      </c>
      <c r="R186" s="233">
        <f>Q186*H186</f>
        <v>0.11016000000000001</v>
      </c>
      <c r="S186" s="233">
        <v>0</v>
      </c>
      <c r="T186" s="234">
        <f>S186*H186</f>
        <v>0</v>
      </c>
      <c r="AR186" s="18" t="s">
        <v>215</v>
      </c>
      <c r="AT186" s="18" t="s">
        <v>212</v>
      </c>
      <c r="AU186" s="18" t="s">
        <v>80</v>
      </c>
      <c r="AY186" s="18" t="s">
        <v>128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8" t="s">
        <v>164</v>
      </c>
      <c r="BK186" s="235">
        <f>ROUND(I186*H186,2)</f>
        <v>0</v>
      </c>
      <c r="BL186" s="18" t="s">
        <v>164</v>
      </c>
      <c r="BM186" s="18" t="s">
        <v>311</v>
      </c>
    </row>
    <row r="187" s="1" customFormat="1">
      <c r="B187" s="40"/>
      <c r="C187" s="41"/>
      <c r="D187" s="236" t="s">
        <v>168</v>
      </c>
      <c r="E187" s="41"/>
      <c r="F187" s="237" t="s">
        <v>312</v>
      </c>
      <c r="G187" s="41"/>
      <c r="H187" s="41"/>
      <c r="I187" s="142"/>
      <c r="J187" s="41"/>
      <c r="K187" s="41"/>
      <c r="L187" s="45"/>
      <c r="M187" s="238"/>
      <c r="N187" s="81"/>
      <c r="O187" s="81"/>
      <c r="P187" s="81"/>
      <c r="Q187" s="81"/>
      <c r="R187" s="81"/>
      <c r="S187" s="81"/>
      <c r="T187" s="82"/>
      <c r="AT187" s="18" t="s">
        <v>168</v>
      </c>
      <c r="AU187" s="18" t="s">
        <v>80</v>
      </c>
    </row>
    <row r="188" s="1" customFormat="1" ht="22.5" customHeight="1">
      <c r="B188" s="40"/>
      <c r="C188" s="271" t="s">
        <v>313</v>
      </c>
      <c r="D188" s="271" t="s">
        <v>212</v>
      </c>
      <c r="E188" s="272" t="s">
        <v>314</v>
      </c>
      <c r="F188" s="273" t="s">
        <v>315</v>
      </c>
      <c r="G188" s="274" t="s">
        <v>230</v>
      </c>
      <c r="H188" s="275">
        <v>978</v>
      </c>
      <c r="I188" s="276"/>
      <c r="J188" s="277">
        <f>ROUND(I188*H188,2)</f>
        <v>0</v>
      </c>
      <c r="K188" s="273" t="s">
        <v>163</v>
      </c>
      <c r="L188" s="278"/>
      <c r="M188" s="279" t="s">
        <v>39</v>
      </c>
      <c r="N188" s="280" t="s">
        <v>53</v>
      </c>
      <c r="O188" s="81"/>
      <c r="P188" s="233">
        <f>O188*H188</f>
        <v>0</v>
      </c>
      <c r="Q188" s="233">
        <v>0.00021000000000000001</v>
      </c>
      <c r="R188" s="233">
        <f>Q188*H188</f>
        <v>0.20538000000000001</v>
      </c>
      <c r="S188" s="233">
        <v>0</v>
      </c>
      <c r="T188" s="234">
        <f>S188*H188</f>
        <v>0</v>
      </c>
      <c r="AR188" s="18" t="s">
        <v>215</v>
      </c>
      <c r="AT188" s="18" t="s">
        <v>212</v>
      </c>
      <c r="AU188" s="18" t="s">
        <v>80</v>
      </c>
      <c r="AY188" s="18" t="s">
        <v>128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8" t="s">
        <v>164</v>
      </c>
      <c r="BK188" s="235">
        <f>ROUND(I188*H188,2)</f>
        <v>0</v>
      </c>
      <c r="BL188" s="18" t="s">
        <v>164</v>
      </c>
      <c r="BM188" s="18" t="s">
        <v>316</v>
      </c>
    </row>
    <row r="189" s="1" customFormat="1">
      <c r="B189" s="40"/>
      <c r="C189" s="41"/>
      <c r="D189" s="236" t="s">
        <v>168</v>
      </c>
      <c r="E189" s="41"/>
      <c r="F189" s="237" t="s">
        <v>312</v>
      </c>
      <c r="G189" s="41"/>
      <c r="H189" s="41"/>
      <c r="I189" s="142"/>
      <c r="J189" s="41"/>
      <c r="K189" s="41"/>
      <c r="L189" s="45"/>
      <c r="M189" s="238"/>
      <c r="N189" s="81"/>
      <c r="O189" s="81"/>
      <c r="P189" s="81"/>
      <c r="Q189" s="81"/>
      <c r="R189" s="81"/>
      <c r="S189" s="81"/>
      <c r="T189" s="82"/>
      <c r="AT189" s="18" t="s">
        <v>168</v>
      </c>
      <c r="AU189" s="18" t="s">
        <v>80</v>
      </c>
    </row>
    <row r="190" s="1" customFormat="1" ht="22.5" customHeight="1">
      <c r="B190" s="40"/>
      <c r="C190" s="271" t="s">
        <v>317</v>
      </c>
      <c r="D190" s="271" t="s">
        <v>212</v>
      </c>
      <c r="E190" s="272" t="s">
        <v>318</v>
      </c>
      <c r="F190" s="273" t="s">
        <v>319</v>
      </c>
      <c r="G190" s="274" t="s">
        <v>230</v>
      </c>
      <c r="H190" s="275">
        <v>120</v>
      </c>
      <c r="I190" s="276"/>
      <c r="J190" s="277">
        <f>ROUND(I190*H190,2)</f>
        <v>0</v>
      </c>
      <c r="K190" s="273" t="s">
        <v>163</v>
      </c>
      <c r="L190" s="278"/>
      <c r="M190" s="279" t="s">
        <v>39</v>
      </c>
      <c r="N190" s="280" t="s">
        <v>53</v>
      </c>
      <c r="O190" s="81"/>
      <c r="P190" s="233">
        <f>O190*H190</f>
        <v>0</v>
      </c>
      <c r="Q190" s="233">
        <v>9.0000000000000006E-05</v>
      </c>
      <c r="R190" s="233">
        <f>Q190*H190</f>
        <v>0.010800000000000001</v>
      </c>
      <c r="S190" s="233">
        <v>0</v>
      </c>
      <c r="T190" s="234">
        <f>S190*H190</f>
        <v>0</v>
      </c>
      <c r="AR190" s="18" t="s">
        <v>215</v>
      </c>
      <c r="AT190" s="18" t="s">
        <v>212</v>
      </c>
      <c r="AU190" s="18" t="s">
        <v>80</v>
      </c>
      <c r="AY190" s="18" t="s">
        <v>128</v>
      </c>
      <c r="BE190" s="235">
        <f>IF(N190="základní",J190,0)</f>
        <v>0</v>
      </c>
      <c r="BF190" s="235">
        <f>IF(N190="snížená",J190,0)</f>
        <v>0</v>
      </c>
      <c r="BG190" s="235">
        <f>IF(N190="zákl. přenesená",J190,0)</f>
        <v>0</v>
      </c>
      <c r="BH190" s="235">
        <f>IF(N190="sníž. přenesená",J190,0)</f>
        <v>0</v>
      </c>
      <c r="BI190" s="235">
        <f>IF(N190="nulová",J190,0)</f>
        <v>0</v>
      </c>
      <c r="BJ190" s="18" t="s">
        <v>164</v>
      </c>
      <c r="BK190" s="235">
        <f>ROUND(I190*H190,2)</f>
        <v>0</v>
      </c>
      <c r="BL190" s="18" t="s">
        <v>164</v>
      </c>
      <c r="BM190" s="18" t="s">
        <v>320</v>
      </c>
    </row>
    <row r="191" s="1" customFormat="1">
      <c r="B191" s="40"/>
      <c r="C191" s="41"/>
      <c r="D191" s="236" t="s">
        <v>168</v>
      </c>
      <c r="E191" s="41"/>
      <c r="F191" s="237" t="s">
        <v>321</v>
      </c>
      <c r="G191" s="41"/>
      <c r="H191" s="41"/>
      <c r="I191" s="142"/>
      <c r="J191" s="41"/>
      <c r="K191" s="41"/>
      <c r="L191" s="45"/>
      <c r="M191" s="238"/>
      <c r="N191" s="81"/>
      <c r="O191" s="81"/>
      <c r="P191" s="81"/>
      <c r="Q191" s="81"/>
      <c r="R191" s="81"/>
      <c r="S191" s="81"/>
      <c r="T191" s="82"/>
      <c r="AT191" s="18" t="s">
        <v>168</v>
      </c>
      <c r="AU191" s="18" t="s">
        <v>80</v>
      </c>
    </row>
    <row r="192" s="1" customFormat="1" ht="22.5" customHeight="1">
      <c r="B192" s="40"/>
      <c r="C192" s="271" t="s">
        <v>322</v>
      </c>
      <c r="D192" s="271" t="s">
        <v>212</v>
      </c>
      <c r="E192" s="272" t="s">
        <v>323</v>
      </c>
      <c r="F192" s="273" t="s">
        <v>324</v>
      </c>
      <c r="G192" s="274" t="s">
        <v>230</v>
      </c>
      <c r="H192" s="275">
        <v>2</v>
      </c>
      <c r="I192" s="276"/>
      <c r="J192" s="277">
        <f>ROUND(I192*H192,2)</f>
        <v>0</v>
      </c>
      <c r="K192" s="273" t="s">
        <v>163</v>
      </c>
      <c r="L192" s="278"/>
      <c r="M192" s="279" t="s">
        <v>39</v>
      </c>
      <c r="N192" s="280" t="s">
        <v>53</v>
      </c>
      <c r="O192" s="81"/>
      <c r="P192" s="233">
        <f>O192*H192</f>
        <v>0</v>
      </c>
      <c r="Q192" s="233">
        <v>0</v>
      </c>
      <c r="R192" s="233">
        <f>Q192*H192</f>
        <v>0</v>
      </c>
      <c r="S192" s="233">
        <v>0</v>
      </c>
      <c r="T192" s="234">
        <f>S192*H192</f>
        <v>0</v>
      </c>
      <c r="AR192" s="18" t="s">
        <v>215</v>
      </c>
      <c r="AT192" s="18" t="s">
        <v>212</v>
      </c>
      <c r="AU192" s="18" t="s">
        <v>80</v>
      </c>
      <c r="AY192" s="18" t="s">
        <v>128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8" t="s">
        <v>164</v>
      </c>
      <c r="BK192" s="235">
        <f>ROUND(I192*H192,2)</f>
        <v>0</v>
      </c>
      <c r="BL192" s="18" t="s">
        <v>164</v>
      </c>
      <c r="BM192" s="18" t="s">
        <v>325</v>
      </c>
    </row>
    <row r="193" s="1" customFormat="1">
      <c r="B193" s="40"/>
      <c r="C193" s="41"/>
      <c r="D193" s="236" t="s">
        <v>168</v>
      </c>
      <c r="E193" s="41"/>
      <c r="F193" s="237" t="s">
        <v>326</v>
      </c>
      <c r="G193" s="41"/>
      <c r="H193" s="41"/>
      <c r="I193" s="142"/>
      <c r="J193" s="41"/>
      <c r="K193" s="41"/>
      <c r="L193" s="45"/>
      <c r="M193" s="238"/>
      <c r="N193" s="81"/>
      <c r="O193" s="81"/>
      <c r="P193" s="81"/>
      <c r="Q193" s="81"/>
      <c r="R193" s="81"/>
      <c r="S193" s="81"/>
      <c r="T193" s="82"/>
      <c r="AT193" s="18" t="s">
        <v>168</v>
      </c>
      <c r="AU193" s="18" t="s">
        <v>80</v>
      </c>
    </row>
    <row r="194" s="1" customFormat="1" ht="22.5" customHeight="1">
      <c r="B194" s="40"/>
      <c r="C194" s="271" t="s">
        <v>327</v>
      </c>
      <c r="D194" s="271" t="s">
        <v>212</v>
      </c>
      <c r="E194" s="272" t="s">
        <v>328</v>
      </c>
      <c r="F194" s="273" t="s">
        <v>329</v>
      </c>
      <c r="G194" s="274" t="s">
        <v>230</v>
      </c>
      <c r="H194" s="275">
        <v>2</v>
      </c>
      <c r="I194" s="276"/>
      <c r="J194" s="277">
        <f>ROUND(I194*H194,2)</f>
        <v>0</v>
      </c>
      <c r="K194" s="273" t="s">
        <v>163</v>
      </c>
      <c r="L194" s="278"/>
      <c r="M194" s="279" t="s">
        <v>39</v>
      </c>
      <c r="N194" s="280" t="s">
        <v>53</v>
      </c>
      <c r="O194" s="81"/>
      <c r="P194" s="233">
        <f>O194*H194</f>
        <v>0</v>
      </c>
      <c r="Q194" s="233">
        <v>0</v>
      </c>
      <c r="R194" s="233">
        <f>Q194*H194</f>
        <v>0</v>
      </c>
      <c r="S194" s="233">
        <v>0</v>
      </c>
      <c r="T194" s="234">
        <f>S194*H194</f>
        <v>0</v>
      </c>
      <c r="AR194" s="18" t="s">
        <v>215</v>
      </c>
      <c r="AT194" s="18" t="s">
        <v>212</v>
      </c>
      <c r="AU194" s="18" t="s">
        <v>80</v>
      </c>
      <c r="AY194" s="18" t="s">
        <v>128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8" t="s">
        <v>164</v>
      </c>
      <c r="BK194" s="235">
        <f>ROUND(I194*H194,2)</f>
        <v>0</v>
      </c>
      <c r="BL194" s="18" t="s">
        <v>164</v>
      </c>
      <c r="BM194" s="18" t="s">
        <v>330</v>
      </c>
    </row>
    <row r="195" s="1" customFormat="1">
      <c r="B195" s="40"/>
      <c r="C195" s="41"/>
      <c r="D195" s="236" t="s">
        <v>168</v>
      </c>
      <c r="E195" s="41"/>
      <c r="F195" s="237" t="s">
        <v>326</v>
      </c>
      <c r="G195" s="41"/>
      <c r="H195" s="41"/>
      <c r="I195" s="142"/>
      <c r="J195" s="41"/>
      <c r="K195" s="41"/>
      <c r="L195" s="45"/>
      <c r="M195" s="238"/>
      <c r="N195" s="81"/>
      <c r="O195" s="81"/>
      <c r="P195" s="81"/>
      <c r="Q195" s="81"/>
      <c r="R195" s="81"/>
      <c r="S195" s="81"/>
      <c r="T195" s="82"/>
      <c r="AT195" s="18" t="s">
        <v>168</v>
      </c>
      <c r="AU195" s="18" t="s">
        <v>80</v>
      </c>
    </row>
    <row r="196" s="1" customFormat="1" ht="22.5" customHeight="1">
      <c r="B196" s="40"/>
      <c r="C196" s="271" t="s">
        <v>331</v>
      </c>
      <c r="D196" s="271" t="s">
        <v>212</v>
      </c>
      <c r="E196" s="272" t="s">
        <v>332</v>
      </c>
      <c r="F196" s="273" t="s">
        <v>333</v>
      </c>
      <c r="G196" s="274" t="s">
        <v>230</v>
      </c>
      <c r="H196" s="275">
        <v>2</v>
      </c>
      <c r="I196" s="276"/>
      <c r="J196" s="277">
        <f>ROUND(I196*H196,2)</f>
        <v>0</v>
      </c>
      <c r="K196" s="273" t="s">
        <v>163</v>
      </c>
      <c r="L196" s="278"/>
      <c r="M196" s="279" t="s">
        <v>39</v>
      </c>
      <c r="N196" s="280" t="s">
        <v>53</v>
      </c>
      <c r="O196" s="81"/>
      <c r="P196" s="233">
        <f>O196*H196</f>
        <v>0</v>
      </c>
      <c r="Q196" s="233">
        <v>0</v>
      </c>
      <c r="R196" s="233">
        <f>Q196*H196</f>
        <v>0</v>
      </c>
      <c r="S196" s="233">
        <v>0</v>
      </c>
      <c r="T196" s="234">
        <f>S196*H196</f>
        <v>0</v>
      </c>
      <c r="AR196" s="18" t="s">
        <v>215</v>
      </c>
      <c r="AT196" s="18" t="s">
        <v>212</v>
      </c>
      <c r="AU196" s="18" t="s">
        <v>80</v>
      </c>
      <c r="AY196" s="18" t="s">
        <v>128</v>
      </c>
      <c r="BE196" s="235">
        <f>IF(N196="základní",J196,0)</f>
        <v>0</v>
      </c>
      <c r="BF196" s="235">
        <f>IF(N196="snížená",J196,0)</f>
        <v>0</v>
      </c>
      <c r="BG196" s="235">
        <f>IF(N196="zákl. přenesená",J196,0)</f>
        <v>0</v>
      </c>
      <c r="BH196" s="235">
        <f>IF(N196="sníž. přenesená",J196,0)</f>
        <v>0</v>
      </c>
      <c r="BI196" s="235">
        <f>IF(N196="nulová",J196,0)</f>
        <v>0</v>
      </c>
      <c r="BJ196" s="18" t="s">
        <v>164</v>
      </c>
      <c r="BK196" s="235">
        <f>ROUND(I196*H196,2)</f>
        <v>0</v>
      </c>
      <c r="BL196" s="18" t="s">
        <v>164</v>
      </c>
      <c r="BM196" s="18" t="s">
        <v>334</v>
      </c>
    </row>
    <row r="197" s="1" customFormat="1">
      <c r="B197" s="40"/>
      <c r="C197" s="41"/>
      <c r="D197" s="236" t="s">
        <v>168</v>
      </c>
      <c r="E197" s="41"/>
      <c r="F197" s="237" t="s">
        <v>326</v>
      </c>
      <c r="G197" s="41"/>
      <c r="H197" s="41"/>
      <c r="I197" s="142"/>
      <c r="J197" s="41"/>
      <c r="K197" s="41"/>
      <c r="L197" s="45"/>
      <c r="M197" s="238"/>
      <c r="N197" s="81"/>
      <c r="O197" s="81"/>
      <c r="P197" s="81"/>
      <c r="Q197" s="81"/>
      <c r="R197" s="81"/>
      <c r="S197" s="81"/>
      <c r="T197" s="82"/>
      <c r="AT197" s="18" t="s">
        <v>168</v>
      </c>
      <c r="AU197" s="18" t="s">
        <v>80</v>
      </c>
    </row>
    <row r="198" s="1" customFormat="1" ht="22.5" customHeight="1">
      <c r="B198" s="40"/>
      <c r="C198" s="271" t="s">
        <v>335</v>
      </c>
      <c r="D198" s="271" t="s">
        <v>212</v>
      </c>
      <c r="E198" s="272" t="s">
        <v>336</v>
      </c>
      <c r="F198" s="273" t="s">
        <v>337</v>
      </c>
      <c r="G198" s="274" t="s">
        <v>230</v>
      </c>
      <c r="H198" s="275">
        <v>2</v>
      </c>
      <c r="I198" s="276"/>
      <c r="J198" s="277">
        <f>ROUND(I198*H198,2)</f>
        <v>0</v>
      </c>
      <c r="K198" s="273" t="s">
        <v>163</v>
      </c>
      <c r="L198" s="278"/>
      <c r="M198" s="279" t="s">
        <v>39</v>
      </c>
      <c r="N198" s="280" t="s">
        <v>53</v>
      </c>
      <c r="O198" s="81"/>
      <c r="P198" s="233">
        <f>O198*H198</f>
        <v>0</v>
      </c>
      <c r="Q198" s="233">
        <v>0</v>
      </c>
      <c r="R198" s="233">
        <f>Q198*H198</f>
        <v>0</v>
      </c>
      <c r="S198" s="233">
        <v>0</v>
      </c>
      <c r="T198" s="234">
        <f>S198*H198</f>
        <v>0</v>
      </c>
      <c r="AR198" s="18" t="s">
        <v>215</v>
      </c>
      <c r="AT198" s="18" t="s">
        <v>212</v>
      </c>
      <c r="AU198" s="18" t="s">
        <v>80</v>
      </c>
      <c r="AY198" s="18" t="s">
        <v>128</v>
      </c>
      <c r="BE198" s="235">
        <f>IF(N198="základní",J198,0)</f>
        <v>0</v>
      </c>
      <c r="BF198" s="235">
        <f>IF(N198="snížená",J198,0)</f>
        <v>0</v>
      </c>
      <c r="BG198" s="235">
        <f>IF(N198="zákl. přenesená",J198,0)</f>
        <v>0</v>
      </c>
      <c r="BH198" s="235">
        <f>IF(N198="sníž. přenesená",J198,0)</f>
        <v>0</v>
      </c>
      <c r="BI198" s="235">
        <f>IF(N198="nulová",J198,0)</f>
        <v>0</v>
      </c>
      <c r="BJ198" s="18" t="s">
        <v>164</v>
      </c>
      <c r="BK198" s="235">
        <f>ROUND(I198*H198,2)</f>
        <v>0</v>
      </c>
      <c r="BL198" s="18" t="s">
        <v>164</v>
      </c>
      <c r="BM198" s="18" t="s">
        <v>338</v>
      </c>
    </row>
    <row r="199" s="1" customFormat="1">
      <c r="B199" s="40"/>
      <c r="C199" s="41"/>
      <c r="D199" s="236" t="s">
        <v>168</v>
      </c>
      <c r="E199" s="41"/>
      <c r="F199" s="237" t="s">
        <v>326</v>
      </c>
      <c r="G199" s="41"/>
      <c r="H199" s="41"/>
      <c r="I199" s="142"/>
      <c r="J199" s="41"/>
      <c r="K199" s="41"/>
      <c r="L199" s="45"/>
      <c r="M199" s="238"/>
      <c r="N199" s="81"/>
      <c r="O199" s="81"/>
      <c r="P199" s="81"/>
      <c r="Q199" s="81"/>
      <c r="R199" s="81"/>
      <c r="S199" s="81"/>
      <c r="T199" s="82"/>
      <c r="AT199" s="18" t="s">
        <v>168</v>
      </c>
      <c r="AU199" s="18" t="s">
        <v>80</v>
      </c>
    </row>
    <row r="200" s="1" customFormat="1" ht="33.75" customHeight="1">
      <c r="B200" s="40"/>
      <c r="C200" s="224" t="s">
        <v>339</v>
      </c>
      <c r="D200" s="224" t="s">
        <v>160</v>
      </c>
      <c r="E200" s="225" t="s">
        <v>340</v>
      </c>
      <c r="F200" s="226" t="s">
        <v>341</v>
      </c>
      <c r="G200" s="227" t="s">
        <v>182</v>
      </c>
      <c r="H200" s="228">
        <v>0.071999999999999995</v>
      </c>
      <c r="I200" s="229"/>
      <c r="J200" s="230">
        <f>ROUND(I200*H200,2)</f>
        <v>0</v>
      </c>
      <c r="K200" s="226" t="s">
        <v>163</v>
      </c>
      <c r="L200" s="45"/>
      <c r="M200" s="231" t="s">
        <v>39</v>
      </c>
      <c r="N200" s="232" t="s">
        <v>53</v>
      </c>
      <c r="O200" s="81"/>
      <c r="P200" s="233">
        <f>O200*H200</f>
        <v>0</v>
      </c>
      <c r="Q200" s="233">
        <v>0</v>
      </c>
      <c r="R200" s="233">
        <f>Q200*H200</f>
        <v>0</v>
      </c>
      <c r="S200" s="233">
        <v>0</v>
      </c>
      <c r="T200" s="234">
        <f>S200*H200</f>
        <v>0</v>
      </c>
      <c r="AR200" s="18" t="s">
        <v>164</v>
      </c>
      <c r="AT200" s="18" t="s">
        <v>160</v>
      </c>
      <c r="AU200" s="18" t="s">
        <v>80</v>
      </c>
      <c r="AY200" s="18" t="s">
        <v>128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8" t="s">
        <v>164</v>
      </c>
      <c r="BK200" s="235">
        <f>ROUND(I200*H200,2)</f>
        <v>0</v>
      </c>
      <c r="BL200" s="18" t="s">
        <v>164</v>
      </c>
      <c r="BM200" s="18" t="s">
        <v>342</v>
      </c>
    </row>
    <row r="201" s="1" customFormat="1">
      <c r="B201" s="40"/>
      <c r="C201" s="41"/>
      <c r="D201" s="236" t="s">
        <v>166</v>
      </c>
      <c r="E201" s="41"/>
      <c r="F201" s="237" t="s">
        <v>198</v>
      </c>
      <c r="G201" s="41"/>
      <c r="H201" s="41"/>
      <c r="I201" s="142"/>
      <c r="J201" s="41"/>
      <c r="K201" s="41"/>
      <c r="L201" s="45"/>
      <c r="M201" s="238"/>
      <c r="N201" s="81"/>
      <c r="O201" s="81"/>
      <c r="P201" s="81"/>
      <c r="Q201" s="81"/>
      <c r="R201" s="81"/>
      <c r="S201" s="81"/>
      <c r="T201" s="82"/>
      <c r="AT201" s="18" t="s">
        <v>166</v>
      </c>
      <c r="AU201" s="18" t="s">
        <v>80</v>
      </c>
    </row>
    <row r="202" s="1" customFormat="1">
      <c r="B202" s="40"/>
      <c r="C202" s="41"/>
      <c r="D202" s="236" t="s">
        <v>168</v>
      </c>
      <c r="E202" s="41"/>
      <c r="F202" s="237" t="s">
        <v>343</v>
      </c>
      <c r="G202" s="41"/>
      <c r="H202" s="41"/>
      <c r="I202" s="142"/>
      <c r="J202" s="41"/>
      <c r="K202" s="41"/>
      <c r="L202" s="45"/>
      <c r="M202" s="238"/>
      <c r="N202" s="81"/>
      <c r="O202" s="81"/>
      <c r="P202" s="81"/>
      <c r="Q202" s="81"/>
      <c r="R202" s="81"/>
      <c r="S202" s="81"/>
      <c r="T202" s="82"/>
      <c r="AT202" s="18" t="s">
        <v>168</v>
      </c>
      <c r="AU202" s="18" t="s">
        <v>80</v>
      </c>
    </row>
    <row r="203" s="13" customFormat="1">
      <c r="B203" s="249"/>
      <c r="C203" s="250"/>
      <c r="D203" s="236" t="s">
        <v>170</v>
      </c>
      <c r="E203" s="251" t="s">
        <v>39</v>
      </c>
      <c r="F203" s="252" t="s">
        <v>344</v>
      </c>
      <c r="G203" s="250"/>
      <c r="H203" s="253">
        <v>0.014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AT203" s="259" t="s">
        <v>170</v>
      </c>
      <c r="AU203" s="259" t="s">
        <v>80</v>
      </c>
      <c r="AV203" s="13" t="s">
        <v>91</v>
      </c>
      <c r="AW203" s="13" t="s">
        <v>41</v>
      </c>
      <c r="AX203" s="13" t="s">
        <v>80</v>
      </c>
      <c r="AY203" s="259" t="s">
        <v>128</v>
      </c>
    </row>
    <row r="204" s="13" customFormat="1">
      <c r="B204" s="249"/>
      <c r="C204" s="250"/>
      <c r="D204" s="236" t="s">
        <v>170</v>
      </c>
      <c r="E204" s="251" t="s">
        <v>39</v>
      </c>
      <c r="F204" s="252" t="s">
        <v>345</v>
      </c>
      <c r="G204" s="250"/>
      <c r="H204" s="253">
        <v>0.058000000000000003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AT204" s="259" t="s">
        <v>170</v>
      </c>
      <c r="AU204" s="259" t="s">
        <v>80</v>
      </c>
      <c r="AV204" s="13" t="s">
        <v>91</v>
      </c>
      <c r="AW204" s="13" t="s">
        <v>41</v>
      </c>
      <c r="AX204" s="13" t="s">
        <v>80</v>
      </c>
      <c r="AY204" s="259" t="s">
        <v>128</v>
      </c>
    </row>
    <row r="205" s="14" customFormat="1">
      <c r="B205" s="260"/>
      <c r="C205" s="261"/>
      <c r="D205" s="236" t="s">
        <v>170</v>
      </c>
      <c r="E205" s="262" t="s">
        <v>39</v>
      </c>
      <c r="F205" s="263" t="s">
        <v>179</v>
      </c>
      <c r="G205" s="261"/>
      <c r="H205" s="264">
        <v>0.071999999999999995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AT205" s="270" t="s">
        <v>170</v>
      </c>
      <c r="AU205" s="270" t="s">
        <v>80</v>
      </c>
      <c r="AV205" s="14" t="s">
        <v>164</v>
      </c>
      <c r="AW205" s="14" t="s">
        <v>41</v>
      </c>
      <c r="AX205" s="14" t="s">
        <v>85</v>
      </c>
      <c r="AY205" s="270" t="s">
        <v>128</v>
      </c>
    </row>
    <row r="206" s="1" customFormat="1" ht="33.75" customHeight="1">
      <c r="B206" s="40"/>
      <c r="C206" s="224" t="s">
        <v>346</v>
      </c>
      <c r="D206" s="224" t="s">
        <v>160</v>
      </c>
      <c r="E206" s="225" t="s">
        <v>347</v>
      </c>
      <c r="F206" s="226" t="s">
        <v>348</v>
      </c>
      <c r="G206" s="227" t="s">
        <v>182</v>
      </c>
      <c r="H206" s="228">
        <v>0.17199999999999999</v>
      </c>
      <c r="I206" s="229"/>
      <c r="J206" s="230">
        <f>ROUND(I206*H206,2)</f>
        <v>0</v>
      </c>
      <c r="K206" s="226" t="s">
        <v>163</v>
      </c>
      <c r="L206" s="45"/>
      <c r="M206" s="231" t="s">
        <v>39</v>
      </c>
      <c r="N206" s="232" t="s">
        <v>53</v>
      </c>
      <c r="O206" s="81"/>
      <c r="P206" s="233">
        <f>O206*H206</f>
        <v>0</v>
      </c>
      <c r="Q206" s="233">
        <v>0</v>
      </c>
      <c r="R206" s="233">
        <f>Q206*H206</f>
        <v>0</v>
      </c>
      <c r="S206" s="233">
        <v>0</v>
      </c>
      <c r="T206" s="234">
        <f>S206*H206</f>
        <v>0</v>
      </c>
      <c r="AR206" s="18" t="s">
        <v>164</v>
      </c>
      <c r="AT206" s="18" t="s">
        <v>160</v>
      </c>
      <c r="AU206" s="18" t="s">
        <v>80</v>
      </c>
      <c r="AY206" s="18" t="s">
        <v>128</v>
      </c>
      <c r="BE206" s="235">
        <f>IF(N206="základní",J206,0)</f>
        <v>0</v>
      </c>
      <c r="BF206" s="235">
        <f>IF(N206="snížená",J206,0)</f>
        <v>0</v>
      </c>
      <c r="BG206" s="235">
        <f>IF(N206="zákl. přenesená",J206,0)</f>
        <v>0</v>
      </c>
      <c r="BH206" s="235">
        <f>IF(N206="sníž. přenesená",J206,0)</f>
        <v>0</v>
      </c>
      <c r="BI206" s="235">
        <f>IF(N206="nulová",J206,0)</f>
        <v>0</v>
      </c>
      <c r="BJ206" s="18" t="s">
        <v>164</v>
      </c>
      <c r="BK206" s="235">
        <f>ROUND(I206*H206,2)</f>
        <v>0</v>
      </c>
      <c r="BL206" s="18" t="s">
        <v>164</v>
      </c>
      <c r="BM206" s="18" t="s">
        <v>349</v>
      </c>
    </row>
    <row r="207" s="1" customFormat="1">
      <c r="B207" s="40"/>
      <c r="C207" s="41"/>
      <c r="D207" s="236" t="s">
        <v>166</v>
      </c>
      <c r="E207" s="41"/>
      <c r="F207" s="237" t="s">
        <v>350</v>
      </c>
      <c r="G207" s="41"/>
      <c r="H207" s="41"/>
      <c r="I207" s="142"/>
      <c r="J207" s="41"/>
      <c r="K207" s="41"/>
      <c r="L207" s="45"/>
      <c r="M207" s="238"/>
      <c r="N207" s="81"/>
      <c r="O207" s="81"/>
      <c r="P207" s="81"/>
      <c r="Q207" s="81"/>
      <c r="R207" s="81"/>
      <c r="S207" s="81"/>
      <c r="T207" s="82"/>
      <c r="AT207" s="18" t="s">
        <v>166</v>
      </c>
      <c r="AU207" s="18" t="s">
        <v>80</v>
      </c>
    </row>
    <row r="208" s="13" customFormat="1">
      <c r="B208" s="249"/>
      <c r="C208" s="250"/>
      <c r="D208" s="236" t="s">
        <v>170</v>
      </c>
      <c r="E208" s="251" t="s">
        <v>39</v>
      </c>
      <c r="F208" s="252" t="s">
        <v>351</v>
      </c>
      <c r="G208" s="250"/>
      <c r="H208" s="253">
        <v>0.17199999999999999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AT208" s="259" t="s">
        <v>170</v>
      </c>
      <c r="AU208" s="259" t="s">
        <v>80</v>
      </c>
      <c r="AV208" s="13" t="s">
        <v>91</v>
      </c>
      <c r="AW208" s="13" t="s">
        <v>41</v>
      </c>
      <c r="AX208" s="13" t="s">
        <v>80</v>
      </c>
      <c r="AY208" s="259" t="s">
        <v>128</v>
      </c>
    </row>
    <row r="209" s="12" customFormat="1">
      <c r="B209" s="239"/>
      <c r="C209" s="240"/>
      <c r="D209" s="236" t="s">
        <v>170</v>
      </c>
      <c r="E209" s="241" t="s">
        <v>39</v>
      </c>
      <c r="F209" s="242" t="s">
        <v>352</v>
      </c>
      <c r="G209" s="240"/>
      <c r="H209" s="241" t="s">
        <v>39</v>
      </c>
      <c r="I209" s="243"/>
      <c r="J209" s="240"/>
      <c r="K209" s="240"/>
      <c r="L209" s="244"/>
      <c r="M209" s="245"/>
      <c r="N209" s="246"/>
      <c r="O209" s="246"/>
      <c r="P209" s="246"/>
      <c r="Q209" s="246"/>
      <c r="R209" s="246"/>
      <c r="S209" s="246"/>
      <c r="T209" s="247"/>
      <c r="AT209" s="248" t="s">
        <v>170</v>
      </c>
      <c r="AU209" s="248" t="s">
        <v>80</v>
      </c>
      <c r="AV209" s="12" t="s">
        <v>85</v>
      </c>
      <c r="AW209" s="12" t="s">
        <v>41</v>
      </c>
      <c r="AX209" s="12" t="s">
        <v>80</v>
      </c>
      <c r="AY209" s="248" t="s">
        <v>128</v>
      </c>
    </row>
    <row r="210" s="14" customFormat="1">
      <c r="B210" s="260"/>
      <c r="C210" s="261"/>
      <c r="D210" s="236" t="s">
        <v>170</v>
      </c>
      <c r="E210" s="262" t="s">
        <v>39</v>
      </c>
      <c r="F210" s="263" t="s">
        <v>179</v>
      </c>
      <c r="G210" s="261"/>
      <c r="H210" s="264">
        <v>0.17199999999999999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AT210" s="270" t="s">
        <v>170</v>
      </c>
      <c r="AU210" s="270" t="s">
        <v>80</v>
      </c>
      <c r="AV210" s="14" t="s">
        <v>164</v>
      </c>
      <c r="AW210" s="14" t="s">
        <v>41</v>
      </c>
      <c r="AX210" s="14" t="s">
        <v>85</v>
      </c>
      <c r="AY210" s="270" t="s">
        <v>128</v>
      </c>
    </row>
    <row r="211" s="1" customFormat="1" ht="33.75" customHeight="1">
      <c r="B211" s="40"/>
      <c r="C211" s="224" t="s">
        <v>353</v>
      </c>
      <c r="D211" s="224" t="s">
        <v>160</v>
      </c>
      <c r="E211" s="225" t="s">
        <v>354</v>
      </c>
      <c r="F211" s="226" t="s">
        <v>355</v>
      </c>
      <c r="G211" s="227" t="s">
        <v>182</v>
      </c>
      <c r="H211" s="228">
        <v>0.11700000000000001</v>
      </c>
      <c r="I211" s="229"/>
      <c r="J211" s="230">
        <f>ROUND(I211*H211,2)</f>
        <v>0</v>
      </c>
      <c r="K211" s="226" t="s">
        <v>163</v>
      </c>
      <c r="L211" s="45"/>
      <c r="M211" s="231" t="s">
        <v>39</v>
      </c>
      <c r="N211" s="232" t="s">
        <v>53</v>
      </c>
      <c r="O211" s="81"/>
      <c r="P211" s="233">
        <f>O211*H211</f>
        <v>0</v>
      </c>
      <c r="Q211" s="233">
        <v>0</v>
      </c>
      <c r="R211" s="233">
        <f>Q211*H211</f>
        <v>0</v>
      </c>
      <c r="S211" s="233">
        <v>0</v>
      </c>
      <c r="T211" s="234">
        <f>S211*H211</f>
        <v>0</v>
      </c>
      <c r="AR211" s="18" t="s">
        <v>164</v>
      </c>
      <c r="AT211" s="18" t="s">
        <v>160</v>
      </c>
      <c r="AU211" s="18" t="s">
        <v>80</v>
      </c>
      <c r="AY211" s="18" t="s">
        <v>128</v>
      </c>
      <c r="BE211" s="235">
        <f>IF(N211="základní",J211,0)</f>
        <v>0</v>
      </c>
      <c r="BF211" s="235">
        <f>IF(N211="snížená",J211,0)</f>
        <v>0</v>
      </c>
      <c r="BG211" s="235">
        <f>IF(N211="zákl. přenesená",J211,0)</f>
        <v>0</v>
      </c>
      <c r="BH211" s="235">
        <f>IF(N211="sníž. přenesená",J211,0)</f>
        <v>0</v>
      </c>
      <c r="BI211" s="235">
        <f>IF(N211="nulová",J211,0)</f>
        <v>0</v>
      </c>
      <c r="BJ211" s="18" t="s">
        <v>164</v>
      </c>
      <c r="BK211" s="235">
        <f>ROUND(I211*H211,2)</f>
        <v>0</v>
      </c>
      <c r="BL211" s="18" t="s">
        <v>164</v>
      </c>
      <c r="BM211" s="18" t="s">
        <v>356</v>
      </c>
    </row>
    <row r="212" s="1" customFormat="1">
      <c r="B212" s="40"/>
      <c r="C212" s="41"/>
      <c r="D212" s="236" t="s">
        <v>166</v>
      </c>
      <c r="E212" s="41"/>
      <c r="F212" s="237" t="s">
        <v>350</v>
      </c>
      <c r="G212" s="41"/>
      <c r="H212" s="41"/>
      <c r="I212" s="142"/>
      <c r="J212" s="41"/>
      <c r="K212" s="41"/>
      <c r="L212" s="45"/>
      <c r="M212" s="238"/>
      <c r="N212" s="81"/>
      <c r="O212" s="81"/>
      <c r="P212" s="81"/>
      <c r="Q212" s="81"/>
      <c r="R212" s="81"/>
      <c r="S212" s="81"/>
      <c r="T212" s="82"/>
      <c r="AT212" s="18" t="s">
        <v>166</v>
      </c>
      <c r="AU212" s="18" t="s">
        <v>80</v>
      </c>
    </row>
    <row r="213" s="13" customFormat="1">
      <c r="B213" s="249"/>
      <c r="C213" s="250"/>
      <c r="D213" s="236" t="s">
        <v>170</v>
      </c>
      <c r="E213" s="251" t="s">
        <v>39</v>
      </c>
      <c r="F213" s="252" t="s">
        <v>357</v>
      </c>
      <c r="G213" s="250"/>
      <c r="H213" s="253">
        <v>0.02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AT213" s="259" t="s">
        <v>170</v>
      </c>
      <c r="AU213" s="259" t="s">
        <v>80</v>
      </c>
      <c r="AV213" s="13" t="s">
        <v>91</v>
      </c>
      <c r="AW213" s="13" t="s">
        <v>41</v>
      </c>
      <c r="AX213" s="13" t="s">
        <v>80</v>
      </c>
      <c r="AY213" s="259" t="s">
        <v>128</v>
      </c>
    </row>
    <row r="214" s="13" customFormat="1">
      <c r="B214" s="249"/>
      <c r="C214" s="250"/>
      <c r="D214" s="236" t="s">
        <v>170</v>
      </c>
      <c r="E214" s="251" t="s">
        <v>39</v>
      </c>
      <c r="F214" s="252" t="s">
        <v>358</v>
      </c>
      <c r="G214" s="250"/>
      <c r="H214" s="253">
        <v>0.060999999999999999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AT214" s="259" t="s">
        <v>170</v>
      </c>
      <c r="AU214" s="259" t="s">
        <v>80</v>
      </c>
      <c r="AV214" s="13" t="s">
        <v>91</v>
      </c>
      <c r="AW214" s="13" t="s">
        <v>41</v>
      </c>
      <c r="AX214" s="13" t="s">
        <v>80</v>
      </c>
      <c r="AY214" s="259" t="s">
        <v>128</v>
      </c>
    </row>
    <row r="215" s="13" customFormat="1">
      <c r="B215" s="249"/>
      <c r="C215" s="250"/>
      <c r="D215" s="236" t="s">
        <v>170</v>
      </c>
      <c r="E215" s="251" t="s">
        <v>39</v>
      </c>
      <c r="F215" s="252" t="s">
        <v>359</v>
      </c>
      <c r="G215" s="250"/>
      <c r="H215" s="253">
        <v>0.01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AT215" s="259" t="s">
        <v>170</v>
      </c>
      <c r="AU215" s="259" t="s">
        <v>80</v>
      </c>
      <c r="AV215" s="13" t="s">
        <v>91</v>
      </c>
      <c r="AW215" s="13" t="s">
        <v>41</v>
      </c>
      <c r="AX215" s="13" t="s">
        <v>80</v>
      </c>
      <c r="AY215" s="259" t="s">
        <v>128</v>
      </c>
    </row>
    <row r="216" s="13" customFormat="1">
      <c r="B216" s="249"/>
      <c r="C216" s="250"/>
      <c r="D216" s="236" t="s">
        <v>170</v>
      </c>
      <c r="E216" s="251" t="s">
        <v>39</v>
      </c>
      <c r="F216" s="252" t="s">
        <v>360</v>
      </c>
      <c r="G216" s="250"/>
      <c r="H216" s="253">
        <v>0.0040000000000000001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AT216" s="259" t="s">
        <v>170</v>
      </c>
      <c r="AU216" s="259" t="s">
        <v>80</v>
      </c>
      <c r="AV216" s="13" t="s">
        <v>91</v>
      </c>
      <c r="AW216" s="13" t="s">
        <v>41</v>
      </c>
      <c r="AX216" s="13" t="s">
        <v>80</v>
      </c>
      <c r="AY216" s="259" t="s">
        <v>128</v>
      </c>
    </row>
    <row r="217" s="13" customFormat="1">
      <c r="B217" s="249"/>
      <c r="C217" s="250"/>
      <c r="D217" s="236" t="s">
        <v>170</v>
      </c>
      <c r="E217" s="251" t="s">
        <v>39</v>
      </c>
      <c r="F217" s="252" t="s">
        <v>361</v>
      </c>
      <c r="G217" s="250"/>
      <c r="H217" s="253">
        <v>0.010999999999999999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AT217" s="259" t="s">
        <v>170</v>
      </c>
      <c r="AU217" s="259" t="s">
        <v>80</v>
      </c>
      <c r="AV217" s="13" t="s">
        <v>91</v>
      </c>
      <c r="AW217" s="13" t="s">
        <v>41</v>
      </c>
      <c r="AX217" s="13" t="s">
        <v>80</v>
      </c>
      <c r="AY217" s="259" t="s">
        <v>128</v>
      </c>
    </row>
    <row r="218" s="13" customFormat="1">
      <c r="B218" s="249"/>
      <c r="C218" s="250"/>
      <c r="D218" s="236" t="s">
        <v>170</v>
      </c>
      <c r="E218" s="251" t="s">
        <v>39</v>
      </c>
      <c r="F218" s="252" t="s">
        <v>362</v>
      </c>
      <c r="G218" s="250"/>
      <c r="H218" s="253">
        <v>0.0080000000000000002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AT218" s="259" t="s">
        <v>170</v>
      </c>
      <c r="AU218" s="259" t="s">
        <v>80</v>
      </c>
      <c r="AV218" s="13" t="s">
        <v>91</v>
      </c>
      <c r="AW218" s="13" t="s">
        <v>41</v>
      </c>
      <c r="AX218" s="13" t="s">
        <v>80</v>
      </c>
      <c r="AY218" s="259" t="s">
        <v>128</v>
      </c>
    </row>
    <row r="219" s="13" customFormat="1">
      <c r="B219" s="249"/>
      <c r="C219" s="250"/>
      <c r="D219" s="236" t="s">
        <v>170</v>
      </c>
      <c r="E219" s="251" t="s">
        <v>39</v>
      </c>
      <c r="F219" s="252" t="s">
        <v>363</v>
      </c>
      <c r="G219" s="250"/>
      <c r="H219" s="253">
        <v>0.0030000000000000001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AT219" s="259" t="s">
        <v>170</v>
      </c>
      <c r="AU219" s="259" t="s">
        <v>80</v>
      </c>
      <c r="AV219" s="13" t="s">
        <v>91</v>
      </c>
      <c r="AW219" s="13" t="s">
        <v>41</v>
      </c>
      <c r="AX219" s="13" t="s">
        <v>80</v>
      </c>
      <c r="AY219" s="259" t="s">
        <v>128</v>
      </c>
    </row>
    <row r="220" s="14" customFormat="1">
      <c r="B220" s="260"/>
      <c r="C220" s="261"/>
      <c r="D220" s="236" t="s">
        <v>170</v>
      </c>
      <c r="E220" s="262" t="s">
        <v>39</v>
      </c>
      <c r="F220" s="263" t="s">
        <v>179</v>
      </c>
      <c r="G220" s="261"/>
      <c r="H220" s="264">
        <v>0.11700000000000001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AT220" s="270" t="s">
        <v>170</v>
      </c>
      <c r="AU220" s="270" t="s">
        <v>80</v>
      </c>
      <c r="AV220" s="14" t="s">
        <v>164</v>
      </c>
      <c r="AW220" s="14" t="s">
        <v>41</v>
      </c>
      <c r="AX220" s="14" t="s">
        <v>85</v>
      </c>
      <c r="AY220" s="270" t="s">
        <v>128</v>
      </c>
    </row>
    <row r="221" s="1" customFormat="1" ht="45" customHeight="1">
      <c r="B221" s="40"/>
      <c r="C221" s="224" t="s">
        <v>364</v>
      </c>
      <c r="D221" s="224" t="s">
        <v>160</v>
      </c>
      <c r="E221" s="225" t="s">
        <v>365</v>
      </c>
      <c r="F221" s="226" t="s">
        <v>366</v>
      </c>
      <c r="G221" s="227" t="s">
        <v>367</v>
      </c>
      <c r="H221" s="228">
        <v>116</v>
      </c>
      <c r="I221" s="229"/>
      <c r="J221" s="230">
        <f>ROUND(I221*H221,2)</f>
        <v>0</v>
      </c>
      <c r="K221" s="226" t="s">
        <v>163</v>
      </c>
      <c r="L221" s="45"/>
      <c r="M221" s="231" t="s">
        <v>39</v>
      </c>
      <c r="N221" s="232" t="s">
        <v>53</v>
      </c>
      <c r="O221" s="81"/>
      <c r="P221" s="233">
        <f>O221*H221</f>
        <v>0</v>
      </c>
      <c r="Q221" s="233">
        <v>0</v>
      </c>
      <c r="R221" s="233">
        <f>Q221*H221</f>
        <v>0</v>
      </c>
      <c r="S221" s="233">
        <v>0</v>
      </c>
      <c r="T221" s="234">
        <f>S221*H221</f>
        <v>0</v>
      </c>
      <c r="AR221" s="18" t="s">
        <v>164</v>
      </c>
      <c r="AT221" s="18" t="s">
        <v>160</v>
      </c>
      <c r="AU221" s="18" t="s">
        <v>80</v>
      </c>
      <c r="AY221" s="18" t="s">
        <v>128</v>
      </c>
      <c r="BE221" s="235">
        <f>IF(N221="základní",J221,0)</f>
        <v>0</v>
      </c>
      <c r="BF221" s="235">
        <f>IF(N221="snížená",J221,0)</f>
        <v>0</v>
      </c>
      <c r="BG221" s="235">
        <f>IF(N221="zákl. přenesená",J221,0)</f>
        <v>0</v>
      </c>
      <c r="BH221" s="235">
        <f>IF(N221="sníž. přenesená",J221,0)</f>
        <v>0</v>
      </c>
      <c r="BI221" s="235">
        <f>IF(N221="nulová",J221,0)</f>
        <v>0</v>
      </c>
      <c r="BJ221" s="18" t="s">
        <v>164</v>
      </c>
      <c r="BK221" s="235">
        <f>ROUND(I221*H221,2)</f>
        <v>0</v>
      </c>
      <c r="BL221" s="18" t="s">
        <v>164</v>
      </c>
      <c r="BM221" s="18" t="s">
        <v>368</v>
      </c>
    </row>
    <row r="222" s="1" customFormat="1">
      <c r="B222" s="40"/>
      <c r="C222" s="41"/>
      <c r="D222" s="236" t="s">
        <v>166</v>
      </c>
      <c r="E222" s="41"/>
      <c r="F222" s="237" t="s">
        <v>369</v>
      </c>
      <c r="G222" s="41"/>
      <c r="H222" s="41"/>
      <c r="I222" s="142"/>
      <c r="J222" s="41"/>
      <c r="K222" s="41"/>
      <c r="L222" s="45"/>
      <c r="M222" s="238"/>
      <c r="N222" s="81"/>
      <c r="O222" s="81"/>
      <c r="P222" s="81"/>
      <c r="Q222" s="81"/>
      <c r="R222" s="81"/>
      <c r="S222" s="81"/>
      <c r="T222" s="82"/>
      <c r="AT222" s="18" t="s">
        <v>166</v>
      </c>
      <c r="AU222" s="18" t="s">
        <v>80</v>
      </c>
    </row>
    <row r="223" s="13" customFormat="1">
      <c r="B223" s="249"/>
      <c r="C223" s="250"/>
      <c r="D223" s="236" t="s">
        <v>170</v>
      </c>
      <c r="E223" s="251" t="s">
        <v>39</v>
      </c>
      <c r="F223" s="252" t="s">
        <v>370</v>
      </c>
      <c r="G223" s="250"/>
      <c r="H223" s="253">
        <v>116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AT223" s="259" t="s">
        <v>170</v>
      </c>
      <c r="AU223" s="259" t="s">
        <v>80</v>
      </c>
      <c r="AV223" s="13" t="s">
        <v>91</v>
      </c>
      <c r="AW223" s="13" t="s">
        <v>41</v>
      </c>
      <c r="AX223" s="13" t="s">
        <v>80</v>
      </c>
      <c r="AY223" s="259" t="s">
        <v>128</v>
      </c>
    </row>
    <row r="224" s="12" customFormat="1">
      <c r="B224" s="239"/>
      <c r="C224" s="240"/>
      <c r="D224" s="236" t="s">
        <v>170</v>
      </c>
      <c r="E224" s="241" t="s">
        <v>39</v>
      </c>
      <c r="F224" s="242" t="s">
        <v>371</v>
      </c>
      <c r="G224" s="240"/>
      <c r="H224" s="241" t="s">
        <v>39</v>
      </c>
      <c r="I224" s="243"/>
      <c r="J224" s="240"/>
      <c r="K224" s="240"/>
      <c r="L224" s="244"/>
      <c r="M224" s="245"/>
      <c r="N224" s="246"/>
      <c r="O224" s="246"/>
      <c r="P224" s="246"/>
      <c r="Q224" s="246"/>
      <c r="R224" s="246"/>
      <c r="S224" s="246"/>
      <c r="T224" s="247"/>
      <c r="AT224" s="248" t="s">
        <v>170</v>
      </c>
      <c r="AU224" s="248" t="s">
        <v>80</v>
      </c>
      <c r="AV224" s="12" t="s">
        <v>85</v>
      </c>
      <c r="AW224" s="12" t="s">
        <v>41</v>
      </c>
      <c r="AX224" s="12" t="s">
        <v>80</v>
      </c>
      <c r="AY224" s="248" t="s">
        <v>128</v>
      </c>
    </row>
    <row r="225" s="14" customFormat="1">
      <c r="B225" s="260"/>
      <c r="C225" s="261"/>
      <c r="D225" s="236" t="s">
        <v>170</v>
      </c>
      <c r="E225" s="262" t="s">
        <v>39</v>
      </c>
      <c r="F225" s="263" t="s">
        <v>179</v>
      </c>
      <c r="G225" s="261"/>
      <c r="H225" s="264">
        <v>116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AT225" s="270" t="s">
        <v>170</v>
      </c>
      <c r="AU225" s="270" t="s">
        <v>80</v>
      </c>
      <c r="AV225" s="14" t="s">
        <v>164</v>
      </c>
      <c r="AW225" s="14" t="s">
        <v>41</v>
      </c>
      <c r="AX225" s="14" t="s">
        <v>85</v>
      </c>
      <c r="AY225" s="270" t="s">
        <v>128</v>
      </c>
    </row>
    <row r="226" s="11" customFormat="1" ht="25.92" customHeight="1">
      <c r="B226" s="201"/>
      <c r="C226" s="202"/>
      <c r="D226" s="203" t="s">
        <v>79</v>
      </c>
      <c r="E226" s="204" t="s">
        <v>126</v>
      </c>
      <c r="F226" s="204" t="s">
        <v>127</v>
      </c>
      <c r="G226" s="202"/>
      <c r="H226" s="202"/>
      <c r="I226" s="205"/>
      <c r="J226" s="206">
        <f>BK226</f>
        <v>0</v>
      </c>
      <c r="K226" s="202"/>
      <c r="L226" s="207"/>
      <c r="M226" s="208"/>
      <c r="N226" s="209"/>
      <c r="O226" s="209"/>
      <c r="P226" s="210">
        <f>P227</f>
        <v>0</v>
      </c>
      <c r="Q226" s="209"/>
      <c r="R226" s="210">
        <f>R227</f>
        <v>0</v>
      </c>
      <c r="S226" s="209"/>
      <c r="T226" s="211">
        <f>T227</f>
        <v>0</v>
      </c>
      <c r="AR226" s="212" t="s">
        <v>85</v>
      </c>
      <c r="AT226" s="213" t="s">
        <v>79</v>
      </c>
      <c r="AU226" s="213" t="s">
        <v>80</v>
      </c>
      <c r="AY226" s="212" t="s">
        <v>128</v>
      </c>
      <c r="BK226" s="214">
        <f>BK227</f>
        <v>0</v>
      </c>
    </row>
    <row r="227" s="11" customFormat="1" ht="22.8" customHeight="1">
      <c r="B227" s="201"/>
      <c r="C227" s="202"/>
      <c r="D227" s="203" t="s">
        <v>79</v>
      </c>
      <c r="E227" s="215" t="s">
        <v>129</v>
      </c>
      <c r="F227" s="215" t="s">
        <v>130</v>
      </c>
      <c r="G227" s="202"/>
      <c r="H227" s="202"/>
      <c r="I227" s="205"/>
      <c r="J227" s="216">
        <f>BK227</f>
        <v>0</v>
      </c>
      <c r="K227" s="202"/>
      <c r="L227" s="207"/>
      <c r="M227" s="208"/>
      <c r="N227" s="209"/>
      <c r="O227" s="209"/>
      <c r="P227" s="210">
        <f>SUM(P228:P529)</f>
        <v>0</v>
      </c>
      <c r="Q227" s="209"/>
      <c r="R227" s="210">
        <f>SUM(R228:R529)</f>
        <v>0</v>
      </c>
      <c r="S227" s="209"/>
      <c r="T227" s="211">
        <f>SUM(T228:T529)</f>
        <v>0</v>
      </c>
      <c r="AR227" s="212" t="s">
        <v>85</v>
      </c>
      <c r="AT227" s="213" t="s">
        <v>79</v>
      </c>
      <c r="AU227" s="213" t="s">
        <v>85</v>
      </c>
      <c r="AY227" s="212" t="s">
        <v>128</v>
      </c>
      <c r="BK227" s="214">
        <f>SUM(BK228:BK529)</f>
        <v>0</v>
      </c>
    </row>
    <row r="228" s="1" customFormat="1" ht="33.75" customHeight="1">
      <c r="B228" s="40"/>
      <c r="C228" s="224" t="s">
        <v>372</v>
      </c>
      <c r="D228" s="224" t="s">
        <v>160</v>
      </c>
      <c r="E228" s="225" t="s">
        <v>373</v>
      </c>
      <c r="F228" s="226" t="s">
        <v>374</v>
      </c>
      <c r="G228" s="227" t="s">
        <v>375</v>
      </c>
      <c r="H228" s="228">
        <v>28.75</v>
      </c>
      <c r="I228" s="229"/>
      <c r="J228" s="230">
        <f>ROUND(I228*H228,2)</f>
        <v>0</v>
      </c>
      <c r="K228" s="226" t="s">
        <v>163</v>
      </c>
      <c r="L228" s="45"/>
      <c r="M228" s="231" t="s">
        <v>39</v>
      </c>
      <c r="N228" s="232" t="s">
        <v>53</v>
      </c>
      <c r="O228" s="81"/>
      <c r="P228" s="233">
        <f>O228*H228</f>
        <v>0</v>
      </c>
      <c r="Q228" s="233">
        <v>0</v>
      </c>
      <c r="R228" s="233">
        <f>Q228*H228</f>
        <v>0</v>
      </c>
      <c r="S228" s="233">
        <v>0</v>
      </c>
      <c r="T228" s="234">
        <f>S228*H228</f>
        <v>0</v>
      </c>
      <c r="AR228" s="18" t="s">
        <v>164</v>
      </c>
      <c r="AT228" s="18" t="s">
        <v>160</v>
      </c>
      <c r="AU228" s="18" t="s">
        <v>91</v>
      </c>
      <c r="AY228" s="18" t="s">
        <v>128</v>
      </c>
      <c r="BE228" s="235">
        <f>IF(N228="základní",J228,0)</f>
        <v>0</v>
      </c>
      <c r="BF228" s="235">
        <f>IF(N228="snížená",J228,0)</f>
        <v>0</v>
      </c>
      <c r="BG228" s="235">
        <f>IF(N228="zákl. přenesená",J228,0)</f>
        <v>0</v>
      </c>
      <c r="BH228" s="235">
        <f>IF(N228="sníž. přenesená",J228,0)</f>
        <v>0</v>
      </c>
      <c r="BI228" s="235">
        <f>IF(N228="nulová",J228,0)</f>
        <v>0</v>
      </c>
      <c r="BJ228" s="18" t="s">
        <v>164</v>
      </c>
      <c r="BK228" s="235">
        <f>ROUND(I228*H228,2)</f>
        <v>0</v>
      </c>
      <c r="BL228" s="18" t="s">
        <v>164</v>
      </c>
      <c r="BM228" s="18" t="s">
        <v>376</v>
      </c>
    </row>
    <row r="229" s="12" customFormat="1">
      <c r="B229" s="239"/>
      <c r="C229" s="240"/>
      <c r="D229" s="236" t="s">
        <v>170</v>
      </c>
      <c r="E229" s="241" t="s">
        <v>39</v>
      </c>
      <c r="F229" s="242" t="s">
        <v>171</v>
      </c>
      <c r="G229" s="240"/>
      <c r="H229" s="241" t="s">
        <v>39</v>
      </c>
      <c r="I229" s="243"/>
      <c r="J229" s="240"/>
      <c r="K229" s="240"/>
      <c r="L229" s="244"/>
      <c r="M229" s="245"/>
      <c r="N229" s="246"/>
      <c r="O229" s="246"/>
      <c r="P229" s="246"/>
      <c r="Q229" s="246"/>
      <c r="R229" s="246"/>
      <c r="S229" s="246"/>
      <c r="T229" s="247"/>
      <c r="AT229" s="248" t="s">
        <v>170</v>
      </c>
      <c r="AU229" s="248" t="s">
        <v>91</v>
      </c>
      <c r="AV229" s="12" t="s">
        <v>85</v>
      </c>
      <c r="AW229" s="12" t="s">
        <v>41</v>
      </c>
      <c r="AX229" s="12" t="s">
        <v>80</v>
      </c>
      <c r="AY229" s="248" t="s">
        <v>128</v>
      </c>
    </row>
    <row r="230" s="12" customFormat="1">
      <c r="B230" s="239"/>
      <c r="C230" s="240"/>
      <c r="D230" s="236" t="s">
        <v>170</v>
      </c>
      <c r="E230" s="241" t="s">
        <v>39</v>
      </c>
      <c r="F230" s="242" t="s">
        <v>377</v>
      </c>
      <c r="G230" s="240"/>
      <c r="H230" s="241" t="s">
        <v>39</v>
      </c>
      <c r="I230" s="243"/>
      <c r="J230" s="240"/>
      <c r="K230" s="240"/>
      <c r="L230" s="244"/>
      <c r="M230" s="245"/>
      <c r="N230" s="246"/>
      <c r="O230" s="246"/>
      <c r="P230" s="246"/>
      <c r="Q230" s="246"/>
      <c r="R230" s="246"/>
      <c r="S230" s="246"/>
      <c r="T230" s="247"/>
      <c r="AT230" s="248" t="s">
        <v>170</v>
      </c>
      <c r="AU230" s="248" t="s">
        <v>91</v>
      </c>
      <c r="AV230" s="12" t="s">
        <v>85</v>
      </c>
      <c r="AW230" s="12" t="s">
        <v>41</v>
      </c>
      <c r="AX230" s="12" t="s">
        <v>80</v>
      </c>
      <c r="AY230" s="248" t="s">
        <v>128</v>
      </c>
    </row>
    <row r="231" s="12" customFormat="1">
      <c r="B231" s="239"/>
      <c r="C231" s="240"/>
      <c r="D231" s="236" t="s">
        <v>170</v>
      </c>
      <c r="E231" s="241" t="s">
        <v>39</v>
      </c>
      <c r="F231" s="242" t="s">
        <v>378</v>
      </c>
      <c r="G231" s="240"/>
      <c r="H231" s="241" t="s">
        <v>39</v>
      </c>
      <c r="I231" s="243"/>
      <c r="J231" s="240"/>
      <c r="K231" s="240"/>
      <c r="L231" s="244"/>
      <c r="M231" s="245"/>
      <c r="N231" s="246"/>
      <c r="O231" s="246"/>
      <c r="P231" s="246"/>
      <c r="Q231" s="246"/>
      <c r="R231" s="246"/>
      <c r="S231" s="246"/>
      <c r="T231" s="247"/>
      <c r="AT231" s="248" t="s">
        <v>170</v>
      </c>
      <c r="AU231" s="248" t="s">
        <v>91</v>
      </c>
      <c r="AV231" s="12" t="s">
        <v>85</v>
      </c>
      <c r="AW231" s="12" t="s">
        <v>41</v>
      </c>
      <c r="AX231" s="12" t="s">
        <v>80</v>
      </c>
      <c r="AY231" s="248" t="s">
        <v>128</v>
      </c>
    </row>
    <row r="232" s="12" customFormat="1">
      <c r="B232" s="239"/>
      <c r="C232" s="240"/>
      <c r="D232" s="236" t="s">
        <v>170</v>
      </c>
      <c r="E232" s="241" t="s">
        <v>39</v>
      </c>
      <c r="F232" s="242" t="s">
        <v>174</v>
      </c>
      <c r="G232" s="240"/>
      <c r="H232" s="241" t="s">
        <v>39</v>
      </c>
      <c r="I232" s="243"/>
      <c r="J232" s="240"/>
      <c r="K232" s="240"/>
      <c r="L232" s="244"/>
      <c r="M232" s="245"/>
      <c r="N232" s="246"/>
      <c r="O232" s="246"/>
      <c r="P232" s="246"/>
      <c r="Q232" s="246"/>
      <c r="R232" s="246"/>
      <c r="S232" s="246"/>
      <c r="T232" s="247"/>
      <c r="AT232" s="248" t="s">
        <v>170</v>
      </c>
      <c r="AU232" s="248" t="s">
        <v>91</v>
      </c>
      <c r="AV232" s="12" t="s">
        <v>85</v>
      </c>
      <c r="AW232" s="12" t="s">
        <v>41</v>
      </c>
      <c r="AX232" s="12" t="s">
        <v>80</v>
      </c>
      <c r="AY232" s="248" t="s">
        <v>128</v>
      </c>
    </row>
    <row r="233" s="12" customFormat="1">
      <c r="B233" s="239"/>
      <c r="C233" s="240"/>
      <c r="D233" s="236" t="s">
        <v>170</v>
      </c>
      <c r="E233" s="241" t="s">
        <v>39</v>
      </c>
      <c r="F233" s="242" t="s">
        <v>379</v>
      </c>
      <c r="G233" s="240"/>
      <c r="H233" s="241" t="s">
        <v>39</v>
      </c>
      <c r="I233" s="243"/>
      <c r="J233" s="240"/>
      <c r="K233" s="240"/>
      <c r="L233" s="244"/>
      <c r="M233" s="245"/>
      <c r="N233" s="246"/>
      <c r="O233" s="246"/>
      <c r="P233" s="246"/>
      <c r="Q233" s="246"/>
      <c r="R233" s="246"/>
      <c r="S233" s="246"/>
      <c r="T233" s="247"/>
      <c r="AT233" s="248" t="s">
        <v>170</v>
      </c>
      <c r="AU233" s="248" t="s">
        <v>91</v>
      </c>
      <c r="AV233" s="12" t="s">
        <v>85</v>
      </c>
      <c r="AW233" s="12" t="s">
        <v>41</v>
      </c>
      <c r="AX233" s="12" t="s">
        <v>80</v>
      </c>
      <c r="AY233" s="248" t="s">
        <v>128</v>
      </c>
    </row>
    <row r="234" s="12" customFormat="1">
      <c r="B234" s="239"/>
      <c r="C234" s="240"/>
      <c r="D234" s="236" t="s">
        <v>170</v>
      </c>
      <c r="E234" s="241" t="s">
        <v>39</v>
      </c>
      <c r="F234" s="242" t="s">
        <v>380</v>
      </c>
      <c r="G234" s="240"/>
      <c r="H234" s="241" t="s">
        <v>39</v>
      </c>
      <c r="I234" s="243"/>
      <c r="J234" s="240"/>
      <c r="K234" s="240"/>
      <c r="L234" s="244"/>
      <c r="M234" s="245"/>
      <c r="N234" s="246"/>
      <c r="O234" s="246"/>
      <c r="P234" s="246"/>
      <c r="Q234" s="246"/>
      <c r="R234" s="246"/>
      <c r="S234" s="246"/>
      <c r="T234" s="247"/>
      <c r="AT234" s="248" t="s">
        <v>170</v>
      </c>
      <c r="AU234" s="248" t="s">
        <v>91</v>
      </c>
      <c r="AV234" s="12" t="s">
        <v>85</v>
      </c>
      <c r="AW234" s="12" t="s">
        <v>41</v>
      </c>
      <c r="AX234" s="12" t="s">
        <v>80</v>
      </c>
      <c r="AY234" s="248" t="s">
        <v>128</v>
      </c>
    </row>
    <row r="235" s="12" customFormat="1">
      <c r="B235" s="239"/>
      <c r="C235" s="240"/>
      <c r="D235" s="236" t="s">
        <v>170</v>
      </c>
      <c r="E235" s="241" t="s">
        <v>39</v>
      </c>
      <c r="F235" s="242" t="s">
        <v>381</v>
      </c>
      <c r="G235" s="240"/>
      <c r="H235" s="241" t="s">
        <v>39</v>
      </c>
      <c r="I235" s="243"/>
      <c r="J235" s="240"/>
      <c r="K235" s="240"/>
      <c r="L235" s="244"/>
      <c r="M235" s="245"/>
      <c r="N235" s="246"/>
      <c r="O235" s="246"/>
      <c r="P235" s="246"/>
      <c r="Q235" s="246"/>
      <c r="R235" s="246"/>
      <c r="S235" s="246"/>
      <c r="T235" s="247"/>
      <c r="AT235" s="248" t="s">
        <v>170</v>
      </c>
      <c r="AU235" s="248" t="s">
        <v>91</v>
      </c>
      <c r="AV235" s="12" t="s">
        <v>85</v>
      </c>
      <c r="AW235" s="12" t="s">
        <v>41</v>
      </c>
      <c r="AX235" s="12" t="s">
        <v>80</v>
      </c>
      <c r="AY235" s="248" t="s">
        <v>128</v>
      </c>
    </row>
    <row r="236" s="13" customFormat="1">
      <c r="B236" s="249"/>
      <c r="C236" s="250"/>
      <c r="D236" s="236" t="s">
        <v>170</v>
      </c>
      <c r="E236" s="251" t="s">
        <v>39</v>
      </c>
      <c r="F236" s="252" t="s">
        <v>382</v>
      </c>
      <c r="G236" s="250"/>
      <c r="H236" s="253">
        <v>28.75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AT236" s="259" t="s">
        <v>170</v>
      </c>
      <c r="AU236" s="259" t="s">
        <v>91</v>
      </c>
      <c r="AV236" s="13" t="s">
        <v>91</v>
      </c>
      <c r="AW236" s="13" t="s">
        <v>41</v>
      </c>
      <c r="AX236" s="13" t="s">
        <v>80</v>
      </c>
      <c r="AY236" s="259" t="s">
        <v>128</v>
      </c>
    </row>
    <row r="237" s="14" customFormat="1">
      <c r="B237" s="260"/>
      <c r="C237" s="261"/>
      <c r="D237" s="236" t="s">
        <v>170</v>
      </c>
      <c r="E237" s="262" t="s">
        <v>383</v>
      </c>
      <c r="F237" s="263" t="s">
        <v>179</v>
      </c>
      <c r="G237" s="261"/>
      <c r="H237" s="264">
        <v>28.75</v>
      </c>
      <c r="I237" s="265"/>
      <c r="J237" s="261"/>
      <c r="K237" s="261"/>
      <c r="L237" s="266"/>
      <c r="M237" s="267"/>
      <c r="N237" s="268"/>
      <c r="O237" s="268"/>
      <c r="P237" s="268"/>
      <c r="Q237" s="268"/>
      <c r="R237" s="268"/>
      <c r="S237" s="268"/>
      <c r="T237" s="269"/>
      <c r="AT237" s="270" t="s">
        <v>170</v>
      </c>
      <c r="AU237" s="270" t="s">
        <v>91</v>
      </c>
      <c r="AV237" s="14" t="s">
        <v>164</v>
      </c>
      <c r="AW237" s="14" t="s">
        <v>41</v>
      </c>
      <c r="AX237" s="14" t="s">
        <v>85</v>
      </c>
      <c r="AY237" s="270" t="s">
        <v>128</v>
      </c>
    </row>
    <row r="238" s="1" customFormat="1" ht="33.75" customHeight="1">
      <c r="B238" s="40"/>
      <c r="C238" s="224" t="s">
        <v>384</v>
      </c>
      <c r="D238" s="224" t="s">
        <v>160</v>
      </c>
      <c r="E238" s="225" t="s">
        <v>385</v>
      </c>
      <c r="F238" s="226" t="s">
        <v>386</v>
      </c>
      <c r="G238" s="227" t="s">
        <v>375</v>
      </c>
      <c r="H238" s="228">
        <v>586.92899999999997</v>
      </c>
      <c r="I238" s="229"/>
      <c r="J238" s="230">
        <f>ROUND(I238*H238,2)</f>
        <v>0</v>
      </c>
      <c r="K238" s="226" t="s">
        <v>163</v>
      </c>
      <c r="L238" s="45"/>
      <c r="M238" s="231" t="s">
        <v>39</v>
      </c>
      <c r="N238" s="232" t="s">
        <v>53</v>
      </c>
      <c r="O238" s="81"/>
      <c r="P238" s="233">
        <f>O238*H238</f>
        <v>0</v>
      </c>
      <c r="Q238" s="233">
        <v>0</v>
      </c>
      <c r="R238" s="233">
        <f>Q238*H238</f>
        <v>0</v>
      </c>
      <c r="S238" s="233">
        <v>0</v>
      </c>
      <c r="T238" s="234">
        <f>S238*H238</f>
        <v>0</v>
      </c>
      <c r="AR238" s="18" t="s">
        <v>164</v>
      </c>
      <c r="AT238" s="18" t="s">
        <v>160</v>
      </c>
      <c r="AU238" s="18" t="s">
        <v>91</v>
      </c>
      <c r="AY238" s="18" t="s">
        <v>128</v>
      </c>
      <c r="BE238" s="235">
        <f>IF(N238="základní",J238,0)</f>
        <v>0</v>
      </c>
      <c r="BF238" s="235">
        <f>IF(N238="snížená",J238,0)</f>
        <v>0</v>
      </c>
      <c r="BG238" s="235">
        <f>IF(N238="zákl. přenesená",J238,0)</f>
        <v>0</v>
      </c>
      <c r="BH238" s="235">
        <f>IF(N238="sníž. přenesená",J238,0)</f>
        <v>0</v>
      </c>
      <c r="BI238" s="235">
        <f>IF(N238="nulová",J238,0)</f>
        <v>0</v>
      </c>
      <c r="BJ238" s="18" t="s">
        <v>164</v>
      </c>
      <c r="BK238" s="235">
        <f>ROUND(I238*H238,2)</f>
        <v>0</v>
      </c>
      <c r="BL238" s="18" t="s">
        <v>164</v>
      </c>
      <c r="BM238" s="18" t="s">
        <v>387</v>
      </c>
    </row>
    <row r="239" s="13" customFormat="1">
      <c r="B239" s="249"/>
      <c r="C239" s="250"/>
      <c r="D239" s="236" t="s">
        <v>170</v>
      </c>
      <c r="E239" s="251" t="s">
        <v>39</v>
      </c>
      <c r="F239" s="252" t="s">
        <v>217</v>
      </c>
      <c r="G239" s="250"/>
      <c r="H239" s="253">
        <v>404.06400000000002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AT239" s="259" t="s">
        <v>170</v>
      </c>
      <c r="AU239" s="259" t="s">
        <v>91</v>
      </c>
      <c r="AV239" s="13" t="s">
        <v>91</v>
      </c>
      <c r="AW239" s="13" t="s">
        <v>41</v>
      </c>
      <c r="AX239" s="13" t="s">
        <v>80</v>
      </c>
      <c r="AY239" s="259" t="s">
        <v>128</v>
      </c>
    </row>
    <row r="240" s="13" customFormat="1">
      <c r="B240" s="249"/>
      <c r="C240" s="250"/>
      <c r="D240" s="236" t="s">
        <v>170</v>
      </c>
      <c r="E240" s="251" t="s">
        <v>39</v>
      </c>
      <c r="F240" s="252" t="s">
        <v>218</v>
      </c>
      <c r="G240" s="250"/>
      <c r="H240" s="253">
        <v>62.865000000000002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AT240" s="259" t="s">
        <v>170</v>
      </c>
      <c r="AU240" s="259" t="s">
        <v>91</v>
      </c>
      <c r="AV240" s="13" t="s">
        <v>91</v>
      </c>
      <c r="AW240" s="13" t="s">
        <v>41</v>
      </c>
      <c r="AX240" s="13" t="s">
        <v>80</v>
      </c>
      <c r="AY240" s="259" t="s">
        <v>128</v>
      </c>
    </row>
    <row r="241" s="13" customFormat="1">
      <c r="B241" s="249"/>
      <c r="C241" s="250"/>
      <c r="D241" s="236" t="s">
        <v>170</v>
      </c>
      <c r="E241" s="251" t="s">
        <v>39</v>
      </c>
      <c r="F241" s="252" t="s">
        <v>388</v>
      </c>
      <c r="G241" s="250"/>
      <c r="H241" s="253">
        <v>120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AT241" s="259" t="s">
        <v>170</v>
      </c>
      <c r="AU241" s="259" t="s">
        <v>91</v>
      </c>
      <c r="AV241" s="13" t="s">
        <v>91</v>
      </c>
      <c r="AW241" s="13" t="s">
        <v>41</v>
      </c>
      <c r="AX241" s="13" t="s">
        <v>80</v>
      </c>
      <c r="AY241" s="259" t="s">
        <v>128</v>
      </c>
    </row>
    <row r="242" s="14" customFormat="1">
      <c r="B242" s="260"/>
      <c r="C242" s="261"/>
      <c r="D242" s="236" t="s">
        <v>170</v>
      </c>
      <c r="E242" s="262" t="s">
        <v>39</v>
      </c>
      <c r="F242" s="263" t="s">
        <v>179</v>
      </c>
      <c r="G242" s="261"/>
      <c r="H242" s="264">
        <v>586.92899999999997</v>
      </c>
      <c r="I242" s="265"/>
      <c r="J242" s="261"/>
      <c r="K242" s="261"/>
      <c r="L242" s="266"/>
      <c r="M242" s="267"/>
      <c r="N242" s="268"/>
      <c r="O242" s="268"/>
      <c r="P242" s="268"/>
      <c r="Q242" s="268"/>
      <c r="R242" s="268"/>
      <c r="S242" s="268"/>
      <c r="T242" s="269"/>
      <c r="AT242" s="270" t="s">
        <v>170</v>
      </c>
      <c r="AU242" s="270" t="s">
        <v>91</v>
      </c>
      <c r="AV242" s="14" t="s">
        <v>164</v>
      </c>
      <c r="AW242" s="14" t="s">
        <v>41</v>
      </c>
      <c r="AX242" s="14" t="s">
        <v>85</v>
      </c>
      <c r="AY242" s="270" t="s">
        <v>128</v>
      </c>
    </row>
    <row r="243" s="1" customFormat="1" ht="33.75" customHeight="1">
      <c r="B243" s="40"/>
      <c r="C243" s="224" t="s">
        <v>389</v>
      </c>
      <c r="D243" s="224" t="s">
        <v>160</v>
      </c>
      <c r="E243" s="225" t="s">
        <v>390</v>
      </c>
      <c r="F243" s="226" t="s">
        <v>391</v>
      </c>
      <c r="G243" s="227" t="s">
        <v>375</v>
      </c>
      <c r="H243" s="228">
        <v>60</v>
      </c>
      <c r="I243" s="229"/>
      <c r="J243" s="230">
        <f>ROUND(I243*H243,2)</f>
        <v>0</v>
      </c>
      <c r="K243" s="226" t="s">
        <v>163</v>
      </c>
      <c r="L243" s="45"/>
      <c r="M243" s="231" t="s">
        <v>39</v>
      </c>
      <c r="N243" s="232" t="s">
        <v>53</v>
      </c>
      <c r="O243" s="81"/>
      <c r="P243" s="233">
        <f>O243*H243</f>
        <v>0</v>
      </c>
      <c r="Q243" s="233">
        <v>0</v>
      </c>
      <c r="R243" s="233">
        <f>Q243*H243</f>
        <v>0</v>
      </c>
      <c r="S243" s="233">
        <v>0</v>
      </c>
      <c r="T243" s="234">
        <f>S243*H243</f>
        <v>0</v>
      </c>
      <c r="AR243" s="18" t="s">
        <v>164</v>
      </c>
      <c r="AT243" s="18" t="s">
        <v>160</v>
      </c>
      <c r="AU243" s="18" t="s">
        <v>91</v>
      </c>
      <c r="AY243" s="18" t="s">
        <v>128</v>
      </c>
      <c r="BE243" s="235">
        <f>IF(N243="základní",J243,0)</f>
        <v>0</v>
      </c>
      <c r="BF243" s="235">
        <f>IF(N243="snížená",J243,0)</f>
        <v>0</v>
      </c>
      <c r="BG243" s="235">
        <f>IF(N243="zákl. přenesená",J243,0)</f>
        <v>0</v>
      </c>
      <c r="BH243" s="235">
        <f>IF(N243="sníž. přenesená",J243,0)</f>
        <v>0</v>
      </c>
      <c r="BI243" s="235">
        <f>IF(N243="nulová",J243,0)</f>
        <v>0</v>
      </c>
      <c r="BJ243" s="18" t="s">
        <v>164</v>
      </c>
      <c r="BK243" s="235">
        <f>ROUND(I243*H243,2)</f>
        <v>0</v>
      </c>
      <c r="BL243" s="18" t="s">
        <v>164</v>
      </c>
      <c r="BM243" s="18" t="s">
        <v>392</v>
      </c>
    </row>
    <row r="244" s="13" customFormat="1">
      <c r="B244" s="249"/>
      <c r="C244" s="250"/>
      <c r="D244" s="236" t="s">
        <v>170</v>
      </c>
      <c r="E244" s="251" t="s">
        <v>39</v>
      </c>
      <c r="F244" s="252" t="s">
        <v>393</v>
      </c>
      <c r="G244" s="250"/>
      <c r="H244" s="253">
        <v>60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AT244" s="259" t="s">
        <v>170</v>
      </c>
      <c r="AU244" s="259" t="s">
        <v>91</v>
      </c>
      <c r="AV244" s="13" t="s">
        <v>91</v>
      </c>
      <c r="AW244" s="13" t="s">
        <v>41</v>
      </c>
      <c r="AX244" s="13" t="s">
        <v>80</v>
      </c>
      <c r="AY244" s="259" t="s">
        <v>128</v>
      </c>
    </row>
    <row r="245" s="14" customFormat="1">
      <c r="B245" s="260"/>
      <c r="C245" s="261"/>
      <c r="D245" s="236" t="s">
        <v>170</v>
      </c>
      <c r="E245" s="262" t="s">
        <v>39</v>
      </c>
      <c r="F245" s="263" t="s">
        <v>179</v>
      </c>
      <c r="G245" s="261"/>
      <c r="H245" s="264">
        <v>60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AT245" s="270" t="s">
        <v>170</v>
      </c>
      <c r="AU245" s="270" t="s">
        <v>91</v>
      </c>
      <c r="AV245" s="14" t="s">
        <v>164</v>
      </c>
      <c r="AW245" s="14" t="s">
        <v>41</v>
      </c>
      <c r="AX245" s="14" t="s">
        <v>85</v>
      </c>
      <c r="AY245" s="270" t="s">
        <v>128</v>
      </c>
    </row>
    <row r="246" s="1" customFormat="1" ht="22.5" customHeight="1">
      <c r="B246" s="40"/>
      <c r="C246" s="224" t="s">
        <v>394</v>
      </c>
      <c r="D246" s="224" t="s">
        <v>160</v>
      </c>
      <c r="E246" s="225" t="s">
        <v>395</v>
      </c>
      <c r="F246" s="226" t="s">
        <v>396</v>
      </c>
      <c r="G246" s="227" t="s">
        <v>182</v>
      </c>
      <c r="H246" s="228">
        <v>1.3260000000000001</v>
      </c>
      <c r="I246" s="229"/>
      <c r="J246" s="230">
        <f>ROUND(I246*H246,2)</f>
        <v>0</v>
      </c>
      <c r="K246" s="226" t="s">
        <v>163</v>
      </c>
      <c r="L246" s="45"/>
      <c r="M246" s="231" t="s">
        <v>39</v>
      </c>
      <c r="N246" s="232" t="s">
        <v>53</v>
      </c>
      <c r="O246" s="81"/>
      <c r="P246" s="233">
        <f>O246*H246</f>
        <v>0</v>
      </c>
      <c r="Q246" s="233">
        <v>0</v>
      </c>
      <c r="R246" s="233">
        <f>Q246*H246</f>
        <v>0</v>
      </c>
      <c r="S246" s="233">
        <v>0</v>
      </c>
      <c r="T246" s="234">
        <f>S246*H246</f>
        <v>0</v>
      </c>
      <c r="AR246" s="18" t="s">
        <v>164</v>
      </c>
      <c r="AT246" s="18" t="s">
        <v>160</v>
      </c>
      <c r="AU246" s="18" t="s">
        <v>91</v>
      </c>
      <c r="AY246" s="18" t="s">
        <v>128</v>
      </c>
      <c r="BE246" s="235">
        <f>IF(N246="základní",J246,0)</f>
        <v>0</v>
      </c>
      <c r="BF246" s="235">
        <f>IF(N246="snížená",J246,0)</f>
        <v>0</v>
      </c>
      <c r="BG246" s="235">
        <f>IF(N246="zákl. přenesená",J246,0)</f>
        <v>0</v>
      </c>
      <c r="BH246" s="235">
        <f>IF(N246="sníž. přenesená",J246,0)</f>
        <v>0</v>
      </c>
      <c r="BI246" s="235">
        <f>IF(N246="nulová",J246,0)</f>
        <v>0</v>
      </c>
      <c r="BJ246" s="18" t="s">
        <v>164</v>
      </c>
      <c r="BK246" s="235">
        <f>ROUND(I246*H246,2)</f>
        <v>0</v>
      </c>
      <c r="BL246" s="18" t="s">
        <v>164</v>
      </c>
      <c r="BM246" s="18" t="s">
        <v>397</v>
      </c>
    </row>
    <row r="247" s="1" customFormat="1">
      <c r="B247" s="40"/>
      <c r="C247" s="41"/>
      <c r="D247" s="236" t="s">
        <v>168</v>
      </c>
      <c r="E247" s="41"/>
      <c r="F247" s="237" t="s">
        <v>398</v>
      </c>
      <c r="G247" s="41"/>
      <c r="H247" s="41"/>
      <c r="I247" s="142"/>
      <c r="J247" s="41"/>
      <c r="K247" s="41"/>
      <c r="L247" s="45"/>
      <c r="M247" s="238"/>
      <c r="N247" s="81"/>
      <c r="O247" s="81"/>
      <c r="P247" s="81"/>
      <c r="Q247" s="81"/>
      <c r="R247" s="81"/>
      <c r="S247" s="81"/>
      <c r="T247" s="82"/>
      <c r="AT247" s="18" t="s">
        <v>168</v>
      </c>
      <c r="AU247" s="18" t="s">
        <v>91</v>
      </c>
    </row>
    <row r="248" s="13" customFormat="1">
      <c r="B248" s="249"/>
      <c r="C248" s="250"/>
      <c r="D248" s="236" t="s">
        <v>170</v>
      </c>
      <c r="E248" s="251" t="s">
        <v>39</v>
      </c>
      <c r="F248" s="252" t="s">
        <v>399</v>
      </c>
      <c r="G248" s="250"/>
      <c r="H248" s="253">
        <v>0.32600000000000001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AT248" s="259" t="s">
        <v>170</v>
      </c>
      <c r="AU248" s="259" t="s">
        <v>91</v>
      </c>
      <c r="AV248" s="13" t="s">
        <v>91</v>
      </c>
      <c r="AW248" s="13" t="s">
        <v>41</v>
      </c>
      <c r="AX248" s="13" t="s">
        <v>80</v>
      </c>
      <c r="AY248" s="259" t="s">
        <v>128</v>
      </c>
    </row>
    <row r="249" s="13" customFormat="1">
      <c r="B249" s="249"/>
      <c r="C249" s="250"/>
      <c r="D249" s="236" t="s">
        <v>170</v>
      </c>
      <c r="E249" s="251" t="s">
        <v>39</v>
      </c>
      <c r="F249" s="252" t="s">
        <v>400</v>
      </c>
      <c r="G249" s="250"/>
      <c r="H249" s="253">
        <v>0.010999999999999999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AT249" s="259" t="s">
        <v>170</v>
      </c>
      <c r="AU249" s="259" t="s">
        <v>91</v>
      </c>
      <c r="AV249" s="13" t="s">
        <v>91</v>
      </c>
      <c r="AW249" s="13" t="s">
        <v>41</v>
      </c>
      <c r="AX249" s="13" t="s">
        <v>80</v>
      </c>
      <c r="AY249" s="259" t="s">
        <v>128</v>
      </c>
    </row>
    <row r="250" s="13" customFormat="1">
      <c r="B250" s="249"/>
      <c r="C250" s="250"/>
      <c r="D250" s="236" t="s">
        <v>170</v>
      </c>
      <c r="E250" s="251" t="s">
        <v>39</v>
      </c>
      <c r="F250" s="252" t="s">
        <v>401</v>
      </c>
      <c r="G250" s="250"/>
      <c r="H250" s="253">
        <v>0.059999999999999998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AT250" s="259" t="s">
        <v>170</v>
      </c>
      <c r="AU250" s="259" t="s">
        <v>91</v>
      </c>
      <c r="AV250" s="13" t="s">
        <v>91</v>
      </c>
      <c r="AW250" s="13" t="s">
        <v>41</v>
      </c>
      <c r="AX250" s="13" t="s">
        <v>80</v>
      </c>
      <c r="AY250" s="259" t="s">
        <v>128</v>
      </c>
    </row>
    <row r="251" s="13" customFormat="1">
      <c r="B251" s="249"/>
      <c r="C251" s="250"/>
      <c r="D251" s="236" t="s">
        <v>170</v>
      </c>
      <c r="E251" s="251" t="s">
        <v>39</v>
      </c>
      <c r="F251" s="252" t="s">
        <v>402</v>
      </c>
      <c r="G251" s="250"/>
      <c r="H251" s="253">
        <v>0.060999999999999999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AT251" s="259" t="s">
        <v>170</v>
      </c>
      <c r="AU251" s="259" t="s">
        <v>91</v>
      </c>
      <c r="AV251" s="13" t="s">
        <v>91</v>
      </c>
      <c r="AW251" s="13" t="s">
        <v>41</v>
      </c>
      <c r="AX251" s="13" t="s">
        <v>80</v>
      </c>
      <c r="AY251" s="259" t="s">
        <v>128</v>
      </c>
    </row>
    <row r="252" s="13" customFormat="1">
      <c r="B252" s="249"/>
      <c r="C252" s="250"/>
      <c r="D252" s="236" t="s">
        <v>170</v>
      </c>
      <c r="E252" s="251" t="s">
        <v>39</v>
      </c>
      <c r="F252" s="252" t="s">
        <v>403</v>
      </c>
      <c r="G252" s="250"/>
      <c r="H252" s="253">
        <v>0.01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AT252" s="259" t="s">
        <v>170</v>
      </c>
      <c r="AU252" s="259" t="s">
        <v>91</v>
      </c>
      <c r="AV252" s="13" t="s">
        <v>91</v>
      </c>
      <c r="AW252" s="13" t="s">
        <v>41</v>
      </c>
      <c r="AX252" s="13" t="s">
        <v>80</v>
      </c>
      <c r="AY252" s="259" t="s">
        <v>128</v>
      </c>
    </row>
    <row r="253" s="13" customFormat="1">
      <c r="B253" s="249"/>
      <c r="C253" s="250"/>
      <c r="D253" s="236" t="s">
        <v>170</v>
      </c>
      <c r="E253" s="251" t="s">
        <v>39</v>
      </c>
      <c r="F253" s="252" t="s">
        <v>404</v>
      </c>
      <c r="G253" s="250"/>
      <c r="H253" s="253">
        <v>0.014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AT253" s="259" t="s">
        <v>170</v>
      </c>
      <c r="AU253" s="259" t="s">
        <v>91</v>
      </c>
      <c r="AV253" s="13" t="s">
        <v>91</v>
      </c>
      <c r="AW253" s="13" t="s">
        <v>41</v>
      </c>
      <c r="AX253" s="13" t="s">
        <v>80</v>
      </c>
      <c r="AY253" s="259" t="s">
        <v>128</v>
      </c>
    </row>
    <row r="254" s="13" customFormat="1">
      <c r="B254" s="249"/>
      <c r="C254" s="250"/>
      <c r="D254" s="236" t="s">
        <v>170</v>
      </c>
      <c r="E254" s="251" t="s">
        <v>39</v>
      </c>
      <c r="F254" s="252" t="s">
        <v>405</v>
      </c>
      <c r="G254" s="250"/>
      <c r="H254" s="253">
        <v>0.014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AT254" s="259" t="s">
        <v>170</v>
      </c>
      <c r="AU254" s="259" t="s">
        <v>91</v>
      </c>
      <c r="AV254" s="13" t="s">
        <v>91</v>
      </c>
      <c r="AW254" s="13" t="s">
        <v>41</v>
      </c>
      <c r="AX254" s="13" t="s">
        <v>80</v>
      </c>
      <c r="AY254" s="259" t="s">
        <v>128</v>
      </c>
    </row>
    <row r="255" s="13" customFormat="1">
      <c r="B255" s="249"/>
      <c r="C255" s="250"/>
      <c r="D255" s="236" t="s">
        <v>170</v>
      </c>
      <c r="E255" s="251" t="s">
        <v>39</v>
      </c>
      <c r="F255" s="252" t="s">
        <v>406</v>
      </c>
      <c r="G255" s="250"/>
      <c r="H255" s="253">
        <v>0.82999999999999996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AT255" s="259" t="s">
        <v>170</v>
      </c>
      <c r="AU255" s="259" t="s">
        <v>91</v>
      </c>
      <c r="AV255" s="13" t="s">
        <v>91</v>
      </c>
      <c r="AW255" s="13" t="s">
        <v>41</v>
      </c>
      <c r="AX255" s="13" t="s">
        <v>80</v>
      </c>
      <c r="AY255" s="259" t="s">
        <v>128</v>
      </c>
    </row>
    <row r="256" s="14" customFormat="1">
      <c r="B256" s="260"/>
      <c r="C256" s="261"/>
      <c r="D256" s="236" t="s">
        <v>170</v>
      </c>
      <c r="E256" s="262" t="s">
        <v>39</v>
      </c>
      <c r="F256" s="263" t="s">
        <v>179</v>
      </c>
      <c r="G256" s="261"/>
      <c r="H256" s="264">
        <v>1.3260000000000001</v>
      </c>
      <c r="I256" s="265"/>
      <c r="J256" s="261"/>
      <c r="K256" s="261"/>
      <c r="L256" s="266"/>
      <c r="M256" s="267"/>
      <c r="N256" s="268"/>
      <c r="O256" s="268"/>
      <c r="P256" s="268"/>
      <c r="Q256" s="268"/>
      <c r="R256" s="268"/>
      <c r="S256" s="268"/>
      <c r="T256" s="269"/>
      <c r="AT256" s="270" t="s">
        <v>170</v>
      </c>
      <c r="AU256" s="270" t="s">
        <v>91</v>
      </c>
      <c r="AV256" s="14" t="s">
        <v>164</v>
      </c>
      <c r="AW256" s="14" t="s">
        <v>41</v>
      </c>
      <c r="AX256" s="14" t="s">
        <v>85</v>
      </c>
      <c r="AY256" s="270" t="s">
        <v>128</v>
      </c>
    </row>
    <row r="257" s="1" customFormat="1" ht="22.5" customHeight="1">
      <c r="B257" s="40"/>
      <c r="C257" s="224" t="s">
        <v>407</v>
      </c>
      <c r="D257" s="224" t="s">
        <v>160</v>
      </c>
      <c r="E257" s="225" t="s">
        <v>408</v>
      </c>
      <c r="F257" s="226" t="s">
        <v>409</v>
      </c>
      <c r="G257" s="227" t="s">
        <v>367</v>
      </c>
      <c r="H257" s="228">
        <v>249.25</v>
      </c>
      <c r="I257" s="229"/>
      <c r="J257" s="230">
        <f>ROUND(I257*H257,2)</f>
        <v>0</v>
      </c>
      <c r="K257" s="226" t="s">
        <v>163</v>
      </c>
      <c r="L257" s="45"/>
      <c r="M257" s="231" t="s">
        <v>39</v>
      </c>
      <c r="N257" s="232" t="s">
        <v>53</v>
      </c>
      <c r="O257" s="81"/>
      <c r="P257" s="233">
        <f>O257*H257</f>
        <v>0</v>
      </c>
      <c r="Q257" s="233">
        <v>0</v>
      </c>
      <c r="R257" s="233">
        <f>Q257*H257</f>
        <v>0</v>
      </c>
      <c r="S257" s="233">
        <v>0</v>
      </c>
      <c r="T257" s="234">
        <f>S257*H257</f>
        <v>0</v>
      </c>
      <c r="AR257" s="18" t="s">
        <v>164</v>
      </c>
      <c r="AT257" s="18" t="s">
        <v>160</v>
      </c>
      <c r="AU257" s="18" t="s">
        <v>91</v>
      </c>
      <c r="AY257" s="18" t="s">
        <v>128</v>
      </c>
      <c r="BE257" s="235">
        <f>IF(N257="základní",J257,0)</f>
        <v>0</v>
      </c>
      <c r="BF257" s="235">
        <f>IF(N257="snížená",J257,0)</f>
        <v>0</v>
      </c>
      <c r="BG257" s="235">
        <f>IF(N257="zákl. přenesená",J257,0)</f>
        <v>0</v>
      </c>
      <c r="BH257" s="235">
        <f>IF(N257="sníž. přenesená",J257,0)</f>
        <v>0</v>
      </c>
      <c r="BI257" s="235">
        <f>IF(N257="nulová",J257,0)</f>
        <v>0</v>
      </c>
      <c r="BJ257" s="18" t="s">
        <v>164</v>
      </c>
      <c r="BK257" s="235">
        <f>ROUND(I257*H257,2)</f>
        <v>0</v>
      </c>
      <c r="BL257" s="18" t="s">
        <v>164</v>
      </c>
      <c r="BM257" s="18" t="s">
        <v>410</v>
      </c>
    </row>
    <row r="258" s="13" customFormat="1">
      <c r="B258" s="249"/>
      <c r="C258" s="250"/>
      <c r="D258" s="236" t="s">
        <v>170</v>
      </c>
      <c r="E258" s="251" t="s">
        <v>39</v>
      </c>
      <c r="F258" s="252" t="s">
        <v>411</v>
      </c>
      <c r="G258" s="250"/>
      <c r="H258" s="253">
        <v>49.850000000000001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AT258" s="259" t="s">
        <v>170</v>
      </c>
      <c r="AU258" s="259" t="s">
        <v>91</v>
      </c>
      <c r="AV258" s="13" t="s">
        <v>91</v>
      </c>
      <c r="AW258" s="13" t="s">
        <v>41</v>
      </c>
      <c r="AX258" s="13" t="s">
        <v>80</v>
      </c>
      <c r="AY258" s="259" t="s">
        <v>128</v>
      </c>
    </row>
    <row r="259" s="13" customFormat="1">
      <c r="B259" s="249"/>
      <c r="C259" s="250"/>
      <c r="D259" s="236" t="s">
        <v>170</v>
      </c>
      <c r="E259" s="251" t="s">
        <v>39</v>
      </c>
      <c r="F259" s="252" t="s">
        <v>412</v>
      </c>
      <c r="G259" s="250"/>
      <c r="H259" s="253">
        <v>49.850000000000001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AT259" s="259" t="s">
        <v>170</v>
      </c>
      <c r="AU259" s="259" t="s">
        <v>91</v>
      </c>
      <c r="AV259" s="13" t="s">
        <v>91</v>
      </c>
      <c r="AW259" s="13" t="s">
        <v>41</v>
      </c>
      <c r="AX259" s="13" t="s">
        <v>80</v>
      </c>
      <c r="AY259" s="259" t="s">
        <v>128</v>
      </c>
    </row>
    <row r="260" s="13" customFormat="1">
      <c r="B260" s="249"/>
      <c r="C260" s="250"/>
      <c r="D260" s="236" t="s">
        <v>170</v>
      </c>
      <c r="E260" s="251" t="s">
        <v>39</v>
      </c>
      <c r="F260" s="252" t="s">
        <v>413</v>
      </c>
      <c r="G260" s="250"/>
      <c r="H260" s="253">
        <v>49.850000000000001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AT260" s="259" t="s">
        <v>170</v>
      </c>
      <c r="AU260" s="259" t="s">
        <v>91</v>
      </c>
      <c r="AV260" s="13" t="s">
        <v>91</v>
      </c>
      <c r="AW260" s="13" t="s">
        <v>41</v>
      </c>
      <c r="AX260" s="13" t="s">
        <v>80</v>
      </c>
      <c r="AY260" s="259" t="s">
        <v>128</v>
      </c>
    </row>
    <row r="261" s="13" customFormat="1">
      <c r="B261" s="249"/>
      <c r="C261" s="250"/>
      <c r="D261" s="236" t="s">
        <v>170</v>
      </c>
      <c r="E261" s="251" t="s">
        <v>39</v>
      </c>
      <c r="F261" s="252" t="s">
        <v>414</v>
      </c>
      <c r="G261" s="250"/>
      <c r="H261" s="253">
        <v>49.850000000000001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AT261" s="259" t="s">
        <v>170</v>
      </c>
      <c r="AU261" s="259" t="s">
        <v>91</v>
      </c>
      <c r="AV261" s="13" t="s">
        <v>91</v>
      </c>
      <c r="AW261" s="13" t="s">
        <v>41</v>
      </c>
      <c r="AX261" s="13" t="s">
        <v>80</v>
      </c>
      <c r="AY261" s="259" t="s">
        <v>128</v>
      </c>
    </row>
    <row r="262" s="13" customFormat="1">
      <c r="B262" s="249"/>
      <c r="C262" s="250"/>
      <c r="D262" s="236" t="s">
        <v>170</v>
      </c>
      <c r="E262" s="251" t="s">
        <v>39</v>
      </c>
      <c r="F262" s="252" t="s">
        <v>415</v>
      </c>
      <c r="G262" s="250"/>
      <c r="H262" s="253">
        <v>49.850000000000001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AT262" s="259" t="s">
        <v>170</v>
      </c>
      <c r="AU262" s="259" t="s">
        <v>91</v>
      </c>
      <c r="AV262" s="13" t="s">
        <v>91</v>
      </c>
      <c r="AW262" s="13" t="s">
        <v>41</v>
      </c>
      <c r="AX262" s="13" t="s">
        <v>80</v>
      </c>
      <c r="AY262" s="259" t="s">
        <v>128</v>
      </c>
    </row>
    <row r="263" s="14" customFormat="1">
      <c r="B263" s="260"/>
      <c r="C263" s="261"/>
      <c r="D263" s="236" t="s">
        <v>170</v>
      </c>
      <c r="E263" s="262" t="s">
        <v>39</v>
      </c>
      <c r="F263" s="263" t="s">
        <v>179</v>
      </c>
      <c r="G263" s="261"/>
      <c r="H263" s="264">
        <v>249.25</v>
      </c>
      <c r="I263" s="265"/>
      <c r="J263" s="261"/>
      <c r="K263" s="261"/>
      <c r="L263" s="266"/>
      <c r="M263" s="267"/>
      <c r="N263" s="268"/>
      <c r="O263" s="268"/>
      <c r="P263" s="268"/>
      <c r="Q263" s="268"/>
      <c r="R263" s="268"/>
      <c r="S263" s="268"/>
      <c r="T263" s="269"/>
      <c r="AT263" s="270" t="s">
        <v>170</v>
      </c>
      <c r="AU263" s="270" t="s">
        <v>91</v>
      </c>
      <c r="AV263" s="14" t="s">
        <v>164</v>
      </c>
      <c r="AW263" s="14" t="s">
        <v>41</v>
      </c>
      <c r="AX263" s="14" t="s">
        <v>85</v>
      </c>
      <c r="AY263" s="270" t="s">
        <v>128</v>
      </c>
    </row>
    <row r="264" s="1" customFormat="1" ht="33.75" customHeight="1">
      <c r="B264" s="40"/>
      <c r="C264" s="224" t="s">
        <v>416</v>
      </c>
      <c r="D264" s="224" t="s">
        <v>160</v>
      </c>
      <c r="E264" s="225" t="s">
        <v>417</v>
      </c>
      <c r="F264" s="226" t="s">
        <v>418</v>
      </c>
      <c r="G264" s="227" t="s">
        <v>367</v>
      </c>
      <c r="H264" s="228">
        <v>40.799999999999997</v>
      </c>
      <c r="I264" s="229"/>
      <c r="J264" s="230">
        <f>ROUND(I264*H264,2)</f>
        <v>0</v>
      </c>
      <c r="K264" s="226" t="s">
        <v>163</v>
      </c>
      <c r="L264" s="45"/>
      <c r="M264" s="231" t="s">
        <v>39</v>
      </c>
      <c r="N264" s="232" t="s">
        <v>53</v>
      </c>
      <c r="O264" s="81"/>
      <c r="P264" s="233">
        <f>O264*H264</f>
        <v>0</v>
      </c>
      <c r="Q264" s="233">
        <v>0</v>
      </c>
      <c r="R264" s="233">
        <f>Q264*H264</f>
        <v>0</v>
      </c>
      <c r="S264" s="233">
        <v>0</v>
      </c>
      <c r="T264" s="234">
        <f>S264*H264</f>
        <v>0</v>
      </c>
      <c r="AR264" s="18" t="s">
        <v>164</v>
      </c>
      <c r="AT264" s="18" t="s">
        <v>160</v>
      </c>
      <c r="AU264" s="18" t="s">
        <v>91</v>
      </c>
      <c r="AY264" s="18" t="s">
        <v>128</v>
      </c>
      <c r="BE264" s="235">
        <f>IF(N264="základní",J264,0)</f>
        <v>0</v>
      </c>
      <c r="BF264" s="235">
        <f>IF(N264="snížená",J264,0)</f>
        <v>0</v>
      </c>
      <c r="BG264" s="235">
        <f>IF(N264="zákl. přenesená",J264,0)</f>
        <v>0</v>
      </c>
      <c r="BH264" s="235">
        <f>IF(N264="sníž. přenesená",J264,0)</f>
        <v>0</v>
      </c>
      <c r="BI264" s="235">
        <f>IF(N264="nulová",J264,0)</f>
        <v>0</v>
      </c>
      <c r="BJ264" s="18" t="s">
        <v>164</v>
      </c>
      <c r="BK264" s="235">
        <f>ROUND(I264*H264,2)</f>
        <v>0</v>
      </c>
      <c r="BL264" s="18" t="s">
        <v>164</v>
      </c>
      <c r="BM264" s="18" t="s">
        <v>419</v>
      </c>
    </row>
    <row r="265" s="1" customFormat="1">
      <c r="B265" s="40"/>
      <c r="C265" s="41"/>
      <c r="D265" s="236" t="s">
        <v>168</v>
      </c>
      <c r="E265" s="41"/>
      <c r="F265" s="237" t="s">
        <v>420</v>
      </c>
      <c r="G265" s="41"/>
      <c r="H265" s="41"/>
      <c r="I265" s="142"/>
      <c r="J265" s="41"/>
      <c r="K265" s="41"/>
      <c r="L265" s="45"/>
      <c r="M265" s="238"/>
      <c r="N265" s="81"/>
      <c r="O265" s="81"/>
      <c r="P265" s="81"/>
      <c r="Q265" s="81"/>
      <c r="R265" s="81"/>
      <c r="S265" s="81"/>
      <c r="T265" s="82"/>
      <c r="AT265" s="18" t="s">
        <v>168</v>
      </c>
      <c r="AU265" s="18" t="s">
        <v>91</v>
      </c>
    </row>
    <row r="266" s="12" customFormat="1">
      <c r="B266" s="239"/>
      <c r="C266" s="240"/>
      <c r="D266" s="236" t="s">
        <v>170</v>
      </c>
      <c r="E266" s="241" t="s">
        <v>39</v>
      </c>
      <c r="F266" s="242" t="s">
        <v>421</v>
      </c>
      <c r="G266" s="240"/>
      <c r="H266" s="241" t="s">
        <v>39</v>
      </c>
      <c r="I266" s="243"/>
      <c r="J266" s="240"/>
      <c r="K266" s="240"/>
      <c r="L266" s="244"/>
      <c r="M266" s="245"/>
      <c r="N266" s="246"/>
      <c r="O266" s="246"/>
      <c r="P266" s="246"/>
      <c r="Q266" s="246"/>
      <c r="R266" s="246"/>
      <c r="S266" s="246"/>
      <c r="T266" s="247"/>
      <c r="AT266" s="248" t="s">
        <v>170</v>
      </c>
      <c r="AU266" s="248" t="s">
        <v>91</v>
      </c>
      <c r="AV266" s="12" t="s">
        <v>85</v>
      </c>
      <c r="AW266" s="12" t="s">
        <v>41</v>
      </c>
      <c r="AX266" s="12" t="s">
        <v>80</v>
      </c>
      <c r="AY266" s="248" t="s">
        <v>128</v>
      </c>
    </row>
    <row r="267" s="13" customFormat="1">
      <c r="B267" s="249"/>
      <c r="C267" s="250"/>
      <c r="D267" s="236" t="s">
        <v>170</v>
      </c>
      <c r="E267" s="251" t="s">
        <v>39</v>
      </c>
      <c r="F267" s="252" t="s">
        <v>422</v>
      </c>
      <c r="G267" s="250"/>
      <c r="H267" s="253">
        <v>20.399999999999999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AT267" s="259" t="s">
        <v>170</v>
      </c>
      <c r="AU267" s="259" t="s">
        <v>91</v>
      </c>
      <c r="AV267" s="13" t="s">
        <v>91</v>
      </c>
      <c r="AW267" s="13" t="s">
        <v>41</v>
      </c>
      <c r="AX267" s="13" t="s">
        <v>80</v>
      </c>
      <c r="AY267" s="259" t="s">
        <v>128</v>
      </c>
    </row>
    <row r="268" s="12" customFormat="1">
      <c r="B268" s="239"/>
      <c r="C268" s="240"/>
      <c r="D268" s="236" t="s">
        <v>170</v>
      </c>
      <c r="E268" s="241" t="s">
        <v>39</v>
      </c>
      <c r="F268" s="242" t="s">
        <v>423</v>
      </c>
      <c r="G268" s="240"/>
      <c r="H268" s="241" t="s">
        <v>39</v>
      </c>
      <c r="I268" s="243"/>
      <c r="J268" s="240"/>
      <c r="K268" s="240"/>
      <c r="L268" s="244"/>
      <c r="M268" s="245"/>
      <c r="N268" s="246"/>
      <c r="O268" s="246"/>
      <c r="P268" s="246"/>
      <c r="Q268" s="246"/>
      <c r="R268" s="246"/>
      <c r="S268" s="246"/>
      <c r="T268" s="247"/>
      <c r="AT268" s="248" t="s">
        <v>170</v>
      </c>
      <c r="AU268" s="248" t="s">
        <v>91</v>
      </c>
      <c r="AV268" s="12" t="s">
        <v>85</v>
      </c>
      <c r="AW268" s="12" t="s">
        <v>41</v>
      </c>
      <c r="AX268" s="12" t="s">
        <v>80</v>
      </c>
      <c r="AY268" s="248" t="s">
        <v>128</v>
      </c>
    </row>
    <row r="269" s="13" customFormat="1">
      <c r="B269" s="249"/>
      <c r="C269" s="250"/>
      <c r="D269" s="236" t="s">
        <v>170</v>
      </c>
      <c r="E269" s="251" t="s">
        <v>39</v>
      </c>
      <c r="F269" s="252" t="s">
        <v>422</v>
      </c>
      <c r="G269" s="250"/>
      <c r="H269" s="253">
        <v>20.399999999999999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AT269" s="259" t="s">
        <v>170</v>
      </c>
      <c r="AU269" s="259" t="s">
        <v>91</v>
      </c>
      <c r="AV269" s="13" t="s">
        <v>91</v>
      </c>
      <c r="AW269" s="13" t="s">
        <v>41</v>
      </c>
      <c r="AX269" s="13" t="s">
        <v>80</v>
      </c>
      <c r="AY269" s="259" t="s">
        <v>128</v>
      </c>
    </row>
    <row r="270" s="14" customFormat="1">
      <c r="B270" s="260"/>
      <c r="C270" s="261"/>
      <c r="D270" s="236" t="s">
        <v>170</v>
      </c>
      <c r="E270" s="262" t="s">
        <v>39</v>
      </c>
      <c r="F270" s="263" t="s">
        <v>179</v>
      </c>
      <c r="G270" s="261"/>
      <c r="H270" s="264">
        <v>40.799999999999997</v>
      </c>
      <c r="I270" s="265"/>
      <c r="J270" s="261"/>
      <c r="K270" s="261"/>
      <c r="L270" s="266"/>
      <c r="M270" s="267"/>
      <c r="N270" s="268"/>
      <c r="O270" s="268"/>
      <c r="P270" s="268"/>
      <c r="Q270" s="268"/>
      <c r="R270" s="268"/>
      <c r="S270" s="268"/>
      <c r="T270" s="269"/>
      <c r="AT270" s="270" t="s">
        <v>170</v>
      </c>
      <c r="AU270" s="270" t="s">
        <v>91</v>
      </c>
      <c r="AV270" s="14" t="s">
        <v>164</v>
      </c>
      <c r="AW270" s="14" t="s">
        <v>41</v>
      </c>
      <c r="AX270" s="14" t="s">
        <v>85</v>
      </c>
      <c r="AY270" s="270" t="s">
        <v>128</v>
      </c>
    </row>
    <row r="271" s="1" customFormat="1" ht="45" customHeight="1">
      <c r="B271" s="40"/>
      <c r="C271" s="224" t="s">
        <v>424</v>
      </c>
      <c r="D271" s="224" t="s">
        <v>160</v>
      </c>
      <c r="E271" s="225" t="s">
        <v>425</v>
      </c>
      <c r="F271" s="226" t="s">
        <v>426</v>
      </c>
      <c r="G271" s="227" t="s">
        <v>367</v>
      </c>
      <c r="H271" s="228">
        <v>18</v>
      </c>
      <c r="I271" s="229"/>
      <c r="J271" s="230">
        <f>ROUND(I271*H271,2)</f>
        <v>0</v>
      </c>
      <c r="K271" s="226" t="s">
        <v>163</v>
      </c>
      <c r="L271" s="45"/>
      <c r="M271" s="231" t="s">
        <v>39</v>
      </c>
      <c r="N271" s="232" t="s">
        <v>53</v>
      </c>
      <c r="O271" s="81"/>
      <c r="P271" s="233">
        <f>O271*H271</f>
        <v>0</v>
      </c>
      <c r="Q271" s="233">
        <v>0</v>
      </c>
      <c r="R271" s="233">
        <f>Q271*H271</f>
        <v>0</v>
      </c>
      <c r="S271" s="233">
        <v>0</v>
      </c>
      <c r="T271" s="234">
        <f>S271*H271</f>
        <v>0</v>
      </c>
      <c r="AR271" s="18" t="s">
        <v>164</v>
      </c>
      <c r="AT271" s="18" t="s">
        <v>160</v>
      </c>
      <c r="AU271" s="18" t="s">
        <v>91</v>
      </c>
      <c r="AY271" s="18" t="s">
        <v>128</v>
      </c>
      <c r="BE271" s="235">
        <f>IF(N271="základní",J271,0)</f>
        <v>0</v>
      </c>
      <c r="BF271" s="235">
        <f>IF(N271="snížená",J271,0)</f>
        <v>0</v>
      </c>
      <c r="BG271" s="235">
        <f>IF(N271="zákl. přenesená",J271,0)</f>
        <v>0</v>
      </c>
      <c r="BH271" s="235">
        <f>IF(N271="sníž. přenesená",J271,0)</f>
        <v>0</v>
      </c>
      <c r="BI271" s="235">
        <f>IF(N271="nulová",J271,0)</f>
        <v>0</v>
      </c>
      <c r="BJ271" s="18" t="s">
        <v>164</v>
      </c>
      <c r="BK271" s="235">
        <f>ROUND(I271*H271,2)</f>
        <v>0</v>
      </c>
      <c r="BL271" s="18" t="s">
        <v>164</v>
      </c>
      <c r="BM271" s="18" t="s">
        <v>427</v>
      </c>
    </row>
    <row r="272" s="1" customFormat="1">
      <c r="B272" s="40"/>
      <c r="C272" s="41"/>
      <c r="D272" s="236" t="s">
        <v>168</v>
      </c>
      <c r="E272" s="41"/>
      <c r="F272" s="237" t="s">
        <v>420</v>
      </c>
      <c r="G272" s="41"/>
      <c r="H272" s="41"/>
      <c r="I272" s="142"/>
      <c r="J272" s="41"/>
      <c r="K272" s="41"/>
      <c r="L272" s="45"/>
      <c r="M272" s="238"/>
      <c r="N272" s="81"/>
      <c r="O272" s="81"/>
      <c r="P272" s="81"/>
      <c r="Q272" s="81"/>
      <c r="R272" s="81"/>
      <c r="S272" s="81"/>
      <c r="T272" s="82"/>
      <c r="AT272" s="18" t="s">
        <v>168</v>
      </c>
      <c r="AU272" s="18" t="s">
        <v>91</v>
      </c>
    </row>
    <row r="273" s="12" customFormat="1">
      <c r="B273" s="239"/>
      <c r="C273" s="240"/>
      <c r="D273" s="236" t="s">
        <v>170</v>
      </c>
      <c r="E273" s="241" t="s">
        <v>39</v>
      </c>
      <c r="F273" s="242" t="s">
        <v>428</v>
      </c>
      <c r="G273" s="240"/>
      <c r="H273" s="241" t="s">
        <v>39</v>
      </c>
      <c r="I273" s="243"/>
      <c r="J273" s="240"/>
      <c r="K273" s="240"/>
      <c r="L273" s="244"/>
      <c r="M273" s="245"/>
      <c r="N273" s="246"/>
      <c r="O273" s="246"/>
      <c r="P273" s="246"/>
      <c r="Q273" s="246"/>
      <c r="R273" s="246"/>
      <c r="S273" s="246"/>
      <c r="T273" s="247"/>
      <c r="AT273" s="248" t="s">
        <v>170</v>
      </c>
      <c r="AU273" s="248" t="s">
        <v>91</v>
      </c>
      <c r="AV273" s="12" t="s">
        <v>85</v>
      </c>
      <c r="AW273" s="12" t="s">
        <v>41</v>
      </c>
      <c r="AX273" s="12" t="s">
        <v>80</v>
      </c>
      <c r="AY273" s="248" t="s">
        <v>128</v>
      </c>
    </row>
    <row r="274" s="13" customFormat="1">
      <c r="B274" s="249"/>
      <c r="C274" s="250"/>
      <c r="D274" s="236" t="s">
        <v>170</v>
      </c>
      <c r="E274" s="251" t="s">
        <v>39</v>
      </c>
      <c r="F274" s="252" t="s">
        <v>429</v>
      </c>
      <c r="G274" s="250"/>
      <c r="H274" s="253">
        <v>6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AT274" s="259" t="s">
        <v>170</v>
      </c>
      <c r="AU274" s="259" t="s">
        <v>91</v>
      </c>
      <c r="AV274" s="13" t="s">
        <v>91</v>
      </c>
      <c r="AW274" s="13" t="s">
        <v>41</v>
      </c>
      <c r="AX274" s="13" t="s">
        <v>80</v>
      </c>
      <c r="AY274" s="259" t="s">
        <v>128</v>
      </c>
    </row>
    <row r="275" s="12" customFormat="1">
      <c r="B275" s="239"/>
      <c r="C275" s="240"/>
      <c r="D275" s="236" t="s">
        <v>170</v>
      </c>
      <c r="E275" s="241" t="s">
        <v>39</v>
      </c>
      <c r="F275" s="242" t="s">
        <v>430</v>
      </c>
      <c r="G275" s="240"/>
      <c r="H275" s="241" t="s">
        <v>39</v>
      </c>
      <c r="I275" s="243"/>
      <c r="J275" s="240"/>
      <c r="K275" s="240"/>
      <c r="L275" s="244"/>
      <c r="M275" s="245"/>
      <c r="N275" s="246"/>
      <c r="O275" s="246"/>
      <c r="P275" s="246"/>
      <c r="Q275" s="246"/>
      <c r="R275" s="246"/>
      <c r="S275" s="246"/>
      <c r="T275" s="247"/>
      <c r="AT275" s="248" t="s">
        <v>170</v>
      </c>
      <c r="AU275" s="248" t="s">
        <v>91</v>
      </c>
      <c r="AV275" s="12" t="s">
        <v>85</v>
      </c>
      <c r="AW275" s="12" t="s">
        <v>41</v>
      </c>
      <c r="AX275" s="12" t="s">
        <v>80</v>
      </c>
      <c r="AY275" s="248" t="s">
        <v>128</v>
      </c>
    </row>
    <row r="276" s="13" customFormat="1">
      <c r="B276" s="249"/>
      <c r="C276" s="250"/>
      <c r="D276" s="236" t="s">
        <v>170</v>
      </c>
      <c r="E276" s="251" t="s">
        <v>39</v>
      </c>
      <c r="F276" s="252" t="s">
        <v>429</v>
      </c>
      <c r="G276" s="250"/>
      <c r="H276" s="253">
        <v>6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AT276" s="259" t="s">
        <v>170</v>
      </c>
      <c r="AU276" s="259" t="s">
        <v>91</v>
      </c>
      <c r="AV276" s="13" t="s">
        <v>91</v>
      </c>
      <c r="AW276" s="13" t="s">
        <v>41</v>
      </c>
      <c r="AX276" s="13" t="s">
        <v>80</v>
      </c>
      <c r="AY276" s="259" t="s">
        <v>128</v>
      </c>
    </row>
    <row r="277" s="12" customFormat="1">
      <c r="B277" s="239"/>
      <c r="C277" s="240"/>
      <c r="D277" s="236" t="s">
        <v>170</v>
      </c>
      <c r="E277" s="241" t="s">
        <v>39</v>
      </c>
      <c r="F277" s="242" t="s">
        <v>431</v>
      </c>
      <c r="G277" s="240"/>
      <c r="H277" s="241" t="s">
        <v>39</v>
      </c>
      <c r="I277" s="243"/>
      <c r="J277" s="240"/>
      <c r="K277" s="240"/>
      <c r="L277" s="244"/>
      <c r="M277" s="245"/>
      <c r="N277" s="246"/>
      <c r="O277" s="246"/>
      <c r="P277" s="246"/>
      <c r="Q277" s="246"/>
      <c r="R277" s="246"/>
      <c r="S277" s="246"/>
      <c r="T277" s="247"/>
      <c r="AT277" s="248" t="s">
        <v>170</v>
      </c>
      <c r="AU277" s="248" t="s">
        <v>91</v>
      </c>
      <c r="AV277" s="12" t="s">
        <v>85</v>
      </c>
      <c r="AW277" s="12" t="s">
        <v>41</v>
      </c>
      <c r="AX277" s="12" t="s">
        <v>80</v>
      </c>
      <c r="AY277" s="248" t="s">
        <v>128</v>
      </c>
    </row>
    <row r="278" s="13" customFormat="1">
      <c r="B278" s="249"/>
      <c r="C278" s="250"/>
      <c r="D278" s="236" t="s">
        <v>170</v>
      </c>
      <c r="E278" s="251" t="s">
        <v>39</v>
      </c>
      <c r="F278" s="252" t="s">
        <v>432</v>
      </c>
      <c r="G278" s="250"/>
      <c r="H278" s="253">
        <v>6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AT278" s="259" t="s">
        <v>170</v>
      </c>
      <c r="AU278" s="259" t="s">
        <v>91</v>
      </c>
      <c r="AV278" s="13" t="s">
        <v>91</v>
      </c>
      <c r="AW278" s="13" t="s">
        <v>41</v>
      </c>
      <c r="AX278" s="13" t="s">
        <v>80</v>
      </c>
      <c r="AY278" s="259" t="s">
        <v>128</v>
      </c>
    </row>
    <row r="279" s="14" customFormat="1">
      <c r="B279" s="260"/>
      <c r="C279" s="261"/>
      <c r="D279" s="236" t="s">
        <v>170</v>
      </c>
      <c r="E279" s="262" t="s">
        <v>39</v>
      </c>
      <c r="F279" s="263" t="s">
        <v>179</v>
      </c>
      <c r="G279" s="261"/>
      <c r="H279" s="264">
        <v>18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AT279" s="270" t="s">
        <v>170</v>
      </c>
      <c r="AU279" s="270" t="s">
        <v>91</v>
      </c>
      <c r="AV279" s="14" t="s">
        <v>164</v>
      </c>
      <c r="AW279" s="14" t="s">
        <v>41</v>
      </c>
      <c r="AX279" s="14" t="s">
        <v>85</v>
      </c>
      <c r="AY279" s="270" t="s">
        <v>128</v>
      </c>
    </row>
    <row r="280" s="1" customFormat="1" ht="33.75" customHeight="1">
      <c r="B280" s="40"/>
      <c r="C280" s="224" t="s">
        <v>433</v>
      </c>
      <c r="D280" s="224" t="s">
        <v>160</v>
      </c>
      <c r="E280" s="225" t="s">
        <v>434</v>
      </c>
      <c r="F280" s="226" t="s">
        <v>435</v>
      </c>
      <c r="G280" s="227" t="s">
        <v>367</v>
      </c>
      <c r="H280" s="228">
        <v>157</v>
      </c>
      <c r="I280" s="229"/>
      <c r="J280" s="230">
        <f>ROUND(I280*H280,2)</f>
        <v>0</v>
      </c>
      <c r="K280" s="226" t="s">
        <v>163</v>
      </c>
      <c r="L280" s="45"/>
      <c r="M280" s="231" t="s">
        <v>39</v>
      </c>
      <c r="N280" s="232" t="s">
        <v>53</v>
      </c>
      <c r="O280" s="81"/>
      <c r="P280" s="233">
        <f>O280*H280</f>
        <v>0</v>
      </c>
      <c r="Q280" s="233">
        <v>0</v>
      </c>
      <c r="R280" s="233">
        <f>Q280*H280</f>
        <v>0</v>
      </c>
      <c r="S280" s="233">
        <v>0</v>
      </c>
      <c r="T280" s="234">
        <f>S280*H280</f>
        <v>0</v>
      </c>
      <c r="AR280" s="18" t="s">
        <v>164</v>
      </c>
      <c r="AT280" s="18" t="s">
        <v>160</v>
      </c>
      <c r="AU280" s="18" t="s">
        <v>91</v>
      </c>
      <c r="AY280" s="18" t="s">
        <v>128</v>
      </c>
      <c r="BE280" s="235">
        <f>IF(N280="základní",J280,0)</f>
        <v>0</v>
      </c>
      <c r="BF280" s="235">
        <f>IF(N280="snížená",J280,0)</f>
        <v>0</v>
      </c>
      <c r="BG280" s="235">
        <f>IF(N280="zákl. přenesená",J280,0)</f>
        <v>0</v>
      </c>
      <c r="BH280" s="235">
        <f>IF(N280="sníž. přenesená",J280,0)</f>
        <v>0</v>
      </c>
      <c r="BI280" s="235">
        <f>IF(N280="nulová",J280,0)</f>
        <v>0</v>
      </c>
      <c r="BJ280" s="18" t="s">
        <v>164</v>
      </c>
      <c r="BK280" s="235">
        <f>ROUND(I280*H280,2)</f>
        <v>0</v>
      </c>
      <c r="BL280" s="18" t="s">
        <v>164</v>
      </c>
      <c r="BM280" s="18" t="s">
        <v>436</v>
      </c>
    </row>
    <row r="281" s="1" customFormat="1">
      <c r="B281" s="40"/>
      <c r="C281" s="41"/>
      <c r="D281" s="236" t="s">
        <v>168</v>
      </c>
      <c r="E281" s="41"/>
      <c r="F281" s="237" t="s">
        <v>420</v>
      </c>
      <c r="G281" s="41"/>
      <c r="H281" s="41"/>
      <c r="I281" s="142"/>
      <c r="J281" s="41"/>
      <c r="K281" s="41"/>
      <c r="L281" s="45"/>
      <c r="M281" s="238"/>
      <c r="N281" s="81"/>
      <c r="O281" s="81"/>
      <c r="P281" s="81"/>
      <c r="Q281" s="81"/>
      <c r="R281" s="81"/>
      <c r="S281" s="81"/>
      <c r="T281" s="82"/>
      <c r="AT281" s="18" t="s">
        <v>168</v>
      </c>
      <c r="AU281" s="18" t="s">
        <v>91</v>
      </c>
    </row>
    <row r="282" s="12" customFormat="1">
      <c r="B282" s="239"/>
      <c r="C282" s="240"/>
      <c r="D282" s="236" t="s">
        <v>170</v>
      </c>
      <c r="E282" s="241" t="s">
        <v>39</v>
      </c>
      <c r="F282" s="242" t="s">
        <v>437</v>
      </c>
      <c r="G282" s="240"/>
      <c r="H282" s="241" t="s">
        <v>39</v>
      </c>
      <c r="I282" s="243"/>
      <c r="J282" s="240"/>
      <c r="K282" s="240"/>
      <c r="L282" s="244"/>
      <c r="M282" s="245"/>
      <c r="N282" s="246"/>
      <c r="O282" s="246"/>
      <c r="P282" s="246"/>
      <c r="Q282" s="246"/>
      <c r="R282" s="246"/>
      <c r="S282" s="246"/>
      <c r="T282" s="247"/>
      <c r="AT282" s="248" t="s">
        <v>170</v>
      </c>
      <c r="AU282" s="248" t="s">
        <v>91</v>
      </c>
      <c r="AV282" s="12" t="s">
        <v>85</v>
      </c>
      <c r="AW282" s="12" t="s">
        <v>41</v>
      </c>
      <c r="AX282" s="12" t="s">
        <v>80</v>
      </c>
      <c r="AY282" s="248" t="s">
        <v>128</v>
      </c>
    </row>
    <row r="283" s="13" customFormat="1">
      <c r="B283" s="249"/>
      <c r="C283" s="250"/>
      <c r="D283" s="236" t="s">
        <v>170</v>
      </c>
      <c r="E283" s="251" t="s">
        <v>39</v>
      </c>
      <c r="F283" s="252" t="s">
        <v>438</v>
      </c>
      <c r="G283" s="250"/>
      <c r="H283" s="253">
        <v>157</v>
      </c>
      <c r="I283" s="254"/>
      <c r="J283" s="250"/>
      <c r="K283" s="250"/>
      <c r="L283" s="255"/>
      <c r="M283" s="256"/>
      <c r="N283" s="257"/>
      <c r="O283" s="257"/>
      <c r="P283" s="257"/>
      <c r="Q283" s="257"/>
      <c r="R283" s="257"/>
      <c r="S283" s="257"/>
      <c r="T283" s="258"/>
      <c r="AT283" s="259" t="s">
        <v>170</v>
      </c>
      <c r="AU283" s="259" t="s">
        <v>91</v>
      </c>
      <c r="AV283" s="13" t="s">
        <v>91</v>
      </c>
      <c r="AW283" s="13" t="s">
        <v>41</v>
      </c>
      <c r="AX283" s="13" t="s">
        <v>80</v>
      </c>
      <c r="AY283" s="259" t="s">
        <v>128</v>
      </c>
    </row>
    <row r="284" s="14" customFormat="1">
      <c r="B284" s="260"/>
      <c r="C284" s="261"/>
      <c r="D284" s="236" t="s">
        <v>170</v>
      </c>
      <c r="E284" s="262" t="s">
        <v>39</v>
      </c>
      <c r="F284" s="263" t="s">
        <v>179</v>
      </c>
      <c r="G284" s="261"/>
      <c r="H284" s="264">
        <v>157</v>
      </c>
      <c r="I284" s="265"/>
      <c r="J284" s="261"/>
      <c r="K284" s="261"/>
      <c r="L284" s="266"/>
      <c r="M284" s="267"/>
      <c r="N284" s="268"/>
      <c r="O284" s="268"/>
      <c r="P284" s="268"/>
      <c r="Q284" s="268"/>
      <c r="R284" s="268"/>
      <c r="S284" s="268"/>
      <c r="T284" s="269"/>
      <c r="AT284" s="270" t="s">
        <v>170</v>
      </c>
      <c r="AU284" s="270" t="s">
        <v>91</v>
      </c>
      <c r="AV284" s="14" t="s">
        <v>164</v>
      </c>
      <c r="AW284" s="14" t="s">
        <v>41</v>
      </c>
      <c r="AX284" s="14" t="s">
        <v>85</v>
      </c>
      <c r="AY284" s="270" t="s">
        <v>128</v>
      </c>
    </row>
    <row r="285" s="1" customFormat="1" ht="33.75" customHeight="1">
      <c r="B285" s="40"/>
      <c r="C285" s="224" t="s">
        <v>439</v>
      </c>
      <c r="D285" s="224" t="s">
        <v>160</v>
      </c>
      <c r="E285" s="225" t="s">
        <v>440</v>
      </c>
      <c r="F285" s="226" t="s">
        <v>441</v>
      </c>
      <c r="G285" s="227" t="s">
        <v>367</v>
      </c>
      <c r="H285" s="228">
        <v>192</v>
      </c>
      <c r="I285" s="229"/>
      <c r="J285" s="230">
        <f>ROUND(I285*H285,2)</f>
        <v>0</v>
      </c>
      <c r="K285" s="226" t="s">
        <v>163</v>
      </c>
      <c r="L285" s="45"/>
      <c r="M285" s="231" t="s">
        <v>39</v>
      </c>
      <c r="N285" s="232" t="s">
        <v>53</v>
      </c>
      <c r="O285" s="81"/>
      <c r="P285" s="233">
        <f>O285*H285</f>
        <v>0</v>
      </c>
      <c r="Q285" s="233">
        <v>0</v>
      </c>
      <c r="R285" s="233">
        <f>Q285*H285</f>
        <v>0</v>
      </c>
      <c r="S285" s="233">
        <v>0</v>
      </c>
      <c r="T285" s="234">
        <f>S285*H285</f>
        <v>0</v>
      </c>
      <c r="AR285" s="18" t="s">
        <v>164</v>
      </c>
      <c r="AT285" s="18" t="s">
        <v>160</v>
      </c>
      <c r="AU285" s="18" t="s">
        <v>91</v>
      </c>
      <c r="AY285" s="18" t="s">
        <v>128</v>
      </c>
      <c r="BE285" s="235">
        <f>IF(N285="základní",J285,0)</f>
        <v>0</v>
      </c>
      <c r="BF285" s="235">
        <f>IF(N285="snížená",J285,0)</f>
        <v>0</v>
      </c>
      <c r="BG285" s="235">
        <f>IF(N285="zákl. přenesená",J285,0)</f>
        <v>0</v>
      </c>
      <c r="BH285" s="235">
        <f>IF(N285="sníž. přenesená",J285,0)</f>
        <v>0</v>
      </c>
      <c r="BI285" s="235">
        <f>IF(N285="nulová",J285,0)</f>
        <v>0</v>
      </c>
      <c r="BJ285" s="18" t="s">
        <v>164</v>
      </c>
      <c r="BK285" s="235">
        <f>ROUND(I285*H285,2)</f>
        <v>0</v>
      </c>
      <c r="BL285" s="18" t="s">
        <v>164</v>
      </c>
      <c r="BM285" s="18" t="s">
        <v>442</v>
      </c>
    </row>
    <row r="286" s="1" customFormat="1">
      <c r="B286" s="40"/>
      <c r="C286" s="41"/>
      <c r="D286" s="236" t="s">
        <v>168</v>
      </c>
      <c r="E286" s="41"/>
      <c r="F286" s="237" t="s">
        <v>443</v>
      </c>
      <c r="G286" s="41"/>
      <c r="H286" s="41"/>
      <c r="I286" s="142"/>
      <c r="J286" s="41"/>
      <c r="K286" s="41"/>
      <c r="L286" s="45"/>
      <c r="M286" s="238"/>
      <c r="N286" s="81"/>
      <c r="O286" s="81"/>
      <c r="P286" s="81"/>
      <c r="Q286" s="81"/>
      <c r="R286" s="81"/>
      <c r="S286" s="81"/>
      <c r="T286" s="82"/>
      <c r="AT286" s="18" t="s">
        <v>168</v>
      </c>
      <c r="AU286" s="18" t="s">
        <v>91</v>
      </c>
    </row>
    <row r="287" s="13" customFormat="1">
      <c r="B287" s="249"/>
      <c r="C287" s="250"/>
      <c r="D287" s="236" t="s">
        <v>170</v>
      </c>
      <c r="E287" s="251" t="s">
        <v>39</v>
      </c>
      <c r="F287" s="252" t="s">
        <v>444</v>
      </c>
      <c r="G287" s="250"/>
      <c r="H287" s="253">
        <v>15.199999999999999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AT287" s="259" t="s">
        <v>170</v>
      </c>
      <c r="AU287" s="259" t="s">
        <v>91</v>
      </c>
      <c r="AV287" s="13" t="s">
        <v>91</v>
      </c>
      <c r="AW287" s="13" t="s">
        <v>41</v>
      </c>
      <c r="AX287" s="13" t="s">
        <v>80</v>
      </c>
      <c r="AY287" s="259" t="s">
        <v>128</v>
      </c>
    </row>
    <row r="288" s="13" customFormat="1">
      <c r="B288" s="249"/>
      <c r="C288" s="250"/>
      <c r="D288" s="236" t="s">
        <v>170</v>
      </c>
      <c r="E288" s="251" t="s">
        <v>39</v>
      </c>
      <c r="F288" s="252" t="s">
        <v>445</v>
      </c>
      <c r="G288" s="250"/>
      <c r="H288" s="253">
        <v>13.199999999999999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AT288" s="259" t="s">
        <v>170</v>
      </c>
      <c r="AU288" s="259" t="s">
        <v>91</v>
      </c>
      <c r="AV288" s="13" t="s">
        <v>91</v>
      </c>
      <c r="AW288" s="13" t="s">
        <v>41</v>
      </c>
      <c r="AX288" s="13" t="s">
        <v>80</v>
      </c>
      <c r="AY288" s="259" t="s">
        <v>128</v>
      </c>
    </row>
    <row r="289" s="13" customFormat="1">
      <c r="B289" s="249"/>
      <c r="C289" s="250"/>
      <c r="D289" s="236" t="s">
        <v>170</v>
      </c>
      <c r="E289" s="251" t="s">
        <v>39</v>
      </c>
      <c r="F289" s="252" t="s">
        <v>446</v>
      </c>
      <c r="G289" s="250"/>
      <c r="H289" s="253">
        <v>38.600000000000001</v>
      </c>
      <c r="I289" s="254"/>
      <c r="J289" s="250"/>
      <c r="K289" s="250"/>
      <c r="L289" s="255"/>
      <c r="M289" s="256"/>
      <c r="N289" s="257"/>
      <c r="O289" s="257"/>
      <c r="P289" s="257"/>
      <c r="Q289" s="257"/>
      <c r="R289" s="257"/>
      <c r="S289" s="257"/>
      <c r="T289" s="258"/>
      <c r="AT289" s="259" t="s">
        <v>170</v>
      </c>
      <c r="AU289" s="259" t="s">
        <v>91</v>
      </c>
      <c r="AV289" s="13" t="s">
        <v>91</v>
      </c>
      <c r="AW289" s="13" t="s">
        <v>41</v>
      </c>
      <c r="AX289" s="13" t="s">
        <v>80</v>
      </c>
      <c r="AY289" s="259" t="s">
        <v>128</v>
      </c>
    </row>
    <row r="290" s="13" customFormat="1">
      <c r="B290" s="249"/>
      <c r="C290" s="250"/>
      <c r="D290" s="236" t="s">
        <v>170</v>
      </c>
      <c r="E290" s="251" t="s">
        <v>39</v>
      </c>
      <c r="F290" s="252" t="s">
        <v>447</v>
      </c>
      <c r="G290" s="250"/>
      <c r="H290" s="253">
        <v>38.600000000000001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AT290" s="259" t="s">
        <v>170</v>
      </c>
      <c r="AU290" s="259" t="s">
        <v>91</v>
      </c>
      <c r="AV290" s="13" t="s">
        <v>91</v>
      </c>
      <c r="AW290" s="13" t="s">
        <v>41</v>
      </c>
      <c r="AX290" s="13" t="s">
        <v>80</v>
      </c>
      <c r="AY290" s="259" t="s">
        <v>128</v>
      </c>
    </row>
    <row r="291" s="13" customFormat="1">
      <c r="B291" s="249"/>
      <c r="C291" s="250"/>
      <c r="D291" s="236" t="s">
        <v>170</v>
      </c>
      <c r="E291" s="251" t="s">
        <v>39</v>
      </c>
      <c r="F291" s="252" t="s">
        <v>448</v>
      </c>
      <c r="G291" s="250"/>
      <c r="H291" s="253">
        <v>43.200000000000003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AT291" s="259" t="s">
        <v>170</v>
      </c>
      <c r="AU291" s="259" t="s">
        <v>91</v>
      </c>
      <c r="AV291" s="13" t="s">
        <v>91</v>
      </c>
      <c r="AW291" s="13" t="s">
        <v>41</v>
      </c>
      <c r="AX291" s="13" t="s">
        <v>80</v>
      </c>
      <c r="AY291" s="259" t="s">
        <v>128</v>
      </c>
    </row>
    <row r="292" s="13" customFormat="1">
      <c r="B292" s="249"/>
      <c r="C292" s="250"/>
      <c r="D292" s="236" t="s">
        <v>170</v>
      </c>
      <c r="E292" s="251" t="s">
        <v>39</v>
      </c>
      <c r="F292" s="252" t="s">
        <v>449</v>
      </c>
      <c r="G292" s="250"/>
      <c r="H292" s="253">
        <v>43.200000000000003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AT292" s="259" t="s">
        <v>170</v>
      </c>
      <c r="AU292" s="259" t="s">
        <v>91</v>
      </c>
      <c r="AV292" s="13" t="s">
        <v>91</v>
      </c>
      <c r="AW292" s="13" t="s">
        <v>41</v>
      </c>
      <c r="AX292" s="13" t="s">
        <v>80</v>
      </c>
      <c r="AY292" s="259" t="s">
        <v>128</v>
      </c>
    </row>
    <row r="293" s="14" customFormat="1">
      <c r="B293" s="260"/>
      <c r="C293" s="261"/>
      <c r="D293" s="236" t="s">
        <v>170</v>
      </c>
      <c r="E293" s="262" t="s">
        <v>39</v>
      </c>
      <c r="F293" s="263" t="s">
        <v>179</v>
      </c>
      <c r="G293" s="261"/>
      <c r="H293" s="264">
        <v>192</v>
      </c>
      <c r="I293" s="265"/>
      <c r="J293" s="261"/>
      <c r="K293" s="261"/>
      <c r="L293" s="266"/>
      <c r="M293" s="267"/>
      <c r="N293" s="268"/>
      <c r="O293" s="268"/>
      <c r="P293" s="268"/>
      <c r="Q293" s="268"/>
      <c r="R293" s="268"/>
      <c r="S293" s="268"/>
      <c r="T293" s="269"/>
      <c r="AT293" s="270" t="s">
        <v>170</v>
      </c>
      <c r="AU293" s="270" t="s">
        <v>91</v>
      </c>
      <c r="AV293" s="14" t="s">
        <v>164</v>
      </c>
      <c r="AW293" s="14" t="s">
        <v>41</v>
      </c>
      <c r="AX293" s="14" t="s">
        <v>85</v>
      </c>
      <c r="AY293" s="270" t="s">
        <v>128</v>
      </c>
    </row>
    <row r="294" s="1" customFormat="1" ht="22.5" customHeight="1">
      <c r="B294" s="40"/>
      <c r="C294" s="224" t="s">
        <v>450</v>
      </c>
      <c r="D294" s="224" t="s">
        <v>160</v>
      </c>
      <c r="E294" s="225" t="s">
        <v>451</v>
      </c>
      <c r="F294" s="226" t="s">
        <v>452</v>
      </c>
      <c r="G294" s="227" t="s">
        <v>230</v>
      </c>
      <c r="H294" s="228">
        <v>134</v>
      </c>
      <c r="I294" s="229"/>
      <c r="J294" s="230">
        <f>ROUND(I294*H294,2)</f>
        <v>0</v>
      </c>
      <c r="K294" s="226" t="s">
        <v>163</v>
      </c>
      <c r="L294" s="45"/>
      <c r="M294" s="231" t="s">
        <v>39</v>
      </c>
      <c r="N294" s="232" t="s">
        <v>53</v>
      </c>
      <c r="O294" s="81"/>
      <c r="P294" s="233">
        <f>O294*H294</f>
        <v>0</v>
      </c>
      <c r="Q294" s="233">
        <v>0</v>
      </c>
      <c r="R294" s="233">
        <f>Q294*H294</f>
        <v>0</v>
      </c>
      <c r="S294" s="233">
        <v>0</v>
      </c>
      <c r="T294" s="234">
        <f>S294*H294</f>
        <v>0</v>
      </c>
      <c r="AR294" s="18" t="s">
        <v>164</v>
      </c>
      <c r="AT294" s="18" t="s">
        <v>160</v>
      </c>
      <c r="AU294" s="18" t="s">
        <v>91</v>
      </c>
      <c r="AY294" s="18" t="s">
        <v>128</v>
      </c>
      <c r="BE294" s="235">
        <f>IF(N294="základní",J294,0)</f>
        <v>0</v>
      </c>
      <c r="BF294" s="235">
        <f>IF(N294="snížená",J294,0)</f>
        <v>0</v>
      </c>
      <c r="BG294" s="235">
        <f>IF(N294="zákl. přenesená",J294,0)</f>
        <v>0</v>
      </c>
      <c r="BH294" s="235">
        <f>IF(N294="sníž. přenesená",J294,0)</f>
        <v>0</v>
      </c>
      <c r="BI294" s="235">
        <f>IF(N294="nulová",J294,0)</f>
        <v>0</v>
      </c>
      <c r="BJ294" s="18" t="s">
        <v>164</v>
      </c>
      <c r="BK294" s="235">
        <f>ROUND(I294*H294,2)</f>
        <v>0</v>
      </c>
      <c r="BL294" s="18" t="s">
        <v>164</v>
      </c>
      <c r="BM294" s="18" t="s">
        <v>453</v>
      </c>
    </row>
    <row r="295" s="1" customFormat="1">
      <c r="B295" s="40"/>
      <c r="C295" s="41"/>
      <c r="D295" s="236" t="s">
        <v>168</v>
      </c>
      <c r="E295" s="41"/>
      <c r="F295" s="237" t="s">
        <v>454</v>
      </c>
      <c r="G295" s="41"/>
      <c r="H295" s="41"/>
      <c r="I295" s="142"/>
      <c r="J295" s="41"/>
      <c r="K295" s="41"/>
      <c r="L295" s="45"/>
      <c r="M295" s="238"/>
      <c r="N295" s="81"/>
      <c r="O295" s="81"/>
      <c r="P295" s="81"/>
      <c r="Q295" s="81"/>
      <c r="R295" s="81"/>
      <c r="S295" s="81"/>
      <c r="T295" s="82"/>
      <c r="AT295" s="18" t="s">
        <v>168</v>
      </c>
      <c r="AU295" s="18" t="s">
        <v>91</v>
      </c>
    </row>
    <row r="296" s="13" customFormat="1">
      <c r="B296" s="249"/>
      <c r="C296" s="250"/>
      <c r="D296" s="236" t="s">
        <v>170</v>
      </c>
      <c r="E296" s="251" t="s">
        <v>39</v>
      </c>
      <c r="F296" s="252" t="s">
        <v>455</v>
      </c>
      <c r="G296" s="250"/>
      <c r="H296" s="253">
        <v>134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AT296" s="259" t="s">
        <v>170</v>
      </c>
      <c r="AU296" s="259" t="s">
        <v>91</v>
      </c>
      <c r="AV296" s="13" t="s">
        <v>91</v>
      </c>
      <c r="AW296" s="13" t="s">
        <v>41</v>
      </c>
      <c r="AX296" s="13" t="s">
        <v>80</v>
      </c>
      <c r="AY296" s="259" t="s">
        <v>128</v>
      </c>
    </row>
    <row r="297" s="14" customFormat="1">
      <c r="B297" s="260"/>
      <c r="C297" s="261"/>
      <c r="D297" s="236" t="s">
        <v>170</v>
      </c>
      <c r="E297" s="262" t="s">
        <v>39</v>
      </c>
      <c r="F297" s="263" t="s">
        <v>179</v>
      </c>
      <c r="G297" s="261"/>
      <c r="H297" s="264">
        <v>134</v>
      </c>
      <c r="I297" s="265"/>
      <c r="J297" s="261"/>
      <c r="K297" s="261"/>
      <c r="L297" s="266"/>
      <c r="M297" s="267"/>
      <c r="N297" s="268"/>
      <c r="O297" s="268"/>
      <c r="P297" s="268"/>
      <c r="Q297" s="268"/>
      <c r="R297" s="268"/>
      <c r="S297" s="268"/>
      <c r="T297" s="269"/>
      <c r="AT297" s="270" t="s">
        <v>170</v>
      </c>
      <c r="AU297" s="270" t="s">
        <v>91</v>
      </c>
      <c r="AV297" s="14" t="s">
        <v>164</v>
      </c>
      <c r="AW297" s="14" t="s">
        <v>41</v>
      </c>
      <c r="AX297" s="14" t="s">
        <v>85</v>
      </c>
      <c r="AY297" s="270" t="s">
        <v>128</v>
      </c>
    </row>
    <row r="298" s="1" customFormat="1" ht="22.5" customHeight="1">
      <c r="B298" s="40"/>
      <c r="C298" s="224" t="s">
        <v>456</v>
      </c>
      <c r="D298" s="224" t="s">
        <v>160</v>
      </c>
      <c r="E298" s="225" t="s">
        <v>457</v>
      </c>
      <c r="F298" s="226" t="s">
        <v>458</v>
      </c>
      <c r="G298" s="227" t="s">
        <v>230</v>
      </c>
      <c r="H298" s="228">
        <v>104</v>
      </c>
      <c r="I298" s="229"/>
      <c r="J298" s="230">
        <f>ROUND(I298*H298,2)</f>
        <v>0</v>
      </c>
      <c r="K298" s="226" t="s">
        <v>163</v>
      </c>
      <c r="L298" s="45"/>
      <c r="M298" s="231" t="s">
        <v>39</v>
      </c>
      <c r="N298" s="232" t="s">
        <v>53</v>
      </c>
      <c r="O298" s="81"/>
      <c r="P298" s="233">
        <f>O298*H298</f>
        <v>0</v>
      </c>
      <c r="Q298" s="233">
        <v>0</v>
      </c>
      <c r="R298" s="233">
        <f>Q298*H298</f>
        <v>0</v>
      </c>
      <c r="S298" s="233">
        <v>0</v>
      </c>
      <c r="T298" s="234">
        <f>S298*H298</f>
        <v>0</v>
      </c>
      <c r="AR298" s="18" t="s">
        <v>164</v>
      </c>
      <c r="AT298" s="18" t="s">
        <v>160</v>
      </c>
      <c r="AU298" s="18" t="s">
        <v>91</v>
      </c>
      <c r="AY298" s="18" t="s">
        <v>128</v>
      </c>
      <c r="BE298" s="235">
        <f>IF(N298="základní",J298,0)</f>
        <v>0</v>
      </c>
      <c r="BF298" s="235">
        <f>IF(N298="snížená",J298,0)</f>
        <v>0</v>
      </c>
      <c r="BG298" s="235">
        <f>IF(N298="zákl. přenesená",J298,0)</f>
        <v>0</v>
      </c>
      <c r="BH298" s="235">
        <f>IF(N298="sníž. přenesená",J298,0)</f>
        <v>0</v>
      </c>
      <c r="BI298" s="235">
        <f>IF(N298="nulová",J298,0)</f>
        <v>0</v>
      </c>
      <c r="BJ298" s="18" t="s">
        <v>164</v>
      </c>
      <c r="BK298" s="235">
        <f>ROUND(I298*H298,2)</f>
        <v>0</v>
      </c>
      <c r="BL298" s="18" t="s">
        <v>164</v>
      </c>
      <c r="BM298" s="18" t="s">
        <v>459</v>
      </c>
    </row>
    <row r="299" s="1" customFormat="1">
      <c r="B299" s="40"/>
      <c r="C299" s="41"/>
      <c r="D299" s="236" t="s">
        <v>168</v>
      </c>
      <c r="E299" s="41"/>
      <c r="F299" s="237" t="s">
        <v>454</v>
      </c>
      <c r="G299" s="41"/>
      <c r="H299" s="41"/>
      <c r="I299" s="142"/>
      <c r="J299" s="41"/>
      <c r="K299" s="41"/>
      <c r="L299" s="45"/>
      <c r="M299" s="238"/>
      <c r="N299" s="81"/>
      <c r="O299" s="81"/>
      <c r="P299" s="81"/>
      <c r="Q299" s="81"/>
      <c r="R299" s="81"/>
      <c r="S299" s="81"/>
      <c r="T299" s="82"/>
      <c r="AT299" s="18" t="s">
        <v>168</v>
      </c>
      <c r="AU299" s="18" t="s">
        <v>91</v>
      </c>
    </row>
    <row r="300" s="13" customFormat="1">
      <c r="B300" s="249"/>
      <c r="C300" s="250"/>
      <c r="D300" s="236" t="s">
        <v>170</v>
      </c>
      <c r="E300" s="251" t="s">
        <v>39</v>
      </c>
      <c r="F300" s="252" t="s">
        <v>460</v>
      </c>
      <c r="G300" s="250"/>
      <c r="H300" s="253">
        <v>104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AT300" s="259" t="s">
        <v>170</v>
      </c>
      <c r="AU300" s="259" t="s">
        <v>91</v>
      </c>
      <c r="AV300" s="13" t="s">
        <v>91</v>
      </c>
      <c r="AW300" s="13" t="s">
        <v>41</v>
      </c>
      <c r="AX300" s="13" t="s">
        <v>80</v>
      </c>
      <c r="AY300" s="259" t="s">
        <v>128</v>
      </c>
    </row>
    <row r="301" s="14" customFormat="1">
      <c r="B301" s="260"/>
      <c r="C301" s="261"/>
      <c r="D301" s="236" t="s">
        <v>170</v>
      </c>
      <c r="E301" s="262" t="s">
        <v>39</v>
      </c>
      <c r="F301" s="263" t="s">
        <v>179</v>
      </c>
      <c r="G301" s="261"/>
      <c r="H301" s="264">
        <v>104</v>
      </c>
      <c r="I301" s="265"/>
      <c r="J301" s="261"/>
      <c r="K301" s="261"/>
      <c r="L301" s="266"/>
      <c r="M301" s="267"/>
      <c r="N301" s="268"/>
      <c r="O301" s="268"/>
      <c r="P301" s="268"/>
      <c r="Q301" s="268"/>
      <c r="R301" s="268"/>
      <c r="S301" s="268"/>
      <c r="T301" s="269"/>
      <c r="AT301" s="270" t="s">
        <v>170</v>
      </c>
      <c r="AU301" s="270" t="s">
        <v>91</v>
      </c>
      <c r="AV301" s="14" t="s">
        <v>164</v>
      </c>
      <c r="AW301" s="14" t="s">
        <v>41</v>
      </c>
      <c r="AX301" s="14" t="s">
        <v>85</v>
      </c>
      <c r="AY301" s="270" t="s">
        <v>128</v>
      </c>
    </row>
    <row r="302" s="1" customFormat="1" ht="33.75" customHeight="1">
      <c r="B302" s="40"/>
      <c r="C302" s="224" t="s">
        <v>461</v>
      </c>
      <c r="D302" s="224" t="s">
        <v>160</v>
      </c>
      <c r="E302" s="225" t="s">
        <v>462</v>
      </c>
      <c r="F302" s="226" t="s">
        <v>463</v>
      </c>
      <c r="G302" s="227" t="s">
        <v>464</v>
      </c>
      <c r="H302" s="228">
        <v>38</v>
      </c>
      <c r="I302" s="229"/>
      <c r="J302" s="230">
        <f>ROUND(I302*H302,2)</f>
        <v>0</v>
      </c>
      <c r="K302" s="226" t="s">
        <v>163</v>
      </c>
      <c r="L302" s="45"/>
      <c r="M302" s="231" t="s">
        <v>39</v>
      </c>
      <c r="N302" s="232" t="s">
        <v>53</v>
      </c>
      <c r="O302" s="81"/>
      <c r="P302" s="233">
        <f>O302*H302</f>
        <v>0</v>
      </c>
      <c r="Q302" s="233">
        <v>0</v>
      </c>
      <c r="R302" s="233">
        <f>Q302*H302</f>
        <v>0</v>
      </c>
      <c r="S302" s="233">
        <v>0</v>
      </c>
      <c r="T302" s="234">
        <f>S302*H302</f>
        <v>0</v>
      </c>
      <c r="AR302" s="18" t="s">
        <v>164</v>
      </c>
      <c r="AT302" s="18" t="s">
        <v>160</v>
      </c>
      <c r="AU302" s="18" t="s">
        <v>91</v>
      </c>
      <c r="AY302" s="18" t="s">
        <v>128</v>
      </c>
      <c r="BE302" s="235">
        <f>IF(N302="základní",J302,0)</f>
        <v>0</v>
      </c>
      <c r="BF302" s="235">
        <f>IF(N302="snížená",J302,0)</f>
        <v>0</v>
      </c>
      <c r="BG302" s="235">
        <f>IF(N302="zákl. přenesená",J302,0)</f>
        <v>0</v>
      </c>
      <c r="BH302" s="235">
        <f>IF(N302="sníž. přenesená",J302,0)</f>
        <v>0</v>
      </c>
      <c r="BI302" s="235">
        <f>IF(N302="nulová",J302,0)</f>
        <v>0</v>
      </c>
      <c r="BJ302" s="18" t="s">
        <v>164</v>
      </c>
      <c r="BK302" s="235">
        <f>ROUND(I302*H302,2)</f>
        <v>0</v>
      </c>
      <c r="BL302" s="18" t="s">
        <v>164</v>
      </c>
      <c r="BM302" s="18" t="s">
        <v>465</v>
      </c>
    </row>
    <row r="303" s="12" customFormat="1">
      <c r="B303" s="239"/>
      <c r="C303" s="240"/>
      <c r="D303" s="236" t="s">
        <v>170</v>
      </c>
      <c r="E303" s="241" t="s">
        <v>39</v>
      </c>
      <c r="F303" s="242" t="s">
        <v>185</v>
      </c>
      <c r="G303" s="240"/>
      <c r="H303" s="241" t="s">
        <v>39</v>
      </c>
      <c r="I303" s="243"/>
      <c r="J303" s="240"/>
      <c r="K303" s="240"/>
      <c r="L303" s="244"/>
      <c r="M303" s="245"/>
      <c r="N303" s="246"/>
      <c r="O303" s="246"/>
      <c r="P303" s="246"/>
      <c r="Q303" s="246"/>
      <c r="R303" s="246"/>
      <c r="S303" s="246"/>
      <c r="T303" s="247"/>
      <c r="AT303" s="248" t="s">
        <v>170</v>
      </c>
      <c r="AU303" s="248" t="s">
        <v>91</v>
      </c>
      <c r="AV303" s="12" t="s">
        <v>85</v>
      </c>
      <c r="AW303" s="12" t="s">
        <v>41</v>
      </c>
      <c r="AX303" s="12" t="s">
        <v>80</v>
      </c>
      <c r="AY303" s="248" t="s">
        <v>128</v>
      </c>
    </row>
    <row r="304" s="12" customFormat="1">
      <c r="B304" s="239"/>
      <c r="C304" s="240"/>
      <c r="D304" s="236" t="s">
        <v>170</v>
      </c>
      <c r="E304" s="241" t="s">
        <v>39</v>
      </c>
      <c r="F304" s="242" t="s">
        <v>466</v>
      </c>
      <c r="G304" s="240"/>
      <c r="H304" s="241" t="s">
        <v>39</v>
      </c>
      <c r="I304" s="243"/>
      <c r="J304" s="240"/>
      <c r="K304" s="240"/>
      <c r="L304" s="244"/>
      <c r="M304" s="245"/>
      <c r="N304" s="246"/>
      <c r="O304" s="246"/>
      <c r="P304" s="246"/>
      <c r="Q304" s="246"/>
      <c r="R304" s="246"/>
      <c r="S304" s="246"/>
      <c r="T304" s="247"/>
      <c r="AT304" s="248" t="s">
        <v>170</v>
      </c>
      <c r="AU304" s="248" t="s">
        <v>91</v>
      </c>
      <c r="AV304" s="12" t="s">
        <v>85</v>
      </c>
      <c r="AW304" s="12" t="s">
        <v>41</v>
      </c>
      <c r="AX304" s="12" t="s">
        <v>80</v>
      </c>
      <c r="AY304" s="248" t="s">
        <v>128</v>
      </c>
    </row>
    <row r="305" s="13" customFormat="1">
      <c r="B305" s="249"/>
      <c r="C305" s="250"/>
      <c r="D305" s="236" t="s">
        <v>170</v>
      </c>
      <c r="E305" s="251" t="s">
        <v>39</v>
      </c>
      <c r="F305" s="252" t="s">
        <v>467</v>
      </c>
      <c r="G305" s="250"/>
      <c r="H305" s="253">
        <v>12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AT305" s="259" t="s">
        <v>170</v>
      </c>
      <c r="AU305" s="259" t="s">
        <v>91</v>
      </c>
      <c r="AV305" s="13" t="s">
        <v>91</v>
      </c>
      <c r="AW305" s="13" t="s">
        <v>41</v>
      </c>
      <c r="AX305" s="13" t="s">
        <v>80</v>
      </c>
      <c r="AY305" s="259" t="s">
        <v>128</v>
      </c>
    </row>
    <row r="306" s="13" customFormat="1">
      <c r="B306" s="249"/>
      <c r="C306" s="250"/>
      <c r="D306" s="236" t="s">
        <v>170</v>
      </c>
      <c r="E306" s="251" t="s">
        <v>39</v>
      </c>
      <c r="F306" s="252" t="s">
        <v>468</v>
      </c>
      <c r="G306" s="250"/>
      <c r="H306" s="253">
        <v>26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AT306" s="259" t="s">
        <v>170</v>
      </c>
      <c r="AU306" s="259" t="s">
        <v>91</v>
      </c>
      <c r="AV306" s="13" t="s">
        <v>91</v>
      </c>
      <c r="AW306" s="13" t="s">
        <v>41</v>
      </c>
      <c r="AX306" s="13" t="s">
        <v>80</v>
      </c>
      <c r="AY306" s="259" t="s">
        <v>128</v>
      </c>
    </row>
    <row r="307" s="14" customFormat="1">
      <c r="B307" s="260"/>
      <c r="C307" s="261"/>
      <c r="D307" s="236" t="s">
        <v>170</v>
      </c>
      <c r="E307" s="262" t="s">
        <v>39</v>
      </c>
      <c r="F307" s="263" t="s">
        <v>179</v>
      </c>
      <c r="G307" s="261"/>
      <c r="H307" s="264">
        <v>38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AT307" s="270" t="s">
        <v>170</v>
      </c>
      <c r="AU307" s="270" t="s">
        <v>91</v>
      </c>
      <c r="AV307" s="14" t="s">
        <v>164</v>
      </c>
      <c r="AW307" s="14" t="s">
        <v>41</v>
      </c>
      <c r="AX307" s="14" t="s">
        <v>85</v>
      </c>
      <c r="AY307" s="270" t="s">
        <v>128</v>
      </c>
    </row>
    <row r="308" s="1" customFormat="1" ht="33.75" customHeight="1">
      <c r="B308" s="40"/>
      <c r="C308" s="224" t="s">
        <v>469</v>
      </c>
      <c r="D308" s="224" t="s">
        <v>160</v>
      </c>
      <c r="E308" s="225" t="s">
        <v>470</v>
      </c>
      <c r="F308" s="226" t="s">
        <v>471</v>
      </c>
      <c r="G308" s="227" t="s">
        <v>464</v>
      </c>
      <c r="H308" s="228">
        <v>20</v>
      </c>
      <c r="I308" s="229"/>
      <c r="J308" s="230">
        <f>ROUND(I308*H308,2)</f>
        <v>0</v>
      </c>
      <c r="K308" s="226" t="s">
        <v>163</v>
      </c>
      <c r="L308" s="45"/>
      <c r="M308" s="231" t="s">
        <v>39</v>
      </c>
      <c r="N308" s="232" t="s">
        <v>53</v>
      </c>
      <c r="O308" s="81"/>
      <c r="P308" s="233">
        <f>O308*H308</f>
        <v>0</v>
      </c>
      <c r="Q308" s="233">
        <v>0</v>
      </c>
      <c r="R308" s="233">
        <f>Q308*H308</f>
        <v>0</v>
      </c>
      <c r="S308" s="233">
        <v>0</v>
      </c>
      <c r="T308" s="234">
        <f>S308*H308</f>
        <v>0</v>
      </c>
      <c r="AR308" s="18" t="s">
        <v>164</v>
      </c>
      <c r="AT308" s="18" t="s">
        <v>160</v>
      </c>
      <c r="AU308" s="18" t="s">
        <v>91</v>
      </c>
      <c r="AY308" s="18" t="s">
        <v>128</v>
      </c>
      <c r="BE308" s="235">
        <f>IF(N308="základní",J308,0)</f>
        <v>0</v>
      </c>
      <c r="BF308" s="235">
        <f>IF(N308="snížená",J308,0)</f>
        <v>0</v>
      </c>
      <c r="BG308" s="235">
        <f>IF(N308="zákl. přenesená",J308,0)</f>
        <v>0</v>
      </c>
      <c r="BH308" s="235">
        <f>IF(N308="sníž. přenesená",J308,0)</f>
        <v>0</v>
      </c>
      <c r="BI308" s="235">
        <f>IF(N308="nulová",J308,0)</f>
        <v>0</v>
      </c>
      <c r="BJ308" s="18" t="s">
        <v>164</v>
      </c>
      <c r="BK308" s="235">
        <f>ROUND(I308*H308,2)</f>
        <v>0</v>
      </c>
      <c r="BL308" s="18" t="s">
        <v>164</v>
      </c>
      <c r="BM308" s="18" t="s">
        <v>472</v>
      </c>
    </row>
    <row r="309" s="12" customFormat="1">
      <c r="B309" s="239"/>
      <c r="C309" s="240"/>
      <c r="D309" s="236" t="s">
        <v>170</v>
      </c>
      <c r="E309" s="241" t="s">
        <v>39</v>
      </c>
      <c r="F309" s="242" t="s">
        <v>473</v>
      </c>
      <c r="G309" s="240"/>
      <c r="H309" s="241" t="s">
        <v>39</v>
      </c>
      <c r="I309" s="243"/>
      <c r="J309" s="240"/>
      <c r="K309" s="240"/>
      <c r="L309" s="244"/>
      <c r="M309" s="245"/>
      <c r="N309" s="246"/>
      <c r="O309" s="246"/>
      <c r="P309" s="246"/>
      <c r="Q309" s="246"/>
      <c r="R309" s="246"/>
      <c r="S309" s="246"/>
      <c r="T309" s="247"/>
      <c r="AT309" s="248" t="s">
        <v>170</v>
      </c>
      <c r="AU309" s="248" t="s">
        <v>91</v>
      </c>
      <c r="AV309" s="12" t="s">
        <v>85</v>
      </c>
      <c r="AW309" s="12" t="s">
        <v>41</v>
      </c>
      <c r="AX309" s="12" t="s">
        <v>80</v>
      </c>
      <c r="AY309" s="248" t="s">
        <v>128</v>
      </c>
    </row>
    <row r="310" s="13" customFormat="1">
      <c r="B310" s="249"/>
      <c r="C310" s="250"/>
      <c r="D310" s="236" t="s">
        <v>170</v>
      </c>
      <c r="E310" s="251" t="s">
        <v>39</v>
      </c>
      <c r="F310" s="252" t="s">
        <v>474</v>
      </c>
      <c r="G310" s="250"/>
      <c r="H310" s="253">
        <v>2</v>
      </c>
      <c r="I310" s="254"/>
      <c r="J310" s="250"/>
      <c r="K310" s="250"/>
      <c r="L310" s="255"/>
      <c r="M310" s="256"/>
      <c r="N310" s="257"/>
      <c r="O310" s="257"/>
      <c r="P310" s="257"/>
      <c r="Q310" s="257"/>
      <c r="R310" s="257"/>
      <c r="S310" s="257"/>
      <c r="T310" s="258"/>
      <c r="AT310" s="259" t="s">
        <v>170</v>
      </c>
      <c r="AU310" s="259" t="s">
        <v>91</v>
      </c>
      <c r="AV310" s="13" t="s">
        <v>91</v>
      </c>
      <c r="AW310" s="13" t="s">
        <v>41</v>
      </c>
      <c r="AX310" s="13" t="s">
        <v>80</v>
      </c>
      <c r="AY310" s="259" t="s">
        <v>128</v>
      </c>
    </row>
    <row r="311" s="13" customFormat="1">
      <c r="B311" s="249"/>
      <c r="C311" s="250"/>
      <c r="D311" s="236" t="s">
        <v>170</v>
      </c>
      <c r="E311" s="251" t="s">
        <v>39</v>
      </c>
      <c r="F311" s="252" t="s">
        <v>475</v>
      </c>
      <c r="G311" s="250"/>
      <c r="H311" s="253">
        <v>2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AT311" s="259" t="s">
        <v>170</v>
      </c>
      <c r="AU311" s="259" t="s">
        <v>91</v>
      </c>
      <c r="AV311" s="13" t="s">
        <v>91</v>
      </c>
      <c r="AW311" s="13" t="s">
        <v>41</v>
      </c>
      <c r="AX311" s="13" t="s">
        <v>80</v>
      </c>
      <c r="AY311" s="259" t="s">
        <v>128</v>
      </c>
    </row>
    <row r="312" s="13" customFormat="1">
      <c r="B312" s="249"/>
      <c r="C312" s="250"/>
      <c r="D312" s="236" t="s">
        <v>170</v>
      </c>
      <c r="E312" s="251" t="s">
        <v>39</v>
      </c>
      <c r="F312" s="252" t="s">
        <v>476</v>
      </c>
      <c r="G312" s="250"/>
      <c r="H312" s="253">
        <v>4</v>
      </c>
      <c r="I312" s="254"/>
      <c r="J312" s="250"/>
      <c r="K312" s="250"/>
      <c r="L312" s="255"/>
      <c r="M312" s="256"/>
      <c r="N312" s="257"/>
      <c r="O312" s="257"/>
      <c r="P312" s="257"/>
      <c r="Q312" s="257"/>
      <c r="R312" s="257"/>
      <c r="S312" s="257"/>
      <c r="T312" s="258"/>
      <c r="AT312" s="259" t="s">
        <v>170</v>
      </c>
      <c r="AU312" s="259" t="s">
        <v>91</v>
      </c>
      <c r="AV312" s="13" t="s">
        <v>91</v>
      </c>
      <c r="AW312" s="13" t="s">
        <v>41</v>
      </c>
      <c r="AX312" s="13" t="s">
        <v>80</v>
      </c>
      <c r="AY312" s="259" t="s">
        <v>128</v>
      </c>
    </row>
    <row r="313" s="13" customFormat="1">
      <c r="B313" s="249"/>
      <c r="C313" s="250"/>
      <c r="D313" s="236" t="s">
        <v>170</v>
      </c>
      <c r="E313" s="251" t="s">
        <v>39</v>
      </c>
      <c r="F313" s="252" t="s">
        <v>477</v>
      </c>
      <c r="G313" s="250"/>
      <c r="H313" s="253">
        <v>4</v>
      </c>
      <c r="I313" s="254"/>
      <c r="J313" s="250"/>
      <c r="K313" s="250"/>
      <c r="L313" s="255"/>
      <c r="M313" s="256"/>
      <c r="N313" s="257"/>
      <c r="O313" s="257"/>
      <c r="P313" s="257"/>
      <c r="Q313" s="257"/>
      <c r="R313" s="257"/>
      <c r="S313" s="257"/>
      <c r="T313" s="258"/>
      <c r="AT313" s="259" t="s">
        <v>170</v>
      </c>
      <c r="AU313" s="259" t="s">
        <v>91</v>
      </c>
      <c r="AV313" s="13" t="s">
        <v>91</v>
      </c>
      <c r="AW313" s="13" t="s">
        <v>41</v>
      </c>
      <c r="AX313" s="13" t="s">
        <v>80</v>
      </c>
      <c r="AY313" s="259" t="s">
        <v>128</v>
      </c>
    </row>
    <row r="314" s="13" customFormat="1">
      <c r="B314" s="249"/>
      <c r="C314" s="250"/>
      <c r="D314" s="236" t="s">
        <v>170</v>
      </c>
      <c r="E314" s="251" t="s">
        <v>39</v>
      </c>
      <c r="F314" s="252" t="s">
        <v>478</v>
      </c>
      <c r="G314" s="250"/>
      <c r="H314" s="253">
        <v>2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AT314" s="259" t="s">
        <v>170</v>
      </c>
      <c r="AU314" s="259" t="s">
        <v>91</v>
      </c>
      <c r="AV314" s="13" t="s">
        <v>91</v>
      </c>
      <c r="AW314" s="13" t="s">
        <v>41</v>
      </c>
      <c r="AX314" s="13" t="s">
        <v>80</v>
      </c>
      <c r="AY314" s="259" t="s">
        <v>128</v>
      </c>
    </row>
    <row r="315" s="13" customFormat="1">
      <c r="B315" s="249"/>
      <c r="C315" s="250"/>
      <c r="D315" s="236" t="s">
        <v>170</v>
      </c>
      <c r="E315" s="251" t="s">
        <v>39</v>
      </c>
      <c r="F315" s="252" t="s">
        <v>479</v>
      </c>
      <c r="G315" s="250"/>
      <c r="H315" s="253">
        <v>4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AT315" s="259" t="s">
        <v>170</v>
      </c>
      <c r="AU315" s="259" t="s">
        <v>91</v>
      </c>
      <c r="AV315" s="13" t="s">
        <v>91</v>
      </c>
      <c r="AW315" s="13" t="s">
        <v>41</v>
      </c>
      <c r="AX315" s="13" t="s">
        <v>80</v>
      </c>
      <c r="AY315" s="259" t="s">
        <v>128</v>
      </c>
    </row>
    <row r="316" s="13" customFormat="1">
      <c r="B316" s="249"/>
      <c r="C316" s="250"/>
      <c r="D316" s="236" t="s">
        <v>170</v>
      </c>
      <c r="E316" s="251" t="s">
        <v>39</v>
      </c>
      <c r="F316" s="252" t="s">
        <v>480</v>
      </c>
      <c r="G316" s="250"/>
      <c r="H316" s="253">
        <v>2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AT316" s="259" t="s">
        <v>170</v>
      </c>
      <c r="AU316" s="259" t="s">
        <v>91</v>
      </c>
      <c r="AV316" s="13" t="s">
        <v>91</v>
      </c>
      <c r="AW316" s="13" t="s">
        <v>41</v>
      </c>
      <c r="AX316" s="13" t="s">
        <v>80</v>
      </c>
      <c r="AY316" s="259" t="s">
        <v>128</v>
      </c>
    </row>
    <row r="317" s="14" customFormat="1">
      <c r="B317" s="260"/>
      <c r="C317" s="261"/>
      <c r="D317" s="236" t="s">
        <v>170</v>
      </c>
      <c r="E317" s="262" t="s">
        <v>39</v>
      </c>
      <c r="F317" s="263" t="s">
        <v>179</v>
      </c>
      <c r="G317" s="261"/>
      <c r="H317" s="264">
        <v>20</v>
      </c>
      <c r="I317" s="265"/>
      <c r="J317" s="261"/>
      <c r="K317" s="261"/>
      <c r="L317" s="266"/>
      <c r="M317" s="267"/>
      <c r="N317" s="268"/>
      <c r="O317" s="268"/>
      <c r="P317" s="268"/>
      <c r="Q317" s="268"/>
      <c r="R317" s="268"/>
      <c r="S317" s="268"/>
      <c r="T317" s="269"/>
      <c r="AT317" s="270" t="s">
        <v>170</v>
      </c>
      <c r="AU317" s="270" t="s">
        <v>91</v>
      </c>
      <c r="AV317" s="14" t="s">
        <v>164</v>
      </c>
      <c r="AW317" s="14" t="s">
        <v>41</v>
      </c>
      <c r="AX317" s="14" t="s">
        <v>85</v>
      </c>
      <c r="AY317" s="270" t="s">
        <v>128</v>
      </c>
    </row>
    <row r="318" s="1" customFormat="1" ht="33.75" customHeight="1">
      <c r="B318" s="40"/>
      <c r="C318" s="224" t="s">
        <v>481</v>
      </c>
      <c r="D318" s="224" t="s">
        <v>160</v>
      </c>
      <c r="E318" s="225" t="s">
        <v>482</v>
      </c>
      <c r="F318" s="226" t="s">
        <v>483</v>
      </c>
      <c r="G318" s="227" t="s">
        <v>464</v>
      </c>
      <c r="H318" s="228">
        <v>38</v>
      </c>
      <c r="I318" s="229"/>
      <c r="J318" s="230">
        <f>ROUND(I318*H318,2)</f>
        <v>0</v>
      </c>
      <c r="K318" s="226" t="s">
        <v>163</v>
      </c>
      <c r="L318" s="45"/>
      <c r="M318" s="231" t="s">
        <v>39</v>
      </c>
      <c r="N318" s="232" t="s">
        <v>53</v>
      </c>
      <c r="O318" s="81"/>
      <c r="P318" s="233">
        <f>O318*H318</f>
        <v>0</v>
      </c>
      <c r="Q318" s="233">
        <v>0</v>
      </c>
      <c r="R318" s="233">
        <f>Q318*H318</f>
        <v>0</v>
      </c>
      <c r="S318" s="233">
        <v>0</v>
      </c>
      <c r="T318" s="234">
        <f>S318*H318</f>
        <v>0</v>
      </c>
      <c r="AR318" s="18" t="s">
        <v>164</v>
      </c>
      <c r="AT318" s="18" t="s">
        <v>160</v>
      </c>
      <c r="AU318" s="18" t="s">
        <v>91</v>
      </c>
      <c r="AY318" s="18" t="s">
        <v>128</v>
      </c>
      <c r="BE318" s="235">
        <f>IF(N318="základní",J318,0)</f>
        <v>0</v>
      </c>
      <c r="BF318" s="235">
        <f>IF(N318="snížená",J318,0)</f>
        <v>0</v>
      </c>
      <c r="BG318" s="235">
        <f>IF(N318="zákl. přenesená",J318,0)</f>
        <v>0</v>
      </c>
      <c r="BH318" s="235">
        <f>IF(N318="sníž. přenesená",J318,0)</f>
        <v>0</v>
      </c>
      <c r="BI318" s="235">
        <f>IF(N318="nulová",J318,0)</f>
        <v>0</v>
      </c>
      <c r="BJ318" s="18" t="s">
        <v>164</v>
      </c>
      <c r="BK318" s="235">
        <f>ROUND(I318*H318,2)</f>
        <v>0</v>
      </c>
      <c r="BL318" s="18" t="s">
        <v>164</v>
      </c>
      <c r="BM318" s="18" t="s">
        <v>484</v>
      </c>
    </row>
    <row r="319" s="12" customFormat="1">
      <c r="B319" s="239"/>
      <c r="C319" s="240"/>
      <c r="D319" s="236" t="s">
        <v>170</v>
      </c>
      <c r="E319" s="241" t="s">
        <v>39</v>
      </c>
      <c r="F319" s="242" t="s">
        <v>485</v>
      </c>
      <c r="G319" s="240"/>
      <c r="H319" s="241" t="s">
        <v>39</v>
      </c>
      <c r="I319" s="243"/>
      <c r="J319" s="240"/>
      <c r="K319" s="240"/>
      <c r="L319" s="244"/>
      <c r="M319" s="245"/>
      <c r="N319" s="246"/>
      <c r="O319" s="246"/>
      <c r="P319" s="246"/>
      <c r="Q319" s="246"/>
      <c r="R319" s="246"/>
      <c r="S319" s="246"/>
      <c r="T319" s="247"/>
      <c r="AT319" s="248" t="s">
        <v>170</v>
      </c>
      <c r="AU319" s="248" t="s">
        <v>91</v>
      </c>
      <c r="AV319" s="12" t="s">
        <v>85</v>
      </c>
      <c r="AW319" s="12" t="s">
        <v>41</v>
      </c>
      <c r="AX319" s="12" t="s">
        <v>80</v>
      </c>
      <c r="AY319" s="248" t="s">
        <v>128</v>
      </c>
    </row>
    <row r="320" s="12" customFormat="1">
      <c r="B320" s="239"/>
      <c r="C320" s="240"/>
      <c r="D320" s="236" t="s">
        <v>170</v>
      </c>
      <c r="E320" s="241" t="s">
        <v>39</v>
      </c>
      <c r="F320" s="242" t="s">
        <v>486</v>
      </c>
      <c r="G320" s="240"/>
      <c r="H320" s="241" t="s">
        <v>39</v>
      </c>
      <c r="I320" s="243"/>
      <c r="J320" s="240"/>
      <c r="K320" s="240"/>
      <c r="L320" s="244"/>
      <c r="M320" s="245"/>
      <c r="N320" s="246"/>
      <c r="O320" s="246"/>
      <c r="P320" s="246"/>
      <c r="Q320" s="246"/>
      <c r="R320" s="246"/>
      <c r="S320" s="246"/>
      <c r="T320" s="247"/>
      <c r="AT320" s="248" t="s">
        <v>170</v>
      </c>
      <c r="AU320" s="248" t="s">
        <v>91</v>
      </c>
      <c r="AV320" s="12" t="s">
        <v>85</v>
      </c>
      <c r="AW320" s="12" t="s">
        <v>41</v>
      </c>
      <c r="AX320" s="12" t="s">
        <v>80</v>
      </c>
      <c r="AY320" s="248" t="s">
        <v>128</v>
      </c>
    </row>
    <row r="321" s="13" customFormat="1">
      <c r="B321" s="249"/>
      <c r="C321" s="250"/>
      <c r="D321" s="236" t="s">
        <v>170</v>
      </c>
      <c r="E321" s="251" t="s">
        <v>39</v>
      </c>
      <c r="F321" s="252" t="s">
        <v>487</v>
      </c>
      <c r="G321" s="250"/>
      <c r="H321" s="253">
        <v>12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AT321" s="259" t="s">
        <v>170</v>
      </c>
      <c r="AU321" s="259" t="s">
        <v>91</v>
      </c>
      <c r="AV321" s="13" t="s">
        <v>91</v>
      </c>
      <c r="AW321" s="13" t="s">
        <v>41</v>
      </c>
      <c r="AX321" s="13" t="s">
        <v>80</v>
      </c>
      <c r="AY321" s="259" t="s">
        <v>128</v>
      </c>
    </row>
    <row r="322" s="13" customFormat="1">
      <c r="B322" s="249"/>
      <c r="C322" s="250"/>
      <c r="D322" s="236" t="s">
        <v>170</v>
      </c>
      <c r="E322" s="251" t="s">
        <v>39</v>
      </c>
      <c r="F322" s="252" t="s">
        <v>488</v>
      </c>
      <c r="G322" s="250"/>
      <c r="H322" s="253">
        <v>26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AT322" s="259" t="s">
        <v>170</v>
      </c>
      <c r="AU322" s="259" t="s">
        <v>91</v>
      </c>
      <c r="AV322" s="13" t="s">
        <v>91</v>
      </c>
      <c r="AW322" s="13" t="s">
        <v>41</v>
      </c>
      <c r="AX322" s="13" t="s">
        <v>80</v>
      </c>
      <c r="AY322" s="259" t="s">
        <v>128</v>
      </c>
    </row>
    <row r="323" s="14" customFormat="1">
      <c r="B323" s="260"/>
      <c r="C323" s="261"/>
      <c r="D323" s="236" t="s">
        <v>170</v>
      </c>
      <c r="E323" s="262" t="s">
        <v>39</v>
      </c>
      <c r="F323" s="263" t="s">
        <v>179</v>
      </c>
      <c r="G323" s="261"/>
      <c r="H323" s="264">
        <v>38</v>
      </c>
      <c r="I323" s="265"/>
      <c r="J323" s="261"/>
      <c r="K323" s="261"/>
      <c r="L323" s="266"/>
      <c r="M323" s="267"/>
      <c r="N323" s="268"/>
      <c r="O323" s="268"/>
      <c r="P323" s="268"/>
      <c r="Q323" s="268"/>
      <c r="R323" s="268"/>
      <c r="S323" s="268"/>
      <c r="T323" s="269"/>
      <c r="AT323" s="270" t="s">
        <v>170</v>
      </c>
      <c r="AU323" s="270" t="s">
        <v>91</v>
      </c>
      <c r="AV323" s="14" t="s">
        <v>164</v>
      </c>
      <c r="AW323" s="14" t="s">
        <v>41</v>
      </c>
      <c r="AX323" s="14" t="s">
        <v>85</v>
      </c>
      <c r="AY323" s="270" t="s">
        <v>128</v>
      </c>
    </row>
    <row r="324" s="1" customFormat="1" ht="33.75" customHeight="1">
      <c r="B324" s="40"/>
      <c r="C324" s="224" t="s">
        <v>489</v>
      </c>
      <c r="D324" s="224" t="s">
        <v>160</v>
      </c>
      <c r="E324" s="225" t="s">
        <v>490</v>
      </c>
      <c r="F324" s="226" t="s">
        <v>491</v>
      </c>
      <c r="G324" s="227" t="s">
        <v>464</v>
      </c>
      <c r="H324" s="228">
        <v>20</v>
      </c>
      <c r="I324" s="229"/>
      <c r="J324" s="230">
        <f>ROUND(I324*H324,2)</f>
        <v>0</v>
      </c>
      <c r="K324" s="226" t="s">
        <v>163</v>
      </c>
      <c r="L324" s="45"/>
      <c r="M324" s="231" t="s">
        <v>39</v>
      </c>
      <c r="N324" s="232" t="s">
        <v>53</v>
      </c>
      <c r="O324" s="81"/>
      <c r="P324" s="233">
        <f>O324*H324</f>
        <v>0</v>
      </c>
      <c r="Q324" s="233">
        <v>0</v>
      </c>
      <c r="R324" s="233">
        <f>Q324*H324</f>
        <v>0</v>
      </c>
      <c r="S324" s="233">
        <v>0</v>
      </c>
      <c r="T324" s="234">
        <f>S324*H324</f>
        <v>0</v>
      </c>
      <c r="AR324" s="18" t="s">
        <v>164</v>
      </c>
      <c r="AT324" s="18" t="s">
        <v>160</v>
      </c>
      <c r="AU324" s="18" t="s">
        <v>91</v>
      </c>
      <c r="AY324" s="18" t="s">
        <v>128</v>
      </c>
      <c r="BE324" s="235">
        <f>IF(N324="základní",J324,0)</f>
        <v>0</v>
      </c>
      <c r="BF324" s="235">
        <f>IF(N324="snížená",J324,0)</f>
        <v>0</v>
      </c>
      <c r="BG324" s="235">
        <f>IF(N324="zákl. přenesená",J324,0)</f>
        <v>0</v>
      </c>
      <c r="BH324" s="235">
        <f>IF(N324="sníž. přenesená",J324,0)</f>
        <v>0</v>
      </c>
      <c r="BI324" s="235">
        <f>IF(N324="nulová",J324,0)</f>
        <v>0</v>
      </c>
      <c r="BJ324" s="18" t="s">
        <v>164</v>
      </c>
      <c r="BK324" s="235">
        <f>ROUND(I324*H324,2)</f>
        <v>0</v>
      </c>
      <c r="BL324" s="18" t="s">
        <v>164</v>
      </c>
      <c r="BM324" s="18" t="s">
        <v>492</v>
      </c>
    </row>
    <row r="325" s="12" customFormat="1">
      <c r="B325" s="239"/>
      <c r="C325" s="240"/>
      <c r="D325" s="236" t="s">
        <v>170</v>
      </c>
      <c r="E325" s="241" t="s">
        <v>39</v>
      </c>
      <c r="F325" s="242" t="s">
        <v>486</v>
      </c>
      <c r="G325" s="240"/>
      <c r="H325" s="241" t="s">
        <v>39</v>
      </c>
      <c r="I325" s="243"/>
      <c r="J325" s="240"/>
      <c r="K325" s="240"/>
      <c r="L325" s="244"/>
      <c r="M325" s="245"/>
      <c r="N325" s="246"/>
      <c r="O325" s="246"/>
      <c r="P325" s="246"/>
      <c r="Q325" s="246"/>
      <c r="R325" s="246"/>
      <c r="S325" s="246"/>
      <c r="T325" s="247"/>
      <c r="AT325" s="248" t="s">
        <v>170</v>
      </c>
      <c r="AU325" s="248" t="s">
        <v>91</v>
      </c>
      <c r="AV325" s="12" t="s">
        <v>85</v>
      </c>
      <c r="AW325" s="12" t="s">
        <v>41</v>
      </c>
      <c r="AX325" s="12" t="s">
        <v>80</v>
      </c>
      <c r="AY325" s="248" t="s">
        <v>128</v>
      </c>
    </row>
    <row r="326" s="13" customFormat="1">
      <c r="B326" s="249"/>
      <c r="C326" s="250"/>
      <c r="D326" s="236" t="s">
        <v>170</v>
      </c>
      <c r="E326" s="251" t="s">
        <v>39</v>
      </c>
      <c r="F326" s="252" t="s">
        <v>474</v>
      </c>
      <c r="G326" s="250"/>
      <c r="H326" s="253">
        <v>2</v>
      </c>
      <c r="I326" s="254"/>
      <c r="J326" s="250"/>
      <c r="K326" s="250"/>
      <c r="L326" s="255"/>
      <c r="M326" s="256"/>
      <c r="N326" s="257"/>
      <c r="O326" s="257"/>
      <c r="P326" s="257"/>
      <c r="Q326" s="257"/>
      <c r="R326" s="257"/>
      <c r="S326" s="257"/>
      <c r="T326" s="258"/>
      <c r="AT326" s="259" t="s">
        <v>170</v>
      </c>
      <c r="AU326" s="259" t="s">
        <v>91</v>
      </c>
      <c r="AV326" s="13" t="s">
        <v>91</v>
      </c>
      <c r="AW326" s="13" t="s">
        <v>41</v>
      </c>
      <c r="AX326" s="13" t="s">
        <v>80</v>
      </c>
      <c r="AY326" s="259" t="s">
        <v>128</v>
      </c>
    </row>
    <row r="327" s="13" customFormat="1">
      <c r="B327" s="249"/>
      <c r="C327" s="250"/>
      <c r="D327" s="236" t="s">
        <v>170</v>
      </c>
      <c r="E327" s="251" t="s">
        <v>39</v>
      </c>
      <c r="F327" s="252" t="s">
        <v>475</v>
      </c>
      <c r="G327" s="250"/>
      <c r="H327" s="253">
        <v>2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AT327" s="259" t="s">
        <v>170</v>
      </c>
      <c r="AU327" s="259" t="s">
        <v>91</v>
      </c>
      <c r="AV327" s="13" t="s">
        <v>91</v>
      </c>
      <c r="AW327" s="13" t="s">
        <v>41</v>
      </c>
      <c r="AX327" s="13" t="s">
        <v>80</v>
      </c>
      <c r="AY327" s="259" t="s">
        <v>128</v>
      </c>
    </row>
    <row r="328" s="13" customFormat="1">
      <c r="B328" s="249"/>
      <c r="C328" s="250"/>
      <c r="D328" s="236" t="s">
        <v>170</v>
      </c>
      <c r="E328" s="251" t="s">
        <v>39</v>
      </c>
      <c r="F328" s="252" t="s">
        <v>476</v>
      </c>
      <c r="G328" s="250"/>
      <c r="H328" s="253">
        <v>4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AT328" s="259" t="s">
        <v>170</v>
      </c>
      <c r="AU328" s="259" t="s">
        <v>91</v>
      </c>
      <c r="AV328" s="13" t="s">
        <v>91</v>
      </c>
      <c r="AW328" s="13" t="s">
        <v>41</v>
      </c>
      <c r="AX328" s="13" t="s">
        <v>80</v>
      </c>
      <c r="AY328" s="259" t="s">
        <v>128</v>
      </c>
    </row>
    <row r="329" s="12" customFormat="1">
      <c r="B329" s="239"/>
      <c r="C329" s="240"/>
      <c r="D329" s="236" t="s">
        <v>170</v>
      </c>
      <c r="E329" s="241" t="s">
        <v>39</v>
      </c>
      <c r="F329" s="242" t="s">
        <v>493</v>
      </c>
      <c r="G329" s="240"/>
      <c r="H329" s="241" t="s">
        <v>39</v>
      </c>
      <c r="I329" s="243"/>
      <c r="J329" s="240"/>
      <c r="K329" s="240"/>
      <c r="L329" s="244"/>
      <c r="M329" s="245"/>
      <c r="N329" s="246"/>
      <c r="O329" s="246"/>
      <c r="P329" s="246"/>
      <c r="Q329" s="246"/>
      <c r="R329" s="246"/>
      <c r="S329" s="246"/>
      <c r="T329" s="247"/>
      <c r="AT329" s="248" t="s">
        <v>170</v>
      </c>
      <c r="AU329" s="248" t="s">
        <v>91</v>
      </c>
      <c r="AV329" s="12" t="s">
        <v>85</v>
      </c>
      <c r="AW329" s="12" t="s">
        <v>41</v>
      </c>
      <c r="AX329" s="12" t="s">
        <v>80</v>
      </c>
      <c r="AY329" s="248" t="s">
        <v>128</v>
      </c>
    </row>
    <row r="330" s="13" customFormat="1">
      <c r="B330" s="249"/>
      <c r="C330" s="250"/>
      <c r="D330" s="236" t="s">
        <v>170</v>
      </c>
      <c r="E330" s="251" t="s">
        <v>39</v>
      </c>
      <c r="F330" s="252" t="s">
        <v>477</v>
      </c>
      <c r="G330" s="250"/>
      <c r="H330" s="253">
        <v>4</v>
      </c>
      <c r="I330" s="254"/>
      <c r="J330" s="250"/>
      <c r="K330" s="250"/>
      <c r="L330" s="255"/>
      <c r="M330" s="256"/>
      <c r="N330" s="257"/>
      <c r="O330" s="257"/>
      <c r="P330" s="257"/>
      <c r="Q330" s="257"/>
      <c r="R330" s="257"/>
      <c r="S330" s="257"/>
      <c r="T330" s="258"/>
      <c r="AT330" s="259" t="s">
        <v>170</v>
      </c>
      <c r="AU330" s="259" t="s">
        <v>91</v>
      </c>
      <c r="AV330" s="13" t="s">
        <v>91</v>
      </c>
      <c r="AW330" s="13" t="s">
        <v>41</v>
      </c>
      <c r="AX330" s="13" t="s">
        <v>80</v>
      </c>
      <c r="AY330" s="259" t="s">
        <v>128</v>
      </c>
    </row>
    <row r="331" s="13" customFormat="1">
      <c r="B331" s="249"/>
      <c r="C331" s="250"/>
      <c r="D331" s="236" t="s">
        <v>170</v>
      </c>
      <c r="E331" s="251" t="s">
        <v>39</v>
      </c>
      <c r="F331" s="252" t="s">
        <v>478</v>
      </c>
      <c r="G331" s="250"/>
      <c r="H331" s="253">
        <v>2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AT331" s="259" t="s">
        <v>170</v>
      </c>
      <c r="AU331" s="259" t="s">
        <v>91</v>
      </c>
      <c r="AV331" s="13" t="s">
        <v>91</v>
      </c>
      <c r="AW331" s="13" t="s">
        <v>41</v>
      </c>
      <c r="AX331" s="13" t="s">
        <v>80</v>
      </c>
      <c r="AY331" s="259" t="s">
        <v>128</v>
      </c>
    </row>
    <row r="332" s="13" customFormat="1">
      <c r="B332" s="249"/>
      <c r="C332" s="250"/>
      <c r="D332" s="236" t="s">
        <v>170</v>
      </c>
      <c r="E332" s="251" t="s">
        <v>39</v>
      </c>
      <c r="F332" s="252" t="s">
        <v>479</v>
      </c>
      <c r="G332" s="250"/>
      <c r="H332" s="253">
        <v>4</v>
      </c>
      <c r="I332" s="254"/>
      <c r="J332" s="250"/>
      <c r="K332" s="250"/>
      <c r="L332" s="255"/>
      <c r="M332" s="256"/>
      <c r="N332" s="257"/>
      <c r="O332" s="257"/>
      <c r="P332" s="257"/>
      <c r="Q332" s="257"/>
      <c r="R332" s="257"/>
      <c r="S332" s="257"/>
      <c r="T332" s="258"/>
      <c r="AT332" s="259" t="s">
        <v>170</v>
      </c>
      <c r="AU332" s="259" t="s">
        <v>91</v>
      </c>
      <c r="AV332" s="13" t="s">
        <v>91</v>
      </c>
      <c r="AW332" s="13" t="s">
        <v>41</v>
      </c>
      <c r="AX332" s="13" t="s">
        <v>80</v>
      </c>
      <c r="AY332" s="259" t="s">
        <v>128</v>
      </c>
    </row>
    <row r="333" s="13" customFormat="1">
      <c r="B333" s="249"/>
      <c r="C333" s="250"/>
      <c r="D333" s="236" t="s">
        <v>170</v>
      </c>
      <c r="E333" s="251" t="s">
        <v>39</v>
      </c>
      <c r="F333" s="252" t="s">
        <v>480</v>
      </c>
      <c r="G333" s="250"/>
      <c r="H333" s="253">
        <v>2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AT333" s="259" t="s">
        <v>170</v>
      </c>
      <c r="AU333" s="259" t="s">
        <v>91</v>
      </c>
      <c r="AV333" s="13" t="s">
        <v>91</v>
      </c>
      <c r="AW333" s="13" t="s">
        <v>41</v>
      </c>
      <c r="AX333" s="13" t="s">
        <v>80</v>
      </c>
      <c r="AY333" s="259" t="s">
        <v>128</v>
      </c>
    </row>
    <row r="334" s="14" customFormat="1">
      <c r="B334" s="260"/>
      <c r="C334" s="261"/>
      <c r="D334" s="236" t="s">
        <v>170</v>
      </c>
      <c r="E334" s="262" t="s">
        <v>39</v>
      </c>
      <c r="F334" s="263" t="s">
        <v>179</v>
      </c>
      <c r="G334" s="261"/>
      <c r="H334" s="264">
        <v>20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AT334" s="270" t="s">
        <v>170</v>
      </c>
      <c r="AU334" s="270" t="s">
        <v>91</v>
      </c>
      <c r="AV334" s="14" t="s">
        <v>164</v>
      </c>
      <c r="AW334" s="14" t="s">
        <v>41</v>
      </c>
      <c r="AX334" s="14" t="s">
        <v>85</v>
      </c>
      <c r="AY334" s="270" t="s">
        <v>128</v>
      </c>
    </row>
    <row r="335" s="1" customFormat="1" ht="33.75" customHeight="1">
      <c r="B335" s="40"/>
      <c r="C335" s="224" t="s">
        <v>494</v>
      </c>
      <c r="D335" s="224" t="s">
        <v>160</v>
      </c>
      <c r="E335" s="225" t="s">
        <v>495</v>
      </c>
      <c r="F335" s="226" t="s">
        <v>496</v>
      </c>
      <c r="G335" s="227" t="s">
        <v>497</v>
      </c>
      <c r="H335" s="228">
        <v>660</v>
      </c>
      <c r="I335" s="229"/>
      <c r="J335" s="230">
        <f>ROUND(I335*H335,2)</f>
        <v>0</v>
      </c>
      <c r="K335" s="226" t="s">
        <v>163</v>
      </c>
      <c r="L335" s="45"/>
      <c r="M335" s="231" t="s">
        <v>39</v>
      </c>
      <c r="N335" s="232" t="s">
        <v>53</v>
      </c>
      <c r="O335" s="81"/>
      <c r="P335" s="233">
        <f>O335*H335</f>
        <v>0</v>
      </c>
      <c r="Q335" s="233">
        <v>0</v>
      </c>
      <c r="R335" s="233">
        <f>Q335*H335</f>
        <v>0</v>
      </c>
      <c r="S335" s="233">
        <v>0</v>
      </c>
      <c r="T335" s="234">
        <f>S335*H335</f>
        <v>0</v>
      </c>
      <c r="AR335" s="18" t="s">
        <v>164</v>
      </c>
      <c r="AT335" s="18" t="s">
        <v>160</v>
      </c>
      <c r="AU335" s="18" t="s">
        <v>91</v>
      </c>
      <c r="AY335" s="18" t="s">
        <v>128</v>
      </c>
      <c r="BE335" s="235">
        <f>IF(N335="základní",J335,0)</f>
        <v>0</v>
      </c>
      <c r="BF335" s="235">
        <f>IF(N335="snížená",J335,0)</f>
        <v>0</v>
      </c>
      <c r="BG335" s="235">
        <f>IF(N335="zákl. přenesená",J335,0)</f>
        <v>0</v>
      </c>
      <c r="BH335" s="235">
        <f>IF(N335="sníž. přenesená",J335,0)</f>
        <v>0</v>
      </c>
      <c r="BI335" s="235">
        <f>IF(N335="nulová",J335,0)</f>
        <v>0</v>
      </c>
      <c r="BJ335" s="18" t="s">
        <v>164</v>
      </c>
      <c r="BK335" s="235">
        <f>ROUND(I335*H335,2)</f>
        <v>0</v>
      </c>
      <c r="BL335" s="18" t="s">
        <v>164</v>
      </c>
      <c r="BM335" s="18" t="s">
        <v>498</v>
      </c>
    </row>
    <row r="336" s="12" customFormat="1">
      <c r="B336" s="239"/>
      <c r="C336" s="240"/>
      <c r="D336" s="236" t="s">
        <v>170</v>
      </c>
      <c r="E336" s="241" t="s">
        <v>39</v>
      </c>
      <c r="F336" s="242" t="s">
        <v>499</v>
      </c>
      <c r="G336" s="240"/>
      <c r="H336" s="241" t="s">
        <v>39</v>
      </c>
      <c r="I336" s="243"/>
      <c r="J336" s="240"/>
      <c r="K336" s="240"/>
      <c r="L336" s="244"/>
      <c r="M336" s="245"/>
      <c r="N336" s="246"/>
      <c r="O336" s="246"/>
      <c r="P336" s="246"/>
      <c r="Q336" s="246"/>
      <c r="R336" s="246"/>
      <c r="S336" s="246"/>
      <c r="T336" s="247"/>
      <c r="AT336" s="248" t="s">
        <v>170</v>
      </c>
      <c r="AU336" s="248" t="s">
        <v>91</v>
      </c>
      <c r="AV336" s="12" t="s">
        <v>85</v>
      </c>
      <c r="AW336" s="12" t="s">
        <v>41</v>
      </c>
      <c r="AX336" s="12" t="s">
        <v>80</v>
      </c>
      <c r="AY336" s="248" t="s">
        <v>128</v>
      </c>
    </row>
    <row r="337" s="13" customFormat="1">
      <c r="B337" s="249"/>
      <c r="C337" s="250"/>
      <c r="D337" s="236" t="s">
        <v>170</v>
      </c>
      <c r="E337" s="251" t="s">
        <v>39</v>
      </c>
      <c r="F337" s="252" t="s">
        <v>500</v>
      </c>
      <c r="G337" s="250"/>
      <c r="H337" s="253">
        <v>404</v>
      </c>
      <c r="I337" s="254"/>
      <c r="J337" s="250"/>
      <c r="K337" s="250"/>
      <c r="L337" s="255"/>
      <c r="M337" s="256"/>
      <c r="N337" s="257"/>
      <c r="O337" s="257"/>
      <c r="P337" s="257"/>
      <c r="Q337" s="257"/>
      <c r="R337" s="257"/>
      <c r="S337" s="257"/>
      <c r="T337" s="258"/>
      <c r="AT337" s="259" t="s">
        <v>170</v>
      </c>
      <c r="AU337" s="259" t="s">
        <v>91</v>
      </c>
      <c r="AV337" s="13" t="s">
        <v>91</v>
      </c>
      <c r="AW337" s="13" t="s">
        <v>41</v>
      </c>
      <c r="AX337" s="13" t="s">
        <v>80</v>
      </c>
      <c r="AY337" s="259" t="s">
        <v>128</v>
      </c>
    </row>
    <row r="338" s="12" customFormat="1">
      <c r="B338" s="239"/>
      <c r="C338" s="240"/>
      <c r="D338" s="236" t="s">
        <v>170</v>
      </c>
      <c r="E338" s="241" t="s">
        <v>39</v>
      </c>
      <c r="F338" s="242" t="s">
        <v>501</v>
      </c>
      <c r="G338" s="240"/>
      <c r="H338" s="241" t="s">
        <v>39</v>
      </c>
      <c r="I338" s="243"/>
      <c r="J338" s="240"/>
      <c r="K338" s="240"/>
      <c r="L338" s="244"/>
      <c r="M338" s="245"/>
      <c r="N338" s="246"/>
      <c r="O338" s="246"/>
      <c r="P338" s="246"/>
      <c r="Q338" s="246"/>
      <c r="R338" s="246"/>
      <c r="S338" s="246"/>
      <c r="T338" s="247"/>
      <c r="AT338" s="248" t="s">
        <v>170</v>
      </c>
      <c r="AU338" s="248" t="s">
        <v>91</v>
      </c>
      <c r="AV338" s="12" t="s">
        <v>85</v>
      </c>
      <c r="AW338" s="12" t="s">
        <v>41</v>
      </c>
      <c r="AX338" s="12" t="s">
        <v>80</v>
      </c>
      <c r="AY338" s="248" t="s">
        <v>128</v>
      </c>
    </row>
    <row r="339" s="13" customFormat="1">
      <c r="B339" s="249"/>
      <c r="C339" s="250"/>
      <c r="D339" s="236" t="s">
        <v>170</v>
      </c>
      <c r="E339" s="251" t="s">
        <v>39</v>
      </c>
      <c r="F339" s="252" t="s">
        <v>502</v>
      </c>
      <c r="G339" s="250"/>
      <c r="H339" s="253">
        <v>112</v>
      </c>
      <c r="I339" s="254"/>
      <c r="J339" s="250"/>
      <c r="K339" s="250"/>
      <c r="L339" s="255"/>
      <c r="M339" s="256"/>
      <c r="N339" s="257"/>
      <c r="O339" s="257"/>
      <c r="P339" s="257"/>
      <c r="Q339" s="257"/>
      <c r="R339" s="257"/>
      <c r="S339" s="257"/>
      <c r="T339" s="258"/>
      <c r="AT339" s="259" t="s">
        <v>170</v>
      </c>
      <c r="AU339" s="259" t="s">
        <v>91</v>
      </c>
      <c r="AV339" s="13" t="s">
        <v>91</v>
      </c>
      <c r="AW339" s="13" t="s">
        <v>41</v>
      </c>
      <c r="AX339" s="13" t="s">
        <v>80</v>
      </c>
      <c r="AY339" s="259" t="s">
        <v>128</v>
      </c>
    </row>
    <row r="340" s="12" customFormat="1">
      <c r="B340" s="239"/>
      <c r="C340" s="240"/>
      <c r="D340" s="236" t="s">
        <v>170</v>
      </c>
      <c r="E340" s="241" t="s">
        <v>39</v>
      </c>
      <c r="F340" s="242" t="s">
        <v>503</v>
      </c>
      <c r="G340" s="240"/>
      <c r="H340" s="241" t="s">
        <v>39</v>
      </c>
      <c r="I340" s="243"/>
      <c r="J340" s="240"/>
      <c r="K340" s="240"/>
      <c r="L340" s="244"/>
      <c r="M340" s="245"/>
      <c r="N340" s="246"/>
      <c r="O340" s="246"/>
      <c r="P340" s="246"/>
      <c r="Q340" s="246"/>
      <c r="R340" s="246"/>
      <c r="S340" s="246"/>
      <c r="T340" s="247"/>
      <c r="AT340" s="248" t="s">
        <v>170</v>
      </c>
      <c r="AU340" s="248" t="s">
        <v>91</v>
      </c>
      <c r="AV340" s="12" t="s">
        <v>85</v>
      </c>
      <c r="AW340" s="12" t="s">
        <v>41</v>
      </c>
      <c r="AX340" s="12" t="s">
        <v>80</v>
      </c>
      <c r="AY340" s="248" t="s">
        <v>128</v>
      </c>
    </row>
    <row r="341" s="13" customFormat="1">
      <c r="B341" s="249"/>
      <c r="C341" s="250"/>
      <c r="D341" s="236" t="s">
        <v>170</v>
      </c>
      <c r="E341" s="251" t="s">
        <v>39</v>
      </c>
      <c r="F341" s="252" t="s">
        <v>504</v>
      </c>
      <c r="G341" s="250"/>
      <c r="H341" s="253">
        <v>96</v>
      </c>
      <c r="I341" s="254"/>
      <c r="J341" s="250"/>
      <c r="K341" s="250"/>
      <c r="L341" s="255"/>
      <c r="M341" s="256"/>
      <c r="N341" s="257"/>
      <c r="O341" s="257"/>
      <c r="P341" s="257"/>
      <c r="Q341" s="257"/>
      <c r="R341" s="257"/>
      <c r="S341" s="257"/>
      <c r="T341" s="258"/>
      <c r="AT341" s="259" t="s">
        <v>170</v>
      </c>
      <c r="AU341" s="259" t="s">
        <v>91</v>
      </c>
      <c r="AV341" s="13" t="s">
        <v>91</v>
      </c>
      <c r="AW341" s="13" t="s">
        <v>41</v>
      </c>
      <c r="AX341" s="13" t="s">
        <v>80</v>
      </c>
      <c r="AY341" s="259" t="s">
        <v>128</v>
      </c>
    </row>
    <row r="342" s="13" customFormat="1">
      <c r="B342" s="249"/>
      <c r="C342" s="250"/>
      <c r="D342" s="236" t="s">
        <v>170</v>
      </c>
      <c r="E342" s="251" t="s">
        <v>39</v>
      </c>
      <c r="F342" s="252" t="s">
        <v>505</v>
      </c>
      <c r="G342" s="250"/>
      <c r="H342" s="253">
        <v>16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AT342" s="259" t="s">
        <v>170</v>
      </c>
      <c r="AU342" s="259" t="s">
        <v>91</v>
      </c>
      <c r="AV342" s="13" t="s">
        <v>91</v>
      </c>
      <c r="AW342" s="13" t="s">
        <v>41</v>
      </c>
      <c r="AX342" s="13" t="s">
        <v>80</v>
      </c>
      <c r="AY342" s="259" t="s">
        <v>128</v>
      </c>
    </row>
    <row r="343" s="12" customFormat="1">
      <c r="B343" s="239"/>
      <c r="C343" s="240"/>
      <c r="D343" s="236" t="s">
        <v>170</v>
      </c>
      <c r="E343" s="241" t="s">
        <v>39</v>
      </c>
      <c r="F343" s="242" t="s">
        <v>506</v>
      </c>
      <c r="G343" s="240"/>
      <c r="H343" s="241" t="s">
        <v>39</v>
      </c>
      <c r="I343" s="243"/>
      <c r="J343" s="240"/>
      <c r="K343" s="240"/>
      <c r="L343" s="244"/>
      <c r="M343" s="245"/>
      <c r="N343" s="246"/>
      <c r="O343" s="246"/>
      <c r="P343" s="246"/>
      <c r="Q343" s="246"/>
      <c r="R343" s="246"/>
      <c r="S343" s="246"/>
      <c r="T343" s="247"/>
      <c r="AT343" s="248" t="s">
        <v>170</v>
      </c>
      <c r="AU343" s="248" t="s">
        <v>91</v>
      </c>
      <c r="AV343" s="12" t="s">
        <v>85</v>
      </c>
      <c r="AW343" s="12" t="s">
        <v>41</v>
      </c>
      <c r="AX343" s="12" t="s">
        <v>80</v>
      </c>
      <c r="AY343" s="248" t="s">
        <v>128</v>
      </c>
    </row>
    <row r="344" s="13" customFormat="1">
      <c r="B344" s="249"/>
      <c r="C344" s="250"/>
      <c r="D344" s="236" t="s">
        <v>170</v>
      </c>
      <c r="E344" s="251" t="s">
        <v>39</v>
      </c>
      <c r="F344" s="252" t="s">
        <v>507</v>
      </c>
      <c r="G344" s="250"/>
      <c r="H344" s="253">
        <v>4</v>
      </c>
      <c r="I344" s="254"/>
      <c r="J344" s="250"/>
      <c r="K344" s="250"/>
      <c r="L344" s="255"/>
      <c r="M344" s="256"/>
      <c r="N344" s="257"/>
      <c r="O344" s="257"/>
      <c r="P344" s="257"/>
      <c r="Q344" s="257"/>
      <c r="R344" s="257"/>
      <c r="S344" s="257"/>
      <c r="T344" s="258"/>
      <c r="AT344" s="259" t="s">
        <v>170</v>
      </c>
      <c r="AU344" s="259" t="s">
        <v>91</v>
      </c>
      <c r="AV344" s="13" t="s">
        <v>91</v>
      </c>
      <c r="AW344" s="13" t="s">
        <v>41</v>
      </c>
      <c r="AX344" s="13" t="s">
        <v>80</v>
      </c>
      <c r="AY344" s="259" t="s">
        <v>128</v>
      </c>
    </row>
    <row r="345" s="13" customFormat="1">
      <c r="B345" s="249"/>
      <c r="C345" s="250"/>
      <c r="D345" s="236" t="s">
        <v>170</v>
      </c>
      <c r="E345" s="251" t="s">
        <v>39</v>
      </c>
      <c r="F345" s="252" t="s">
        <v>508</v>
      </c>
      <c r="G345" s="250"/>
      <c r="H345" s="253">
        <v>8</v>
      </c>
      <c r="I345" s="254"/>
      <c r="J345" s="250"/>
      <c r="K345" s="250"/>
      <c r="L345" s="255"/>
      <c r="M345" s="256"/>
      <c r="N345" s="257"/>
      <c r="O345" s="257"/>
      <c r="P345" s="257"/>
      <c r="Q345" s="257"/>
      <c r="R345" s="257"/>
      <c r="S345" s="257"/>
      <c r="T345" s="258"/>
      <c r="AT345" s="259" t="s">
        <v>170</v>
      </c>
      <c r="AU345" s="259" t="s">
        <v>91</v>
      </c>
      <c r="AV345" s="13" t="s">
        <v>91</v>
      </c>
      <c r="AW345" s="13" t="s">
        <v>41</v>
      </c>
      <c r="AX345" s="13" t="s">
        <v>80</v>
      </c>
      <c r="AY345" s="259" t="s">
        <v>128</v>
      </c>
    </row>
    <row r="346" s="13" customFormat="1">
      <c r="B346" s="249"/>
      <c r="C346" s="250"/>
      <c r="D346" s="236" t="s">
        <v>170</v>
      </c>
      <c r="E346" s="251" t="s">
        <v>39</v>
      </c>
      <c r="F346" s="252" t="s">
        <v>509</v>
      </c>
      <c r="G346" s="250"/>
      <c r="H346" s="253">
        <v>4</v>
      </c>
      <c r="I346" s="254"/>
      <c r="J346" s="250"/>
      <c r="K346" s="250"/>
      <c r="L346" s="255"/>
      <c r="M346" s="256"/>
      <c r="N346" s="257"/>
      <c r="O346" s="257"/>
      <c r="P346" s="257"/>
      <c r="Q346" s="257"/>
      <c r="R346" s="257"/>
      <c r="S346" s="257"/>
      <c r="T346" s="258"/>
      <c r="AT346" s="259" t="s">
        <v>170</v>
      </c>
      <c r="AU346" s="259" t="s">
        <v>91</v>
      </c>
      <c r="AV346" s="13" t="s">
        <v>91</v>
      </c>
      <c r="AW346" s="13" t="s">
        <v>41</v>
      </c>
      <c r="AX346" s="13" t="s">
        <v>80</v>
      </c>
      <c r="AY346" s="259" t="s">
        <v>128</v>
      </c>
    </row>
    <row r="347" s="13" customFormat="1">
      <c r="B347" s="249"/>
      <c r="C347" s="250"/>
      <c r="D347" s="236" t="s">
        <v>170</v>
      </c>
      <c r="E347" s="251" t="s">
        <v>39</v>
      </c>
      <c r="F347" s="252" t="s">
        <v>510</v>
      </c>
      <c r="G347" s="250"/>
      <c r="H347" s="253">
        <v>8</v>
      </c>
      <c r="I347" s="254"/>
      <c r="J347" s="250"/>
      <c r="K347" s="250"/>
      <c r="L347" s="255"/>
      <c r="M347" s="256"/>
      <c r="N347" s="257"/>
      <c r="O347" s="257"/>
      <c r="P347" s="257"/>
      <c r="Q347" s="257"/>
      <c r="R347" s="257"/>
      <c r="S347" s="257"/>
      <c r="T347" s="258"/>
      <c r="AT347" s="259" t="s">
        <v>170</v>
      </c>
      <c r="AU347" s="259" t="s">
        <v>91</v>
      </c>
      <c r="AV347" s="13" t="s">
        <v>91</v>
      </c>
      <c r="AW347" s="13" t="s">
        <v>41</v>
      </c>
      <c r="AX347" s="13" t="s">
        <v>80</v>
      </c>
      <c r="AY347" s="259" t="s">
        <v>128</v>
      </c>
    </row>
    <row r="348" s="13" customFormat="1">
      <c r="B348" s="249"/>
      <c r="C348" s="250"/>
      <c r="D348" s="236" t="s">
        <v>170</v>
      </c>
      <c r="E348" s="251" t="s">
        <v>39</v>
      </c>
      <c r="F348" s="252" t="s">
        <v>511</v>
      </c>
      <c r="G348" s="250"/>
      <c r="H348" s="253">
        <v>4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AT348" s="259" t="s">
        <v>170</v>
      </c>
      <c r="AU348" s="259" t="s">
        <v>91</v>
      </c>
      <c r="AV348" s="13" t="s">
        <v>91</v>
      </c>
      <c r="AW348" s="13" t="s">
        <v>41</v>
      </c>
      <c r="AX348" s="13" t="s">
        <v>80</v>
      </c>
      <c r="AY348" s="259" t="s">
        <v>128</v>
      </c>
    </row>
    <row r="349" s="13" customFormat="1">
      <c r="B349" s="249"/>
      <c r="C349" s="250"/>
      <c r="D349" s="236" t="s">
        <v>170</v>
      </c>
      <c r="E349" s="251" t="s">
        <v>39</v>
      </c>
      <c r="F349" s="252" t="s">
        <v>512</v>
      </c>
      <c r="G349" s="250"/>
      <c r="H349" s="253">
        <v>4</v>
      </c>
      <c r="I349" s="254"/>
      <c r="J349" s="250"/>
      <c r="K349" s="250"/>
      <c r="L349" s="255"/>
      <c r="M349" s="256"/>
      <c r="N349" s="257"/>
      <c r="O349" s="257"/>
      <c r="P349" s="257"/>
      <c r="Q349" s="257"/>
      <c r="R349" s="257"/>
      <c r="S349" s="257"/>
      <c r="T349" s="258"/>
      <c r="AT349" s="259" t="s">
        <v>170</v>
      </c>
      <c r="AU349" s="259" t="s">
        <v>91</v>
      </c>
      <c r="AV349" s="13" t="s">
        <v>91</v>
      </c>
      <c r="AW349" s="13" t="s">
        <v>41</v>
      </c>
      <c r="AX349" s="13" t="s">
        <v>80</v>
      </c>
      <c r="AY349" s="259" t="s">
        <v>128</v>
      </c>
    </row>
    <row r="350" s="14" customFormat="1">
      <c r="B350" s="260"/>
      <c r="C350" s="261"/>
      <c r="D350" s="236" t="s">
        <v>170</v>
      </c>
      <c r="E350" s="262" t="s">
        <v>39</v>
      </c>
      <c r="F350" s="263" t="s">
        <v>179</v>
      </c>
      <c r="G350" s="261"/>
      <c r="H350" s="264">
        <v>660</v>
      </c>
      <c r="I350" s="265"/>
      <c r="J350" s="261"/>
      <c r="K350" s="261"/>
      <c r="L350" s="266"/>
      <c r="M350" s="267"/>
      <c r="N350" s="268"/>
      <c r="O350" s="268"/>
      <c r="P350" s="268"/>
      <c r="Q350" s="268"/>
      <c r="R350" s="268"/>
      <c r="S350" s="268"/>
      <c r="T350" s="269"/>
      <c r="AT350" s="270" t="s">
        <v>170</v>
      </c>
      <c r="AU350" s="270" t="s">
        <v>91</v>
      </c>
      <c r="AV350" s="14" t="s">
        <v>164</v>
      </c>
      <c r="AW350" s="14" t="s">
        <v>41</v>
      </c>
      <c r="AX350" s="14" t="s">
        <v>85</v>
      </c>
      <c r="AY350" s="270" t="s">
        <v>128</v>
      </c>
    </row>
    <row r="351" s="1" customFormat="1" ht="45" customHeight="1">
      <c r="B351" s="40"/>
      <c r="C351" s="224" t="s">
        <v>513</v>
      </c>
      <c r="D351" s="224" t="s">
        <v>160</v>
      </c>
      <c r="E351" s="225" t="s">
        <v>514</v>
      </c>
      <c r="F351" s="226" t="s">
        <v>515</v>
      </c>
      <c r="G351" s="227" t="s">
        <v>182</v>
      </c>
      <c r="H351" s="228">
        <v>0.065000000000000002</v>
      </c>
      <c r="I351" s="229"/>
      <c r="J351" s="230">
        <f>ROUND(I351*H351,2)</f>
        <v>0</v>
      </c>
      <c r="K351" s="226" t="s">
        <v>163</v>
      </c>
      <c r="L351" s="45"/>
      <c r="M351" s="231" t="s">
        <v>39</v>
      </c>
      <c r="N351" s="232" t="s">
        <v>53</v>
      </c>
      <c r="O351" s="81"/>
      <c r="P351" s="233">
        <f>O351*H351</f>
        <v>0</v>
      </c>
      <c r="Q351" s="233">
        <v>0</v>
      </c>
      <c r="R351" s="233">
        <f>Q351*H351</f>
        <v>0</v>
      </c>
      <c r="S351" s="233">
        <v>0</v>
      </c>
      <c r="T351" s="234">
        <f>S351*H351</f>
        <v>0</v>
      </c>
      <c r="AR351" s="18" t="s">
        <v>164</v>
      </c>
      <c r="AT351" s="18" t="s">
        <v>160</v>
      </c>
      <c r="AU351" s="18" t="s">
        <v>91</v>
      </c>
      <c r="AY351" s="18" t="s">
        <v>128</v>
      </c>
      <c r="BE351" s="235">
        <f>IF(N351="základní",J351,0)</f>
        <v>0</v>
      </c>
      <c r="BF351" s="235">
        <f>IF(N351="snížená",J351,0)</f>
        <v>0</v>
      </c>
      <c r="BG351" s="235">
        <f>IF(N351="zákl. přenesená",J351,0)</f>
        <v>0</v>
      </c>
      <c r="BH351" s="235">
        <f>IF(N351="sníž. přenesená",J351,0)</f>
        <v>0</v>
      </c>
      <c r="BI351" s="235">
        <f>IF(N351="nulová",J351,0)</f>
        <v>0</v>
      </c>
      <c r="BJ351" s="18" t="s">
        <v>164</v>
      </c>
      <c r="BK351" s="235">
        <f>ROUND(I351*H351,2)</f>
        <v>0</v>
      </c>
      <c r="BL351" s="18" t="s">
        <v>164</v>
      </c>
      <c r="BM351" s="18" t="s">
        <v>516</v>
      </c>
    </row>
    <row r="352" s="1" customFormat="1">
      <c r="B352" s="40"/>
      <c r="C352" s="41"/>
      <c r="D352" s="236" t="s">
        <v>166</v>
      </c>
      <c r="E352" s="41"/>
      <c r="F352" s="237" t="s">
        <v>517</v>
      </c>
      <c r="G352" s="41"/>
      <c r="H352" s="41"/>
      <c r="I352" s="142"/>
      <c r="J352" s="41"/>
      <c r="K352" s="41"/>
      <c r="L352" s="45"/>
      <c r="M352" s="238"/>
      <c r="N352" s="81"/>
      <c r="O352" s="81"/>
      <c r="P352" s="81"/>
      <c r="Q352" s="81"/>
      <c r="R352" s="81"/>
      <c r="S352" s="81"/>
      <c r="T352" s="82"/>
      <c r="AT352" s="18" t="s">
        <v>166</v>
      </c>
      <c r="AU352" s="18" t="s">
        <v>91</v>
      </c>
    </row>
    <row r="353" s="1" customFormat="1">
      <c r="B353" s="40"/>
      <c r="C353" s="41"/>
      <c r="D353" s="236" t="s">
        <v>168</v>
      </c>
      <c r="E353" s="41"/>
      <c r="F353" s="237" t="s">
        <v>518</v>
      </c>
      <c r="G353" s="41"/>
      <c r="H353" s="41"/>
      <c r="I353" s="142"/>
      <c r="J353" s="41"/>
      <c r="K353" s="41"/>
      <c r="L353" s="45"/>
      <c r="M353" s="238"/>
      <c r="N353" s="81"/>
      <c r="O353" s="81"/>
      <c r="P353" s="81"/>
      <c r="Q353" s="81"/>
      <c r="R353" s="81"/>
      <c r="S353" s="81"/>
      <c r="T353" s="82"/>
      <c r="AT353" s="18" t="s">
        <v>168</v>
      </c>
      <c r="AU353" s="18" t="s">
        <v>91</v>
      </c>
    </row>
    <row r="354" s="12" customFormat="1">
      <c r="B354" s="239"/>
      <c r="C354" s="240"/>
      <c r="D354" s="236" t="s">
        <v>170</v>
      </c>
      <c r="E354" s="241" t="s">
        <v>39</v>
      </c>
      <c r="F354" s="242" t="s">
        <v>519</v>
      </c>
      <c r="G354" s="240"/>
      <c r="H354" s="241" t="s">
        <v>39</v>
      </c>
      <c r="I354" s="243"/>
      <c r="J354" s="240"/>
      <c r="K354" s="240"/>
      <c r="L354" s="244"/>
      <c r="M354" s="245"/>
      <c r="N354" s="246"/>
      <c r="O354" s="246"/>
      <c r="P354" s="246"/>
      <c r="Q354" s="246"/>
      <c r="R354" s="246"/>
      <c r="S354" s="246"/>
      <c r="T354" s="247"/>
      <c r="AT354" s="248" t="s">
        <v>170</v>
      </c>
      <c r="AU354" s="248" t="s">
        <v>91</v>
      </c>
      <c r="AV354" s="12" t="s">
        <v>85</v>
      </c>
      <c r="AW354" s="12" t="s">
        <v>41</v>
      </c>
      <c r="AX354" s="12" t="s">
        <v>80</v>
      </c>
      <c r="AY354" s="248" t="s">
        <v>128</v>
      </c>
    </row>
    <row r="355" s="13" customFormat="1">
      <c r="B355" s="249"/>
      <c r="C355" s="250"/>
      <c r="D355" s="236" t="s">
        <v>170</v>
      </c>
      <c r="E355" s="251" t="s">
        <v>39</v>
      </c>
      <c r="F355" s="252" t="s">
        <v>520</v>
      </c>
      <c r="G355" s="250"/>
      <c r="H355" s="253">
        <v>0.0060000000000000001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AT355" s="259" t="s">
        <v>170</v>
      </c>
      <c r="AU355" s="259" t="s">
        <v>91</v>
      </c>
      <c r="AV355" s="13" t="s">
        <v>91</v>
      </c>
      <c r="AW355" s="13" t="s">
        <v>41</v>
      </c>
      <c r="AX355" s="13" t="s">
        <v>80</v>
      </c>
      <c r="AY355" s="259" t="s">
        <v>128</v>
      </c>
    </row>
    <row r="356" s="13" customFormat="1">
      <c r="B356" s="249"/>
      <c r="C356" s="250"/>
      <c r="D356" s="236" t="s">
        <v>170</v>
      </c>
      <c r="E356" s="251" t="s">
        <v>39</v>
      </c>
      <c r="F356" s="252" t="s">
        <v>200</v>
      </c>
      <c r="G356" s="250"/>
      <c r="H356" s="253">
        <v>0.0030000000000000001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AT356" s="259" t="s">
        <v>170</v>
      </c>
      <c r="AU356" s="259" t="s">
        <v>91</v>
      </c>
      <c r="AV356" s="13" t="s">
        <v>91</v>
      </c>
      <c r="AW356" s="13" t="s">
        <v>41</v>
      </c>
      <c r="AX356" s="13" t="s">
        <v>80</v>
      </c>
      <c r="AY356" s="259" t="s">
        <v>128</v>
      </c>
    </row>
    <row r="357" s="13" customFormat="1">
      <c r="B357" s="249"/>
      <c r="C357" s="250"/>
      <c r="D357" s="236" t="s">
        <v>170</v>
      </c>
      <c r="E357" s="251" t="s">
        <v>39</v>
      </c>
      <c r="F357" s="252" t="s">
        <v>521</v>
      </c>
      <c r="G357" s="250"/>
      <c r="H357" s="253">
        <v>0.01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AT357" s="259" t="s">
        <v>170</v>
      </c>
      <c r="AU357" s="259" t="s">
        <v>91</v>
      </c>
      <c r="AV357" s="13" t="s">
        <v>91</v>
      </c>
      <c r="AW357" s="13" t="s">
        <v>41</v>
      </c>
      <c r="AX357" s="13" t="s">
        <v>80</v>
      </c>
      <c r="AY357" s="259" t="s">
        <v>128</v>
      </c>
    </row>
    <row r="358" s="13" customFormat="1">
      <c r="B358" s="249"/>
      <c r="C358" s="250"/>
      <c r="D358" s="236" t="s">
        <v>170</v>
      </c>
      <c r="E358" s="251" t="s">
        <v>39</v>
      </c>
      <c r="F358" s="252" t="s">
        <v>522</v>
      </c>
      <c r="G358" s="250"/>
      <c r="H358" s="253">
        <v>0.014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AT358" s="259" t="s">
        <v>170</v>
      </c>
      <c r="AU358" s="259" t="s">
        <v>91</v>
      </c>
      <c r="AV358" s="13" t="s">
        <v>91</v>
      </c>
      <c r="AW358" s="13" t="s">
        <v>41</v>
      </c>
      <c r="AX358" s="13" t="s">
        <v>80</v>
      </c>
      <c r="AY358" s="259" t="s">
        <v>128</v>
      </c>
    </row>
    <row r="359" s="13" customFormat="1">
      <c r="B359" s="249"/>
      <c r="C359" s="250"/>
      <c r="D359" s="236" t="s">
        <v>170</v>
      </c>
      <c r="E359" s="251" t="s">
        <v>39</v>
      </c>
      <c r="F359" s="252" t="s">
        <v>190</v>
      </c>
      <c r="G359" s="250"/>
      <c r="H359" s="253">
        <v>0.010999999999999999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AT359" s="259" t="s">
        <v>170</v>
      </c>
      <c r="AU359" s="259" t="s">
        <v>91</v>
      </c>
      <c r="AV359" s="13" t="s">
        <v>91</v>
      </c>
      <c r="AW359" s="13" t="s">
        <v>41</v>
      </c>
      <c r="AX359" s="13" t="s">
        <v>80</v>
      </c>
      <c r="AY359" s="259" t="s">
        <v>128</v>
      </c>
    </row>
    <row r="360" s="13" customFormat="1">
      <c r="B360" s="249"/>
      <c r="C360" s="250"/>
      <c r="D360" s="236" t="s">
        <v>170</v>
      </c>
      <c r="E360" s="251" t="s">
        <v>39</v>
      </c>
      <c r="F360" s="252" t="s">
        <v>205</v>
      </c>
      <c r="G360" s="250"/>
      <c r="H360" s="253">
        <v>0.0080000000000000002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AT360" s="259" t="s">
        <v>170</v>
      </c>
      <c r="AU360" s="259" t="s">
        <v>91</v>
      </c>
      <c r="AV360" s="13" t="s">
        <v>91</v>
      </c>
      <c r="AW360" s="13" t="s">
        <v>41</v>
      </c>
      <c r="AX360" s="13" t="s">
        <v>80</v>
      </c>
      <c r="AY360" s="259" t="s">
        <v>128</v>
      </c>
    </row>
    <row r="361" s="13" customFormat="1">
      <c r="B361" s="249"/>
      <c r="C361" s="250"/>
      <c r="D361" s="236" t="s">
        <v>170</v>
      </c>
      <c r="E361" s="251" t="s">
        <v>39</v>
      </c>
      <c r="F361" s="252" t="s">
        <v>523</v>
      </c>
      <c r="G361" s="250"/>
      <c r="H361" s="253">
        <v>0.012999999999999999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AT361" s="259" t="s">
        <v>170</v>
      </c>
      <c r="AU361" s="259" t="s">
        <v>91</v>
      </c>
      <c r="AV361" s="13" t="s">
        <v>91</v>
      </c>
      <c r="AW361" s="13" t="s">
        <v>41</v>
      </c>
      <c r="AX361" s="13" t="s">
        <v>80</v>
      </c>
      <c r="AY361" s="259" t="s">
        <v>128</v>
      </c>
    </row>
    <row r="362" s="14" customFormat="1">
      <c r="B362" s="260"/>
      <c r="C362" s="261"/>
      <c r="D362" s="236" t="s">
        <v>170</v>
      </c>
      <c r="E362" s="262" t="s">
        <v>39</v>
      </c>
      <c r="F362" s="263" t="s">
        <v>179</v>
      </c>
      <c r="G362" s="261"/>
      <c r="H362" s="264">
        <v>0.065000000000000002</v>
      </c>
      <c r="I362" s="265"/>
      <c r="J362" s="261"/>
      <c r="K362" s="261"/>
      <c r="L362" s="266"/>
      <c r="M362" s="267"/>
      <c r="N362" s="268"/>
      <c r="O362" s="268"/>
      <c r="P362" s="268"/>
      <c r="Q362" s="268"/>
      <c r="R362" s="268"/>
      <c r="S362" s="268"/>
      <c r="T362" s="269"/>
      <c r="AT362" s="270" t="s">
        <v>170</v>
      </c>
      <c r="AU362" s="270" t="s">
        <v>91</v>
      </c>
      <c r="AV362" s="14" t="s">
        <v>164</v>
      </c>
      <c r="AW362" s="14" t="s">
        <v>41</v>
      </c>
      <c r="AX362" s="14" t="s">
        <v>85</v>
      </c>
      <c r="AY362" s="270" t="s">
        <v>128</v>
      </c>
    </row>
    <row r="363" s="1" customFormat="1" ht="56.25" customHeight="1">
      <c r="B363" s="40"/>
      <c r="C363" s="224" t="s">
        <v>524</v>
      </c>
      <c r="D363" s="224" t="s">
        <v>160</v>
      </c>
      <c r="E363" s="225" t="s">
        <v>525</v>
      </c>
      <c r="F363" s="226" t="s">
        <v>526</v>
      </c>
      <c r="G363" s="227" t="s">
        <v>182</v>
      </c>
      <c r="H363" s="228">
        <v>0.19</v>
      </c>
      <c r="I363" s="229"/>
      <c r="J363" s="230">
        <f>ROUND(I363*H363,2)</f>
        <v>0</v>
      </c>
      <c r="K363" s="226" t="s">
        <v>163</v>
      </c>
      <c r="L363" s="45"/>
      <c r="M363" s="231" t="s">
        <v>39</v>
      </c>
      <c r="N363" s="232" t="s">
        <v>53</v>
      </c>
      <c r="O363" s="81"/>
      <c r="P363" s="233">
        <f>O363*H363</f>
        <v>0</v>
      </c>
      <c r="Q363" s="233">
        <v>0</v>
      </c>
      <c r="R363" s="233">
        <f>Q363*H363</f>
        <v>0</v>
      </c>
      <c r="S363" s="233">
        <v>0</v>
      </c>
      <c r="T363" s="234">
        <f>S363*H363</f>
        <v>0</v>
      </c>
      <c r="AR363" s="18" t="s">
        <v>164</v>
      </c>
      <c r="AT363" s="18" t="s">
        <v>160</v>
      </c>
      <c r="AU363" s="18" t="s">
        <v>91</v>
      </c>
      <c r="AY363" s="18" t="s">
        <v>128</v>
      </c>
      <c r="BE363" s="235">
        <f>IF(N363="základní",J363,0)</f>
        <v>0</v>
      </c>
      <c r="BF363" s="235">
        <f>IF(N363="snížená",J363,0)</f>
        <v>0</v>
      </c>
      <c r="BG363" s="235">
        <f>IF(N363="zákl. přenesená",J363,0)</f>
        <v>0</v>
      </c>
      <c r="BH363" s="235">
        <f>IF(N363="sníž. přenesená",J363,0)</f>
        <v>0</v>
      </c>
      <c r="BI363" s="235">
        <f>IF(N363="nulová",J363,0)</f>
        <v>0</v>
      </c>
      <c r="BJ363" s="18" t="s">
        <v>164</v>
      </c>
      <c r="BK363" s="235">
        <f>ROUND(I363*H363,2)</f>
        <v>0</v>
      </c>
      <c r="BL363" s="18" t="s">
        <v>164</v>
      </c>
      <c r="BM363" s="18" t="s">
        <v>527</v>
      </c>
    </row>
    <row r="364" s="1" customFormat="1">
      <c r="B364" s="40"/>
      <c r="C364" s="41"/>
      <c r="D364" s="236" t="s">
        <v>166</v>
      </c>
      <c r="E364" s="41"/>
      <c r="F364" s="237" t="s">
        <v>528</v>
      </c>
      <c r="G364" s="41"/>
      <c r="H364" s="41"/>
      <c r="I364" s="142"/>
      <c r="J364" s="41"/>
      <c r="K364" s="41"/>
      <c r="L364" s="45"/>
      <c r="M364" s="238"/>
      <c r="N364" s="81"/>
      <c r="O364" s="81"/>
      <c r="P364" s="81"/>
      <c r="Q364" s="81"/>
      <c r="R364" s="81"/>
      <c r="S364" s="81"/>
      <c r="T364" s="82"/>
      <c r="AT364" s="18" t="s">
        <v>166</v>
      </c>
      <c r="AU364" s="18" t="s">
        <v>91</v>
      </c>
    </row>
    <row r="365" s="12" customFormat="1">
      <c r="B365" s="239"/>
      <c r="C365" s="240"/>
      <c r="D365" s="236" t="s">
        <v>170</v>
      </c>
      <c r="E365" s="241" t="s">
        <v>39</v>
      </c>
      <c r="F365" s="242" t="s">
        <v>529</v>
      </c>
      <c r="G365" s="240"/>
      <c r="H365" s="241" t="s">
        <v>39</v>
      </c>
      <c r="I365" s="243"/>
      <c r="J365" s="240"/>
      <c r="K365" s="240"/>
      <c r="L365" s="244"/>
      <c r="M365" s="245"/>
      <c r="N365" s="246"/>
      <c r="O365" s="246"/>
      <c r="P365" s="246"/>
      <c r="Q365" s="246"/>
      <c r="R365" s="246"/>
      <c r="S365" s="246"/>
      <c r="T365" s="247"/>
      <c r="AT365" s="248" t="s">
        <v>170</v>
      </c>
      <c r="AU365" s="248" t="s">
        <v>91</v>
      </c>
      <c r="AV365" s="12" t="s">
        <v>85</v>
      </c>
      <c r="AW365" s="12" t="s">
        <v>41</v>
      </c>
      <c r="AX365" s="12" t="s">
        <v>80</v>
      </c>
      <c r="AY365" s="248" t="s">
        <v>128</v>
      </c>
    </row>
    <row r="366" s="13" customFormat="1">
      <c r="B366" s="249"/>
      <c r="C366" s="250"/>
      <c r="D366" s="236" t="s">
        <v>170</v>
      </c>
      <c r="E366" s="251" t="s">
        <v>39</v>
      </c>
      <c r="F366" s="252" t="s">
        <v>530</v>
      </c>
      <c r="G366" s="250"/>
      <c r="H366" s="253">
        <v>0.19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AT366" s="259" t="s">
        <v>170</v>
      </c>
      <c r="AU366" s="259" t="s">
        <v>91</v>
      </c>
      <c r="AV366" s="13" t="s">
        <v>91</v>
      </c>
      <c r="AW366" s="13" t="s">
        <v>41</v>
      </c>
      <c r="AX366" s="13" t="s">
        <v>80</v>
      </c>
      <c r="AY366" s="259" t="s">
        <v>128</v>
      </c>
    </row>
    <row r="367" s="14" customFormat="1">
      <c r="B367" s="260"/>
      <c r="C367" s="261"/>
      <c r="D367" s="236" t="s">
        <v>170</v>
      </c>
      <c r="E367" s="262" t="s">
        <v>39</v>
      </c>
      <c r="F367" s="263" t="s">
        <v>179</v>
      </c>
      <c r="G367" s="261"/>
      <c r="H367" s="264">
        <v>0.19</v>
      </c>
      <c r="I367" s="265"/>
      <c r="J367" s="261"/>
      <c r="K367" s="261"/>
      <c r="L367" s="266"/>
      <c r="M367" s="267"/>
      <c r="N367" s="268"/>
      <c r="O367" s="268"/>
      <c r="P367" s="268"/>
      <c r="Q367" s="268"/>
      <c r="R367" s="268"/>
      <c r="S367" s="268"/>
      <c r="T367" s="269"/>
      <c r="AT367" s="270" t="s">
        <v>170</v>
      </c>
      <c r="AU367" s="270" t="s">
        <v>91</v>
      </c>
      <c r="AV367" s="14" t="s">
        <v>164</v>
      </c>
      <c r="AW367" s="14" t="s">
        <v>41</v>
      </c>
      <c r="AX367" s="14" t="s">
        <v>85</v>
      </c>
      <c r="AY367" s="270" t="s">
        <v>128</v>
      </c>
    </row>
    <row r="368" s="1" customFormat="1" ht="45" customHeight="1">
      <c r="B368" s="40"/>
      <c r="C368" s="224" t="s">
        <v>531</v>
      </c>
      <c r="D368" s="224" t="s">
        <v>160</v>
      </c>
      <c r="E368" s="225" t="s">
        <v>532</v>
      </c>
      <c r="F368" s="226" t="s">
        <v>533</v>
      </c>
      <c r="G368" s="227" t="s">
        <v>182</v>
      </c>
      <c r="H368" s="228">
        <v>1.8540000000000001</v>
      </c>
      <c r="I368" s="229"/>
      <c r="J368" s="230">
        <f>ROUND(I368*H368,2)</f>
        <v>0</v>
      </c>
      <c r="K368" s="226" t="s">
        <v>163</v>
      </c>
      <c r="L368" s="45"/>
      <c r="M368" s="231" t="s">
        <v>39</v>
      </c>
      <c r="N368" s="232" t="s">
        <v>53</v>
      </c>
      <c r="O368" s="81"/>
      <c r="P368" s="233">
        <f>O368*H368</f>
        <v>0</v>
      </c>
      <c r="Q368" s="233">
        <v>0</v>
      </c>
      <c r="R368" s="233">
        <f>Q368*H368</f>
        <v>0</v>
      </c>
      <c r="S368" s="233">
        <v>0</v>
      </c>
      <c r="T368" s="234">
        <f>S368*H368</f>
        <v>0</v>
      </c>
      <c r="AR368" s="18" t="s">
        <v>164</v>
      </c>
      <c r="AT368" s="18" t="s">
        <v>160</v>
      </c>
      <c r="AU368" s="18" t="s">
        <v>91</v>
      </c>
      <c r="AY368" s="18" t="s">
        <v>128</v>
      </c>
      <c r="BE368" s="235">
        <f>IF(N368="základní",J368,0)</f>
        <v>0</v>
      </c>
      <c r="BF368" s="235">
        <f>IF(N368="snížená",J368,0)</f>
        <v>0</v>
      </c>
      <c r="BG368" s="235">
        <f>IF(N368="zákl. přenesená",J368,0)</f>
        <v>0</v>
      </c>
      <c r="BH368" s="235">
        <f>IF(N368="sníž. přenesená",J368,0)</f>
        <v>0</v>
      </c>
      <c r="BI368" s="235">
        <f>IF(N368="nulová",J368,0)</f>
        <v>0</v>
      </c>
      <c r="BJ368" s="18" t="s">
        <v>164</v>
      </c>
      <c r="BK368" s="235">
        <f>ROUND(I368*H368,2)</f>
        <v>0</v>
      </c>
      <c r="BL368" s="18" t="s">
        <v>164</v>
      </c>
      <c r="BM368" s="18" t="s">
        <v>534</v>
      </c>
    </row>
    <row r="369" s="1" customFormat="1">
      <c r="B369" s="40"/>
      <c r="C369" s="41"/>
      <c r="D369" s="236" t="s">
        <v>166</v>
      </c>
      <c r="E369" s="41"/>
      <c r="F369" s="237" t="s">
        <v>517</v>
      </c>
      <c r="G369" s="41"/>
      <c r="H369" s="41"/>
      <c r="I369" s="142"/>
      <c r="J369" s="41"/>
      <c r="K369" s="41"/>
      <c r="L369" s="45"/>
      <c r="M369" s="238"/>
      <c r="N369" s="81"/>
      <c r="O369" s="81"/>
      <c r="P369" s="81"/>
      <c r="Q369" s="81"/>
      <c r="R369" s="81"/>
      <c r="S369" s="81"/>
      <c r="T369" s="82"/>
      <c r="AT369" s="18" t="s">
        <v>166</v>
      </c>
      <c r="AU369" s="18" t="s">
        <v>91</v>
      </c>
    </row>
    <row r="370" s="12" customFormat="1">
      <c r="B370" s="239"/>
      <c r="C370" s="240"/>
      <c r="D370" s="236" t="s">
        <v>170</v>
      </c>
      <c r="E370" s="241" t="s">
        <v>39</v>
      </c>
      <c r="F370" s="242" t="s">
        <v>535</v>
      </c>
      <c r="G370" s="240"/>
      <c r="H370" s="241" t="s">
        <v>39</v>
      </c>
      <c r="I370" s="243"/>
      <c r="J370" s="240"/>
      <c r="K370" s="240"/>
      <c r="L370" s="244"/>
      <c r="M370" s="245"/>
      <c r="N370" s="246"/>
      <c r="O370" s="246"/>
      <c r="P370" s="246"/>
      <c r="Q370" s="246"/>
      <c r="R370" s="246"/>
      <c r="S370" s="246"/>
      <c r="T370" s="247"/>
      <c r="AT370" s="248" t="s">
        <v>170</v>
      </c>
      <c r="AU370" s="248" t="s">
        <v>91</v>
      </c>
      <c r="AV370" s="12" t="s">
        <v>85</v>
      </c>
      <c r="AW370" s="12" t="s">
        <v>41</v>
      </c>
      <c r="AX370" s="12" t="s">
        <v>80</v>
      </c>
      <c r="AY370" s="248" t="s">
        <v>128</v>
      </c>
    </row>
    <row r="371" s="13" customFormat="1">
      <c r="B371" s="249"/>
      <c r="C371" s="250"/>
      <c r="D371" s="236" t="s">
        <v>170</v>
      </c>
      <c r="E371" s="251" t="s">
        <v>39</v>
      </c>
      <c r="F371" s="252" t="s">
        <v>536</v>
      </c>
      <c r="G371" s="250"/>
      <c r="H371" s="253">
        <v>0.125</v>
      </c>
      <c r="I371" s="254"/>
      <c r="J371" s="250"/>
      <c r="K371" s="250"/>
      <c r="L371" s="255"/>
      <c r="M371" s="256"/>
      <c r="N371" s="257"/>
      <c r="O371" s="257"/>
      <c r="P371" s="257"/>
      <c r="Q371" s="257"/>
      <c r="R371" s="257"/>
      <c r="S371" s="257"/>
      <c r="T371" s="258"/>
      <c r="AT371" s="259" t="s">
        <v>170</v>
      </c>
      <c r="AU371" s="259" t="s">
        <v>91</v>
      </c>
      <c r="AV371" s="13" t="s">
        <v>91</v>
      </c>
      <c r="AW371" s="13" t="s">
        <v>41</v>
      </c>
      <c r="AX371" s="13" t="s">
        <v>80</v>
      </c>
      <c r="AY371" s="259" t="s">
        <v>128</v>
      </c>
    </row>
    <row r="372" s="13" customFormat="1">
      <c r="B372" s="249"/>
      <c r="C372" s="250"/>
      <c r="D372" s="236" t="s">
        <v>170</v>
      </c>
      <c r="E372" s="251" t="s">
        <v>39</v>
      </c>
      <c r="F372" s="252" t="s">
        <v>537</v>
      </c>
      <c r="G372" s="250"/>
      <c r="H372" s="253">
        <v>0.029999999999999999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AT372" s="259" t="s">
        <v>170</v>
      </c>
      <c r="AU372" s="259" t="s">
        <v>91</v>
      </c>
      <c r="AV372" s="13" t="s">
        <v>91</v>
      </c>
      <c r="AW372" s="13" t="s">
        <v>41</v>
      </c>
      <c r="AX372" s="13" t="s">
        <v>80</v>
      </c>
      <c r="AY372" s="259" t="s">
        <v>128</v>
      </c>
    </row>
    <row r="373" s="13" customFormat="1">
      <c r="B373" s="249"/>
      <c r="C373" s="250"/>
      <c r="D373" s="236" t="s">
        <v>170</v>
      </c>
      <c r="E373" s="251" t="s">
        <v>39</v>
      </c>
      <c r="F373" s="252" t="s">
        <v>538</v>
      </c>
      <c r="G373" s="250"/>
      <c r="H373" s="253">
        <v>0.029999999999999999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AT373" s="259" t="s">
        <v>170</v>
      </c>
      <c r="AU373" s="259" t="s">
        <v>91</v>
      </c>
      <c r="AV373" s="13" t="s">
        <v>91</v>
      </c>
      <c r="AW373" s="13" t="s">
        <v>41</v>
      </c>
      <c r="AX373" s="13" t="s">
        <v>80</v>
      </c>
      <c r="AY373" s="259" t="s">
        <v>128</v>
      </c>
    </row>
    <row r="374" s="13" customFormat="1">
      <c r="B374" s="249"/>
      <c r="C374" s="250"/>
      <c r="D374" s="236" t="s">
        <v>170</v>
      </c>
      <c r="E374" s="251" t="s">
        <v>39</v>
      </c>
      <c r="F374" s="252" t="s">
        <v>539</v>
      </c>
      <c r="G374" s="250"/>
      <c r="H374" s="253">
        <v>0.40000000000000002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AT374" s="259" t="s">
        <v>170</v>
      </c>
      <c r="AU374" s="259" t="s">
        <v>91</v>
      </c>
      <c r="AV374" s="13" t="s">
        <v>91</v>
      </c>
      <c r="AW374" s="13" t="s">
        <v>41</v>
      </c>
      <c r="AX374" s="13" t="s">
        <v>80</v>
      </c>
      <c r="AY374" s="259" t="s">
        <v>128</v>
      </c>
    </row>
    <row r="375" s="13" customFormat="1">
      <c r="B375" s="249"/>
      <c r="C375" s="250"/>
      <c r="D375" s="236" t="s">
        <v>170</v>
      </c>
      <c r="E375" s="251" t="s">
        <v>39</v>
      </c>
      <c r="F375" s="252" t="s">
        <v>540</v>
      </c>
      <c r="G375" s="250"/>
      <c r="H375" s="253">
        <v>0.20000000000000001</v>
      </c>
      <c r="I375" s="254"/>
      <c r="J375" s="250"/>
      <c r="K375" s="250"/>
      <c r="L375" s="255"/>
      <c r="M375" s="256"/>
      <c r="N375" s="257"/>
      <c r="O375" s="257"/>
      <c r="P375" s="257"/>
      <c r="Q375" s="257"/>
      <c r="R375" s="257"/>
      <c r="S375" s="257"/>
      <c r="T375" s="258"/>
      <c r="AT375" s="259" t="s">
        <v>170</v>
      </c>
      <c r="AU375" s="259" t="s">
        <v>91</v>
      </c>
      <c r="AV375" s="13" t="s">
        <v>91</v>
      </c>
      <c r="AW375" s="13" t="s">
        <v>41</v>
      </c>
      <c r="AX375" s="13" t="s">
        <v>80</v>
      </c>
      <c r="AY375" s="259" t="s">
        <v>128</v>
      </c>
    </row>
    <row r="376" s="13" customFormat="1">
      <c r="B376" s="249"/>
      <c r="C376" s="250"/>
      <c r="D376" s="236" t="s">
        <v>170</v>
      </c>
      <c r="E376" s="251" t="s">
        <v>39</v>
      </c>
      <c r="F376" s="252" t="s">
        <v>541</v>
      </c>
      <c r="G376" s="250"/>
      <c r="H376" s="253">
        <v>0.59999999999999998</v>
      </c>
      <c r="I376" s="254"/>
      <c r="J376" s="250"/>
      <c r="K376" s="250"/>
      <c r="L376" s="255"/>
      <c r="M376" s="256"/>
      <c r="N376" s="257"/>
      <c r="O376" s="257"/>
      <c r="P376" s="257"/>
      <c r="Q376" s="257"/>
      <c r="R376" s="257"/>
      <c r="S376" s="257"/>
      <c r="T376" s="258"/>
      <c r="AT376" s="259" t="s">
        <v>170</v>
      </c>
      <c r="AU376" s="259" t="s">
        <v>91</v>
      </c>
      <c r="AV376" s="13" t="s">
        <v>91</v>
      </c>
      <c r="AW376" s="13" t="s">
        <v>41</v>
      </c>
      <c r="AX376" s="13" t="s">
        <v>80</v>
      </c>
      <c r="AY376" s="259" t="s">
        <v>128</v>
      </c>
    </row>
    <row r="377" s="13" customFormat="1">
      <c r="B377" s="249"/>
      <c r="C377" s="250"/>
      <c r="D377" s="236" t="s">
        <v>170</v>
      </c>
      <c r="E377" s="251" t="s">
        <v>39</v>
      </c>
      <c r="F377" s="252" t="s">
        <v>542</v>
      </c>
      <c r="G377" s="250"/>
      <c r="H377" s="253">
        <v>0.10000000000000001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AT377" s="259" t="s">
        <v>170</v>
      </c>
      <c r="AU377" s="259" t="s">
        <v>91</v>
      </c>
      <c r="AV377" s="13" t="s">
        <v>91</v>
      </c>
      <c r="AW377" s="13" t="s">
        <v>41</v>
      </c>
      <c r="AX377" s="13" t="s">
        <v>80</v>
      </c>
      <c r="AY377" s="259" t="s">
        <v>128</v>
      </c>
    </row>
    <row r="378" s="12" customFormat="1">
      <c r="B378" s="239"/>
      <c r="C378" s="240"/>
      <c r="D378" s="236" t="s">
        <v>170</v>
      </c>
      <c r="E378" s="241" t="s">
        <v>39</v>
      </c>
      <c r="F378" s="242" t="s">
        <v>519</v>
      </c>
      <c r="G378" s="240"/>
      <c r="H378" s="241" t="s">
        <v>39</v>
      </c>
      <c r="I378" s="243"/>
      <c r="J378" s="240"/>
      <c r="K378" s="240"/>
      <c r="L378" s="244"/>
      <c r="M378" s="245"/>
      <c r="N378" s="246"/>
      <c r="O378" s="246"/>
      <c r="P378" s="246"/>
      <c r="Q378" s="246"/>
      <c r="R378" s="246"/>
      <c r="S378" s="246"/>
      <c r="T378" s="247"/>
      <c r="AT378" s="248" t="s">
        <v>170</v>
      </c>
      <c r="AU378" s="248" t="s">
        <v>91</v>
      </c>
      <c r="AV378" s="12" t="s">
        <v>85</v>
      </c>
      <c r="AW378" s="12" t="s">
        <v>41</v>
      </c>
      <c r="AX378" s="12" t="s">
        <v>80</v>
      </c>
      <c r="AY378" s="248" t="s">
        <v>128</v>
      </c>
    </row>
    <row r="379" s="13" customFormat="1">
      <c r="B379" s="249"/>
      <c r="C379" s="250"/>
      <c r="D379" s="236" t="s">
        <v>170</v>
      </c>
      <c r="E379" s="251" t="s">
        <v>39</v>
      </c>
      <c r="F379" s="252" t="s">
        <v>543</v>
      </c>
      <c r="G379" s="250"/>
      <c r="H379" s="253">
        <v>0.311</v>
      </c>
      <c r="I379" s="254"/>
      <c r="J379" s="250"/>
      <c r="K379" s="250"/>
      <c r="L379" s="255"/>
      <c r="M379" s="256"/>
      <c r="N379" s="257"/>
      <c r="O379" s="257"/>
      <c r="P379" s="257"/>
      <c r="Q379" s="257"/>
      <c r="R379" s="257"/>
      <c r="S379" s="257"/>
      <c r="T379" s="258"/>
      <c r="AT379" s="259" t="s">
        <v>170</v>
      </c>
      <c r="AU379" s="259" t="s">
        <v>91</v>
      </c>
      <c r="AV379" s="13" t="s">
        <v>91</v>
      </c>
      <c r="AW379" s="13" t="s">
        <v>41</v>
      </c>
      <c r="AX379" s="13" t="s">
        <v>80</v>
      </c>
      <c r="AY379" s="259" t="s">
        <v>128</v>
      </c>
    </row>
    <row r="380" s="13" customFormat="1">
      <c r="B380" s="249"/>
      <c r="C380" s="250"/>
      <c r="D380" s="236" t="s">
        <v>170</v>
      </c>
      <c r="E380" s="251" t="s">
        <v>39</v>
      </c>
      <c r="F380" s="252" t="s">
        <v>544</v>
      </c>
      <c r="G380" s="250"/>
      <c r="H380" s="253">
        <v>0.058000000000000003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AT380" s="259" t="s">
        <v>170</v>
      </c>
      <c r="AU380" s="259" t="s">
        <v>91</v>
      </c>
      <c r="AV380" s="13" t="s">
        <v>91</v>
      </c>
      <c r="AW380" s="13" t="s">
        <v>41</v>
      </c>
      <c r="AX380" s="13" t="s">
        <v>80</v>
      </c>
      <c r="AY380" s="259" t="s">
        <v>128</v>
      </c>
    </row>
    <row r="381" s="14" customFormat="1">
      <c r="B381" s="260"/>
      <c r="C381" s="261"/>
      <c r="D381" s="236" t="s">
        <v>170</v>
      </c>
      <c r="E381" s="262" t="s">
        <v>39</v>
      </c>
      <c r="F381" s="263" t="s">
        <v>179</v>
      </c>
      <c r="G381" s="261"/>
      <c r="H381" s="264">
        <v>1.8539999999999999</v>
      </c>
      <c r="I381" s="265"/>
      <c r="J381" s="261"/>
      <c r="K381" s="261"/>
      <c r="L381" s="266"/>
      <c r="M381" s="267"/>
      <c r="N381" s="268"/>
      <c r="O381" s="268"/>
      <c r="P381" s="268"/>
      <c r="Q381" s="268"/>
      <c r="R381" s="268"/>
      <c r="S381" s="268"/>
      <c r="T381" s="269"/>
      <c r="AT381" s="270" t="s">
        <v>170</v>
      </c>
      <c r="AU381" s="270" t="s">
        <v>91</v>
      </c>
      <c r="AV381" s="14" t="s">
        <v>164</v>
      </c>
      <c r="AW381" s="14" t="s">
        <v>41</v>
      </c>
      <c r="AX381" s="14" t="s">
        <v>85</v>
      </c>
      <c r="AY381" s="270" t="s">
        <v>128</v>
      </c>
    </row>
    <row r="382" s="1" customFormat="1" ht="56.25" customHeight="1">
      <c r="B382" s="40"/>
      <c r="C382" s="224" t="s">
        <v>545</v>
      </c>
      <c r="D382" s="224" t="s">
        <v>160</v>
      </c>
      <c r="E382" s="225" t="s">
        <v>546</v>
      </c>
      <c r="F382" s="226" t="s">
        <v>547</v>
      </c>
      <c r="G382" s="227" t="s">
        <v>182</v>
      </c>
      <c r="H382" s="228">
        <v>0.64000000000000001</v>
      </c>
      <c r="I382" s="229"/>
      <c r="J382" s="230">
        <f>ROUND(I382*H382,2)</f>
        <v>0</v>
      </c>
      <c r="K382" s="226" t="s">
        <v>163</v>
      </c>
      <c r="L382" s="45"/>
      <c r="M382" s="231" t="s">
        <v>39</v>
      </c>
      <c r="N382" s="232" t="s">
        <v>53</v>
      </c>
      <c r="O382" s="81"/>
      <c r="P382" s="233">
        <f>O382*H382</f>
        <v>0</v>
      </c>
      <c r="Q382" s="233">
        <v>0</v>
      </c>
      <c r="R382" s="233">
        <f>Q382*H382</f>
        <v>0</v>
      </c>
      <c r="S382" s="233">
        <v>0</v>
      </c>
      <c r="T382" s="234">
        <f>S382*H382</f>
        <v>0</v>
      </c>
      <c r="AR382" s="18" t="s">
        <v>164</v>
      </c>
      <c r="AT382" s="18" t="s">
        <v>160</v>
      </c>
      <c r="AU382" s="18" t="s">
        <v>91</v>
      </c>
      <c r="AY382" s="18" t="s">
        <v>128</v>
      </c>
      <c r="BE382" s="235">
        <f>IF(N382="základní",J382,0)</f>
        <v>0</v>
      </c>
      <c r="BF382" s="235">
        <f>IF(N382="snížená",J382,0)</f>
        <v>0</v>
      </c>
      <c r="BG382" s="235">
        <f>IF(N382="zákl. přenesená",J382,0)</f>
        <v>0</v>
      </c>
      <c r="BH382" s="235">
        <f>IF(N382="sníž. přenesená",J382,0)</f>
        <v>0</v>
      </c>
      <c r="BI382" s="235">
        <f>IF(N382="nulová",J382,0)</f>
        <v>0</v>
      </c>
      <c r="BJ382" s="18" t="s">
        <v>164</v>
      </c>
      <c r="BK382" s="235">
        <f>ROUND(I382*H382,2)</f>
        <v>0</v>
      </c>
      <c r="BL382" s="18" t="s">
        <v>164</v>
      </c>
      <c r="BM382" s="18" t="s">
        <v>548</v>
      </c>
    </row>
    <row r="383" s="1" customFormat="1">
      <c r="B383" s="40"/>
      <c r="C383" s="41"/>
      <c r="D383" s="236" t="s">
        <v>166</v>
      </c>
      <c r="E383" s="41"/>
      <c r="F383" s="237" t="s">
        <v>528</v>
      </c>
      <c r="G383" s="41"/>
      <c r="H383" s="41"/>
      <c r="I383" s="142"/>
      <c r="J383" s="41"/>
      <c r="K383" s="41"/>
      <c r="L383" s="45"/>
      <c r="M383" s="238"/>
      <c r="N383" s="81"/>
      <c r="O383" s="81"/>
      <c r="P383" s="81"/>
      <c r="Q383" s="81"/>
      <c r="R383" s="81"/>
      <c r="S383" s="81"/>
      <c r="T383" s="82"/>
      <c r="AT383" s="18" t="s">
        <v>166</v>
      </c>
      <c r="AU383" s="18" t="s">
        <v>91</v>
      </c>
    </row>
    <row r="384" s="12" customFormat="1">
      <c r="B384" s="239"/>
      <c r="C384" s="240"/>
      <c r="D384" s="236" t="s">
        <v>170</v>
      </c>
      <c r="E384" s="241" t="s">
        <v>39</v>
      </c>
      <c r="F384" s="242" t="s">
        <v>529</v>
      </c>
      <c r="G384" s="240"/>
      <c r="H384" s="241" t="s">
        <v>39</v>
      </c>
      <c r="I384" s="243"/>
      <c r="J384" s="240"/>
      <c r="K384" s="240"/>
      <c r="L384" s="244"/>
      <c r="M384" s="245"/>
      <c r="N384" s="246"/>
      <c r="O384" s="246"/>
      <c r="P384" s="246"/>
      <c r="Q384" s="246"/>
      <c r="R384" s="246"/>
      <c r="S384" s="246"/>
      <c r="T384" s="247"/>
      <c r="AT384" s="248" t="s">
        <v>170</v>
      </c>
      <c r="AU384" s="248" t="s">
        <v>91</v>
      </c>
      <c r="AV384" s="12" t="s">
        <v>85</v>
      </c>
      <c r="AW384" s="12" t="s">
        <v>41</v>
      </c>
      <c r="AX384" s="12" t="s">
        <v>80</v>
      </c>
      <c r="AY384" s="248" t="s">
        <v>128</v>
      </c>
    </row>
    <row r="385" s="13" customFormat="1">
      <c r="B385" s="249"/>
      <c r="C385" s="250"/>
      <c r="D385" s="236" t="s">
        <v>170</v>
      </c>
      <c r="E385" s="251" t="s">
        <v>39</v>
      </c>
      <c r="F385" s="252" t="s">
        <v>549</v>
      </c>
      <c r="G385" s="250"/>
      <c r="H385" s="253">
        <v>0.64000000000000001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AT385" s="259" t="s">
        <v>170</v>
      </c>
      <c r="AU385" s="259" t="s">
        <v>91</v>
      </c>
      <c r="AV385" s="13" t="s">
        <v>91</v>
      </c>
      <c r="AW385" s="13" t="s">
        <v>41</v>
      </c>
      <c r="AX385" s="13" t="s">
        <v>80</v>
      </c>
      <c r="AY385" s="259" t="s">
        <v>128</v>
      </c>
    </row>
    <row r="386" s="14" customFormat="1">
      <c r="B386" s="260"/>
      <c r="C386" s="261"/>
      <c r="D386" s="236" t="s">
        <v>170</v>
      </c>
      <c r="E386" s="262" t="s">
        <v>39</v>
      </c>
      <c r="F386" s="263" t="s">
        <v>179</v>
      </c>
      <c r="G386" s="261"/>
      <c r="H386" s="264">
        <v>0.64000000000000001</v>
      </c>
      <c r="I386" s="265"/>
      <c r="J386" s="261"/>
      <c r="K386" s="261"/>
      <c r="L386" s="266"/>
      <c r="M386" s="267"/>
      <c r="N386" s="268"/>
      <c r="O386" s="268"/>
      <c r="P386" s="268"/>
      <c r="Q386" s="268"/>
      <c r="R386" s="268"/>
      <c r="S386" s="268"/>
      <c r="T386" s="269"/>
      <c r="AT386" s="270" t="s">
        <v>170</v>
      </c>
      <c r="AU386" s="270" t="s">
        <v>91</v>
      </c>
      <c r="AV386" s="14" t="s">
        <v>164</v>
      </c>
      <c r="AW386" s="14" t="s">
        <v>41</v>
      </c>
      <c r="AX386" s="14" t="s">
        <v>85</v>
      </c>
      <c r="AY386" s="270" t="s">
        <v>128</v>
      </c>
    </row>
    <row r="387" s="1" customFormat="1" ht="56.25" customHeight="1">
      <c r="B387" s="40"/>
      <c r="C387" s="224" t="s">
        <v>550</v>
      </c>
      <c r="D387" s="224" t="s">
        <v>160</v>
      </c>
      <c r="E387" s="225" t="s">
        <v>551</v>
      </c>
      <c r="F387" s="226" t="s">
        <v>552</v>
      </c>
      <c r="G387" s="227" t="s">
        <v>367</v>
      </c>
      <c r="H387" s="228">
        <v>249.25</v>
      </c>
      <c r="I387" s="229"/>
      <c r="J387" s="230">
        <f>ROUND(I387*H387,2)</f>
        <v>0</v>
      </c>
      <c r="K387" s="226" t="s">
        <v>163</v>
      </c>
      <c r="L387" s="45"/>
      <c r="M387" s="231" t="s">
        <v>39</v>
      </c>
      <c r="N387" s="232" t="s">
        <v>53</v>
      </c>
      <c r="O387" s="81"/>
      <c r="P387" s="233">
        <f>O387*H387</f>
        <v>0</v>
      </c>
      <c r="Q387" s="233">
        <v>0</v>
      </c>
      <c r="R387" s="233">
        <f>Q387*H387</f>
        <v>0</v>
      </c>
      <c r="S387" s="233">
        <v>0</v>
      </c>
      <c r="T387" s="234">
        <f>S387*H387</f>
        <v>0</v>
      </c>
      <c r="AR387" s="18" t="s">
        <v>164</v>
      </c>
      <c r="AT387" s="18" t="s">
        <v>160</v>
      </c>
      <c r="AU387" s="18" t="s">
        <v>91</v>
      </c>
      <c r="AY387" s="18" t="s">
        <v>128</v>
      </c>
      <c r="BE387" s="235">
        <f>IF(N387="základní",J387,0)</f>
        <v>0</v>
      </c>
      <c r="BF387" s="235">
        <f>IF(N387="snížená",J387,0)</f>
        <v>0</v>
      </c>
      <c r="BG387" s="235">
        <f>IF(N387="zákl. přenesená",J387,0)</f>
        <v>0</v>
      </c>
      <c r="BH387" s="235">
        <f>IF(N387="sníž. přenesená",J387,0)</f>
        <v>0</v>
      </c>
      <c r="BI387" s="235">
        <f>IF(N387="nulová",J387,0)</f>
        <v>0</v>
      </c>
      <c r="BJ387" s="18" t="s">
        <v>164</v>
      </c>
      <c r="BK387" s="235">
        <f>ROUND(I387*H387,2)</f>
        <v>0</v>
      </c>
      <c r="BL387" s="18" t="s">
        <v>164</v>
      </c>
      <c r="BM387" s="18" t="s">
        <v>553</v>
      </c>
    </row>
    <row r="388" s="1" customFormat="1">
      <c r="B388" s="40"/>
      <c r="C388" s="41"/>
      <c r="D388" s="236" t="s">
        <v>166</v>
      </c>
      <c r="E388" s="41"/>
      <c r="F388" s="237" t="s">
        <v>517</v>
      </c>
      <c r="G388" s="41"/>
      <c r="H388" s="41"/>
      <c r="I388" s="142"/>
      <c r="J388" s="41"/>
      <c r="K388" s="41"/>
      <c r="L388" s="45"/>
      <c r="M388" s="238"/>
      <c r="N388" s="81"/>
      <c r="O388" s="81"/>
      <c r="P388" s="81"/>
      <c r="Q388" s="81"/>
      <c r="R388" s="81"/>
      <c r="S388" s="81"/>
      <c r="T388" s="82"/>
      <c r="AT388" s="18" t="s">
        <v>166</v>
      </c>
      <c r="AU388" s="18" t="s">
        <v>91</v>
      </c>
    </row>
    <row r="389" s="1" customFormat="1">
      <c r="B389" s="40"/>
      <c r="C389" s="41"/>
      <c r="D389" s="236" t="s">
        <v>168</v>
      </c>
      <c r="E389" s="41"/>
      <c r="F389" s="237" t="s">
        <v>225</v>
      </c>
      <c r="G389" s="41"/>
      <c r="H389" s="41"/>
      <c r="I389" s="142"/>
      <c r="J389" s="41"/>
      <c r="K389" s="41"/>
      <c r="L389" s="45"/>
      <c r="M389" s="238"/>
      <c r="N389" s="81"/>
      <c r="O389" s="81"/>
      <c r="P389" s="81"/>
      <c r="Q389" s="81"/>
      <c r="R389" s="81"/>
      <c r="S389" s="81"/>
      <c r="T389" s="82"/>
      <c r="AT389" s="18" t="s">
        <v>168</v>
      </c>
      <c r="AU389" s="18" t="s">
        <v>91</v>
      </c>
    </row>
    <row r="390" s="12" customFormat="1">
      <c r="B390" s="239"/>
      <c r="C390" s="240"/>
      <c r="D390" s="236" t="s">
        <v>170</v>
      </c>
      <c r="E390" s="241" t="s">
        <v>39</v>
      </c>
      <c r="F390" s="242" t="s">
        <v>554</v>
      </c>
      <c r="G390" s="240"/>
      <c r="H390" s="241" t="s">
        <v>39</v>
      </c>
      <c r="I390" s="243"/>
      <c r="J390" s="240"/>
      <c r="K390" s="240"/>
      <c r="L390" s="244"/>
      <c r="M390" s="245"/>
      <c r="N390" s="246"/>
      <c r="O390" s="246"/>
      <c r="P390" s="246"/>
      <c r="Q390" s="246"/>
      <c r="R390" s="246"/>
      <c r="S390" s="246"/>
      <c r="T390" s="247"/>
      <c r="AT390" s="248" t="s">
        <v>170</v>
      </c>
      <c r="AU390" s="248" t="s">
        <v>91</v>
      </c>
      <c r="AV390" s="12" t="s">
        <v>85</v>
      </c>
      <c r="AW390" s="12" t="s">
        <v>41</v>
      </c>
      <c r="AX390" s="12" t="s">
        <v>80</v>
      </c>
      <c r="AY390" s="248" t="s">
        <v>128</v>
      </c>
    </row>
    <row r="391" s="13" customFormat="1">
      <c r="B391" s="249"/>
      <c r="C391" s="250"/>
      <c r="D391" s="236" t="s">
        <v>170</v>
      </c>
      <c r="E391" s="251" t="s">
        <v>39</v>
      </c>
      <c r="F391" s="252" t="s">
        <v>555</v>
      </c>
      <c r="G391" s="250"/>
      <c r="H391" s="253">
        <v>49.850000000000001</v>
      </c>
      <c r="I391" s="254"/>
      <c r="J391" s="250"/>
      <c r="K391" s="250"/>
      <c r="L391" s="255"/>
      <c r="M391" s="256"/>
      <c r="N391" s="257"/>
      <c r="O391" s="257"/>
      <c r="P391" s="257"/>
      <c r="Q391" s="257"/>
      <c r="R391" s="257"/>
      <c r="S391" s="257"/>
      <c r="T391" s="258"/>
      <c r="AT391" s="259" t="s">
        <v>170</v>
      </c>
      <c r="AU391" s="259" t="s">
        <v>91</v>
      </c>
      <c r="AV391" s="13" t="s">
        <v>91</v>
      </c>
      <c r="AW391" s="13" t="s">
        <v>41</v>
      </c>
      <c r="AX391" s="13" t="s">
        <v>80</v>
      </c>
      <c r="AY391" s="259" t="s">
        <v>128</v>
      </c>
    </row>
    <row r="392" s="13" customFormat="1">
      <c r="B392" s="249"/>
      <c r="C392" s="250"/>
      <c r="D392" s="236" t="s">
        <v>170</v>
      </c>
      <c r="E392" s="251" t="s">
        <v>39</v>
      </c>
      <c r="F392" s="252" t="s">
        <v>556</v>
      </c>
      <c r="G392" s="250"/>
      <c r="H392" s="253">
        <v>49.850000000000001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AT392" s="259" t="s">
        <v>170</v>
      </c>
      <c r="AU392" s="259" t="s">
        <v>91</v>
      </c>
      <c r="AV392" s="13" t="s">
        <v>91</v>
      </c>
      <c r="AW392" s="13" t="s">
        <v>41</v>
      </c>
      <c r="AX392" s="13" t="s">
        <v>80</v>
      </c>
      <c r="AY392" s="259" t="s">
        <v>128</v>
      </c>
    </row>
    <row r="393" s="13" customFormat="1">
      <c r="B393" s="249"/>
      <c r="C393" s="250"/>
      <c r="D393" s="236" t="s">
        <v>170</v>
      </c>
      <c r="E393" s="251" t="s">
        <v>39</v>
      </c>
      <c r="F393" s="252" t="s">
        <v>557</v>
      </c>
      <c r="G393" s="250"/>
      <c r="H393" s="253">
        <v>49.850000000000001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AT393" s="259" t="s">
        <v>170</v>
      </c>
      <c r="AU393" s="259" t="s">
        <v>91</v>
      </c>
      <c r="AV393" s="13" t="s">
        <v>91</v>
      </c>
      <c r="AW393" s="13" t="s">
        <v>41</v>
      </c>
      <c r="AX393" s="13" t="s">
        <v>80</v>
      </c>
      <c r="AY393" s="259" t="s">
        <v>128</v>
      </c>
    </row>
    <row r="394" s="13" customFormat="1">
      <c r="B394" s="249"/>
      <c r="C394" s="250"/>
      <c r="D394" s="236" t="s">
        <v>170</v>
      </c>
      <c r="E394" s="251" t="s">
        <v>39</v>
      </c>
      <c r="F394" s="252" t="s">
        <v>558</v>
      </c>
      <c r="G394" s="250"/>
      <c r="H394" s="253">
        <v>49.850000000000001</v>
      </c>
      <c r="I394" s="254"/>
      <c r="J394" s="250"/>
      <c r="K394" s="250"/>
      <c r="L394" s="255"/>
      <c r="M394" s="256"/>
      <c r="N394" s="257"/>
      <c r="O394" s="257"/>
      <c r="P394" s="257"/>
      <c r="Q394" s="257"/>
      <c r="R394" s="257"/>
      <c r="S394" s="257"/>
      <c r="T394" s="258"/>
      <c r="AT394" s="259" t="s">
        <v>170</v>
      </c>
      <c r="AU394" s="259" t="s">
        <v>91</v>
      </c>
      <c r="AV394" s="13" t="s">
        <v>91</v>
      </c>
      <c r="AW394" s="13" t="s">
        <v>41</v>
      </c>
      <c r="AX394" s="13" t="s">
        <v>80</v>
      </c>
      <c r="AY394" s="259" t="s">
        <v>128</v>
      </c>
    </row>
    <row r="395" s="13" customFormat="1">
      <c r="B395" s="249"/>
      <c r="C395" s="250"/>
      <c r="D395" s="236" t="s">
        <v>170</v>
      </c>
      <c r="E395" s="251" t="s">
        <v>39</v>
      </c>
      <c r="F395" s="252" t="s">
        <v>559</v>
      </c>
      <c r="G395" s="250"/>
      <c r="H395" s="253">
        <v>49.850000000000001</v>
      </c>
      <c r="I395" s="254"/>
      <c r="J395" s="250"/>
      <c r="K395" s="250"/>
      <c r="L395" s="255"/>
      <c r="M395" s="256"/>
      <c r="N395" s="257"/>
      <c r="O395" s="257"/>
      <c r="P395" s="257"/>
      <c r="Q395" s="257"/>
      <c r="R395" s="257"/>
      <c r="S395" s="257"/>
      <c r="T395" s="258"/>
      <c r="AT395" s="259" t="s">
        <v>170</v>
      </c>
      <c r="AU395" s="259" t="s">
        <v>91</v>
      </c>
      <c r="AV395" s="13" t="s">
        <v>91</v>
      </c>
      <c r="AW395" s="13" t="s">
        <v>41</v>
      </c>
      <c r="AX395" s="13" t="s">
        <v>80</v>
      </c>
      <c r="AY395" s="259" t="s">
        <v>128</v>
      </c>
    </row>
    <row r="396" s="14" customFormat="1">
      <c r="B396" s="260"/>
      <c r="C396" s="261"/>
      <c r="D396" s="236" t="s">
        <v>170</v>
      </c>
      <c r="E396" s="262" t="s">
        <v>39</v>
      </c>
      <c r="F396" s="263" t="s">
        <v>179</v>
      </c>
      <c r="G396" s="261"/>
      <c r="H396" s="264">
        <v>249.25</v>
      </c>
      <c r="I396" s="265"/>
      <c r="J396" s="261"/>
      <c r="K396" s="261"/>
      <c r="L396" s="266"/>
      <c r="M396" s="267"/>
      <c r="N396" s="268"/>
      <c r="O396" s="268"/>
      <c r="P396" s="268"/>
      <c r="Q396" s="268"/>
      <c r="R396" s="268"/>
      <c r="S396" s="268"/>
      <c r="T396" s="269"/>
      <c r="AT396" s="270" t="s">
        <v>170</v>
      </c>
      <c r="AU396" s="270" t="s">
        <v>91</v>
      </c>
      <c r="AV396" s="14" t="s">
        <v>164</v>
      </c>
      <c r="AW396" s="14" t="s">
        <v>41</v>
      </c>
      <c r="AX396" s="14" t="s">
        <v>85</v>
      </c>
      <c r="AY396" s="270" t="s">
        <v>128</v>
      </c>
    </row>
    <row r="397" s="1" customFormat="1" ht="22.5" customHeight="1">
      <c r="B397" s="40"/>
      <c r="C397" s="224" t="s">
        <v>560</v>
      </c>
      <c r="D397" s="224" t="s">
        <v>160</v>
      </c>
      <c r="E397" s="225" t="s">
        <v>561</v>
      </c>
      <c r="F397" s="226" t="s">
        <v>562</v>
      </c>
      <c r="G397" s="227" t="s">
        <v>182</v>
      </c>
      <c r="H397" s="228">
        <v>0.57799999999999996</v>
      </c>
      <c r="I397" s="229"/>
      <c r="J397" s="230">
        <f>ROUND(I397*H397,2)</f>
        <v>0</v>
      </c>
      <c r="K397" s="226" t="s">
        <v>163</v>
      </c>
      <c r="L397" s="45"/>
      <c r="M397" s="231" t="s">
        <v>39</v>
      </c>
      <c r="N397" s="232" t="s">
        <v>53</v>
      </c>
      <c r="O397" s="81"/>
      <c r="P397" s="233">
        <f>O397*H397</f>
        <v>0</v>
      </c>
      <c r="Q397" s="233">
        <v>0</v>
      </c>
      <c r="R397" s="233">
        <f>Q397*H397</f>
        <v>0</v>
      </c>
      <c r="S397" s="233">
        <v>0</v>
      </c>
      <c r="T397" s="234">
        <f>S397*H397</f>
        <v>0</v>
      </c>
      <c r="AR397" s="18" t="s">
        <v>164</v>
      </c>
      <c r="AT397" s="18" t="s">
        <v>160</v>
      </c>
      <c r="AU397" s="18" t="s">
        <v>91</v>
      </c>
      <c r="AY397" s="18" t="s">
        <v>128</v>
      </c>
      <c r="BE397" s="235">
        <f>IF(N397="základní",J397,0)</f>
        <v>0</v>
      </c>
      <c r="BF397" s="235">
        <f>IF(N397="snížená",J397,0)</f>
        <v>0</v>
      </c>
      <c r="BG397" s="235">
        <f>IF(N397="zákl. přenesená",J397,0)</f>
        <v>0</v>
      </c>
      <c r="BH397" s="235">
        <f>IF(N397="sníž. přenesená",J397,0)</f>
        <v>0</v>
      </c>
      <c r="BI397" s="235">
        <f>IF(N397="nulová",J397,0)</f>
        <v>0</v>
      </c>
      <c r="BJ397" s="18" t="s">
        <v>164</v>
      </c>
      <c r="BK397" s="235">
        <f>ROUND(I397*H397,2)</f>
        <v>0</v>
      </c>
      <c r="BL397" s="18" t="s">
        <v>164</v>
      </c>
      <c r="BM397" s="18" t="s">
        <v>563</v>
      </c>
    </row>
    <row r="398" s="1" customFormat="1">
      <c r="B398" s="40"/>
      <c r="C398" s="41"/>
      <c r="D398" s="236" t="s">
        <v>168</v>
      </c>
      <c r="E398" s="41"/>
      <c r="F398" s="237" t="s">
        <v>564</v>
      </c>
      <c r="G398" s="41"/>
      <c r="H398" s="41"/>
      <c r="I398" s="142"/>
      <c r="J398" s="41"/>
      <c r="K398" s="41"/>
      <c r="L398" s="45"/>
      <c r="M398" s="238"/>
      <c r="N398" s="81"/>
      <c r="O398" s="81"/>
      <c r="P398" s="81"/>
      <c r="Q398" s="81"/>
      <c r="R398" s="81"/>
      <c r="S398" s="81"/>
      <c r="T398" s="82"/>
      <c r="AT398" s="18" t="s">
        <v>168</v>
      </c>
      <c r="AU398" s="18" t="s">
        <v>91</v>
      </c>
    </row>
    <row r="399" s="12" customFormat="1">
      <c r="B399" s="239"/>
      <c r="C399" s="240"/>
      <c r="D399" s="236" t="s">
        <v>170</v>
      </c>
      <c r="E399" s="241" t="s">
        <v>39</v>
      </c>
      <c r="F399" s="242" t="s">
        <v>565</v>
      </c>
      <c r="G399" s="240"/>
      <c r="H399" s="241" t="s">
        <v>39</v>
      </c>
      <c r="I399" s="243"/>
      <c r="J399" s="240"/>
      <c r="K399" s="240"/>
      <c r="L399" s="244"/>
      <c r="M399" s="245"/>
      <c r="N399" s="246"/>
      <c r="O399" s="246"/>
      <c r="P399" s="246"/>
      <c r="Q399" s="246"/>
      <c r="R399" s="246"/>
      <c r="S399" s="246"/>
      <c r="T399" s="247"/>
      <c r="AT399" s="248" t="s">
        <v>170</v>
      </c>
      <c r="AU399" s="248" t="s">
        <v>91</v>
      </c>
      <c r="AV399" s="12" t="s">
        <v>85</v>
      </c>
      <c r="AW399" s="12" t="s">
        <v>41</v>
      </c>
      <c r="AX399" s="12" t="s">
        <v>80</v>
      </c>
      <c r="AY399" s="248" t="s">
        <v>128</v>
      </c>
    </row>
    <row r="400" s="13" customFormat="1">
      <c r="B400" s="249"/>
      <c r="C400" s="250"/>
      <c r="D400" s="236" t="s">
        <v>170</v>
      </c>
      <c r="E400" s="251" t="s">
        <v>39</v>
      </c>
      <c r="F400" s="252" t="s">
        <v>566</v>
      </c>
      <c r="G400" s="250"/>
      <c r="H400" s="253">
        <v>0.38400000000000001</v>
      </c>
      <c r="I400" s="254"/>
      <c r="J400" s="250"/>
      <c r="K400" s="250"/>
      <c r="L400" s="255"/>
      <c r="M400" s="256"/>
      <c r="N400" s="257"/>
      <c r="O400" s="257"/>
      <c r="P400" s="257"/>
      <c r="Q400" s="257"/>
      <c r="R400" s="257"/>
      <c r="S400" s="257"/>
      <c r="T400" s="258"/>
      <c r="AT400" s="259" t="s">
        <v>170</v>
      </c>
      <c r="AU400" s="259" t="s">
        <v>91</v>
      </c>
      <c r="AV400" s="13" t="s">
        <v>91</v>
      </c>
      <c r="AW400" s="13" t="s">
        <v>41</v>
      </c>
      <c r="AX400" s="13" t="s">
        <v>80</v>
      </c>
      <c r="AY400" s="259" t="s">
        <v>128</v>
      </c>
    </row>
    <row r="401" s="13" customFormat="1">
      <c r="B401" s="249"/>
      <c r="C401" s="250"/>
      <c r="D401" s="236" t="s">
        <v>170</v>
      </c>
      <c r="E401" s="251" t="s">
        <v>39</v>
      </c>
      <c r="F401" s="252" t="s">
        <v>567</v>
      </c>
      <c r="G401" s="250"/>
      <c r="H401" s="253">
        <v>0.122</v>
      </c>
      <c r="I401" s="254"/>
      <c r="J401" s="250"/>
      <c r="K401" s="250"/>
      <c r="L401" s="255"/>
      <c r="M401" s="256"/>
      <c r="N401" s="257"/>
      <c r="O401" s="257"/>
      <c r="P401" s="257"/>
      <c r="Q401" s="257"/>
      <c r="R401" s="257"/>
      <c r="S401" s="257"/>
      <c r="T401" s="258"/>
      <c r="AT401" s="259" t="s">
        <v>170</v>
      </c>
      <c r="AU401" s="259" t="s">
        <v>91</v>
      </c>
      <c r="AV401" s="13" t="s">
        <v>91</v>
      </c>
      <c r="AW401" s="13" t="s">
        <v>41</v>
      </c>
      <c r="AX401" s="13" t="s">
        <v>80</v>
      </c>
      <c r="AY401" s="259" t="s">
        <v>128</v>
      </c>
    </row>
    <row r="402" s="13" customFormat="1">
      <c r="B402" s="249"/>
      <c r="C402" s="250"/>
      <c r="D402" s="236" t="s">
        <v>170</v>
      </c>
      <c r="E402" s="251" t="s">
        <v>39</v>
      </c>
      <c r="F402" s="252" t="s">
        <v>568</v>
      </c>
      <c r="G402" s="250"/>
      <c r="H402" s="253">
        <v>0.02</v>
      </c>
      <c r="I402" s="254"/>
      <c r="J402" s="250"/>
      <c r="K402" s="250"/>
      <c r="L402" s="255"/>
      <c r="M402" s="256"/>
      <c r="N402" s="257"/>
      <c r="O402" s="257"/>
      <c r="P402" s="257"/>
      <c r="Q402" s="257"/>
      <c r="R402" s="257"/>
      <c r="S402" s="257"/>
      <c r="T402" s="258"/>
      <c r="AT402" s="259" t="s">
        <v>170</v>
      </c>
      <c r="AU402" s="259" t="s">
        <v>91</v>
      </c>
      <c r="AV402" s="13" t="s">
        <v>91</v>
      </c>
      <c r="AW402" s="13" t="s">
        <v>41</v>
      </c>
      <c r="AX402" s="13" t="s">
        <v>80</v>
      </c>
      <c r="AY402" s="259" t="s">
        <v>128</v>
      </c>
    </row>
    <row r="403" s="13" customFormat="1">
      <c r="B403" s="249"/>
      <c r="C403" s="250"/>
      <c r="D403" s="236" t="s">
        <v>170</v>
      </c>
      <c r="E403" s="251" t="s">
        <v>39</v>
      </c>
      <c r="F403" s="252" t="s">
        <v>569</v>
      </c>
      <c r="G403" s="250"/>
      <c r="H403" s="253">
        <v>0.0080000000000000002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AT403" s="259" t="s">
        <v>170</v>
      </c>
      <c r="AU403" s="259" t="s">
        <v>91</v>
      </c>
      <c r="AV403" s="13" t="s">
        <v>91</v>
      </c>
      <c r="AW403" s="13" t="s">
        <v>41</v>
      </c>
      <c r="AX403" s="13" t="s">
        <v>80</v>
      </c>
      <c r="AY403" s="259" t="s">
        <v>128</v>
      </c>
    </row>
    <row r="404" s="13" customFormat="1">
      <c r="B404" s="249"/>
      <c r="C404" s="250"/>
      <c r="D404" s="236" t="s">
        <v>170</v>
      </c>
      <c r="E404" s="251" t="s">
        <v>39</v>
      </c>
      <c r="F404" s="252" t="s">
        <v>570</v>
      </c>
      <c r="G404" s="250"/>
      <c r="H404" s="253">
        <v>0.021999999999999999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AT404" s="259" t="s">
        <v>170</v>
      </c>
      <c r="AU404" s="259" t="s">
        <v>91</v>
      </c>
      <c r="AV404" s="13" t="s">
        <v>91</v>
      </c>
      <c r="AW404" s="13" t="s">
        <v>41</v>
      </c>
      <c r="AX404" s="13" t="s">
        <v>80</v>
      </c>
      <c r="AY404" s="259" t="s">
        <v>128</v>
      </c>
    </row>
    <row r="405" s="13" customFormat="1">
      <c r="B405" s="249"/>
      <c r="C405" s="250"/>
      <c r="D405" s="236" t="s">
        <v>170</v>
      </c>
      <c r="E405" s="251" t="s">
        <v>39</v>
      </c>
      <c r="F405" s="252" t="s">
        <v>571</v>
      </c>
      <c r="G405" s="250"/>
      <c r="H405" s="253">
        <v>0.016</v>
      </c>
      <c r="I405" s="254"/>
      <c r="J405" s="250"/>
      <c r="K405" s="250"/>
      <c r="L405" s="255"/>
      <c r="M405" s="256"/>
      <c r="N405" s="257"/>
      <c r="O405" s="257"/>
      <c r="P405" s="257"/>
      <c r="Q405" s="257"/>
      <c r="R405" s="257"/>
      <c r="S405" s="257"/>
      <c r="T405" s="258"/>
      <c r="AT405" s="259" t="s">
        <v>170</v>
      </c>
      <c r="AU405" s="259" t="s">
        <v>91</v>
      </c>
      <c r="AV405" s="13" t="s">
        <v>91</v>
      </c>
      <c r="AW405" s="13" t="s">
        <v>41</v>
      </c>
      <c r="AX405" s="13" t="s">
        <v>80</v>
      </c>
      <c r="AY405" s="259" t="s">
        <v>128</v>
      </c>
    </row>
    <row r="406" s="13" customFormat="1">
      <c r="B406" s="249"/>
      <c r="C406" s="250"/>
      <c r="D406" s="236" t="s">
        <v>170</v>
      </c>
      <c r="E406" s="251" t="s">
        <v>39</v>
      </c>
      <c r="F406" s="252" t="s">
        <v>572</v>
      </c>
      <c r="G406" s="250"/>
      <c r="H406" s="253">
        <v>0.0060000000000000001</v>
      </c>
      <c r="I406" s="254"/>
      <c r="J406" s="250"/>
      <c r="K406" s="250"/>
      <c r="L406" s="255"/>
      <c r="M406" s="256"/>
      <c r="N406" s="257"/>
      <c r="O406" s="257"/>
      <c r="P406" s="257"/>
      <c r="Q406" s="257"/>
      <c r="R406" s="257"/>
      <c r="S406" s="257"/>
      <c r="T406" s="258"/>
      <c r="AT406" s="259" t="s">
        <v>170</v>
      </c>
      <c r="AU406" s="259" t="s">
        <v>91</v>
      </c>
      <c r="AV406" s="13" t="s">
        <v>91</v>
      </c>
      <c r="AW406" s="13" t="s">
        <v>41</v>
      </c>
      <c r="AX406" s="13" t="s">
        <v>80</v>
      </c>
      <c r="AY406" s="259" t="s">
        <v>128</v>
      </c>
    </row>
    <row r="407" s="14" customFormat="1">
      <c r="B407" s="260"/>
      <c r="C407" s="261"/>
      <c r="D407" s="236" t="s">
        <v>170</v>
      </c>
      <c r="E407" s="262" t="s">
        <v>39</v>
      </c>
      <c r="F407" s="263" t="s">
        <v>179</v>
      </c>
      <c r="G407" s="261"/>
      <c r="H407" s="264">
        <v>0.57800000000000007</v>
      </c>
      <c r="I407" s="265"/>
      <c r="J407" s="261"/>
      <c r="K407" s="261"/>
      <c r="L407" s="266"/>
      <c r="M407" s="267"/>
      <c r="N407" s="268"/>
      <c r="O407" s="268"/>
      <c r="P407" s="268"/>
      <c r="Q407" s="268"/>
      <c r="R407" s="268"/>
      <c r="S407" s="268"/>
      <c r="T407" s="269"/>
      <c r="AT407" s="270" t="s">
        <v>170</v>
      </c>
      <c r="AU407" s="270" t="s">
        <v>91</v>
      </c>
      <c r="AV407" s="14" t="s">
        <v>164</v>
      </c>
      <c r="AW407" s="14" t="s">
        <v>41</v>
      </c>
      <c r="AX407" s="14" t="s">
        <v>85</v>
      </c>
      <c r="AY407" s="270" t="s">
        <v>128</v>
      </c>
    </row>
    <row r="408" s="1" customFormat="1" ht="22.5" customHeight="1">
      <c r="B408" s="40"/>
      <c r="C408" s="224" t="s">
        <v>573</v>
      </c>
      <c r="D408" s="224" t="s">
        <v>160</v>
      </c>
      <c r="E408" s="225" t="s">
        <v>574</v>
      </c>
      <c r="F408" s="226" t="s">
        <v>575</v>
      </c>
      <c r="G408" s="227" t="s">
        <v>182</v>
      </c>
      <c r="H408" s="228">
        <v>2.46</v>
      </c>
      <c r="I408" s="229"/>
      <c r="J408" s="230">
        <f>ROUND(I408*H408,2)</f>
        <v>0</v>
      </c>
      <c r="K408" s="226" t="s">
        <v>163</v>
      </c>
      <c r="L408" s="45"/>
      <c r="M408" s="231" t="s">
        <v>39</v>
      </c>
      <c r="N408" s="232" t="s">
        <v>53</v>
      </c>
      <c r="O408" s="81"/>
      <c r="P408" s="233">
        <f>O408*H408</f>
        <v>0</v>
      </c>
      <c r="Q408" s="233">
        <v>0</v>
      </c>
      <c r="R408" s="233">
        <f>Q408*H408</f>
        <v>0</v>
      </c>
      <c r="S408" s="233">
        <v>0</v>
      </c>
      <c r="T408" s="234">
        <f>S408*H408</f>
        <v>0</v>
      </c>
      <c r="AR408" s="18" t="s">
        <v>164</v>
      </c>
      <c r="AT408" s="18" t="s">
        <v>160</v>
      </c>
      <c r="AU408" s="18" t="s">
        <v>91</v>
      </c>
      <c r="AY408" s="18" t="s">
        <v>128</v>
      </c>
      <c r="BE408" s="235">
        <f>IF(N408="základní",J408,0)</f>
        <v>0</v>
      </c>
      <c r="BF408" s="235">
        <f>IF(N408="snížená",J408,0)</f>
        <v>0</v>
      </c>
      <c r="BG408" s="235">
        <f>IF(N408="zákl. přenesená",J408,0)</f>
        <v>0</v>
      </c>
      <c r="BH408" s="235">
        <f>IF(N408="sníž. přenesená",J408,0)</f>
        <v>0</v>
      </c>
      <c r="BI408" s="235">
        <f>IF(N408="nulová",J408,0)</f>
        <v>0</v>
      </c>
      <c r="BJ408" s="18" t="s">
        <v>164</v>
      </c>
      <c r="BK408" s="235">
        <f>ROUND(I408*H408,2)</f>
        <v>0</v>
      </c>
      <c r="BL408" s="18" t="s">
        <v>164</v>
      </c>
      <c r="BM408" s="18" t="s">
        <v>576</v>
      </c>
    </row>
    <row r="409" s="1" customFormat="1">
      <c r="B409" s="40"/>
      <c r="C409" s="41"/>
      <c r="D409" s="236" t="s">
        <v>168</v>
      </c>
      <c r="E409" s="41"/>
      <c r="F409" s="237" t="s">
        <v>564</v>
      </c>
      <c r="G409" s="41"/>
      <c r="H409" s="41"/>
      <c r="I409" s="142"/>
      <c r="J409" s="41"/>
      <c r="K409" s="41"/>
      <c r="L409" s="45"/>
      <c r="M409" s="238"/>
      <c r="N409" s="81"/>
      <c r="O409" s="81"/>
      <c r="P409" s="81"/>
      <c r="Q409" s="81"/>
      <c r="R409" s="81"/>
      <c r="S409" s="81"/>
      <c r="T409" s="82"/>
      <c r="AT409" s="18" t="s">
        <v>168</v>
      </c>
      <c r="AU409" s="18" t="s">
        <v>91</v>
      </c>
    </row>
    <row r="410" s="12" customFormat="1">
      <c r="B410" s="239"/>
      <c r="C410" s="240"/>
      <c r="D410" s="236" t="s">
        <v>170</v>
      </c>
      <c r="E410" s="241" t="s">
        <v>39</v>
      </c>
      <c r="F410" s="242" t="s">
        <v>529</v>
      </c>
      <c r="G410" s="240"/>
      <c r="H410" s="241" t="s">
        <v>39</v>
      </c>
      <c r="I410" s="243"/>
      <c r="J410" s="240"/>
      <c r="K410" s="240"/>
      <c r="L410" s="244"/>
      <c r="M410" s="245"/>
      <c r="N410" s="246"/>
      <c r="O410" s="246"/>
      <c r="P410" s="246"/>
      <c r="Q410" s="246"/>
      <c r="R410" s="246"/>
      <c r="S410" s="246"/>
      <c r="T410" s="247"/>
      <c r="AT410" s="248" t="s">
        <v>170</v>
      </c>
      <c r="AU410" s="248" t="s">
        <v>91</v>
      </c>
      <c r="AV410" s="12" t="s">
        <v>85</v>
      </c>
      <c r="AW410" s="12" t="s">
        <v>41</v>
      </c>
      <c r="AX410" s="12" t="s">
        <v>80</v>
      </c>
      <c r="AY410" s="248" t="s">
        <v>128</v>
      </c>
    </row>
    <row r="411" s="13" customFormat="1">
      <c r="B411" s="249"/>
      <c r="C411" s="250"/>
      <c r="D411" s="236" t="s">
        <v>170</v>
      </c>
      <c r="E411" s="251" t="s">
        <v>39</v>
      </c>
      <c r="F411" s="252" t="s">
        <v>536</v>
      </c>
      <c r="G411" s="250"/>
      <c r="H411" s="253">
        <v>0.125</v>
      </c>
      <c r="I411" s="254"/>
      <c r="J411" s="250"/>
      <c r="K411" s="250"/>
      <c r="L411" s="255"/>
      <c r="M411" s="256"/>
      <c r="N411" s="257"/>
      <c r="O411" s="257"/>
      <c r="P411" s="257"/>
      <c r="Q411" s="257"/>
      <c r="R411" s="257"/>
      <c r="S411" s="257"/>
      <c r="T411" s="258"/>
      <c r="AT411" s="259" t="s">
        <v>170</v>
      </c>
      <c r="AU411" s="259" t="s">
        <v>91</v>
      </c>
      <c r="AV411" s="13" t="s">
        <v>91</v>
      </c>
      <c r="AW411" s="13" t="s">
        <v>41</v>
      </c>
      <c r="AX411" s="13" t="s">
        <v>80</v>
      </c>
      <c r="AY411" s="259" t="s">
        <v>128</v>
      </c>
    </row>
    <row r="412" s="13" customFormat="1">
      <c r="B412" s="249"/>
      <c r="C412" s="250"/>
      <c r="D412" s="236" t="s">
        <v>170</v>
      </c>
      <c r="E412" s="251" t="s">
        <v>39</v>
      </c>
      <c r="F412" s="252" t="s">
        <v>537</v>
      </c>
      <c r="G412" s="250"/>
      <c r="H412" s="253">
        <v>0.029999999999999999</v>
      </c>
      <c r="I412" s="254"/>
      <c r="J412" s="250"/>
      <c r="K412" s="250"/>
      <c r="L412" s="255"/>
      <c r="M412" s="256"/>
      <c r="N412" s="257"/>
      <c r="O412" s="257"/>
      <c r="P412" s="257"/>
      <c r="Q412" s="257"/>
      <c r="R412" s="257"/>
      <c r="S412" s="257"/>
      <c r="T412" s="258"/>
      <c r="AT412" s="259" t="s">
        <v>170</v>
      </c>
      <c r="AU412" s="259" t="s">
        <v>91</v>
      </c>
      <c r="AV412" s="13" t="s">
        <v>91</v>
      </c>
      <c r="AW412" s="13" t="s">
        <v>41</v>
      </c>
      <c r="AX412" s="13" t="s">
        <v>80</v>
      </c>
      <c r="AY412" s="259" t="s">
        <v>128</v>
      </c>
    </row>
    <row r="413" s="13" customFormat="1">
      <c r="B413" s="249"/>
      <c r="C413" s="250"/>
      <c r="D413" s="236" t="s">
        <v>170</v>
      </c>
      <c r="E413" s="251" t="s">
        <v>39</v>
      </c>
      <c r="F413" s="252" t="s">
        <v>538</v>
      </c>
      <c r="G413" s="250"/>
      <c r="H413" s="253">
        <v>0.029999999999999999</v>
      </c>
      <c r="I413" s="254"/>
      <c r="J413" s="250"/>
      <c r="K413" s="250"/>
      <c r="L413" s="255"/>
      <c r="M413" s="256"/>
      <c r="N413" s="257"/>
      <c r="O413" s="257"/>
      <c r="P413" s="257"/>
      <c r="Q413" s="257"/>
      <c r="R413" s="257"/>
      <c r="S413" s="257"/>
      <c r="T413" s="258"/>
      <c r="AT413" s="259" t="s">
        <v>170</v>
      </c>
      <c r="AU413" s="259" t="s">
        <v>91</v>
      </c>
      <c r="AV413" s="13" t="s">
        <v>91</v>
      </c>
      <c r="AW413" s="13" t="s">
        <v>41</v>
      </c>
      <c r="AX413" s="13" t="s">
        <v>80</v>
      </c>
      <c r="AY413" s="259" t="s">
        <v>128</v>
      </c>
    </row>
    <row r="414" s="13" customFormat="1">
      <c r="B414" s="249"/>
      <c r="C414" s="250"/>
      <c r="D414" s="236" t="s">
        <v>170</v>
      </c>
      <c r="E414" s="251" t="s">
        <v>39</v>
      </c>
      <c r="F414" s="252" t="s">
        <v>539</v>
      </c>
      <c r="G414" s="250"/>
      <c r="H414" s="253">
        <v>0.40000000000000002</v>
      </c>
      <c r="I414" s="254"/>
      <c r="J414" s="250"/>
      <c r="K414" s="250"/>
      <c r="L414" s="255"/>
      <c r="M414" s="256"/>
      <c r="N414" s="257"/>
      <c r="O414" s="257"/>
      <c r="P414" s="257"/>
      <c r="Q414" s="257"/>
      <c r="R414" s="257"/>
      <c r="S414" s="257"/>
      <c r="T414" s="258"/>
      <c r="AT414" s="259" t="s">
        <v>170</v>
      </c>
      <c r="AU414" s="259" t="s">
        <v>91</v>
      </c>
      <c r="AV414" s="13" t="s">
        <v>91</v>
      </c>
      <c r="AW414" s="13" t="s">
        <v>41</v>
      </c>
      <c r="AX414" s="13" t="s">
        <v>80</v>
      </c>
      <c r="AY414" s="259" t="s">
        <v>128</v>
      </c>
    </row>
    <row r="415" s="13" customFormat="1">
      <c r="B415" s="249"/>
      <c r="C415" s="250"/>
      <c r="D415" s="236" t="s">
        <v>170</v>
      </c>
      <c r="E415" s="251" t="s">
        <v>39</v>
      </c>
      <c r="F415" s="252" t="s">
        <v>540</v>
      </c>
      <c r="G415" s="250"/>
      <c r="H415" s="253">
        <v>0.20000000000000001</v>
      </c>
      <c r="I415" s="254"/>
      <c r="J415" s="250"/>
      <c r="K415" s="250"/>
      <c r="L415" s="255"/>
      <c r="M415" s="256"/>
      <c r="N415" s="257"/>
      <c r="O415" s="257"/>
      <c r="P415" s="257"/>
      <c r="Q415" s="257"/>
      <c r="R415" s="257"/>
      <c r="S415" s="257"/>
      <c r="T415" s="258"/>
      <c r="AT415" s="259" t="s">
        <v>170</v>
      </c>
      <c r="AU415" s="259" t="s">
        <v>91</v>
      </c>
      <c r="AV415" s="13" t="s">
        <v>91</v>
      </c>
      <c r="AW415" s="13" t="s">
        <v>41</v>
      </c>
      <c r="AX415" s="13" t="s">
        <v>80</v>
      </c>
      <c r="AY415" s="259" t="s">
        <v>128</v>
      </c>
    </row>
    <row r="416" s="13" customFormat="1">
      <c r="B416" s="249"/>
      <c r="C416" s="250"/>
      <c r="D416" s="236" t="s">
        <v>170</v>
      </c>
      <c r="E416" s="251" t="s">
        <v>39</v>
      </c>
      <c r="F416" s="252" t="s">
        <v>541</v>
      </c>
      <c r="G416" s="250"/>
      <c r="H416" s="253">
        <v>0.59999999999999998</v>
      </c>
      <c r="I416" s="254"/>
      <c r="J416" s="250"/>
      <c r="K416" s="250"/>
      <c r="L416" s="255"/>
      <c r="M416" s="256"/>
      <c r="N416" s="257"/>
      <c r="O416" s="257"/>
      <c r="P416" s="257"/>
      <c r="Q416" s="257"/>
      <c r="R416" s="257"/>
      <c r="S416" s="257"/>
      <c r="T416" s="258"/>
      <c r="AT416" s="259" t="s">
        <v>170</v>
      </c>
      <c r="AU416" s="259" t="s">
        <v>91</v>
      </c>
      <c r="AV416" s="13" t="s">
        <v>91</v>
      </c>
      <c r="AW416" s="13" t="s">
        <v>41</v>
      </c>
      <c r="AX416" s="13" t="s">
        <v>80</v>
      </c>
      <c r="AY416" s="259" t="s">
        <v>128</v>
      </c>
    </row>
    <row r="417" s="13" customFormat="1">
      <c r="B417" s="249"/>
      <c r="C417" s="250"/>
      <c r="D417" s="236" t="s">
        <v>170</v>
      </c>
      <c r="E417" s="251" t="s">
        <v>39</v>
      </c>
      <c r="F417" s="252" t="s">
        <v>542</v>
      </c>
      <c r="G417" s="250"/>
      <c r="H417" s="253">
        <v>0.10000000000000001</v>
      </c>
      <c r="I417" s="254"/>
      <c r="J417" s="250"/>
      <c r="K417" s="250"/>
      <c r="L417" s="255"/>
      <c r="M417" s="256"/>
      <c r="N417" s="257"/>
      <c r="O417" s="257"/>
      <c r="P417" s="257"/>
      <c r="Q417" s="257"/>
      <c r="R417" s="257"/>
      <c r="S417" s="257"/>
      <c r="T417" s="258"/>
      <c r="AT417" s="259" t="s">
        <v>170</v>
      </c>
      <c r="AU417" s="259" t="s">
        <v>91</v>
      </c>
      <c r="AV417" s="13" t="s">
        <v>91</v>
      </c>
      <c r="AW417" s="13" t="s">
        <v>41</v>
      </c>
      <c r="AX417" s="13" t="s">
        <v>80</v>
      </c>
      <c r="AY417" s="259" t="s">
        <v>128</v>
      </c>
    </row>
    <row r="418" s="13" customFormat="1">
      <c r="B418" s="249"/>
      <c r="C418" s="250"/>
      <c r="D418" s="236" t="s">
        <v>170</v>
      </c>
      <c r="E418" s="251" t="s">
        <v>39</v>
      </c>
      <c r="F418" s="252" t="s">
        <v>577</v>
      </c>
      <c r="G418" s="250"/>
      <c r="H418" s="253">
        <v>0.82999999999999996</v>
      </c>
      <c r="I418" s="254"/>
      <c r="J418" s="250"/>
      <c r="K418" s="250"/>
      <c r="L418" s="255"/>
      <c r="M418" s="256"/>
      <c r="N418" s="257"/>
      <c r="O418" s="257"/>
      <c r="P418" s="257"/>
      <c r="Q418" s="257"/>
      <c r="R418" s="257"/>
      <c r="S418" s="257"/>
      <c r="T418" s="258"/>
      <c r="AT418" s="259" t="s">
        <v>170</v>
      </c>
      <c r="AU418" s="259" t="s">
        <v>91</v>
      </c>
      <c r="AV418" s="13" t="s">
        <v>91</v>
      </c>
      <c r="AW418" s="13" t="s">
        <v>41</v>
      </c>
      <c r="AX418" s="13" t="s">
        <v>80</v>
      </c>
      <c r="AY418" s="259" t="s">
        <v>128</v>
      </c>
    </row>
    <row r="419" s="12" customFormat="1">
      <c r="B419" s="239"/>
      <c r="C419" s="240"/>
      <c r="D419" s="236" t="s">
        <v>170</v>
      </c>
      <c r="E419" s="241" t="s">
        <v>39</v>
      </c>
      <c r="F419" s="242" t="s">
        <v>519</v>
      </c>
      <c r="G419" s="240"/>
      <c r="H419" s="241" t="s">
        <v>39</v>
      </c>
      <c r="I419" s="243"/>
      <c r="J419" s="240"/>
      <c r="K419" s="240"/>
      <c r="L419" s="244"/>
      <c r="M419" s="245"/>
      <c r="N419" s="246"/>
      <c r="O419" s="246"/>
      <c r="P419" s="246"/>
      <c r="Q419" s="246"/>
      <c r="R419" s="246"/>
      <c r="S419" s="246"/>
      <c r="T419" s="247"/>
      <c r="AT419" s="248" t="s">
        <v>170</v>
      </c>
      <c r="AU419" s="248" t="s">
        <v>91</v>
      </c>
      <c r="AV419" s="12" t="s">
        <v>85</v>
      </c>
      <c r="AW419" s="12" t="s">
        <v>41</v>
      </c>
      <c r="AX419" s="12" t="s">
        <v>80</v>
      </c>
      <c r="AY419" s="248" t="s">
        <v>128</v>
      </c>
    </row>
    <row r="420" s="13" customFormat="1">
      <c r="B420" s="249"/>
      <c r="C420" s="250"/>
      <c r="D420" s="236" t="s">
        <v>170</v>
      </c>
      <c r="E420" s="251" t="s">
        <v>39</v>
      </c>
      <c r="F420" s="252" t="s">
        <v>536</v>
      </c>
      <c r="G420" s="250"/>
      <c r="H420" s="253">
        <v>0.125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AT420" s="259" t="s">
        <v>170</v>
      </c>
      <c r="AU420" s="259" t="s">
        <v>91</v>
      </c>
      <c r="AV420" s="13" t="s">
        <v>91</v>
      </c>
      <c r="AW420" s="13" t="s">
        <v>41</v>
      </c>
      <c r="AX420" s="13" t="s">
        <v>80</v>
      </c>
      <c r="AY420" s="259" t="s">
        <v>128</v>
      </c>
    </row>
    <row r="421" s="13" customFormat="1">
      <c r="B421" s="249"/>
      <c r="C421" s="250"/>
      <c r="D421" s="236" t="s">
        <v>170</v>
      </c>
      <c r="E421" s="251" t="s">
        <v>39</v>
      </c>
      <c r="F421" s="252" t="s">
        <v>578</v>
      </c>
      <c r="G421" s="250"/>
      <c r="H421" s="253">
        <v>0.01</v>
      </c>
      <c r="I421" s="254"/>
      <c r="J421" s="250"/>
      <c r="K421" s="250"/>
      <c r="L421" s="255"/>
      <c r="M421" s="256"/>
      <c r="N421" s="257"/>
      <c r="O421" s="257"/>
      <c r="P421" s="257"/>
      <c r="Q421" s="257"/>
      <c r="R421" s="257"/>
      <c r="S421" s="257"/>
      <c r="T421" s="258"/>
      <c r="AT421" s="259" t="s">
        <v>170</v>
      </c>
      <c r="AU421" s="259" t="s">
        <v>91</v>
      </c>
      <c r="AV421" s="13" t="s">
        <v>91</v>
      </c>
      <c r="AW421" s="13" t="s">
        <v>41</v>
      </c>
      <c r="AX421" s="13" t="s">
        <v>80</v>
      </c>
      <c r="AY421" s="259" t="s">
        <v>128</v>
      </c>
    </row>
    <row r="422" s="13" customFormat="1">
      <c r="B422" s="249"/>
      <c r="C422" s="250"/>
      <c r="D422" s="236" t="s">
        <v>170</v>
      </c>
      <c r="E422" s="251" t="s">
        <v>39</v>
      </c>
      <c r="F422" s="252" t="s">
        <v>579</v>
      </c>
      <c r="G422" s="250"/>
      <c r="H422" s="253">
        <v>0.01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AT422" s="259" t="s">
        <v>170</v>
      </c>
      <c r="AU422" s="259" t="s">
        <v>91</v>
      </c>
      <c r="AV422" s="13" t="s">
        <v>91</v>
      </c>
      <c r="AW422" s="13" t="s">
        <v>41</v>
      </c>
      <c r="AX422" s="13" t="s">
        <v>80</v>
      </c>
      <c r="AY422" s="259" t="s">
        <v>128</v>
      </c>
    </row>
    <row r="423" s="14" customFormat="1">
      <c r="B423" s="260"/>
      <c r="C423" s="261"/>
      <c r="D423" s="236" t="s">
        <v>170</v>
      </c>
      <c r="E423" s="262" t="s">
        <v>39</v>
      </c>
      <c r="F423" s="263" t="s">
        <v>179</v>
      </c>
      <c r="G423" s="261"/>
      <c r="H423" s="264">
        <v>2.4599999999999995</v>
      </c>
      <c r="I423" s="265"/>
      <c r="J423" s="261"/>
      <c r="K423" s="261"/>
      <c r="L423" s="266"/>
      <c r="M423" s="267"/>
      <c r="N423" s="268"/>
      <c r="O423" s="268"/>
      <c r="P423" s="268"/>
      <c r="Q423" s="268"/>
      <c r="R423" s="268"/>
      <c r="S423" s="268"/>
      <c r="T423" s="269"/>
      <c r="AT423" s="270" t="s">
        <v>170</v>
      </c>
      <c r="AU423" s="270" t="s">
        <v>91</v>
      </c>
      <c r="AV423" s="14" t="s">
        <v>164</v>
      </c>
      <c r="AW423" s="14" t="s">
        <v>41</v>
      </c>
      <c r="AX423" s="14" t="s">
        <v>85</v>
      </c>
      <c r="AY423" s="270" t="s">
        <v>128</v>
      </c>
    </row>
    <row r="424" s="1" customFormat="1" ht="22.5" customHeight="1">
      <c r="B424" s="40"/>
      <c r="C424" s="224" t="s">
        <v>580</v>
      </c>
      <c r="D424" s="224" t="s">
        <v>160</v>
      </c>
      <c r="E424" s="225" t="s">
        <v>581</v>
      </c>
      <c r="F424" s="226" t="s">
        <v>582</v>
      </c>
      <c r="G424" s="227" t="s">
        <v>367</v>
      </c>
      <c r="H424" s="228">
        <v>249.25</v>
      </c>
      <c r="I424" s="229"/>
      <c r="J424" s="230">
        <f>ROUND(I424*H424,2)</f>
        <v>0</v>
      </c>
      <c r="K424" s="226" t="s">
        <v>163</v>
      </c>
      <c r="L424" s="45"/>
      <c r="M424" s="231" t="s">
        <v>39</v>
      </c>
      <c r="N424" s="232" t="s">
        <v>53</v>
      </c>
      <c r="O424" s="81"/>
      <c r="P424" s="233">
        <f>O424*H424</f>
        <v>0</v>
      </c>
      <c r="Q424" s="233">
        <v>0</v>
      </c>
      <c r="R424" s="233">
        <f>Q424*H424</f>
        <v>0</v>
      </c>
      <c r="S424" s="233">
        <v>0</v>
      </c>
      <c r="T424" s="234">
        <f>S424*H424</f>
        <v>0</v>
      </c>
      <c r="AR424" s="18" t="s">
        <v>164</v>
      </c>
      <c r="AT424" s="18" t="s">
        <v>160</v>
      </c>
      <c r="AU424" s="18" t="s">
        <v>91</v>
      </c>
      <c r="AY424" s="18" t="s">
        <v>128</v>
      </c>
      <c r="BE424" s="235">
        <f>IF(N424="základní",J424,0)</f>
        <v>0</v>
      </c>
      <c r="BF424" s="235">
        <f>IF(N424="snížená",J424,0)</f>
        <v>0</v>
      </c>
      <c r="BG424" s="235">
        <f>IF(N424="zákl. přenesená",J424,0)</f>
        <v>0</v>
      </c>
      <c r="BH424" s="235">
        <f>IF(N424="sníž. přenesená",J424,0)</f>
        <v>0</v>
      </c>
      <c r="BI424" s="235">
        <f>IF(N424="nulová",J424,0)</f>
        <v>0</v>
      </c>
      <c r="BJ424" s="18" t="s">
        <v>164</v>
      </c>
      <c r="BK424" s="235">
        <f>ROUND(I424*H424,2)</f>
        <v>0</v>
      </c>
      <c r="BL424" s="18" t="s">
        <v>164</v>
      </c>
      <c r="BM424" s="18" t="s">
        <v>583</v>
      </c>
    </row>
    <row r="425" s="1" customFormat="1">
      <c r="B425" s="40"/>
      <c r="C425" s="41"/>
      <c r="D425" s="236" t="s">
        <v>168</v>
      </c>
      <c r="E425" s="41"/>
      <c r="F425" s="237" t="s">
        <v>584</v>
      </c>
      <c r="G425" s="41"/>
      <c r="H425" s="41"/>
      <c r="I425" s="142"/>
      <c r="J425" s="41"/>
      <c r="K425" s="41"/>
      <c r="L425" s="45"/>
      <c r="M425" s="238"/>
      <c r="N425" s="81"/>
      <c r="O425" s="81"/>
      <c r="P425" s="81"/>
      <c r="Q425" s="81"/>
      <c r="R425" s="81"/>
      <c r="S425" s="81"/>
      <c r="T425" s="82"/>
      <c r="AT425" s="18" t="s">
        <v>168</v>
      </c>
      <c r="AU425" s="18" t="s">
        <v>91</v>
      </c>
    </row>
    <row r="426" s="12" customFormat="1">
      <c r="B426" s="239"/>
      <c r="C426" s="240"/>
      <c r="D426" s="236" t="s">
        <v>170</v>
      </c>
      <c r="E426" s="241" t="s">
        <v>39</v>
      </c>
      <c r="F426" s="242" t="s">
        <v>585</v>
      </c>
      <c r="G426" s="240"/>
      <c r="H426" s="241" t="s">
        <v>39</v>
      </c>
      <c r="I426" s="243"/>
      <c r="J426" s="240"/>
      <c r="K426" s="240"/>
      <c r="L426" s="244"/>
      <c r="M426" s="245"/>
      <c r="N426" s="246"/>
      <c r="O426" s="246"/>
      <c r="P426" s="246"/>
      <c r="Q426" s="246"/>
      <c r="R426" s="246"/>
      <c r="S426" s="246"/>
      <c r="T426" s="247"/>
      <c r="AT426" s="248" t="s">
        <v>170</v>
      </c>
      <c r="AU426" s="248" t="s">
        <v>91</v>
      </c>
      <c r="AV426" s="12" t="s">
        <v>85</v>
      </c>
      <c r="AW426" s="12" t="s">
        <v>41</v>
      </c>
      <c r="AX426" s="12" t="s">
        <v>80</v>
      </c>
      <c r="AY426" s="248" t="s">
        <v>128</v>
      </c>
    </row>
    <row r="427" s="13" customFormat="1">
      <c r="B427" s="249"/>
      <c r="C427" s="250"/>
      <c r="D427" s="236" t="s">
        <v>170</v>
      </c>
      <c r="E427" s="251" t="s">
        <v>39</v>
      </c>
      <c r="F427" s="252" t="s">
        <v>555</v>
      </c>
      <c r="G427" s="250"/>
      <c r="H427" s="253">
        <v>49.850000000000001</v>
      </c>
      <c r="I427" s="254"/>
      <c r="J427" s="250"/>
      <c r="K427" s="250"/>
      <c r="L427" s="255"/>
      <c r="M427" s="256"/>
      <c r="N427" s="257"/>
      <c r="O427" s="257"/>
      <c r="P427" s="257"/>
      <c r="Q427" s="257"/>
      <c r="R427" s="257"/>
      <c r="S427" s="257"/>
      <c r="T427" s="258"/>
      <c r="AT427" s="259" t="s">
        <v>170</v>
      </c>
      <c r="AU427" s="259" t="s">
        <v>91</v>
      </c>
      <c r="AV427" s="13" t="s">
        <v>91</v>
      </c>
      <c r="AW427" s="13" t="s">
        <v>41</v>
      </c>
      <c r="AX427" s="13" t="s">
        <v>80</v>
      </c>
      <c r="AY427" s="259" t="s">
        <v>128</v>
      </c>
    </row>
    <row r="428" s="13" customFormat="1">
      <c r="B428" s="249"/>
      <c r="C428" s="250"/>
      <c r="D428" s="236" t="s">
        <v>170</v>
      </c>
      <c r="E428" s="251" t="s">
        <v>39</v>
      </c>
      <c r="F428" s="252" t="s">
        <v>556</v>
      </c>
      <c r="G428" s="250"/>
      <c r="H428" s="253">
        <v>49.850000000000001</v>
      </c>
      <c r="I428" s="254"/>
      <c r="J428" s="250"/>
      <c r="K428" s="250"/>
      <c r="L428" s="255"/>
      <c r="M428" s="256"/>
      <c r="N428" s="257"/>
      <c r="O428" s="257"/>
      <c r="P428" s="257"/>
      <c r="Q428" s="257"/>
      <c r="R428" s="257"/>
      <c r="S428" s="257"/>
      <c r="T428" s="258"/>
      <c r="AT428" s="259" t="s">
        <v>170</v>
      </c>
      <c r="AU428" s="259" t="s">
        <v>91</v>
      </c>
      <c r="AV428" s="13" t="s">
        <v>91</v>
      </c>
      <c r="AW428" s="13" t="s">
        <v>41</v>
      </c>
      <c r="AX428" s="13" t="s">
        <v>80</v>
      </c>
      <c r="AY428" s="259" t="s">
        <v>128</v>
      </c>
    </row>
    <row r="429" s="13" customFormat="1">
      <c r="B429" s="249"/>
      <c r="C429" s="250"/>
      <c r="D429" s="236" t="s">
        <v>170</v>
      </c>
      <c r="E429" s="251" t="s">
        <v>39</v>
      </c>
      <c r="F429" s="252" t="s">
        <v>557</v>
      </c>
      <c r="G429" s="250"/>
      <c r="H429" s="253">
        <v>49.850000000000001</v>
      </c>
      <c r="I429" s="254"/>
      <c r="J429" s="250"/>
      <c r="K429" s="250"/>
      <c r="L429" s="255"/>
      <c r="M429" s="256"/>
      <c r="N429" s="257"/>
      <c r="O429" s="257"/>
      <c r="P429" s="257"/>
      <c r="Q429" s="257"/>
      <c r="R429" s="257"/>
      <c r="S429" s="257"/>
      <c r="T429" s="258"/>
      <c r="AT429" s="259" t="s">
        <v>170</v>
      </c>
      <c r="AU429" s="259" t="s">
        <v>91</v>
      </c>
      <c r="AV429" s="13" t="s">
        <v>91</v>
      </c>
      <c r="AW429" s="13" t="s">
        <v>41</v>
      </c>
      <c r="AX429" s="13" t="s">
        <v>80</v>
      </c>
      <c r="AY429" s="259" t="s">
        <v>128</v>
      </c>
    </row>
    <row r="430" s="13" customFormat="1">
      <c r="B430" s="249"/>
      <c r="C430" s="250"/>
      <c r="D430" s="236" t="s">
        <v>170</v>
      </c>
      <c r="E430" s="251" t="s">
        <v>39</v>
      </c>
      <c r="F430" s="252" t="s">
        <v>558</v>
      </c>
      <c r="G430" s="250"/>
      <c r="H430" s="253">
        <v>49.850000000000001</v>
      </c>
      <c r="I430" s="254"/>
      <c r="J430" s="250"/>
      <c r="K430" s="250"/>
      <c r="L430" s="255"/>
      <c r="M430" s="256"/>
      <c r="N430" s="257"/>
      <c r="O430" s="257"/>
      <c r="P430" s="257"/>
      <c r="Q430" s="257"/>
      <c r="R430" s="257"/>
      <c r="S430" s="257"/>
      <c r="T430" s="258"/>
      <c r="AT430" s="259" t="s">
        <v>170</v>
      </c>
      <c r="AU430" s="259" t="s">
        <v>91</v>
      </c>
      <c r="AV430" s="13" t="s">
        <v>91</v>
      </c>
      <c r="AW430" s="13" t="s">
        <v>41</v>
      </c>
      <c r="AX430" s="13" t="s">
        <v>80</v>
      </c>
      <c r="AY430" s="259" t="s">
        <v>128</v>
      </c>
    </row>
    <row r="431" s="13" customFormat="1">
      <c r="B431" s="249"/>
      <c r="C431" s="250"/>
      <c r="D431" s="236" t="s">
        <v>170</v>
      </c>
      <c r="E431" s="251" t="s">
        <v>39</v>
      </c>
      <c r="F431" s="252" t="s">
        <v>559</v>
      </c>
      <c r="G431" s="250"/>
      <c r="H431" s="253">
        <v>49.850000000000001</v>
      </c>
      <c r="I431" s="254"/>
      <c r="J431" s="250"/>
      <c r="K431" s="250"/>
      <c r="L431" s="255"/>
      <c r="M431" s="256"/>
      <c r="N431" s="257"/>
      <c r="O431" s="257"/>
      <c r="P431" s="257"/>
      <c r="Q431" s="257"/>
      <c r="R431" s="257"/>
      <c r="S431" s="257"/>
      <c r="T431" s="258"/>
      <c r="AT431" s="259" t="s">
        <v>170</v>
      </c>
      <c r="AU431" s="259" t="s">
        <v>91</v>
      </c>
      <c r="AV431" s="13" t="s">
        <v>91</v>
      </c>
      <c r="AW431" s="13" t="s">
        <v>41</v>
      </c>
      <c r="AX431" s="13" t="s">
        <v>80</v>
      </c>
      <c r="AY431" s="259" t="s">
        <v>128</v>
      </c>
    </row>
    <row r="432" s="14" customFormat="1">
      <c r="B432" s="260"/>
      <c r="C432" s="261"/>
      <c r="D432" s="236" t="s">
        <v>170</v>
      </c>
      <c r="E432" s="262" t="s">
        <v>39</v>
      </c>
      <c r="F432" s="263" t="s">
        <v>179</v>
      </c>
      <c r="G432" s="261"/>
      <c r="H432" s="264">
        <v>249.25</v>
      </c>
      <c r="I432" s="265"/>
      <c r="J432" s="261"/>
      <c r="K432" s="261"/>
      <c r="L432" s="266"/>
      <c r="M432" s="267"/>
      <c r="N432" s="268"/>
      <c r="O432" s="268"/>
      <c r="P432" s="268"/>
      <c r="Q432" s="268"/>
      <c r="R432" s="268"/>
      <c r="S432" s="268"/>
      <c r="T432" s="269"/>
      <c r="AT432" s="270" t="s">
        <v>170</v>
      </c>
      <c r="AU432" s="270" t="s">
        <v>91</v>
      </c>
      <c r="AV432" s="14" t="s">
        <v>164</v>
      </c>
      <c r="AW432" s="14" t="s">
        <v>41</v>
      </c>
      <c r="AX432" s="14" t="s">
        <v>85</v>
      </c>
      <c r="AY432" s="270" t="s">
        <v>128</v>
      </c>
    </row>
    <row r="433" s="1" customFormat="1" ht="45" customHeight="1">
      <c r="B433" s="40"/>
      <c r="C433" s="224" t="s">
        <v>586</v>
      </c>
      <c r="D433" s="224" t="s">
        <v>160</v>
      </c>
      <c r="E433" s="225" t="s">
        <v>587</v>
      </c>
      <c r="F433" s="226" t="s">
        <v>588</v>
      </c>
      <c r="G433" s="227" t="s">
        <v>589</v>
      </c>
      <c r="H433" s="228">
        <v>40</v>
      </c>
      <c r="I433" s="229"/>
      <c r="J433" s="230">
        <f>ROUND(I433*H433,2)</f>
        <v>0</v>
      </c>
      <c r="K433" s="226" t="s">
        <v>163</v>
      </c>
      <c r="L433" s="45"/>
      <c r="M433" s="231" t="s">
        <v>39</v>
      </c>
      <c r="N433" s="232" t="s">
        <v>53</v>
      </c>
      <c r="O433" s="81"/>
      <c r="P433" s="233">
        <f>O433*H433</f>
        <v>0</v>
      </c>
      <c r="Q433" s="233">
        <v>0</v>
      </c>
      <c r="R433" s="233">
        <f>Q433*H433</f>
        <v>0</v>
      </c>
      <c r="S433" s="233">
        <v>0</v>
      </c>
      <c r="T433" s="234">
        <f>S433*H433</f>
        <v>0</v>
      </c>
      <c r="AR433" s="18" t="s">
        <v>164</v>
      </c>
      <c r="AT433" s="18" t="s">
        <v>160</v>
      </c>
      <c r="AU433" s="18" t="s">
        <v>91</v>
      </c>
      <c r="AY433" s="18" t="s">
        <v>128</v>
      </c>
      <c r="BE433" s="235">
        <f>IF(N433="základní",J433,0)</f>
        <v>0</v>
      </c>
      <c r="BF433" s="235">
        <f>IF(N433="snížená",J433,0)</f>
        <v>0</v>
      </c>
      <c r="BG433" s="235">
        <f>IF(N433="zákl. přenesená",J433,0)</f>
        <v>0</v>
      </c>
      <c r="BH433" s="235">
        <f>IF(N433="sníž. přenesená",J433,0)</f>
        <v>0</v>
      </c>
      <c r="BI433" s="235">
        <f>IF(N433="nulová",J433,0)</f>
        <v>0</v>
      </c>
      <c r="BJ433" s="18" t="s">
        <v>164</v>
      </c>
      <c r="BK433" s="235">
        <f>ROUND(I433*H433,2)</f>
        <v>0</v>
      </c>
      <c r="BL433" s="18" t="s">
        <v>164</v>
      </c>
      <c r="BM433" s="18" t="s">
        <v>590</v>
      </c>
    </row>
    <row r="434" s="12" customFormat="1">
      <c r="B434" s="239"/>
      <c r="C434" s="240"/>
      <c r="D434" s="236" t="s">
        <v>170</v>
      </c>
      <c r="E434" s="241" t="s">
        <v>39</v>
      </c>
      <c r="F434" s="242" t="s">
        <v>185</v>
      </c>
      <c r="G434" s="240"/>
      <c r="H434" s="241" t="s">
        <v>39</v>
      </c>
      <c r="I434" s="243"/>
      <c r="J434" s="240"/>
      <c r="K434" s="240"/>
      <c r="L434" s="244"/>
      <c r="M434" s="245"/>
      <c r="N434" s="246"/>
      <c r="O434" s="246"/>
      <c r="P434" s="246"/>
      <c r="Q434" s="246"/>
      <c r="R434" s="246"/>
      <c r="S434" s="246"/>
      <c r="T434" s="247"/>
      <c r="AT434" s="248" t="s">
        <v>170</v>
      </c>
      <c r="AU434" s="248" t="s">
        <v>91</v>
      </c>
      <c r="AV434" s="12" t="s">
        <v>85</v>
      </c>
      <c r="AW434" s="12" t="s">
        <v>41</v>
      </c>
      <c r="AX434" s="12" t="s">
        <v>80</v>
      </c>
      <c r="AY434" s="248" t="s">
        <v>128</v>
      </c>
    </row>
    <row r="435" s="13" customFormat="1">
      <c r="B435" s="249"/>
      <c r="C435" s="250"/>
      <c r="D435" s="236" t="s">
        <v>170</v>
      </c>
      <c r="E435" s="251" t="s">
        <v>39</v>
      </c>
      <c r="F435" s="252" t="s">
        <v>591</v>
      </c>
      <c r="G435" s="250"/>
      <c r="H435" s="253">
        <v>40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AT435" s="259" t="s">
        <v>170</v>
      </c>
      <c r="AU435" s="259" t="s">
        <v>91</v>
      </c>
      <c r="AV435" s="13" t="s">
        <v>91</v>
      </c>
      <c r="AW435" s="13" t="s">
        <v>41</v>
      </c>
      <c r="AX435" s="13" t="s">
        <v>80</v>
      </c>
      <c r="AY435" s="259" t="s">
        <v>128</v>
      </c>
    </row>
    <row r="436" s="14" customFormat="1">
      <c r="B436" s="260"/>
      <c r="C436" s="261"/>
      <c r="D436" s="236" t="s">
        <v>170</v>
      </c>
      <c r="E436" s="262" t="s">
        <v>39</v>
      </c>
      <c r="F436" s="263" t="s">
        <v>179</v>
      </c>
      <c r="G436" s="261"/>
      <c r="H436" s="264">
        <v>40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AT436" s="270" t="s">
        <v>170</v>
      </c>
      <c r="AU436" s="270" t="s">
        <v>91</v>
      </c>
      <c r="AV436" s="14" t="s">
        <v>164</v>
      </c>
      <c r="AW436" s="14" t="s">
        <v>41</v>
      </c>
      <c r="AX436" s="14" t="s">
        <v>85</v>
      </c>
      <c r="AY436" s="270" t="s">
        <v>128</v>
      </c>
    </row>
    <row r="437" s="1" customFormat="1" ht="45" customHeight="1">
      <c r="B437" s="40"/>
      <c r="C437" s="224" t="s">
        <v>592</v>
      </c>
      <c r="D437" s="224" t="s">
        <v>160</v>
      </c>
      <c r="E437" s="225" t="s">
        <v>593</v>
      </c>
      <c r="F437" s="226" t="s">
        <v>594</v>
      </c>
      <c r="G437" s="227" t="s">
        <v>589</v>
      </c>
      <c r="H437" s="228">
        <v>60</v>
      </c>
      <c r="I437" s="229"/>
      <c r="J437" s="230">
        <f>ROUND(I437*H437,2)</f>
        <v>0</v>
      </c>
      <c r="K437" s="226" t="s">
        <v>163</v>
      </c>
      <c r="L437" s="45"/>
      <c r="M437" s="231" t="s">
        <v>39</v>
      </c>
      <c r="N437" s="232" t="s">
        <v>53</v>
      </c>
      <c r="O437" s="81"/>
      <c r="P437" s="233">
        <f>O437*H437</f>
        <v>0</v>
      </c>
      <c r="Q437" s="233">
        <v>0</v>
      </c>
      <c r="R437" s="233">
        <f>Q437*H437</f>
        <v>0</v>
      </c>
      <c r="S437" s="233">
        <v>0</v>
      </c>
      <c r="T437" s="234">
        <f>S437*H437</f>
        <v>0</v>
      </c>
      <c r="AR437" s="18" t="s">
        <v>164</v>
      </c>
      <c r="AT437" s="18" t="s">
        <v>160</v>
      </c>
      <c r="AU437" s="18" t="s">
        <v>91</v>
      </c>
      <c r="AY437" s="18" t="s">
        <v>128</v>
      </c>
      <c r="BE437" s="235">
        <f>IF(N437="základní",J437,0)</f>
        <v>0</v>
      </c>
      <c r="BF437" s="235">
        <f>IF(N437="snížená",J437,0)</f>
        <v>0</v>
      </c>
      <c r="BG437" s="235">
        <f>IF(N437="zákl. přenesená",J437,0)</f>
        <v>0</v>
      </c>
      <c r="BH437" s="235">
        <f>IF(N437="sníž. přenesená",J437,0)</f>
        <v>0</v>
      </c>
      <c r="BI437" s="235">
        <f>IF(N437="nulová",J437,0)</f>
        <v>0</v>
      </c>
      <c r="BJ437" s="18" t="s">
        <v>164</v>
      </c>
      <c r="BK437" s="235">
        <f>ROUND(I437*H437,2)</f>
        <v>0</v>
      </c>
      <c r="BL437" s="18" t="s">
        <v>164</v>
      </c>
      <c r="BM437" s="18" t="s">
        <v>595</v>
      </c>
    </row>
    <row r="438" s="13" customFormat="1">
      <c r="B438" s="249"/>
      <c r="C438" s="250"/>
      <c r="D438" s="236" t="s">
        <v>170</v>
      </c>
      <c r="E438" s="251" t="s">
        <v>39</v>
      </c>
      <c r="F438" s="252" t="s">
        <v>596</v>
      </c>
      <c r="G438" s="250"/>
      <c r="H438" s="253">
        <v>2</v>
      </c>
      <c r="I438" s="254"/>
      <c r="J438" s="250"/>
      <c r="K438" s="250"/>
      <c r="L438" s="255"/>
      <c r="M438" s="256"/>
      <c r="N438" s="257"/>
      <c r="O438" s="257"/>
      <c r="P438" s="257"/>
      <c r="Q438" s="257"/>
      <c r="R438" s="257"/>
      <c r="S438" s="257"/>
      <c r="T438" s="258"/>
      <c r="AT438" s="259" t="s">
        <v>170</v>
      </c>
      <c r="AU438" s="259" t="s">
        <v>91</v>
      </c>
      <c r="AV438" s="13" t="s">
        <v>91</v>
      </c>
      <c r="AW438" s="13" t="s">
        <v>41</v>
      </c>
      <c r="AX438" s="13" t="s">
        <v>80</v>
      </c>
      <c r="AY438" s="259" t="s">
        <v>128</v>
      </c>
    </row>
    <row r="439" s="13" customFormat="1">
      <c r="B439" s="249"/>
      <c r="C439" s="250"/>
      <c r="D439" s="236" t="s">
        <v>170</v>
      </c>
      <c r="E439" s="251" t="s">
        <v>39</v>
      </c>
      <c r="F439" s="252" t="s">
        <v>597</v>
      </c>
      <c r="G439" s="250"/>
      <c r="H439" s="253">
        <v>2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AT439" s="259" t="s">
        <v>170</v>
      </c>
      <c r="AU439" s="259" t="s">
        <v>91</v>
      </c>
      <c r="AV439" s="13" t="s">
        <v>91</v>
      </c>
      <c r="AW439" s="13" t="s">
        <v>41</v>
      </c>
      <c r="AX439" s="13" t="s">
        <v>80</v>
      </c>
      <c r="AY439" s="259" t="s">
        <v>128</v>
      </c>
    </row>
    <row r="440" s="13" customFormat="1">
      <c r="B440" s="249"/>
      <c r="C440" s="250"/>
      <c r="D440" s="236" t="s">
        <v>170</v>
      </c>
      <c r="E440" s="251" t="s">
        <v>39</v>
      </c>
      <c r="F440" s="252" t="s">
        <v>598</v>
      </c>
      <c r="G440" s="250"/>
      <c r="H440" s="253">
        <v>24</v>
      </c>
      <c r="I440" s="254"/>
      <c r="J440" s="250"/>
      <c r="K440" s="250"/>
      <c r="L440" s="255"/>
      <c r="M440" s="256"/>
      <c r="N440" s="257"/>
      <c r="O440" s="257"/>
      <c r="P440" s="257"/>
      <c r="Q440" s="257"/>
      <c r="R440" s="257"/>
      <c r="S440" s="257"/>
      <c r="T440" s="258"/>
      <c r="AT440" s="259" t="s">
        <v>170</v>
      </c>
      <c r="AU440" s="259" t="s">
        <v>91</v>
      </c>
      <c r="AV440" s="13" t="s">
        <v>91</v>
      </c>
      <c r="AW440" s="13" t="s">
        <v>41</v>
      </c>
      <c r="AX440" s="13" t="s">
        <v>80</v>
      </c>
      <c r="AY440" s="259" t="s">
        <v>128</v>
      </c>
    </row>
    <row r="441" s="13" customFormat="1">
      <c r="B441" s="249"/>
      <c r="C441" s="250"/>
      <c r="D441" s="236" t="s">
        <v>170</v>
      </c>
      <c r="E441" s="251" t="s">
        <v>39</v>
      </c>
      <c r="F441" s="252" t="s">
        <v>599</v>
      </c>
      <c r="G441" s="250"/>
      <c r="H441" s="253">
        <v>24</v>
      </c>
      <c r="I441" s="254"/>
      <c r="J441" s="250"/>
      <c r="K441" s="250"/>
      <c r="L441" s="255"/>
      <c r="M441" s="256"/>
      <c r="N441" s="257"/>
      <c r="O441" s="257"/>
      <c r="P441" s="257"/>
      <c r="Q441" s="257"/>
      <c r="R441" s="257"/>
      <c r="S441" s="257"/>
      <c r="T441" s="258"/>
      <c r="AT441" s="259" t="s">
        <v>170</v>
      </c>
      <c r="AU441" s="259" t="s">
        <v>91</v>
      </c>
      <c r="AV441" s="13" t="s">
        <v>91</v>
      </c>
      <c r="AW441" s="13" t="s">
        <v>41</v>
      </c>
      <c r="AX441" s="13" t="s">
        <v>80</v>
      </c>
      <c r="AY441" s="259" t="s">
        <v>128</v>
      </c>
    </row>
    <row r="442" s="13" customFormat="1">
      <c r="B442" s="249"/>
      <c r="C442" s="250"/>
      <c r="D442" s="236" t="s">
        <v>170</v>
      </c>
      <c r="E442" s="251" t="s">
        <v>39</v>
      </c>
      <c r="F442" s="252" t="s">
        <v>600</v>
      </c>
      <c r="G442" s="250"/>
      <c r="H442" s="253">
        <v>2</v>
      </c>
      <c r="I442" s="254"/>
      <c r="J442" s="250"/>
      <c r="K442" s="250"/>
      <c r="L442" s="255"/>
      <c r="M442" s="256"/>
      <c r="N442" s="257"/>
      <c r="O442" s="257"/>
      <c r="P442" s="257"/>
      <c r="Q442" s="257"/>
      <c r="R442" s="257"/>
      <c r="S442" s="257"/>
      <c r="T442" s="258"/>
      <c r="AT442" s="259" t="s">
        <v>170</v>
      </c>
      <c r="AU442" s="259" t="s">
        <v>91</v>
      </c>
      <c r="AV442" s="13" t="s">
        <v>91</v>
      </c>
      <c r="AW442" s="13" t="s">
        <v>41</v>
      </c>
      <c r="AX442" s="13" t="s">
        <v>80</v>
      </c>
      <c r="AY442" s="259" t="s">
        <v>128</v>
      </c>
    </row>
    <row r="443" s="13" customFormat="1">
      <c r="B443" s="249"/>
      <c r="C443" s="250"/>
      <c r="D443" s="236" t="s">
        <v>170</v>
      </c>
      <c r="E443" s="251" t="s">
        <v>39</v>
      </c>
      <c r="F443" s="252" t="s">
        <v>601</v>
      </c>
      <c r="G443" s="250"/>
      <c r="H443" s="253">
        <v>2</v>
      </c>
      <c r="I443" s="254"/>
      <c r="J443" s="250"/>
      <c r="K443" s="250"/>
      <c r="L443" s="255"/>
      <c r="M443" s="256"/>
      <c r="N443" s="257"/>
      <c r="O443" s="257"/>
      <c r="P443" s="257"/>
      <c r="Q443" s="257"/>
      <c r="R443" s="257"/>
      <c r="S443" s="257"/>
      <c r="T443" s="258"/>
      <c r="AT443" s="259" t="s">
        <v>170</v>
      </c>
      <c r="AU443" s="259" t="s">
        <v>91</v>
      </c>
      <c r="AV443" s="13" t="s">
        <v>91</v>
      </c>
      <c r="AW443" s="13" t="s">
        <v>41</v>
      </c>
      <c r="AX443" s="13" t="s">
        <v>80</v>
      </c>
      <c r="AY443" s="259" t="s">
        <v>128</v>
      </c>
    </row>
    <row r="444" s="13" customFormat="1">
      <c r="B444" s="249"/>
      <c r="C444" s="250"/>
      <c r="D444" s="236" t="s">
        <v>170</v>
      </c>
      <c r="E444" s="251" t="s">
        <v>39</v>
      </c>
      <c r="F444" s="252" t="s">
        <v>602</v>
      </c>
      <c r="G444" s="250"/>
      <c r="H444" s="253">
        <v>4</v>
      </c>
      <c r="I444" s="254"/>
      <c r="J444" s="250"/>
      <c r="K444" s="250"/>
      <c r="L444" s="255"/>
      <c r="M444" s="256"/>
      <c r="N444" s="257"/>
      <c r="O444" s="257"/>
      <c r="P444" s="257"/>
      <c r="Q444" s="257"/>
      <c r="R444" s="257"/>
      <c r="S444" s="257"/>
      <c r="T444" s="258"/>
      <c r="AT444" s="259" t="s">
        <v>170</v>
      </c>
      <c r="AU444" s="259" t="s">
        <v>91</v>
      </c>
      <c r="AV444" s="13" t="s">
        <v>91</v>
      </c>
      <c r="AW444" s="13" t="s">
        <v>41</v>
      </c>
      <c r="AX444" s="13" t="s">
        <v>80</v>
      </c>
      <c r="AY444" s="259" t="s">
        <v>128</v>
      </c>
    </row>
    <row r="445" s="14" customFormat="1">
      <c r="B445" s="260"/>
      <c r="C445" s="261"/>
      <c r="D445" s="236" t="s">
        <v>170</v>
      </c>
      <c r="E445" s="262" t="s">
        <v>39</v>
      </c>
      <c r="F445" s="263" t="s">
        <v>179</v>
      </c>
      <c r="G445" s="261"/>
      <c r="H445" s="264">
        <v>60</v>
      </c>
      <c r="I445" s="265"/>
      <c r="J445" s="261"/>
      <c r="K445" s="261"/>
      <c r="L445" s="266"/>
      <c r="M445" s="267"/>
      <c r="N445" s="268"/>
      <c r="O445" s="268"/>
      <c r="P445" s="268"/>
      <c r="Q445" s="268"/>
      <c r="R445" s="268"/>
      <c r="S445" s="268"/>
      <c r="T445" s="269"/>
      <c r="AT445" s="270" t="s">
        <v>170</v>
      </c>
      <c r="AU445" s="270" t="s">
        <v>91</v>
      </c>
      <c r="AV445" s="14" t="s">
        <v>164</v>
      </c>
      <c r="AW445" s="14" t="s">
        <v>41</v>
      </c>
      <c r="AX445" s="14" t="s">
        <v>85</v>
      </c>
      <c r="AY445" s="270" t="s">
        <v>128</v>
      </c>
    </row>
    <row r="446" s="1" customFormat="1" ht="45" customHeight="1">
      <c r="B446" s="40"/>
      <c r="C446" s="224" t="s">
        <v>603</v>
      </c>
      <c r="D446" s="224" t="s">
        <v>160</v>
      </c>
      <c r="E446" s="225" t="s">
        <v>604</v>
      </c>
      <c r="F446" s="226" t="s">
        <v>605</v>
      </c>
      <c r="G446" s="227" t="s">
        <v>589</v>
      </c>
      <c r="H446" s="228">
        <v>2</v>
      </c>
      <c r="I446" s="229"/>
      <c r="J446" s="230">
        <f>ROUND(I446*H446,2)</f>
        <v>0</v>
      </c>
      <c r="K446" s="226" t="s">
        <v>163</v>
      </c>
      <c r="L446" s="45"/>
      <c r="M446" s="231" t="s">
        <v>39</v>
      </c>
      <c r="N446" s="232" t="s">
        <v>53</v>
      </c>
      <c r="O446" s="81"/>
      <c r="P446" s="233">
        <f>O446*H446</f>
        <v>0</v>
      </c>
      <c r="Q446" s="233">
        <v>0</v>
      </c>
      <c r="R446" s="233">
        <f>Q446*H446</f>
        <v>0</v>
      </c>
      <c r="S446" s="233">
        <v>0</v>
      </c>
      <c r="T446" s="234">
        <f>S446*H446</f>
        <v>0</v>
      </c>
      <c r="AR446" s="18" t="s">
        <v>164</v>
      </c>
      <c r="AT446" s="18" t="s">
        <v>160</v>
      </c>
      <c r="AU446" s="18" t="s">
        <v>91</v>
      </c>
      <c r="AY446" s="18" t="s">
        <v>128</v>
      </c>
      <c r="BE446" s="235">
        <f>IF(N446="základní",J446,0)</f>
        <v>0</v>
      </c>
      <c r="BF446" s="235">
        <f>IF(N446="snížená",J446,0)</f>
        <v>0</v>
      </c>
      <c r="BG446" s="235">
        <f>IF(N446="zákl. přenesená",J446,0)</f>
        <v>0</v>
      </c>
      <c r="BH446" s="235">
        <f>IF(N446="sníž. přenesená",J446,0)</f>
        <v>0</v>
      </c>
      <c r="BI446" s="235">
        <f>IF(N446="nulová",J446,0)</f>
        <v>0</v>
      </c>
      <c r="BJ446" s="18" t="s">
        <v>164</v>
      </c>
      <c r="BK446" s="235">
        <f>ROUND(I446*H446,2)</f>
        <v>0</v>
      </c>
      <c r="BL446" s="18" t="s">
        <v>164</v>
      </c>
      <c r="BM446" s="18" t="s">
        <v>606</v>
      </c>
    </row>
    <row r="447" s="12" customFormat="1">
      <c r="B447" s="239"/>
      <c r="C447" s="240"/>
      <c r="D447" s="236" t="s">
        <v>170</v>
      </c>
      <c r="E447" s="241" t="s">
        <v>39</v>
      </c>
      <c r="F447" s="242" t="s">
        <v>607</v>
      </c>
      <c r="G447" s="240"/>
      <c r="H447" s="241" t="s">
        <v>39</v>
      </c>
      <c r="I447" s="243"/>
      <c r="J447" s="240"/>
      <c r="K447" s="240"/>
      <c r="L447" s="244"/>
      <c r="M447" s="245"/>
      <c r="N447" s="246"/>
      <c r="O447" s="246"/>
      <c r="P447" s="246"/>
      <c r="Q447" s="246"/>
      <c r="R447" s="246"/>
      <c r="S447" s="246"/>
      <c r="T447" s="247"/>
      <c r="AT447" s="248" t="s">
        <v>170</v>
      </c>
      <c r="AU447" s="248" t="s">
        <v>91</v>
      </c>
      <c r="AV447" s="12" t="s">
        <v>85</v>
      </c>
      <c r="AW447" s="12" t="s">
        <v>41</v>
      </c>
      <c r="AX447" s="12" t="s">
        <v>80</v>
      </c>
      <c r="AY447" s="248" t="s">
        <v>128</v>
      </c>
    </row>
    <row r="448" s="13" customFormat="1">
      <c r="B448" s="249"/>
      <c r="C448" s="250"/>
      <c r="D448" s="236" t="s">
        <v>170</v>
      </c>
      <c r="E448" s="251" t="s">
        <v>39</v>
      </c>
      <c r="F448" s="252" t="s">
        <v>608</v>
      </c>
      <c r="G448" s="250"/>
      <c r="H448" s="253">
        <v>2</v>
      </c>
      <c r="I448" s="254"/>
      <c r="J448" s="250"/>
      <c r="K448" s="250"/>
      <c r="L448" s="255"/>
      <c r="M448" s="256"/>
      <c r="N448" s="257"/>
      <c r="O448" s="257"/>
      <c r="P448" s="257"/>
      <c r="Q448" s="257"/>
      <c r="R448" s="257"/>
      <c r="S448" s="257"/>
      <c r="T448" s="258"/>
      <c r="AT448" s="259" t="s">
        <v>170</v>
      </c>
      <c r="AU448" s="259" t="s">
        <v>91</v>
      </c>
      <c r="AV448" s="13" t="s">
        <v>91</v>
      </c>
      <c r="AW448" s="13" t="s">
        <v>41</v>
      </c>
      <c r="AX448" s="13" t="s">
        <v>80</v>
      </c>
      <c r="AY448" s="259" t="s">
        <v>128</v>
      </c>
    </row>
    <row r="449" s="14" customFormat="1">
      <c r="B449" s="260"/>
      <c r="C449" s="261"/>
      <c r="D449" s="236" t="s">
        <v>170</v>
      </c>
      <c r="E449" s="262" t="s">
        <v>39</v>
      </c>
      <c r="F449" s="263" t="s">
        <v>179</v>
      </c>
      <c r="G449" s="261"/>
      <c r="H449" s="264">
        <v>2</v>
      </c>
      <c r="I449" s="265"/>
      <c r="J449" s="261"/>
      <c r="K449" s="261"/>
      <c r="L449" s="266"/>
      <c r="M449" s="267"/>
      <c r="N449" s="268"/>
      <c r="O449" s="268"/>
      <c r="P449" s="268"/>
      <c r="Q449" s="268"/>
      <c r="R449" s="268"/>
      <c r="S449" s="268"/>
      <c r="T449" s="269"/>
      <c r="AT449" s="270" t="s">
        <v>170</v>
      </c>
      <c r="AU449" s="270" t="s">
        <v>91</v>
      </c>
      <c r="AV449" s="14" t="s">
        <v>164</v>
      </c>
      <c r="AW449" s="14" t="s">
        <v>41</v>
      </c>
      <c r="AX449" s="14" t="s">
        <v>85</v>
      </c>
      <c r="AY449" s="270" t="s">
        <v>128</v>
      </c>
    </row>
    <row r="450" s="1" customFormat="1" ht="45" customHeight="1">
      <c r="B450" s="40"/>
      <c r="C450" s="224" t="s">
        <v>609</v>
      </c>
      <c r="D450" s="224" t="s">
        <v>160</v>
      </c>
      <c r="E450" s="225" t="s">
        <v>610</v>
      </c>
      <c r="F450" s="226" t="s">
        <v>611</v>
      </c>
      <c r="G450" s="227" t="s">
        <v>589</v>
      </c>
      <c r="H450" s="228">
        <v>10</v>
      </c>
      <c r="I450" s="229"/>
      <c r="J450" s="230">
        <f>ROUND(I450*H450,2)</f>
        <v>0</v>
      </c>
      <c r="K450" s="226" t="s">
        <v>163</v>
      </c>
      <c r="L450" s="45"/>
      <c r="M450" s="231" t="s">
        <v>39</v>
      </c>
      <c r="N450" s="232" t="s">
        <v>53</v>
      </c>
      <c r="O450" s="81"/>
      <c r="P450" s="233">
        <f>O450*H450</f>
        <v>0</v>
      </c>
      <c r="Q450" s="233">
        <v>0</v>
      </c>
      <c r="R450" s="233">
        <f>Q450*H450</f>
        <v>0</v>
      </c>
      <c r="S450" s="233">
        <v>0</v>
      </c>
      <c r="T450" s="234">
        <f>S450*H450</f>
        <v>0</v>
      </c>
      <c r="AR450" s="18" t="s">
        <v>164</v>
      </c>
      <c r="AT450" s="18" t="s">
        <v>160</v>
      </c>
      <c r="AU450" s="18" t="s">
        <v>91</v>
      </c>
      <c r="AY450" s="18" t="s">
        <v>128</v>
      </c>
      <c r="BE450" s="235">
        <f>IF(N450="základní",J450,0)</f>
        <v>0</v>
      </c>
      <c r="BF450" s="235">
        <f>IF(N450="snížená",J450,0)</f>
        <v>0</v>
      </c>
      <c r="BG450" s="235">
        <f>IF(N450="zákl. přenesená",J450,0)</f>
        <v>0</v>
      </c>
      <c r="BH450" s="235">
        <f>IF(N450="sníž. přenesená",J450,0)</f>
        <v>0</v>
      </c>
      <c r="BI450" s="235">
        <f>IF(N450="nulová",J450,0)</f>
        <v>0</v>
      </c>
      <c r="BJ450" s="18" t="s">
        <v>164</v>
      </c>
      <c r="BK450" s="235">
        <f>ROUND(I450*H450,2)</f>
        <v>0</v>
      </c>
      <c r="BL450" s="18" t="s">
        <v>164</v>
      </c>
      <c r="BM450" s="18" t="s">
        <v>612</v>
      </c>
    </row>
    <row r="451" s="1" customFormat="1">
      <c r="B451" s="40"/>
      <c r="C451" s="41"/>
      <c r="D451" s="236" t="s">
        <v>168</v>
      </c>
      <c r="E451" s="41"/>
      <c r="F451" s="237" t="s">
        <v>225</v>
      </c>
      <c r="G451" s="41"/>
      <c r="H451" s="41"/>
      <c r="I451" s="142"/>
      <c r="J451" s="41"/>
      <c r="K451" s="41"/>
      <c r="L451" s="45"/>
      <c r="M451" s="238"/>
      <c r="N451" s="81"/>
      <c r="O451" s="81"/>
      <c r="P451" s="81"/>
      <c r="Q451" s="81"/>
      <c r="R451" s="81"/>
      <c r="S451" s="81"/>
      <c r="T451" s="82"/>
      <c r="AT451" s="18" t="s">
        <v>168</v>
      </c>
      <c r="AU451" s="18" t="s">
        <v>91</v>
      </c>
    </row>
    <row r="452" s="12" customFormat="1">
      <c r="B452" s="239"/>
      <c r="C452" s="240"/>
      <c r="D452" s="236" t="s">
        <v>170</v>
      </c>
      <c r="E452" s="241" t="s">
        <v>39</v>
      </c>
      <c r="F452" s="242" t="s">
        <v>613</v>
      </c>
      <c r="G452" s="240"/>
      <c r="H452" s="241" t="s">
        <v>39</v>
      </c>
      <c r="I452" s="243"/>
      <c r="J452" s="240"/>
      <c r="K452" s="240"/>
      <c r="L452" s="244"/>
      <c r="M452" s="245"/>
      <c r="N452" s="246"/>
      <c r="O452" s="246"/>
      <c r="P452" s="246"/>
      <c r="Q452" s="246"/>
      <c r="R452" s="246"/>
      <c r="S452" s="246"/>
      <c r="T452" s="247"/>
      <c r="AT452" s="248" t="s">
        <v>170</v>
      </c>
      <c r="AU452" s="248" t="s">
        <v>91</v>
      </c>
      <c r="AV452" s="12" t="s">
        <v>85</v>
      </c>
      <c r="AW452" s="12" t="s">
        <v>41</v>
      </c>
      <c r="AX452" s="12" t="s">
        <v>80</v>
      </c>
      <c r="AY452" s="248" t="s">
        <v>128</v>
      </c>
    </row>
    <row r="453" s="13" customFormat="1">
      <c r="B453" s="249"/>
      <c r="C453" s="250"/>
      <c r="D453" s="236" t="s">
        <v>170</v>
      </c>
      <c r="E453" s="251" t="s">
        <v>39</v>
      </c>
      <c r="F453" s="252" t="s">
        <v>614</v>
      </c>
      <c r="G453" s="250"/>
      <c r="H453" s="253">
        <v>2</v>
      </c>
      <c r="I453" s="254"/>
      <c r="J453" s="250"/>
      <c r="K453" s="250"/>
      <c r="L453" s="255"/>
      <c r="M453" s="256"/>
      <c r="N453" s="257"/>
      <c r="O453" s="257"/>
      <c r="P453" s="257"/>
      <c r="Q453" s="257"/>
      <c r="R453" s="257"/>
      <c r="S453" s="257"/>
      <c r="T453" s="258"/>
      <c r="AT453" s="259" t="s">
        <v>170</v>
      </c>
      <c r="AU453" s="259" t="s">
        <v>91</v>
      </c>
      <c r="AV453" s="13" t="s">
        <v>91</v>
      </c>
      <c r="AW453" s="13" t="s">
        <v>41</v>
      </c>
      <c r="AX453" s="13" t="s">
        <v>80</v>
      </c>
      <c r="AY453" s="259" t="s">
        <v>128</v>
      </c>
    </row>
    <row r="454" s="13" customFormat="1">
      <c r="B454" s="249"/>
      <c r="C454" s="250"/>
      <c r="D454" s="236" t="s">
        <v>170</v>
      </c>
      <c r="E454" s="251" t="s">
        <v>39</v>
      </c>
      <c r="F454" s="252" t="s">
        <v>615</v>
      </c>
      <c r="G454" s="250"/>
      <c r="H454" s="253">
        <v>2</v>
      </c>
      <c r="I454" s="254"/>
      <c r="J454" s="250"/>
      <c r="K454" s="250"/>
      <c r="L454" s="255"/>
      <c r="M454" s="256"/>
      <c r="N454" s="257"/>
      <c r="O454" s="257"/>
      <c r="P454" s="257"/>
      <c r="Q454" s="257"/>
      <c r="R454" s="257"/>
      <c r="S454" s="257"/>
      <c r="T454" s="258"/>
      <c r="AT454" s="259" t="s">
        <v>170</v>
      </c>
      <c r="AU454" s="259" t="s">
        <v>91</v>
      </c>
      <c r="AV454" s="13" t="s">
        <v>91</v>
      </c>
      <c r="AW454" s="13" t="s">
        <v>41</v>
      </c>
      <c r="AX454" s="13" t="s">
        <v>80</v>
      </c>
      <c r="AY454" s="259" t="s">
        <v>128</v>
      </c>
    </row>
    <row r="455" s="13" customFormat="1">
      <c r="B455" s="249"/>
      <c r="C455" s="250"/>
      <c r="D455" s="236" t="s">
        <v>170</v>
      </c>
      <c r="E455" s="251" t="s">
        <v>39</v>
      </c>
      <c r="F455" s="252" t="s">
        <v>616</v>
      </c>
      <c r="G455" s="250"/>
      <c r="H455" s="253">
        <v>2</v>
      </c>
      <c r="I455" s="254"/>
      <c r="J455" s="250"/>
      <c r="K455" s="250"/>
      <c r="L455" s="255"/>
      <c r="M455" s="256"/>
      <c r="N455" s="257"/>
      <c r="O455" s="257"/>
      <c r="P455" s="257"/>
      <c r="Q455" s="257"/>
      <c r="R455" s="257"/>
      <c r="S455" s="257"/>
      <c r="T455" s="258"/>
      <c r="AT455" s="259" t="s">
        <v>170</v>
      </c>
      <c r="AU455" s="259" t="s">
        <v>91</v>
      </c>
      <c r="AV455" s="13" t="s">
        <v>91</v>
      </c>
      <c r="AW455" s="13" t="s">
        <v>41</v>
      </c>
      <c r="AX455" s="13" t="s">
        <v>80</v>
      </c>
      <c r="AY455" s="259" t="s">
        <v>128</v>
      </c>
    </row>
    <row r="456" s="13" customFormat="1">
      <c r="B456" s="249"/>
      <c r="C456" s="250"/>
      <c r="D456" s="236" t="s">
        <v>170</v>
      </c>
      <c r="E456" s="251" t="s">
        <v>39</v>
      </c>
      <c r="F456" s="252" t="s">
        <v>617</v>
      </c>
      <c r="G456" s="250"/>
      <c r="H456" s="253">
        <v>2</v>
      </c>
      <c r="I456" s="254"/>
      <c r="J456" s="250"/>
      <c r="K456" s="250"/>
      <c r="L456" s="255"/>
      <c r="M456" s="256"/>
      <c r="N456" s="257"/>
      <c r="O456" s="257"/>
      <c r="P456" s="257"/>
      <c r="Q456" s="257"/>
      <c r="R456" s="257"/>
      <c r="S456" s="257"/>
      <c r="T456" s="258"/>
      <c r="AT456" s="259" t="s">
        <v>170</v>
      </c>
      <c r="AU456" s="259" t="s">
        <v>91</v>
      </c>
      <c r="AV456" s="13" t="s">
        <v>91</v>
      </c>
      <c r="AW456" s="13" t="s">
        <v>41</v>
      </c>
      <c r="AX456" s="13" t="s">
        <v>80</v>
      </c>
      <c r="AY456" s="259" t="s">
        <v>128</v>
      </c>
    </row>
    <row r="457" s="13" customFormat="1">
      <c r="B457" s="249"/>
      <c r="C457" s="250"/>
      <c r="D457" s="236" t="s">
        <v>170</v>
      </c>
      <c r="E457" s="251" t="s">
        <v>39</v>
      </c>
      <c r="F457" s="252" t="s">
        <v>618</v>
      </c>
      <c r="G457" s="250"/>
      <c r="H457" s="253">
        <v>2</v>
      </c>
      <c r="I457" s="254"/>
      <c r="J457" s="250"/>
      <c r="K457" s="250"/>
      <c r="L457" s="255"/>
      <c r="M457" s="256"/>
      <c r="N457" s="257"/>
      <c r="O457" s="257"/>
      <c r="P457" s="257"/>
      <c r="Q457" s="257"/>
      <c r="R457" s="257"/>
      <c r="S457" s="257"/>
      <c r="T457" s="258"/>
      <c r="AT457" s="259" t="s">
        <v>170</v>
      </c>
      <c r="AU457" s="259" t="s">
        <v>91</v>
      </c>
      <c r="AV457" s="13" t="s">
        <v>91</v>
      </c>
      <c r="AW457" s="13" t="s">
        <v>41</v>
      </c>
      <c r="AX457" s="13" t="s">
        <v>80</v>
      </c>
      <c r="AY457" s="259" t="s">
        <v>128</v>
      </c>
    </row>
    <row r="458" s="14" customFormat="1">
      <c r="B458" s="260"/>
      <c r="C458" s="261"/>
      <c r="D458" s="236" t="s">
        <v>170</v>
      </c>
      <c r="E458" s="262" t="s">
        <v>39</v>
      </c>
      <c r="F458" s="263" t="s">
        <v>179</v>
      </c>
      <c r="G458" s="261"/>
      <c r="H458" s="264">
        <v>10</v>
      </c>
      <c r="I458" s="265"/>
      <c r="J458" s="261"/>
      <c r="K458" s="261"/>
      <c r="L458" s="266"/>
      <c r="M458" s="267"/>
      <c r="N458" s="268"/>
      <c r="O458" s="268"/>
      <c r="P458" s="268"/>
      <c r="Q458" s="268"/>
      <c r="R458" s="268"/>
      <c r="S458" s="268"/>
      <c r="T458" s="269"/>
      <c r="AT458" s="270" t="s">
        <v>170</v>
      </c>
      <c r="AU458" s="270" t="s">
        <v>91</v>
      </c>
      <c r="AV458" s="14" t="s">
        <v>164</v>
      </c>
      <c r="AW458" s="14" t="s">
        <v>41</v>
      </c>
      <c r="AX458" s="14" t="s">
        <v>85</v>
      </c>
      <c r="AY458" s="270" t="s">
        <v>128</v>
      </c>
    </row>
    <row r="459" s="1" customFormat="1" ht="33.75" customHeight="1">
      <c r="B459" s="40"/>
      <c r="C459" s="224" t="s">
        <v>619</v>
      </c>
      <c r="D459" s="224" t="s">
        <v>160</v>
      </c>
      <c r="E459" s="225" t="s">
        <v>620</v>
      </c>
      <c r="F459" s="226" t="s">
        <v>621</v>
      </c>
      <c r="G459" s="227" t="s">
        <v>589</v>
      </c>
      <c r="H459" s="228">
        <v>2</v>
      </c>
      <c r="I459" s="229"/>
      <c r="J459" s="230">
        <f>ROUND(I459*H459,2)</f>
        <v>0</v>
      </c>
      <c r="K459" s="226" t="s">
        <v>163</v>
      </c>
      <c r="L459" s="45"/>
      <c r="M459" s="231" t="s">
        <v>39</v>
      </c>
      <c r="N459" s="232" t="s">
        <v>53</v>
      </c>
      <c r="O459" s="81"/>
      <c r="P459" s="233">
        <f>O459*H459</f>
        <v>0</v>
      </c>
      <c r="Q459" s="233">
        <v>0</v>
      </c>
      <c r="R459" s="233">
        <f>Q459*H459</f>
        <v>0</v>
      </c>
      <c r="S459" s="233">
        <v>0</v>
      </c>
      <c r="T459" s="234">
        <f>S459*H459</f>
        <v>0</v>
      </c>
      <c r="AR459" s="18" t="s">
        <v>164</v>
      </c>
      <c r="AT459" s="18" t="s">
        <v>160</v>
      </c>
      <c r="AU459" s="18" t="s">
        <v>91</v>
      </c>
      <c r="AY459" s="18" t="s">
        <v>128</v>
      </c>
      <c r="BE459" s="235">
        <f>IF(N459="základní",J459,0)</f>
        <v>0</v>
      </c>
      <c r="BF459" s="235">
        <f>IF(N459="snížená",J459,0)</f>
        <v>0</v>
      </c>
      <c r="BG459" s="235">
        <f>IF(N459="zákl. přenesená",J459,0)</f>
        <v>0</v>
      </c>
      <c r="BH459" s="235">
        <f>IF(N459="sníž. přenesená",J459,0)</f>
        <v>0</v>
      </c>
      <c r="BI459" s="235">
        <f>IF(N459="nulová",J459,0)</f>
        <v>0</v>
      </c>
      <c r="BJ459" s="18" t="s">
        <v>164</v>
      </c>
      <c r="BK459" s="235">
        <f>ROUND(I459*H459,2)</f>
        <v>0</v>
      </c>
      <c r="BL459" s="18" t="s">
        <v>164</v>
      </c>
      <c r="BM459" s="18" t="s">
        <v>622</v>
      </c>
    </row>
    <row r="460" s="13" customFormat="1">
      <c r="B460" s="249"/>
      <c r="C460" s="250"/>
      <c r="D460" s="236" t="s">
        <v>170</v>
      </c>
      <c r="E460" s="251" t="s">
        <v>39</v>
      </c>
      <c r="F460" s="252" t="s">
        <v>623</v>
      </c>
      <c r="G460" s="250"/>
      <c r="H460" s="253">
        <v>2</v>
      </c>
      <c r="I460" s="254"/>
      <c r="J460" s="250"/>
      <c r="K460" s="250"/>
      <c r="L460" s="255"/>
      <c r="M460" s="256"/>
      <c r="N460" s="257"/>
      <c r="O460" s="257"/>
      <c r="P460" s="257"/>
      <c r="Q460" s="257"/>
      <c r="R460" s="257"/>
      <c r="S460" s="257"/>
      <c r="T460" s="258"/>
      <c r="AT460" s="259" t="s">
        <v>170</v>
      </c>
      <c r="AU460" s="259" t="s">
        <v>91</v>
      </c>
      <c r="AV460" s="13" t="s">
        <v>91</v>
      </c>
      <c r="AW460" s="13" t="s">
        <v>41</v>
      </c>
      <c r="AX460" s="13" t="s">
        <v>80</v>
      </c>
      <c r="AY460" s="259" t="s">
        <v>128</v>
      </c>
    </row>
    <row r="461" s="14" customFormat="1">
      <c r="B461" s="260"/>
      <c r="C461" s="261"/>
      <c r="D461" s="236" t="s">
        <v>170</v>
      </c>
      <c r="E461" s="262" t="s">
        <v>39</v>
      </c>
      <c r="F461" s="263" t="s">
        <v>179</v>
      </c>
      <c r="G461" s="261"/>
      <c r="H461" s="264">
        <v>2</v>
      </c>
      <c r="I461" s="265"/>
      <c r="J461" s="261"/>
      <c r="K461" s="261"/>
      <c r="L461" s="266"/>
      <c r="M461" s="267"/>
      <c r="N461" s="268"/>
      <c r="O461" s="268"/>
      <c r="P461" s="268"/>
      <c r="Q461" s="268"/>
      <c r="R461" s="268"/>
      <c r="S461" s="268"/>
      <c r="T461" s="269"/>
      <c r="AT461" s="270" t="s">
        <v>170</v>
      </c>
      <c r="AU461" s="270" t="s">
        <v>91</v>
      </c>
      <c r="AV461" s="14" t="s">
        <v>164</v>
      </c>
      <c r="AW461" s="14" t="s">
        <v>41</v>
      </c>
      <c r="AX461" s="14" t="s">
        <v>85</v>
      </c>
      <c r="AY461" s="270" t="s">
        <v>128</v>
      </c>
    </row>
    <row r="462" s="1" customFormat="1" ht="33.75" customHeight="1">
      <c r="B462" s="40"/>
      <c r="C462" s="224" t="s">
        <v>624</v>
      </c>
      <c r="D462" s="224" t="s">
        <v>160</v>
      </c>
      <c r="E462" s="225" t="s">
        <v>625</v>
      </c>
      <c r="F462" s="226" t="s">
        <v>626</v>
      </c>
      <c r="G462" s="227" t="s">
        <v>589</v>
      </c>
      <c r="H462" s="228">
        <v>10</v>
      </c>
      <c r="I462" s="229"/>
      <c r="J462" s="230">
        <f>ROUND(I462*H462,2)</f>
        <v>0</v>
      </c>
      <c r="K462" s="226" t="s">
        <v>163</v>
      </c>
      <c r="L462" s="45"/>
      <c r="M462" s="231" t="s">
        <v>39</v>
      </c>
      <c r="N462" s="232" t="s">
        <v>53</v>
      </c>
      <c r="O462" s="81"/>
      <c r="P462" s="233">
        <f>O462*H462</f>
        <v>0</v>
      </c>
      <c r="Q462" s="233">
        <v>0</v>
      </c>
      <c r="R462" s="233">
        <f>Q462*H462</f>
        <v>0</v>
      </c>
      <c r="S462" s="233">
        <v>0</v>
      </c>
      <c r="T462" s="234">
        <f>S462*H462</f>
        <v>0</v>
      </c>
      <c r="AR462" s="18" t="s">
        <v>164</v>
      </c>
      <c r="AT462" s="18" t="s">
        <v>160</v>
      </c>
      <c r="AU462" s="18" t="s">
        <v>91</v>
      </c>
      <c r="AY462" s="18" t="s">
        <v>128</v>
      </c>
      <c r="BE462" s="235">
        <f>IF(N462="základní",J462,0)</f>
        <v>0</v>
      </c>
      <c r="BF462" s="235">
        <f>IF(N462="snížená",J462,0)</f>
        <v>0</v>
      </c>
      <c r="BG462" s="235">
        <f>IF(N462="zákl. přenesená",J462,0)</f>
        <v>0</v>
      </c>
      <c r="BH462" s="235">
        <f>IF(N462="sníž. přenesená",J462,0)</f>
        <v>0</v>
      </c>
      <c r="BI462" s="235">
        <f>IF(N462="nulová",J462,0)</f>
        <v>0</v>
      </c>
      <c r="BJ462" s="18" t="s">
        <v>164</v>
      </c>
      <c r="BK462" s="235">
        <f>ROUND(I462*H462,2)</f>
        <v>0</v>
      </c>
      <c r="BL462" s="18" t="s">
        <v>164</v>
      </c>
      <c r="BM462" s="18" t="s">
        <v>627</v>
      </c>
    </row>
    <row r="463" s="12" customFormat="1">
      <c r="B463" s="239"/>
      <c r="C463" s="240"/>
      <c r="D463" s="236" t="s">
        <v>170</v>
      </c>
      <c r="E463" s="241" t="s">
        <v>39</v>
      </c>
      <c r="F463" s="242" t="s">
        <v>613</v>
      </c>
      <c r="G463" s="240"/>
      <c r="H463" s="241" t="s">
        <v>39</v>
      </c>
      <c r="I463" s="243"/>
      <c r="J463" s="240"/>
      <c r="K463" s="240"/>
      <c r="L463" s="244"/>
      <c r="M463" s="245"/>
      <c r="N463" s="246"/>
      <c r="O463" s="246"/>
      <c r="P463" s="246"/>
      <c r="Q463" s="246"/>
      <c r="R463" s="246"/>
      <c r="S463" s="246"/>
      <c r="T463" s="247"/>
      <c r="AT463" s="248" t="s">
        <v>170</v>
      </c>
      <c r="AU463" s="248" t="s">
        <v>91</v>
      </c>
      <c r="AV463" s="12" t="s">
        <v>85</v>
      </c>
      <c r="AW463" s="12" t="s">
        <v>41</v>
      </c>
      <c r="AX463" s="12" t="s">
        <v>80</v>
      </c>
      <c r="AY463" s="248" t="s">
        <v>128</v>
      </c>
    </row>
    <row r="464" s="13" customFormat="1">
      <c r="B464" s="249"/>
      <c r="C464" s="250"/>
      <c r="D464" s="236" t="s">
        <v>170</v>
      </c>
      <c r="E464" s="251" t="s">
        <v>39</v>
      </c>
      <c r="F464" s="252" t="s">
        <v>614</v>
      </c>
      <c r="G464" s="250"/>
      <c r="H464" s="253">
        <v>2</v>
      </c>
      <c r="I464" s="254"/>
      <c r="J464" s="250"/>
      <c r="K464" s="250"/>
      <c r="L464" s="255"/>
      <c r="M464" s="256"/>
      <c r="N464" s="257"/>
      <c r="O464" s="257"/>
      <c r="P464" s="257"/>
      <c r="Q464" s="257"/>
      <c r="R464" s="257"/>
      <c r="S464" s="257"/>
      <c r="T464" s="258"/>
      <c r="AT464" s="259" t="s">
        <v>170</v>
      </c>
      <c r="AU464" s="259" t="s">
        <v>91</v>
      </c>
      <c r="AV464" s="13" t="s">
        <v>91</v>
      </c>
      <c r="AW464" s="13" t="s">
        <v>41</v>
      </c>
      <c r="AX464" s="13" t="s">
        <v>80</v>
      </c>
      <c r="AY464" s="259" t="s">
        <v>128</v>
      </c>
    </row>
    <row r="465" s="13" customFormat="1">
      <c r="B465" s="249"/>
      <c r="C465" s="250"/>
      <c r="D465" s="236" t="s">
        <v>170</v>
      </c>
      <c r="E465" s="251" t="s">
        <v>39</v>
      </c>
      <c r="F465" s="252" t="s">
        <v>615</v>
      </c>
      <c r="G465" s="250"/>
      <c r="H465" s="253">
        <v>2</v>
      </c>
      <c r="I465" s="254"/>
      <c r="J465" s="250"/>
      <c r="K465" s="250"/>
      <c r="L465" s="255"/>
      <c r="M465" s="256"/>
      <c r="N465" s="257"/>
      <c r="O465" s="257"/>
      <c r="P465" s="257"/>
      <c r="Q465" s="257"/>
      <c r="R465" s="257"/>
      <c r="S465" s="257"/>
      <c r="T465" s="258"/>
      <c r="AT465" s="259" t="s">
        <v>170</v>
      </c>
      <c r="AU465" s="259" t="s">
        <v>91</v>
      </c>
      <c r="AV465" s="13" t="s">
        <v>91</v>
      </c>
      <c r="AW465" s="13" t="s">
        <v>41</v>
      </c>
      <c r="AX465" s="13" t="s">
        <v>80</v>
      </c>
      <c r="AY465" s="259" t="s">
        <v>128</v>
      </c>
    </row>
    <row r="466" s="13" customFormat="1">
      <c r="B466" s="249"/>
      <c r="C466" s="250"/>
      <c r="D466" s="236" t="s">
        <v>170</v>
      </c>
      <c r="E466" s="251" t="s">
        <v>39</v>
      </c>
      <c r="F466" s="252" t="s">
        <v>616</v>
      </c>
      <c r="G466" s="250"/>
      <c r="H466" s="253">
        <v>2</v>
      </c>
      <c r="I466" s="254"/>
      <c r="J466" s="250"/>
      <c r="K466" s="250"/>
      <c r="L466" s="255"/>
      <c r="M466" s="256"/>
      <c r="N466" s="257"/>
      <c r="O466" s="257"/>
      <c r="P466" s="257"/>
      <c r="Q466" s="257"/>
      <c r="R466" s="257"/>
      <c r="S466" s="257"/>
      <c r="T466" s="258"/>
      <c r="AT466" s="259" t="s">
        <v>170</v>
      </c>
      <c r="AU466" s="259" t="s">
        <v>91</v>
      </c>
      <c r="AV466" s="13" t="s">
        <v>91</v>
      </c>
      <c r="AW466" s="13" t="s">
        <v>41</v>
      </c>
      <c r="AX466" s="13" t="s">
        <v>80</v>
      </c>
      <c r="AY466" s="259" t="s">
        <v>128</v>
      </c>
    </row>
    <row r="467" s="13" customFormat="1">
      <c r="B467" s="249"/>
      <c r="C467" s="250"/>
      <c r="D467" s="236" t="s">
        <v>170</v>
      </c>
      <c r="E467" s="251" t="s">
        <v>39</v>
      </c>
      <c r="F467" s="252" t="s">
        <v>617</v>
      </c>
      <c r="G467" s="250"/>
      <c r="H467" s="253">
        <v>2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AT467" s="259" t="s">
        <v>170</v>
      </c>
      <c r="AU467" s="259" t="s">
        <v>91</v>
      </c>
      <c r="AV467" s="13" t="s">
        <v>91</v>
      </c>
      <c r="AW467" s="13" t="s">
        <v>41</v>
      </c>
      <c r="AX467" s="13" t="s">
        <v>80</v>
      </c>
      <c r="AY467" s="259" t="s">
        <v>128</v>
      </c>
    </row>
    <row r="468" s="13" customFormat="1">
      <c r="B468" s="249"/>
      <c r="C468" s="250"/>
      <c r="D468" s="236" t="s">
        <v>170</v>
      </c>
      <c r="E468" s="251" t="s">
        <v>39</v>
      </c>
      <c r="F468" s="252" t="s">
        <v>618</v>
      </c>
      <c r="G468" s="250"/>
      <c r="H468" s="253">
        <v>2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AT468" s="259" t="s">
        <v>170</v>
      </c>
      <c r="AU468" s="259" t="s">
        <v>91</v>
      </c>
      <c r="AV468" s="13" t="s">
        <v>91</v>
      </c>
      <c r="AW468" s="13" t="s">
        <v>41</v>
      </c>
      <c r="AX468" s="13" t="s">
        <v>80</v>
      </c>
      <c r="AY468" s="259" t="s">
        <v>128</v>
      </c>
    </row>
    <row r="469" s="14" customFormat="1">
      <c r="B469" s="260"/>
      <c r="C469" s="261"/>
      <c r="D469" s="236" t="s">
        <v>170</v>
      </c>
      <c r="E469" s="262" t="s">
        <v>39</v>
      </c>
      <c r="F469" s="263" t="s">
        <v>179</v>
      </c>
      <c r="G469" s="261"/>
      <c r="H469" s="264">
        <v>10</v>
      </c>
      <c r="I469" s="265"/>
      <c r="J469" s="261"/>
      <c r="K469" s="261"/>
      <c r="L469" s="266"/>
      <c r="M469" s="267"/>
      <c r="N469" s="268"/>
      <c r="O469" s="268"/>
      <c r="P469" s="268"/>
      <c r="Q469" s="268"/>
      <c r="R469" s="268"/>
      <c r="S469" s="268"/>
      <c r="T469" s="269"/>
      <c r="AT469" s="270" t="s">
        <v>170</v>
      </c>
      <c r="AU469" s="270" t="s">
        <v>91</v>
      </c>
      <c r="AV469" s="14" t="s">
        <v>164</v>
      </c>
      <c r="AW469" s="14" t="s">
        <v>41</v>
      </c>
      <c r="AX469" s="14" t="s">
        <v>85</v>
      </c>
      <c r="AY469" s="270" t="s">
        <v>128</v>
      </c>
    </row>
    <row r="470" s="1" customFormat="1" ht="33.75" customHeight="1">
      <c r="B470" s="40"/>
      <c r="C470" s="224" t="s">
        <v>628</v>
      </c>
      <c r="D470" s="224" t="s">
        <v>160</v>
      </c>
      <c r="E470" s="225" t="s">
        <v>629</v>
      </c>
      <c r="F470" s="226" t="s">
        <v>630</v>
      </c>
      <c r="G470" s="227" t="s">
        <v>367</v>
      </c>
      <c r="H470" s="228">
        <v>42</v>
      </c>
      <c r="I470" s="229"/>
      <c r="J470" s="230">
        <f>ROUND(I470*H470,2)</f>
        <v>0</v>
      </c>
      <c r="K470" s="226" t="s">
        <v>163</v>
      </c>
      <c r="L470" s="45"/>
      <c r="M470" s="231" t="s">
        <v>39</v>
      </c>
      <c r="N470" s="232" t="s">
        <v>53</v>
      </c>
      <c r="O470" s="81"/>
      <c r="P470" s="233">
        <f>O470*H470</f>
        <v>0</v>
      </c>
      <c r="Q470" s="233">
        <v>0</v>
      </c>
      <c r="R470" s="233">
        <f>Q470*H470</f>
        <v>0</v>
      </c>
      <c r="S470" s="233">
        <v>0</v>
      </c>
      <c r="T470" s="234">
        <f>S470*H470</f>
        <v>0</v>
      </c>
      <c r="AR470" s="18" t="s">
        <v>164</v>
      </c>
      <c r="AT470" s="18" t="s">
        <v>160</v>
      </c>
      <c r="AU470" s="18" t="s">
        <v>91</v>
      </c>
      <c r="AY470" s="18" t="s">
        <v>128</v>
      </c>
      <c r="BE470" s="235">
        <f>IF(N470="základní",J470,0)</f>
        <v>0</v>
      </c>
      <c r="BF470" s="235">
        <f>IF(N470="snížená",J470,0)</f>
        <v>0</v>
      </c>
      <c r="BG470" s="235">
        <f>IF(N470="zákl. přenesená",J470,0)</f>
        <v>0</v>
      </c>
      <c r="BH470" s="235">
        <f>IF(N470="sníž. přenesená",J470,0)</f>
        <v>0</v>
      </c>
      <c r="BI470" s="235">
        <f>IF(N470="nulová",J470,0)</f>
        <v>0</v>
      </c>
      <c r="BJ470" s="18" t="s">
        <v>164</v>
      </c>
      <c r="BK470" s="235">
        <f>ROUND(I470*H470,2)</f>
        <v>0</v>
      </c>
      <c r="BL470" s="18" t="s">
        <v>164</v>
      </c>
      <c r="BM470" s="18" t="s">
        <v>631</v>
      </c>
    </row>
    <row r="471" s="1" customFormat="1">
      <c r="B471" s="40"/>
      <c r="C471" s="41"/>
      <c r="D471" s="236" t="s">
        <v>168</v>
      </c>
      <c r="E471" s="41"/>
      <c r="F471" s="237" t="s">
        <v>443</v>
      </c>
      <c r="G471" s="41"/>
      <c r="H471" s="41"/>
      <c r="I471" s="142"/>
      <c r="J471" s="41"/>
      <c r="K471" s="41"/>
      <c r="L471" s="45"/>
      <c r="M471" s="238"/>
      <c r="N471" s="81"/>
      <c r="O471" s="81"/>
      <c r="P471" s="81"/>
      <c r="Q471" s="81"/>
      <c r="R471" s="81"/>
      <c r="S471" s="81"/>
      <c r="T471" s="82"/>
      <c r="AT471" s="18" t="s">
        <v>168</v>
      </c>
      <c r="AU471" s="18" t="s">
        <v>91</v>
      </c>
    </row>
    <row r="472" s="13" customFormat="1">
      <c r="B472" s="249"/>
      <c r="C472" s="250"/>
      <c r="D472" s="236" t="s">
        <v>170</v>
      </c>
      <c r="E472" s="251" t="s">
        <v>39</v>
      </c>
      <c r="F472" s="252" t="s">
        <v>632</v>
      </c>
      <c r="G472" s="250"/>
      <c r="H472" s="253">
        <v>22</v>
      </c>
      <c r="I472" s="254"/>
      <c r="J472" s="250"/>
      <c r="K472" s="250"/>
      <c r="L472" s="255"/>
      <c r="M472" s="256"/>
      <c r="N472" s="257"/>
      <c r="O472" s="257"/>
      <c r="P472" s="257"/>
      <c r="Q472" s="257"/>
      <c r="R472" s="257"/>
      <c r="S472" s="257"/>
      <c r="T472" s="258"/>
      <c r="AT472" s="259" t="s">
        <v>170</v>
      </c>
      <c r="AU472" s="259" t="s">
        <v>91</v>
      </c>
      <c r="AV472" s="13" t="s">
        <v>91</v>
      </c>
      <c r="AW472" s="13" t="s">
        <v>41</v>
      </c>
      <c r="AX472" s="13" t="s">
        <v>80</v>
      </c>
      <c r="AY472" s="259" t="s">
        <v>128</v>
      </c>
    </row>
    <row r="473" s="13" customFormat="1">
      <c r="B473" s="249"/>
      <c r="C473" s="250"/>
      <c r="D473" s="236" t="s">
        <v>170</v>
      </c>
      <c r="E473" s="251" t="s">
        <v>39</v>
      </c>
      <c r="F473" s="252" t="s">
        <v>633</v>
      </c>
      <c r="G473" s="250"/>
      <c r="H473" s="253">
        <v>20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AT473" s="259" t="s">
        <v>170</v>
      </c>
      <c r="AU473" s="259" t="s">
        <v>91</v>
      </c>
      <c r="AV473" s="13" t="s">
        <v>91</v>
      </c>
      <c r="AW473" s="13" t="s">
        <v>41</v>
      </c>
      <c r="AX473" s="13" t="s">
        <v>80</v>
      </c>
      <c r="AY473" s="259" t="s">
        <v>128</v>
      </c>
    </row>
    <row r="474" s="14" customFormat="1">
      <c r="B474" s="260"/>
      <c r="C474" s="261"/>
      <c r="D474" s="236" t="s">
        <v>170</v>
      </c>
      <c r="E474" s="262" t="s">
        <v>39</v>
      </c>
      <c r="F474" s="263" t="s">
        <v>179</v>
      </c>
      <c r="G474" s="261"/>
      <c r="H474" s="264">
        <v>42</v>
      </c>
      <c r="I474" s="265"/>
      <c r="J474" s="261"/>
      <c r="K474" s="261"/>
      <c r="L474" s="266"/>
      <c r="M474" s="267"/>
      <c r="N474" s="268"/>
      <c r="O474" s="268"/>
      <c r="P474" s="268"/>
      <c r="Q474" s="268"/>
      <c r="R474" s="268"/>
      <c r="S474" s="268"/>
      <c r="T474" s="269"/>
      <c r="AT474" s="270" t="s">
        <v>170</v>
      </c>
      <c r="AU474" s="270" t="s">
        <v>91</v>
      </c>
      <c r="AV474" s="14" t="s">
        <v>164</v>
      </c>
      <c r="AW474" s="14" t="s">
        <v>41</v>
      </c>
      <c r="AX474" s="14" t="s">
        <v>85</v>
      </c>
      <c r="AY474" s="270" t="s">
        <v>128</v>
      </c>
    </row>
    <row r="475" s="1" customFormat="1" ht="33.75" customHeight="1">
      <c r="B475" s="40"/>
      <c r="C475" s="224" t="s">
        <v>634</v>
      </c>
      <c r="D475" s="224" t="s">
        <v>160</v>
      </c>
      <c r="E475" s="225" t="s">
        <v>635</v>
      </c>
      <c r="F475" s="226" t="s">
        <v>636</v>
      </c>
      <c r="G475" s="227" t="s">
        <v>367</v>
      </c>
      <c r="H475" s="228">
        <v>42</v>
      </c>
      <c r="I475" s="229"/>
      <c r="J475" s="230">
        <f>ROUND(I475*H475,2)</f>
        <v>0</v>
      </c>
      <c r="K475" s="226" t="s">
        <v>163</v>
      </c>
      <c r="L475" s="45"/>
      <c r="M475" s="231" t="s">
        <v>39</v>
      </c>
      <c r="N475" s="232" t="s">
        <v>53</v>
      </c>
      <c r="O475" s="81"/>
      <c r="P475" s="233">
        <f>O475*H475</f>
        <v>0</v>
      </c>
      <c r="Q475" s="233">
        <v>0</v>
      </c>
      <c r="R475" s="233">
        <f>Q475*H475</f>
        <v>0</v>
      </c>
      <c r="S475" s="233">
        <v>0</v>
      </c>
      <c r="T475" s="234">
        <f>S475*H475</f>
        <v>0</v>
      </c>
      <c r="AR475" s="18" t="s">
        <v>164</v>
      </c>
      <c r="AT475" s="18" t="s">
        <v>160</v>
      </c>
      <c r="AU475" s="18" t="s">
        <v>91</v>
      </c>
      <c r="AY475" s="18" t="s">
        <v>128</v>
      </c>
      <c r="BE475" s="235">
        <f>IF(N475="základní",J475,0)</f>
        <v>0</v>
      </c>
      <c r="BF475" s="235">
        <f>IF(N475="snížená",J475,0)</f>
        <v>0</v>
      </c>
      <c r="BG475" s="235">
        <f>IF(N475="zákl. přenesená",J475,0)</f>
        <v>0</v>
      </c>
      <c r="BH475" s="235">
        <f>IF(N475="sníž. přenesená",J475,0)</f>
        <v>0</v>
      </c>
      <c r="BI475" s="235">
        <f>IF(N475="nulová",J475,0)</f>
        <v>0</v>
      </c>
      <c r="BJ475" s="18" t="s">
        <v>164</v>
      </c>
      <c r="BK475" s="235">
        <f>ROUND(I475*H475,2)</f>
        <v>0</v>
      </c>
      <c r="BL475" s="18" t="s">
        <v>164</v>
      </c>
      <c r="BM475" s="18" t="s">
        <v>637</v>
      </c>
    </row>
    <row r="476" s="1" customFormat="1">
      <c r="B476" s="40"/>
      <c r="C476" s="41"/>
      <c r="D476" s="236" t="s">
        <v>168</v>
      </c>
      <c r="E476" s="41"/>
      <c r="F476" s="237" t="s">
        <v>443</v>
      </c>
      <c r="G476" s="41"/>
      <c r="H476" s="41"/>
      <c r="I476" s="142"/>
      <c r="J476" s="41"/>
      <c r="K476" s="41"/>
      <c r="L476" s="45"/>
      <c r="M476" s="238"/>
      <c r="N476" s="81"/>
      <c r="O476" s="81"/>
      <c r="P476" s="81"/>
      <c r="Q476" s="81"/>
      <c r="R476" s="81"/>
      <c r="S476" s="81"/>
      <c r="T476" s="82"/>
      <c r="AT476" s="18" t="s">
        <v>168</v>
      </c>
      <c r="AU476" s="18" t="s">
        <v>91</v>
      </c>
    </row>
    <row r="477" s="13" customFormat="1">
      <c r="B477" s="249"/>
      <c r="C477" s="250"/>
      <c r="D477" s="236" t="s">
        <v>170</v>
      </c>
      <c r="E477" s="251" t="s">
        <v>39</v>
      </c>
      <c r="F477" s="252" t="s">
        <v>632</v>
      </c>
      <c r="G477" s="250"/>
      <c r="H477" s="253">
        <v>22</v>
      </c>
      <c r="I477" s="254"/>
      <c r="J477" s="250"/>
      <c r="K477" s="250"/>
      <c r="L477" s="255"/>
      <c r="M477" s="256"/>
      <c r="N477" s="257"/>
      <c r="O477" s="257"/>
      <c r="P477" s="257"/>
      <c r="Q477" s="257"/>
      <c r="R477" s="257"/>
      <c r="S477" s="257"/>
      <c r="T477" s="258"/>
      <c r="AT477" s="259" t="s">
        <v>170</v>
      </c>
      <c r="AU477" s="259" t="s">
        <v>91</v>
      </c>
      <c r="AV477" s="13" t="s">
        <v>91</v>
      </c>
      <c r="AW477" s="13" t="s">
        <v>41</v>
      </c>
      <c r="AX477" s="13" t="s">
        <v>80</v>
      </c>
      <c r="AY477" s="259" t="s">
        <v>128</v>
      </c>
    </row>
    <row r="478" s="13" customFormat="1">
      <c r="B478" s="249"/>
      <c r="C478" s="250"/>
      <c r="D478" s="236" t="s">
        <v>170</v>
      </c>
      <c r="E478" s="251" t="s">
        <v>39</v>
      </c>
      <c r="F478" s="252" t="s">
        <v>633</v>
      </c>
      <c r="G478" s="250"/>
      <c r="H478" s="253">
        <v>20</v>
      </c>
      <c r="I478" s="254"/>
      <c r="J478" s="250"/>
      <c r="K478" s="250"/>
      <c r="L478" s="255"/>
      <c r="M478" s="256"/>
      <c r="N478" s="257"/>
      <c r="O478" s="257"/>
      <c r="P478" s="257"/>
      <c r="Q478" s="257"/>
      <c r="R478" s="257"/>
      <c r="S478" s="257"/>
      <c r="T478" s="258"/>
      <c r="AT478" s="259" t="s">
        <v>170</v>
      </c>
      <c r="AU478" s="259" t="s">
        <v>91</v>
      </c>
      <c r="AV478" s="13" t="s">
        <v>91</v>
      </c>
      <c r="AW478" s="13" t="s">
        <v>41</v>
      </c>
      <c r="AX478" s="13" t="s">
        <v>80</v>
      </c>
      <c r="AY478" s="259" t="s">
        <v>128</v>
      </c>
    </row>
    <row r="479" s="14" customFormat="1">
      <c r="B479" s="260"/>
      <c r="C479" s="261"/>
      <c r="D479" s="236" t="s">
        <v>170</v>
      </c>
      <c r="E479" s="262" t="s">
        <v>39</v>
      </c>
      <c r="F479" s="263" t="s">
        <v>179</v>
      </c>
      <c r="G479" s="261"/>
      <c r="H479" s="264">
        <v>42</v>
      </c>
      <c r="I479" s="265"/>
      <c r="J479" s="261"/>
      <c r="K479" s="261"/>
      <c r="L479" s="266"/>
      <c r="M479" s="267"/>
      <c r="N479" s="268"/>
      <c r="O479" s="268"/>
      <c r="P479" s="268"/>
      <c r="Q479" s="268"/>
      <c r="R479" s="268"/>
      <c r="S479" s="268"/>
      <c r="T479" s="269"/>
      <c r="AT479" s="270" t="s">
        <v>170</v>
      </c>
      <c r="AU479" s="270" t="s">
        <v>91</v>
      </c>
      <c r="AV479" s="14" t="s">
        <v>164</v>
      </c>
      <c r="AW479" s="14" t="s">
        <v>41</v>
      </c>
      <c r="AX479" s="14" t="s">
        <v>85</v>
      </c>
      <c r="AY479" s="270" t="s">
        <v>128</v>
      </c>
    </row>
    <row r="480" s="1" customFormat="1" ht="45" customHeight="1">
      <c r="B480" s="40"/>
      <c r="C480" s="224" t="s">
        <v>638</v>
      </c>
      <c r="D480" s="224" t="s">
        <v>160</v>
      </c>
      <c r="E480" s="225" t="s">
        <v>639</v>
      </c>
      <c r="F480" s="226" t="s">
        <v>640</v>
      </c>
      <c r="G480" s="227" t="s">
        <v>367</v>
      </c>
      <c r="H480" s="228">
        <v>1074</v>
      </c>
      <c r="I480" s="229"/>
      <c r="J480" s="230">
        <f>ROUND(I480*H480,2)</f>
        <v>0</v>
      </c>
      <c r="K480" s="226" t="s">
        <v>163</v>
      </c>
      <c r="L480" s="45"/>
      <c r="M480" s="231" t="s">
        <v>39</v>
      </c>
      <c r="N480" s="232" t="s">
        <v>53</v>
      </c>
      <c r="O480" s="81"/>
      <c r="P480" s="233">
        <f>O480*H480</f>
        <v>0</v>
      </c>
      <c r="Q480" s="233">
        <v>0</v>
      </c>
      <c r="R480" s="233">
        <f>Q480*H480</f>
        <v>0</v>
      </c>
      <c r="S480" s="233">
        <v>0</v>
      </c>
      <c r="T480" s="234">
        <f>S480*H480</f>
        <v>0</v>
      </c>
      <c r="AR480" s="18" t="s">
        <v>164</v>
      </c>
      <c r="AT480" s="18" t="s">
        <v>160</v>
      </c>
      <c r="AU480" s="18" t="s">
        <v>91</v>
      </c>
      <c r="AY480" s="18" t="s">
        <v>128</v>
      </c>
      <c r="BE480" s="235">
        <f>IF(N480="základní",J480,0)</f>
        <v>0</v>
      </c>
      <c r="BF480" s="235">
        <f>IF(N480="snížená",J480,0)</f>
        <v>0</v>
      </c>
      <c r="BG480" s="235">
        <f>IF(N480="zákl. přenesená",J480,0)</f>
        <v>0</v>
      </c>
      <c r="BH480" s="235">
        <f>IF(N480="sníž. přenesená",J480,0)</f>
        <v>0</v>
      </c>
      <c r="BI480" s="235">
        <f>IF(N480="nulová",J480,0)</f>
        <v>0</v>
      </c>
      <c r="BJ480" s="18" t="s">
        <v>164</v>
      </c>
      <c r="BK480" s="235">
        <f>ROUND(I480*H480,2)</f>
        <v>0</v>
      </c>
      <c r="BL480" s="18" t="s">
        <v>164</v>
      </c>
      <c r="BM480" s="18" t="s">
        <v>641</v>
      </c>
    </row>
    <row r="481" s="1" customFormat="1">
      <c r="B481" s="40"/>
      <c r="C481" s="41"/>
      <c r="D481" s="236" t="s">
        <v>168</v>
      </c>
      <c r="E481" s="41"/>
      <c r="F481" s="237" t="s">
        <v>443</v>
      </c>
      <c r="G481" s="41"/>
      <c r="H481" s="41"/>
      <c r="I481" s="142"/>
      <c r="J481" s="41"/>
      <c r="K481" s="41"/>
      <c r="L481" s="45"/>
      <c r="M481" s="238"/>
      <c r="N481" s="81"/>
      <c r="O481" s="81"/>
      <c r="P481" s="81"/>
      <c r="Q481" s="81"/>
      <c r="R481" s="81"/>
      <c r="S481" s="81"/>
      <c r="T481" s="82"/>
      <c r="AT481" s="18" t="s">
        <v>168</v>
      </c>
      <c r="AU481" s="18" t="s">
        <v>91</v>
      </c>
    </row>
    <row r="482" s="13" customFormat="1">
      <c r="B482" s="249"/>
      <c r="C482" s="250"/>
      <c r="D482" s="236" t="s">
        <v>170</v>
      </c>
      <c r="E482" s="251" t="s">
        <v>39</v>
      </c>
      <c r="F482" s="252" t="s">
        <v>642</v>
      </c>
      <c r="G482" s="250"/>
      <c r="H482" s="253">
        <v>652</v>
      </c>
      <c r="I482" s="254"/>
      <c r="J482" s="250"/>
      <c r="K482" s="250"/>
      <c r="L482" s="255"/>
      <c r="M482" s="256"/>
      <c r="N482" s="257"/>
      <c r="O482" s="257"/>
      <c r="P482" s="257"/>
      <c r="Q482" s="257"/>
      <c r="R482" s="257"/>
      <c r="S482" s="257"/>
      <c r="T482" s="258"/>
      <c r="AT482" s="259" t="s">
        <v>170</v>
      </c>
      <c r="AU482" s="259" t="s">
        <v>91</v>
      </c>
      <c r="AV482" s="13" t="s">
        <v>91</v>
      </c>
      <c r="AW482" s="13" t="s">
        <v>41</v>
      </c>
      <c r="AX482" s="13" t="s">
        <v>80</v>
      </c>
      <c r="AY482" s="259" t="s">
        <v>128</v>
      </c>
    </row>
    <row r="483" s="13" customFormat="1">
      <c r="B483" s="249"/>
      <c r="C483" s="250"/>
      <c r="D483" s="236" t="s">
        <v>170</v>
      </c>
      <c r="E483" s="251" t="s">
        <v>39</v>
      </c>
      <c r="F483" s="252" t="s">
        <v>643</v>
      </c>
      <c r="G483" s="250"/>
      <c r="H483" s="253">
        <v>122</v>
      </c>
      <c r="I483" s="254"/>
      <c r="J483" s="250"/>
      <c r="K483" s="250"/>
      <c r="L483" s="255"/>
      <c r="M483" s="256"/>
      <c r="N483" s="257"/>
      <c r="O483" s="257"/>
      <c r="P483" s="257"/>
      <c r="Q483" s="257"/>
      <c r="R483" s="257"/>
      <c r="S483" s="257"/>
      <c r="T483" s="258"/>
      <c r="AT483" s="259" t="s">
        <v>170</v>
      </c>
      <c r="AU483" s="259" t="s">
        <v>91</v>
      </c>
      <c r="AV483" s="13" t="s">
        <v>91</v>
      </c>
      <c r="AW483" s="13" t="s">
        <v>41</v>
      </c>
      <c r="AX483" s="13" t="s">
        <v>80</v>
      </c>
      <c r="AY483" s="259" t="s">
        <v>128</v>
      </c>
    </row>
    <row r="484" s="13" customFormat="1">
      <c r="B484" s="249"/>
      <c r="C484" s="250"/>
      <c r="D484" s="236" t="s">
        <v>170</v>
      </c>
      <c r="E484" s="251" t="s">
        <v>39</v>
      </c>
      <c r="F484" s="252" t="s">
        <v>644</v>
      </c>
      <c r="G484" s="250"/>
      <c r="H484" s="253">
        <v>150</v>
      </c>
      <c r="I484" s="254"/>
      <c r="J484" s="250"/>
      <c r="K484" s="250"/>
      <c r="L484" s="255"/>
      <c r="M484" s="256"/>
      <c r="N484" s="257"/>
      <c r="O484" s="257"/>
      <c r="P484" s="257"/>
      <c r="Q484" s="257"/>
      <c r="R484" s="257"/>
      <c r="S484" s="257"/>
      <c r="T484" s="258"/>
      <c r="AT484" s="259" t="s">
        <v>170</v>
      </c>
      <c r="AU484" s="259" t="s">
        <v>91</v>
      </c>
      <c r="AV484" s="13" t="s">
        <v>91</v>
      </c>
      <c r="AW484" s="13" t="s">
        <v>41</v>
      </c>
      <c r="AX484" s="13" t="s">
        <v>80</v>
      </c>
      <c r="AY484" s="259" t="s">
        <v>128</v>
      </c>
    </row>
    <row r="485" s="13" customFormat="1">
      <c r="B485" s="249"/>
      <c r="C485" s="250"/>
      <c r="D485" s="236" t="s">
        <v>170</v>
      </c>
      <c r="E485" s="251" t="s">
        <v>39</v>
      </c>
      <c r="F485" s="252" t="s">
        <v>645</v>
      </c>
      <c r="G485" s="250"/>
      <c r="H485" s="253">
        <v>150</v>
      </c>
      <c r="I485" s="254"/>
      <c r="J485" s="250"/>
      <c r="K485" s="250"/>
      <c r="L485" s="255"/>
      <c r="M485" s="256"/>
      <c r="N485" s="257"/>
      <c r="O485" s="257"/>
      <c r="P485" s="257"/>
      <c r="Q485" s="257"/>
      <c r="R485" s="257"/>
      <c r="S485" s="257"/>
      <c r="T485" s="258"/>
      <c r="AT485" s="259" t="s">
        <v>170</v>
      </c>
      <c r="AU485" s="259" t="s">
        <v>91</v>
      </c>
      <c r="AV485" s="13" t="s">
        <v>91</v>
      </c>
      <c r="AW485" s="13" t="s">
        <v>41</v>
      </c>
      <c r="AX485" s="13" t="s">
        <v>80</v>
      </c>
      <c r="AY485" s="259" t="s">
        <v>128</v>
      </c>
    </row>
    <row r="486" s="14" customFormat="1">
      <c r="B486" s="260"/>
      <c r="C486" s="261"/>
      <c r="D486" s="236" t="s">
        <v>170</v>
      </c>
      <c r="E486" s="262" t="s">
        <v>39</v>
      </c>
      <c r="F486" s="263" t="s">
        <v>179</v>
      </c>
      <c r="G486" s="261"/>
      <c r="H486" s="264">
        <v>1074</v>
      </c>
      <c r="I486" s="265"/>
      <c r="J486" s="261"/>
      <c r="K486" s="261"/>
      <c r="L486" s="266"/>
      <c r="M486" s="267"/>
      <c r="N486" s="268"/>
      <c r="O486" s="268"/>
      <c r="P486" s="268"/>
      <c r="Q486" s="268"/>
      <c r="R486" s="268"/>
      <c r="S486" s="268"/>
      <c r="T486" s="269"/>
      <c r="AT486" s="270" t="s">
        <v>170</v>
      </c>
      <c r="AU486" s="270" t="s">
        <v>91</v>
      </c>
      <c r="AV486" s="14" t="s">
        <v>164</v>
      </c>
      <c r="AW486" s="14" t="s">
        <v>41</v>
      </c>
      <c r="AX486" s="14" t="s">
        <v>85</v>
      </c>
      <c r="AY486" s="270" t="s">
        <v>128</v>
      </c>
    </row>
    <row r="487" s="1" customFormat="1" ht="33.75" customHeight="1">
      <c r="B487" s="40"/>
      <c r="C487" s="224" t="s">
        <v>646</v>
      </c>
      <c r="D487" s="224" t="s">
        <v>160</v>
      </c>
      <c r="E487" s="225" t="s">
        <v>647</v>
      </c>
      <c r="F487" s="226" t="s">
        <v>648</v>
      </c>
      <c r="G487" s="227" t="s">
        <v>367</v>
      </c>
      <c r="H487" s="228">
        <v>99.700000000000003</v>
      </c>
      <c r="I487" s="229"/>
      <c r="J487" s="230">
        <f>ROUND(I487*H487,2)</f>
        <v>0</v>
      </c>
      <c r="K487" s="226" t="s">
        <v>163</v>
      </c>
      <c r="L487" s="45"/>
      <c r="M487" s="231" t="s">
        <v>39</v>
      </c>
      <c r="N487" s="232" t="s">
        <v>53</v>
      </c>
      <c r="O487" s="81"/>
      <c r="P487" s="233">
        <f>O487*H487</f>
        <v>0</v>
      </c>
      <c r="Q487" s="233">
        <v>0</v>
      </c>
      <c r="R487" s="233">
        <f>Q487*H487</f>
        <v>0</v>
      </c>
      <c r="S487" s="233">
        <v>0</v>
      </c>
      <c r="T487" s="234">
        <f>S487*H487</f>
        <v>0</v>
      </c>
      <c r="AR487" s="18" t="s">
        <v>164</v>
      </c>
      <c r="AT487" s="18" t="s">
        <v>160</v>
      </c>
      <c r="AU487" s="18" t="s">
        <v>91</v>
      </c>
      <c r="AY487" s="18" t="s">
        <v>128</v>
      </c>
      <c r="BE487" s="235">
        <f>IF(N487="základní",J487,0)</f>
        <v>0</v>
      </c>
      <c r="BF487" s="235">
        <f>IF(N487="snížená",J487,0)</f>
        <v>0</v>
      </c>
      <c r="BG487" s="235">
        <f>IF(N487="zákl. přenesená",J487,0)</f>
        <v>0</v>
      </c>
      <c r="BH487" s="235">
        <f>IF(N487="sníž. přenesená",J487,0)</f>
        <v>0</v>
      </c>
      <c r="BI487" s="235">
        <f>IF(N487="nulová",J487,0)</f>
        <v>0</v>
      </c>
      <c r="BJ487" s="18" t="s">
        <v>164</v>
      </c>
      <c r="BK487" s="235">
        <f>ROUND(I487*H487,2)</f>
        <v>0</v>
      </c>
      <c r="BL487" s="18" t="s">
        <v>164</v>
      </c>
      <c r="BM487" s="18" t="s">
        <v>649</v>
      </c>
    </row>
    <row r="488" s="1" customFormat="1">
      <c r="B488" s="40"/>
      <c r="C488" s="41"/>
      <c r="D488" s="236" t="s">
        <v>168</v>
      </c>
      <c r="E488" s="41"/>
      <c r="F488" s="237" t="s">
        <v>650</v>
      </c>
      <c r="G488" s="41"/>
      <c r="H488" s="41"/>
      <c r="I488" s="142"/>
      <c r="J488" s="41"/>
      <c r="K488" s="41"/>
      <c r="L488" s="45"/>
      <c r="M488" s="238"/>
      <c r="N488" s="81"/>
      <c r="O488" s="81"/>
      <c r="P488" s="81"/>
      <c r="Q488" s="81"/>
      <c r="R488" s="81"/>
      <c r="S488" s="81"/>
      <c r="T488" s="82"/>
      <c r="AT488" s="18" t="s">
        <v>168</v>
      </c>
      <c r="AU488" s="18" t="s">
        <v>91</v>
      </c>
    </row>
    <row r="489" s="13" customFormat="1">
      <c r="B489" s="249"/>
      <c r="C489" s="250"/>
      <c r="D489" s="236" t="s">
        <v>170</v>
      </c>
      <c r="E489" s="251" t="s">
        <v>39</v>
      </c>
      <c r="F489" s="252" t="s">
        <v>412</v>
      </c>
      <c r="G489" s="250"/>
      <c r="H489" s="253">
        <v>49.850000000000001</v>
      </c>
      <c r="I489" s="254"/>
      <c r="J489" s="250"/>
      <c r="K489" s="250"/>
      <c r="L489" s="255"/>
      <c r="M489" s="256"/>
      <c r="N489" s="257"/>
      <c r="O489" s="257"/>
      <c r="P489" s="257"/>
      <c r="Q489" s="257"/>
      <c r="R489" s="257"/>
      <c r="S489" s="257"/>
      <c r="T489" s="258"/>
      <c r="AT489" s="259" t="s">
        <v>170</v>
      </c>
      <c r="AU489" s="259" t="s">
        <v>91</v>
      </c>
      <c r="AV489" s="13" t="s">
        <v>91</v>
      </c>
      <c r="AW489" s="13" t="s">
        <v>41</v>
      </c>
      <c r="AX489" s="13" t="s">
        <v>80</v>
      </c>
      <c r="AY489" s="259" t="s">
        <v>128</v>
      </c>
    </row>
    <row r="490" s="13" customFormat="1">
      <c r="B490" s="249"/>
      <c r="C490" s="250"/>
      <c r="D490" s="236" t="s">
        <v>170</v>
      </c>
      <c r="E490" s="251" t="s">
        <v>39</v>
      </c>
      <c r="F490" s="252" t="s">
        <v>413</v>
      </c>
      <c r="G490" s="250"/>
      <c r="H490" s="253">
        <v>49.850000000000001</v>
      </c>
      <c r="I490" s="254"/>
      <c r="J490" s="250"/>
      <c r="K490" s="250"/>
      <c r="L490" s="255"/>
      <c r="M490" s="256"/>
      <c r="N490" s="257"/>
      <c r="O490" s="257"/>
      <c r="P490" s="257"/>
      <c r="Q490" s="257"/>
      <c r="R490" s="257"/>
      <c r="S490" s="257"/>
      <c r="T490" s="258"/>
      <c r="AT490" s="259" t="s">
        <v>170</v>
      </c>
      <c r="AU490" s="259" t="s">
        <v>91</v>
      </c>
      <c r="AV490" s="13" t="s">
        <v>91</v>
      </c>
      <c r="AW490" s="13" t="s">
        <v>41</v>
      </c>
      <c r="AX490" s="13" t="s">
        <v>80</v>
      </c>
      <c r="AY490" s="259" t="s">
        <v>128</v>
      </c>
    </row>
    <row r="491" s="14" customFormat="1">
      <c r="B491" s="260"/>
      <c r="C491" s="261"/>
      <c r="D491" s="236" t="s">
        <v>170</v>
      </c>
      <c r="E491" s="262" t="s">
        <v>39</v>
      </c>
      <c r="F491" s="263" t="s">
        <v>179</v>
      </c>
      <c r="G491" s="261"/>
      <c r="H491" s="264">
        <v>99.700000000000003</v>
      </c>
      <c r="I491" s="265"/>
      <c r="J491" s="261"/>
      <c r="K491" s="261"/>
      <c r="L491" s="266"/>
      <c r="M491" s="267"/>
      <c r="N491" s="268"/>
      <c r="O491" s="268"/>
      <c r="P491" s="268"/>
      <c r="Q491" s="268"/>
      <c r="R491" s="268"/>
      <c r="S491" s="268"/>
      <c r="T491" s="269"/>
      <c r="AT491" s="270" t="s">
        <v>170</v>
      </c>
      <c r="AU491" s="270" t="s">
        <v>91</v>
      </c>
      <c r="AV491" s="14" t="s">
        <v>164</v>
      </c>
      <c r="AW491" s="14" t="s">
        <v>41</v>
      </c>
      <c r="AX491" s="14" t="s">
        <v>85</v>
      </c>
      <c r="AY491" s="270" t="s">
        <v>128</v>
      </c>
    </row>
    <row r="492" s="1" customFormat="1" ht="33.75" customHeight="1">
      <c r="B492" s="40"/>
      <c r="C492" s="224" t="s">
        <v>651</v>
      </c>
      <c r="D492" s="224" t="s">
        <v>160</v>
      </c>
      <c r="E492" s="225" t="s">
        <v>652</v>
      </c>
      <c r="F492" s="226" t="s">
        <v>653</v>
      </c>
      <c r="G492" s="227" t="s">
        <v>367</v>
      </c>
      <c r="H492" s="228">
        <v>99.700000000000003</v>
      </c>
      <c r="I492" s="229"/>
      <c r="J492" s="230">
        <f>ROUND(I492*H492,2)</f>
        <v>0</v>
      </c>
      <c r="K492" s="226" t="s">
        <v>163</v>
      </c>
      <c r="L492" s="45"/>
      <c r="M492" s="231" t="s">
        <v>39</v>
      </c>
      <c r="N492" s="232" t="s">
        <v>53</v>
      </c>
      <c r="O492" s="81"/>
      <c r="P492" s="233">
        <f>O492*H492</f>
        <v>0</v>
      </c>
      <c r="Q492" s="233">
        <v>0</v>
      </c>
      <c r="R492" s="233">
        <f>Q492*H492</f>
        <v>0</v>
      </c>
      <c r="S492" s="233">
        <v>0</v>
      </c>
      <c r="T492" s="234">
        <f>S492*H492</f>
        <v>0</v>
      </c>
      <c r="AR492" s="18" t="s">
        <v>164</v>
      </c>
      <c r="AT492" s="18" t="s">
        <v>160</v>
      </c>
      <c r="AU492" s="18" t="s">
        <v>91</v>
      </c>
      <c r="AY492" s="18" t="s">
        <v>128</v>
      </c>
      <c r="BE492" s="235">
        <f>IF(N492="základní",J492,0)</f>
        <v>0</v>
      </c>
      <c r="BF492" s="235">
        <f>IF(N492="snížená",J492,0)</f>
        <v>0</v>
      </c>
      <c r="BG492" s="235">
        <f>IF(N492="zákl. přenesená",J492,0)</f>
        <v>0</v>
      </c>
      <c r="BH492" s="235">
        <f>IF(N492="sníž. přenesená",J492,0)</f>
        <v>0</v>
      </c>
      <c r="BI492" s="235">
        <f>IF(N492="nulová",J492,0)</f>
        <v>0</v>
      </c>
      <c r="BJ492" s="18" t="s">
        <v>164</v>
      </c>
      <c r="BK492" s="235">
        <f>ROUND(I492*H492,2)</f>
        <v>0</v>
      </c>
      <c r="BL492" s="18" t="s">
        <v>164</v>
      </c>
      <c r="BM492" s="18" t="s">
        <v>654</v>
      </c>
    </row>
    <row r="493" s="1" customFormat="1">
      <c r="B493" s="40"/>
      <c r="C493" s="41"/>
      <c r="D493" s="236" t="s">
        <v>168</v>
      </c>
      <c r="E493" s="41"/>
      <c r="F493" s="237" t="s">
        <v>650</v>
      </c>
      <c r="G493" s="41"/>
      <c r="H493" s="41"/>
      <c r="I493" s="142"/>
      <c r="J493" s="41"/>
      <c r="K493" s="41"/>
      <c r="L493" s="45"/>
      <c r="M493" s="238"/>
      <c r="N493" s="81"/>
      <c r="O493" s="81"/>
      <c r="P493" s="81"/>
      <c r="Q493" s="81"/>
      <c r="R493" s="81"/>
      <c r="S493" s="81"/>
      <c r="T493" s="82"/>
      <c r="AT493" s="18" t="s">
        <v>168</v>
      </c>
      <c r="AU493" s="18" t="s">
        <v>91</v>
      </c>
    </row>
    <row r="494" s="13" customFormat="1">
      <c r="B494" s="249"/>
      <c r="C494" s="250"/>
      <c r="D494" s="236" t="s">
        <v>170</v>
      </c>
      <c r="E494" s="251" t="s">
        <v>39</v>
      </c>
      <c r="F494" s="252" t="s">
        <v>412</v>
      </c>
      <c r="G494" s="250"/>
      <c r="H494" s="253">
        <v>49.850000000000001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AT494" s="259" t="s">
        <v>170</v>
      </c>
      <c r="AU494" s="259" t="s">
        <v>91</v>
      </c>
      <c r="AV494" s="13" t="s">
        <v>91</v>
      </c>
      <c r="AW494" s="13" t="s">
        <v>41</v>
      </c>
      <c r="AX494" s="13" t="s">
        <v>80</v>
      </c>
      <c r="AY494" s="259" t="s">
        <v>128</v>
      </c>
    </row>
    <row r="495" s="13" customFormat="1">
      <c r="B495" s="249"/>
      <c r="C495" s="250"/>
      <c r="D495" s="236" t="s">
        <v>170</v>
      </c>
      <c r="E495" s="251" t="s">
        <v>39</v>
      </c>
      <c r="F495" s="252" t="s">
        <v>413</v>
      </c>
      <c r="G495" s="250"/>
      <c r="H495" s="253">
        <v>49.850000000000001</v>
      </c>
      <c r="I495" s="254"/>
      <c r="J495" s="250"/>
      <c r="K495" s="250"/>
      <c r="L495" s="255"/>
      <c r="M495" s="256"/>
      <c r="N495" s="257"/>
      <c r="O495" s="257"/>
      <c r="P495" s="257"/>
      <c r="Q495" s="257"/>
      <c r="R495" s="257"/>
      <c r="S495" s="257"/>
      <c r="T495" s="258"/>
      <c r="AT495" s="259" t="s">
        <v>170</v>
      </c>
      <c r="AU495" s="259" t="s">
        <v>91</v>
      </c>
      <c r="AV495" s="13" t="s">
        <v>91</v>
      </c>
      <c r="AW495" s="13" t="s">
        <v>41</v>
      </c>
      <c r="AX495" s="13" t="s">
        <v>80</v>
      </c>
      <c r="AY495" s="259" t="s">
        <v>128</v>
      </c>
    </row>
    <row r="496" s="14" customFormat="1">
      <c r="B496" s="260"/>
      <c r="C496" s="261"/>
      <c r="D496" s="236" t="s">
        <v>170</v>
      </c>
      <c r="E496" s="262" t="s">
        <v>39</v>
      </c>
      <c r="F496" s="263" t="s">
        <v>179</v>
      </c>
      <c r="G496" s="261"/>
      <c r="H496" s="264">
        <v>99.700000000000003</v>
      </c>
      <c r="I496" s="265"/>
      <c r="J496" s="261"/>
      <c r="K496" s="261"/>
      <c r="L496" s="266"/>
      <c r="M496" s="267"/>
      <c r="N496" s="268"/>
      <c r="O496" s="268"/>
      <c r="P496" s="268"/>
      <c r="Q496" s="268"/>
      <c r="R496" s="268"/>
      <c r="S496" s="268"/>
      <c r="T496" s="269"/>
      <c r="AT496" s="270" t="s">
        <v>170</v>
      </c>
      <c r="AU496" s="270" t="s">
        <v>91</v>
      </c>
      <c r="AV496" s="14" t="s">
        <v>164</v>
      </c>
      <c r="AW496" s="14" t="s">
        <v>41</v>
      </c>
      <c r="AX496" s="14" t="s">
        <v>85</v>
      </c>
      <c r="AY496" s="270" t="s">
        <v>128</v>
      </c>
    </row>
    <row r="497" s="1" customFormat="1" ht="22.5" customHeight="1">
      <c r="B497" s="40"/>
      <c r="C497" s="224" t="s">
        <v>655</v>
      </c>
      <c r="D497" s="224" t="s">
        <v>160</v>
      </c>
      <c r="E497" s="225" t="s">
        <v>656</v>
      </c>
      <c r="F497" s="226" t="s">
        <v>657</v>
      </c>
      <c r="G497" s="227" t="s">
        <v>658</v>
      </c>
      <c r="H497" s="228">
        <v>4</v>
      </c>
      <c r="I497" s="229"/>
      <c r="J497" s="230">
        <f>ROUND(I497*H497,2)</f>
        <v>0</v>
      </c>
      <c r="K497" s="226" t="s">
        <v>163</v>
      </c>
      <c r="L497" s="45"/>
      <c r="M497" s="231" t="s">
        <v>39</v>
      </c>
      <c r="N497" s="232" t="s">
        <v>53</v>
      </c>
      <c r="O497" s="81"/>
      <c r="P497" s="233">
        <f>O497*H497</f>
        <v>0</v>
      </c>
      <c r="Q497" s="233">
        <v>0</v>
      </c>
      <c r="R497" s="233">
        <f>Q497*H497</f>
        <v>0</v>
      </c>
      <c r="S497" s="233">
        <v>0</v>
      </c>
      <c r="T497" s="234">
        <f>S497*H497</f>
        <v>0</v>
      </c>
      <c r="AR497" s="18" t="s">
        <v>164</v>
      </c>
      <c r="AT497" s="18" t="s">
        <v>160</v>
      </c>
      <c r="AU497" s="18" t="s">
        <v>91</v>
      </c>
      <c r="AY497" s="18" t="s">
        <v>128</v>
      </c>
      <c r="BE497" s="235">
        <f>IF(N497="základní",J497,0)</f>
        <v>0</v>
      </c>
      <c r="BF497" s="235">
        <f>IF(N497="snížená",J497,0)</f>
        <v>0</v>
      </c>
      <c r="BG497" s="235">
        <f>IF(N497="zákl. přenesená",J497,0)</f>
        <v>0</v>
      </c>
      <c r="BH497" s="235">
        <f>IF(N497="sníž. přenesená",J497,0)</f>
        <v>0</v>
      </c>
      <c r="BI497" s="235">
        <f>IF(N497="nulová",J497,0)</f>
        <v>0</v>
      </c>
      <c r="BJ497" s="18" t="s">
        <v>164</v>
      </c>
      <c r="BK497" s="235">
        <f>ROUND(I497*H497,2)</f>
        <v>0</v>
      </c>
      <c r="BL497" s="18" t="s">
        <v>164</v>
      </c>
      <c r="BM497" s="18" t="s">
        <v>659</v>
      </c>
    </row>
    <row r="498" s="12" customFormat="1">
      <c r="B498" s="239"/>
      <c r="C498" s="240"/>
      <c r="D498" s="236" t="s">
        <v>170</v>
      </c>
      <c r="E498" s="241" t="s">
        <v>39</v>
      </c>
      <c r="F498" s="242" t="s">
        <v>501</v>
      </c>
      <c r="G498" s="240"/>
      <c r="H498" s="241" t="s">
        <v>39</v>
      </c>
      <c r="I498" s="243"/>
      <c r="J498" s="240"/>
      <c r="K498" s="240"/>
      <c r="L498" s="244"/>
      <c r="M498" s="245"/>
      <c r="N498" s="246"/>
      <c r="O498" s="246"/>
      <c r="P498" s="246"/>
      <c r="Q498" s="246"/>
      <c r="R498" s="246"/>
      <c r="S498" s="246"/>
      <c r="T498" s="247"/>
      <c r="AT498" s="248" t="s">
        <v>170</v>
      </c>
      <c r="AU498" s="248" t="s">
        <v>91</v>
      </c>
      <c r="AV498" s="12" t="s">
        <v>85</v>
      </c>
      <c r="AW498" s="12" t="s">
        <v>41</v>
      </c>
      <c r="AX498" s="12" t="s">
        <v>80</v>
      </c>
      <c r="AY498" s="248" t="s">
        <v>128</v>
      </c>
    </row>
    <row r="499" s="13" customFormat="1">
      <c r="B499" s="249"/>
      <c r="C499" s="250"/>
      <c r="D499" s="236" t="s">
        <v>170</v>
      </c>
      <c r="E499" s="251" t="s">
        <v>39</v>
      </c>
      <c r="F499" s="252" t="s">
        <v>660</v>
      </c>
      <c r="G499" s="250"/>
      <c r="H499" s="253">
        <v>2</v>
      </c>
      <c r="I499" s="254"/>
      <c r="J499" s="250"/>
      <c r="K499" s="250"/>
      <c r="L499" s="255"/>
      <c r="M499" s="256"/>
      <c r="N499" s="257"/>
      <c r="O499" s="257"/>
      <c r="P499" s="257"/>
      <c r="Q499" s="257"/>
      <c r="R499" s="257"/>
      <c r="S499" s="257"/>
      <c r="T499" s="258"/>
      <c r="AT499" s="259" t="s">
        <v>170</v>
      </c>
      <c r="AU499" s="259" t="s">
        <v>91</v>
      </c>
      <c r="AV499" s="13" t="s">
        <v>91</v>
      </c>
      <c r="AW499" s="13" t="s">
        <v>41</v>
      </c>
      <c r="AX499" s="13" t="s">
        <v>80</v>
      </c>
      <c r="AY499" s="259" t="s">
        <v>128</v>
      </c>
    </row>
    <row r="500" s="12" customFormat="1">
      <c r="B500" s="239"/>
      <c r="C500" s="240"/>
      <c r="D500" s="236" t="s">
        <v>170</v>
      </c>
      <c r="E500" s="241" t="s">
        <v>39</v>
      </c>
      <c r="F500" s="242" t="s">
        <v>503</v>
      </c>
      <c r="G500" s="240"/>
      <c r="H500" s="241" t="s">
        <v>39</v>
      </c>
      <c r="I500" s="243"/>
      <c r="J500" s="240"/>
      <c r="K500" s="240"/>
      <c r="L500" s="244"/>
      <c r="M500" s="245"/>
      <c r="N500" s="246"/>
      <c r="O500" s="246"/>
      <c r="P500" s="246"/>
      <c r="Q500" s="246"/>
      <c r="R500" s="246"/>
      <c r="S500" s="246"/>
      <c r="T500" s="247"/>
      <c r="AT500" s="248" t="s">
        <v>170</v>
      </c>
      <c r="AU500" s="248" t="s">
        <v>91</v>
      </c>
      <c r="AV500" s="12" t="s">
        <v>85</v>
      </c>
      <c r="AW500" s="12" t="s">
        <v>41</v>
      </c>
      <c r="AX500" s="12" t="s">
        <v>80</v>
      </c>
      <c r="AY500" s="248" t="s">
        <v>128</v>
      </c>
    </row>
    <row r="501" s="13" customFormat="1">
      <c r="B501" s="249"/>
      <c r="C501" s="250"/>
      <c r="D501" s="236" t="s">
        <v>170</v>
      </c>
      <c r="E501" s="251" t="s">
        <v>39</v>
      </c>
      <c r="F501" s="252" t="s">
        <v>661</v>
      </c>
      <c r="G501" s="250"/>
      <c r="H501" s="253">
        <v>2</v>
      </c>
      <c r="I501" s="254"/>
      <c r="J501" s="250"/>
      <c r="K501" s="250"/>
      <c r="L501" s="255"/>
      <c r="M501" s="256"/>
      <c r="N501" s="257"/>
      <c r="O501" s="257"/>
      <c r="P501" s="257"/>
      <c r="Q501" s="257"/>
      <c r="R501" s="257"/>
      <c r="S501" s="257"/>
      <c r="T501" s="258"/>
      <c r="AT501" s="259" t="s">
        <v>170</v>
      </c>
      <c r="AU501" s="259" t="s">
        <v>91</v>
      </c>
      <c r="AV501" s="13" t="s">
        <v>91</v>
      </c>
      <c r="AW501" s="13" t="s">
        <v>41</v>
      </c>
      <c r="AX501" s="13" t="s">
        <v>80</v>
      </c>
      <c r="AY501" s="259" t="s">
        <v>128</v>
      </c>
    </row>
    <row r="502" s="14" customFormat="1">
      <c r="B502" s="260"/>
      <c r="C502" s="261"/>
      <c r="D502" s="236" t="s">
        <v>170</v>
      </c>
      <c r="E502" s="262" t="s">
        <v>39</v>
      </c>
      <c r="F502" s="263" t="s">
        <v>179</v>
      </c>
      <c r="G502" s="261"/>
      <c r="H502" s="264">
        <v>4</v>
      </c>
      <c r="I502" s="265"/>
      <c r="J502" s="261"/>
      <c r="K502" s="261"/>
      <c r="L502" s="266"/>
      <c r="M502" s="267"/>
      <c r="N502" s="268"/>
      <c r="O502" s="268"/>
      <c r="P502" s="268"/>
      <c r="Q502" s="268"/>
      <c r="R502" s="268"/>
      <c r="S502" s="268"/>
      <c r="T502" s="269"/>
      <c r="AT502" s="270" t="s">
        <v>170</v>
      </c>
      <c r="AU502" s="270" t="s">
        <v>91</v>
      </c>
      <c r="AV502" s="14" t="s">
        <v>164</v>
      </c>
      <c r="AW502" s="14" t="s">
        <v>41</v>
      </c>
      <c r="AX502" s="14" t="s">
        <v>85</v>
      </c>
      <c r="AY502" s="270" t="s">
        <v>128</v>
      </c>
    </row>
    <row r="503" s="1" customFormat="1" ht="22.5" customHeight="1">
      <c r="B503" s="40"/>
      <c r="C503" s="224" t="s">
        <v>662</v>
      </c>
      <c r="D503" s="224" t="s">
        <v>160</v>
      </c>
      <c r="E503" s="225" t="s">
        <v>663</v>
      </c>
      <c r="F503" s="226" t="s">
        <v>664</v>
      </c>
      <c r="G503" s="227" t="s">
        <v>230</v>
      </c>
      <c r="H503" s="228">
        <v>21</v>
      </c>
      <c r="I503" s="229"/>
      <c r="J503" s="230">
        <f>ROUND(I503*H503,2)</f>
        <v>0</v>
      </c>
      <c r="K503" s="226" t="s">
        <v>163</v>
      </c>
      <c r="L503" s="45"/>
      <c r="M503" s="231" t="s">
        <v>39</v>
      </c>
      <c r="N503" s="232" t="s">
        <v>53</v>
      </c>
      <c r="O503" s="81"/>
      <c r="P503" s="233">
        <f>O503*H503</f>
        <v>0</v>
      </c>
      <c r="Q503" s="233">
        <v>0</v>
      </c>
      <c r="R503" s="233">
        <f>Q503*H503</f>
        <v>0</v>
      </c>
      <c r="S503" s="233">
        <v>0</v>
      </c>
      <c r="T503" s="234">
        <f>S503*H503</f>
        <v>0</v>
      </c>
      <c r="AR503" s="18" t="s">
        <v>164</v>
      </c>
      <c r="AT503" s="18" t="s">
        <v>160</v>
      </c>
      <c r="AU503" s="18" t="s">
        <v>91</v>
      </c>
      <c r="AY503" s="18" t="s">
        <v>128</v>
      </c>
      <c r="BE503" s="235">
        <f>IF(N503="základní",J503,0)</f>
        <v>0</v>
      </c>
      <c r="BF503" s="235">
        <f>IF(N503="snížená",J503,0)</f>
        <v>0</v>
      </c>
      <c r="BG503" s="235">
        <f>IF(N503="zákl. přenesená",J503,0)</f>
        <v>0</v>
      </c>
      <c r="BH503" s="235">
        <f>IF(N503="sníž. přenesená",J503,0)</f>
        <v>0</v>
      </c>
      <c r="BI503" s="235">
        <f>IF(N503="nulová",J503,0)</f>
        <v>0</v>
      </c>
      <c r="BJ503" s="18" t="s">
        <v>164</v>
      </c>
      <c r="BK503" s="235">
        <f>ROUND(I503*H503,2)</f>
        <v>0</v>
      </c>
      <c r="BL503" s="18" t="s">
        <v>164</v>
      </c>
      <c r="BM503" s="18" t="s">
        <v>665</v>
      </c>
    </row>
    <row r="504" s="12" customFormat="1">
      <c r="B504" s="239"/>
      <c r="C504" s="240"/>
      <c r="D504" s="236" t="s">
        <v>170</v>
      </c>
      <c r="E504" s="241" t="s">
        <v>39</v>
      </c>
      <c r="F504" s="242" t="s">
        <v>666</v>
      </c>
      <c r="G504" s="240"/>
      <c r="H504" s="241" t="s">
        <v>39</v>
      </c>
      <c r="I504" s="243"/>
      <c r="J504" s="240"/>
      <c r="K504" s="240"/>
      <c r="L504" s="244"/>
      <c r="M504" s="245"/>
      <c r="N504" s="246"/>
      <c r="O504" s="246"/>
      <c r="P504" s="246"/>
      <c r="Q504" s="246"/>
      <c r="R504" s="246"/>
      <c r="S504" s="246"/>
      <c r="T504" s="247"/>
      <c r="AT504" s="248" t="s">
        <v>170</v>
      </c>
      <c r="AU504" s="248" t="s">
        <v>91</v>
      </c>
      <c r="AV504" s="12" t="s">
        <v>85</v>
      </c>
      <c r="AW504" s="12" t="s">
        <v>41</v>
      </c>
      <c r="AX504" s="12" t="s">
        <v>80</v>
      </c>
      <c r="AY504" s="248" t="s">
        <v>128</v>
      </c>
    </row>
    <row r="505" s="12" customFormat="1">
      <c r="B505" s="239"/>
      <c r="C505" s="240"/>
      <c r="D505" s="236" t="s">
        <v>170</v>
      </c>
      <c r="E505" s="241" t="s">
        <v>39</v>
      </c>
      <c r="F505" s="242" t="s">
        <v>667</v>
      </c>
      <c r="G505" s="240"/>
      <c r="H505" s="241" t="s">
        <v>39</v>
      </c>
      <c r="I505" s="243"/>
      <c r="J505" s="240"/>
      <c r="K505" s="240"/>
      <c r="L505" s="244"/>
      <c r="M505" s="245"/>
      <c r="N505" s="246"/>
      <c r="O505" s="246"/>
      <c r="P505" s="246"/>
      <c r="Q505" s="246"/>
      <c r="R505" s="246"/>
      <c r="S505" s="246"/>
      <c r="T505" s="247"/>
      <c r="AT505" s="248" t="s">
        <v>170</v>
      </c>
      <c r="AU505" s="248" t="s">
        <v>91</v>
      </c>
      <c r="AV505" s="12" t="s">
        <v>85</v>
      </c>
      <c r="AW505" s="12" t="s">
        <v>41</v>
      </c>
      <c r="AX505" s="12" t="s">
        <v>80</v>
      </c>
      <c r="AY505" s="248" t="s">
        <v>128</v>
      </c>
    </row>
    <row r="506" s="12" customFormat="1">
      <c r="B506" s="239"/>
      <c r="C506" s="240"/>
      <c r="D506" s="236" t="s">
        <v>170</v>
      </c>
      <c r="E506" s="241" t="s">
        <v>39</v>
      </c>
      <c r="F506" s="242" t="s">
        <v>668</v>
      </c>
      <c r="G506" s="240"/>
      <c r="H506" s="241" t="s">
        <v>39</v>
      </c>
      <c r="I506" s="243"/>
      <c r="J506" s="240"/>
      <c r="K506" s="240"/>
      <c r="L506" s="244"/>
      <c r="M506" s="245"/>
      <c r="N506" s="246"/>
      <c r="O506" s="246"/>
      <c r="P506" s="246"/>
      <c r="Q506" s="246"/>
      <c r="R506" s="246"/>
      <c r="S506" s="246"/>
      <c r="T506" s="247"/>
      <c r="AT506" s="248" t="s">
        <v>170</v>
      </c>
      <c r="AU506" s="248" t="s">
        <v>91</v>
      </c>
      <c r="AV506" s="12" t="s">
        <v>85</v>
      </c>
      <c r="AW506" s="12" t="s">
        <v>41</v>
      </c>
      <c r="AX506" s="12" t="s">
        <v>80</v>
      </c>
      <c r="AY506" s="248" t="s">
        <v>128</v>
      </c>
    </row>
    <row r="507" s="13" customFormat="1">
      <c r="B507" s="249"/>
      <c r="C507" s="250"/>
      <c r="D507" s="236" t="s">
        <v>170</v>
      </c>
      <c r="E507" s="251" t="s">
        <v>39</v>
      </c>
      <c r="F507" s="252" t="s">
        <v>669</v>
      </c>
      <c r="G507" s="250"/>
      <c r="H507" s="253">
        <v>4</v>
      </c>
      <c r="I507" s="254"/>
      <c r="J507" s="250"/>
      <c r="K507" s="250"/>
      <c r="L507" s="255"/>
      <c r="M507" s="256"/>
      <c r="N507" s="257"/>
      <c r="O507" s="257"/>
      <c r="P507" s="257"/>
      <c r="Q507" s="257"/>
      <c r="R507" s="257"/>
      <c r="S507" s="257"/>
      <c r="T507" s="258"/>
      <c r="AT507" s="259" t="s">
        <v>170</v>
      </c>
      <c r="AU507" s="259" t="s">
        <v>91</v>
      </c>
      <c r="AV507" s="13" t="s">
        <v>91</v>
      </c>
      <c r="AW507" s="13" t="s">
        <v>41</v>
      </c>
      <c r="AX507" s="13" t="s">
        <v>80</v>
      </c>
      <c r="AY507" s="259" t="s">
        <v>128</v>
      </c>
    </row>
    <row r="508" s="13" customFormat="1">
      <c r="B508" s="249"/>
      <c r="C508" s="250"/>
      <c r="D508" s="236" t="s">
        <v>170</v>
      </c>
      <c r="E508" s="251" t="s">
        <v>39</v>
      </c>
      <c r="F508" s="252" t="s">
        <v>670</v>
      </c>
      <c r="G508" s="250"/>
      <c r="H508" s="253">
        <v>9</v>
      </c>
      <c r="I508" s="254"/>
      <c r="J508" s="250"/>
      <c r="K508" s="250"/>
      <c r="L508" s="255"/>
      <c r="M508" s="256"/>
      <c r="N508" s="257"/>
      <c r="O508" s="257"/>
      <c r="P508" s="257"/>
      <c r="Q508" s="257"/>
      <c r="R508" s="257"/>
      <c r="S508" s="257"/>
      <c r="T508" s="258"/>
      <c r="AT508" s="259" t="s">
        <v>170</v>
      </c>
      <c r="AU508" s="259" t="s">
        <v>91</v>
      </c>
      <c r="AV508" s="13" t="s">
        <v>91</v>
      </c>
      <c r="AW508" s="13" t="s">
        <v>41</v>
      </c>
      <c r="AX508" s="13" t="s">
        <v>80</v>
      </c>
      <c r="AY508" s="259" t="s">
        <v>128</v>
      </c>
    </row>
    <row r="509" s="13" customFormat="1">
      <c r="B509" s="249"/>
      <c r="C509" s="250"/>
      <c r="D509" s="236" t="s">
        <v>170</v>
      </c>
      <c r="E509" s="251" t="s">
        <v>39</v>
      </c>
      <c r="F509" s="252" t="s">
        <v>671</v>
      </c>
      <c r="G509" s="250"/>
      <c r="H509" s="253">
        <v>8</v>
      </c>
      <c r="I509" s="254"/>
      <c r="J509" s="250"/>
      <c r="K509" s="250"/>
      <c r="L509" s="255"/>
      <c r="M509" s="256"/>
      <c r="N509" s="257"/>
      <c r="O509" s="257"/>
      <c r="P509" s="257"/>
      <c r="Q509" s="257"/>
      <c r="R509" s="257"/>
      <c r="S509" s="257"/>
      <c r="T509" s="258"/>
      <c r="AT509" s="259" t="s">
        <v>170</v>
      </c>
      <c r="AU509" s="259" t="s">
        <v>91</v>
      </c>
      <c r="AV509" s="13" t="s">
        <v>91</v>
      </c>
      <c r="AW509" s="13" t="s">
        <v>41</v>
      </c>
      <c r="AX509" s="13" t="s">
        <v>80</v>
      </c>
      <c r="AY509" s="259" t="s">
        <v>128</v>
      </c>
    </row>
    <row r="510" s="14" customFormat="1">
      <c r="B510" s="260"/>
      <c r="C510" s="261"/>
      <c r="D510" s="236" t="s">
        <v>170</v>
      </c>
      <c r="E510" s="262" t="s">
        <v>39</v>
      </c>
      <c r="F510" s="263" t="s">
        <v>179</v>
      </c>
      <c r="G510" s="261"/>
      <c r="H510" s="264">
        <v>21</v>
      </c>
      <c r="I510" s="265"/>
      <c r="J510" s="261"/>
      <c r="K510" s="261"/>
      <c r="L510" s="266"/>
      <c r="M510" s="267"/>
      <c r="N510" s="268"/>
      <c r="O510" s="268"/>
      <c r="P510" s="268"/>
      <c r="Q510" s="268"/>
      <c r="R510" s="268"/>
      <c r="S510" s="268"/>
      <c r="T510" s="269"/>
      <c r="AT510" s="270" t="s">
        <v>170</v>
      </c>
      <c r="AU510" s="270" t="s">
        <v>91</v>
      </c>
      <c r="AV510" s="14" t="s">
        <v>164</v>
      </c>
      <c r="AW510" s="14" t="s">
        <v>41</v>
      </c>
      <c r="AX510" s="14" t="s">
        <v>85</v>
      </c>
      <c r="AY510" s="270" t="s">
        <v>128</v>
      </c>
    </row>
    <row r="511" s="1" customFormat="1" ht="22.5" customHeight="1">
      <c r="B511" s="40"/>
      <c r="C511" s="224" t="s">
        <v>672</v>
      </c>
      <c r="D511" s="224" t="s">
        <v>160</v>
      </c>
      <c r="E511" s="225" t="s">
        <v>673</v>
      </c>
      <c r="F511" s="226" t="s">
        <v>674</v>
      </c>
      <c r="G511" s="227" t="s">
        <v>230</v>
      </c>
      <c r="H511" s="228">
        <v>23</v>
      </c>
      <c r="I511" s="229"/>
      <c r="J511" s="230">
        <f>ROUND(I511*H511,2)</f>
        <v>0</v>
      </c>
      <c r="K511" s="226" t="s">
        <v>163</v>
      </c>
      <c r="L511" s="45"/>
      <c r="M511" s="231" t="s">
        <v>39</v>
      </c>
      <c r="N511" s="232" t="s">
        <v>53</v>
      </c>
      <c r="O511" s="81"/>
      <c r="P511" s="233">
        <f>O511*H511</f>
        <v>0</v>
      </c>
      <c r="Q511" s="233">
        <v>0</v>
      </c>
      <c r="R511" s="233">
        <f>Q511*H511</f>
        <v>0</v>
      </c>
      <c r="S511" s="233">
        <v>0</v>
      </c>
      <c r="T511" s="234">
        <f>S511*H511</f>
        <v>0</v>
      </c>
      <c r="AR511" s="18" t="s">
        <v>164</v>
      </c>
      <c r="AT511" s="18" t="s">
        <v>160</v>
      </c>
      <c r="AU511" s="18" t="s">
        <v>91</v>
      </c>
      <c r="AY511" s="18" t="s">
        <v>128</v>
      </c>
      <c r="BE511" s="235">
        <f>IF(N511="základní",J511,0)</f>
        <v>0</v>
      </c>
      <c r="BF511" s="235">
        <f>IF(N511="snížená",J511,0)</f>
        <v>0</v>
      </c>
      <c r="BG511" s="235">
        <f>IF(N511="zákl. přenesená",J511,0)</f>
        <v>0</v>
      </c>
      <c r="BH511" s="235">
        <f>IF(N511="sníž. přenesená",J511,0)</f>
        <v>0</v>
      </c>
      <c r="BI511" s="235">
        <f>IF(N511="nulová",J511,0)</f>
        <v>0</v>
      </c>
      <c r="BJ511" s="18" t="s">
        <v>164</v>
      </c>
      <c r="BK511" s="235">
        <f>ROUND(I511*H511,2)</f>
        <v>0</v>
      </c>
      <c r="BL511" s="18" t="s">
        <v>164</v>
      </c>
      <c r="BM511" s="18" t="s">
        <v>675</v>
      </c>
    </row>
    <row r="512" s="12" customFormat="1">
      <c r="B512" s="239"/>
      <c r="C512" s="240"/>
      <c r="D512" s="236" t="s">
        <v>170</v>
      </c>
      <c r="E512" s="241" t="s">
        <v>39</v>
      </c>
      <c r="F512" s="242" t="s">
        <v>666</v>
      </c>
      <c r="G512" s="240"/>
      <c r="H512" s="241" t="s">
        <v>39</v>
      </c>
      <c r="I512" s="243"/>
      <c r="J512" s="240"/>
      <c r="K512" s="240"/>
      <c r="L512" s="244"/>
      <c r="M512" s="245"/>
      <c r="N512" s="246"/>
      <c r="O512" s="246"/>
      <c r="P512" s="246"/>
      <c r="Q512" s="246"/>
      <c r="R512" s="246"/>
      <c r="S512" s="246"/>
      <c r="T512" s="247"/>
      <c r="AT512" s="248" t="s">
        <v>170</v>
      </c>
      <c r="AU512" s="248" t="s">
        <v>91</v>
      </c>
      <c r="AV512" s="12" t="s">
        <v>85</v>
      </c>
      <c r="AW512" s="12" t="s">
        <v>41</v>
      </c>
      <c r="AX512" s="12" t="s">
        <v>80</v>
      </c>
      <c r="AY512" s="248" t="s">
        <v>128</v>
      </c>
    </row>
    <row r="513" s="12" customFormat="1">
      <c r="B513" s="239"/>
      <c r="C513" s="240"/>
      <c r="D513" s="236" t="s">
        <v>170</v>
      </c>
      <c r="E513" s="241" t="s">
        <v>39</v>
      </c>
      <c r="F513" s="242" t="s">
        <v>676</v>
      </c>
      <c r="G513" s="240"/>
      <c r="H513" s="241" t="s">
        <v>39</v>
      </c>
      <c r="I513" s="243"/>
      <c r="J513" s="240"/>
      <c r="K513" s="240"/>
      <c r="L513" s="244"/>
      <c r="M513" s="245"/>
      <c r="N513" s="246"/>
      <c r="O513" s="246"/>
      <c r="P513" s="246"/>
      <c r="Q513" s="246"/>
      <c r="R513" s="246"/>
      <c r="S513" s="246"/>
      <c r="T513" s="247"/>
      <c r="AT513" s="248" t="s">
        <v>170</v>
      </c>
      <c r="AU513" s="248" t="s">
        <v>91</v>
      </c>
      <c r="AV513" s="12" t="s">
        <v>85</v>
      </c>
      <c r="AW513" s="12" t="s">
        <v>41</v>
      </c>
      <c r="AX513" s="12" t="s">
        <v>80</v>
      </c>
      <c r="AY513" s="248" t="s">
        <v>128</v>
      </c>
    </row>
    <row r="514" s="13" customFormat="1">
      <c r="B514" s="249"/>
      <c r="C514" s="250"/>
      <c r="D514" s="236" t="s">
        <v>170</v>
      </c>
      <c r="E514" s="251" t="s">
        <v>39</v>
      </c>
      <c r="F514" s="252" t="s">
        <v>677</v>
      </c>
      <c r="G514" s="250"/>
      <c r="H514" s="253">
        <v>12</v>
      </c>
      <c r="I514" s="254"/>
      <c r="J514" s="250"/>
      <c r="K514" s="250"/>
      <c r="L514" s="255"/>
      <c r="M514" s="256"/>
      <c r="N514" s="257"/>
      <c r="O514" s="257"/>
      <c r="P514" s="257"/>
      <c r="Q514" s="257"/>
      <c r="R514" s="257"/>
      <c r="S514" s="257"/>
      <c r="T514" s="258"/>
      <c r="AT514" s="259" t="s">
        <v>170</v>
      </c>
      <c r="AU514" s="259" t="s">
        <v>91</v>
      </c>
      <c r="AV514" s="13" t="s">
        <v>91</v>
      </c>
      <c r="AW514" s="13" t="s">
        <v>41</v>
      </c>
      <c r="AX514" s="13" t="s">
        <v>80</v>
      </c>
      <c r="AY514" s="259" t="s">
        <v>128</v>
      </c>
    </row>
    <row r="515" s="13" customFormat="1">
      <c r="B515" s="249"/>
      <c r="C515" s="250"/>
      <c r="D515" s="236" t="s">
        <v>170</v>
      </c>
      <c r="E515" s="251" t="s">
        <v>39</v>
      </c>
      <c r="F515" s="252" t="s">
        <v>678</v>
      </c>
      <c r="G515" s="250"/>
      <c r="H515" s="253">
        <v>11</v>
      </c>
      <c r="I515" s="254"/>
      <c r="J515" s="250"/>
      <c r="K515" s="250"/>
      <c r="L515" s="255"/>
      <c r="M515" s="256"/>
      <c r="N515" s="257"/>
      <c r="O515" s="257"/>
      <c r="P515" s="257"/>
      <c r="Q515" s="257"/>
      <c r="R515" s="257"/>
      <c r="S515" s="257"/>
      <c r="T515" s="258"/>
      <c r="AT515" s="259" t="s">
        <v>170</v>
      </c>
      <c r="AU515" s="259" t="s">
        <v>91</v>
      </c>
      <c r="AV515" s="13" t="s">
        <v>91</v>
      </c>
      <c r="AW515" s="13" t="s">
        <v>41</v>
      </c>
      <c r="AX515" s="13" t="s">
        <v>80</v>
      </c>
      <c r="AY515" s="259" t="s">
        <v>128</v>
      </c>
    </row>
    <row r="516" s="14" customFormat="1">
      <c r="B516" s="260"/>
      <c r="C516" s="261"/>
      <c r="D516" s="236" t="s">
        <v>170</v>
      </c>
      <c r="E516" s="262" t="s">
        <v>39</v>
      </c>
      <c r="F516" s="263" t="s">
        <v>179</v>
      </c>
      <c r="G516" s="261"/>
      <c r="H516" s="264">
        <v>23</v>
      </c>
      <c r="I516" s="265"/>
      <c r="J516" s="261"/>
      <c r="K516" s="261"/>
      <c r="L516" s="266"/>
      <c r="M516" s="267"/>
      <c r="N516" s="268"/>
      <c r="O516" s="268"/>
      <c r="P516" s="268"/>
      <c r="Q516" s="268"/>
      <c r="R516" s="268"/>
      <c r="S516" s="268"/>
      <c r="T516" s="269"/>
      <c r="AT516" s="270" t="s">
        <v>170</v>
      </c>
      <c r="AU516" s="270" t="s">
        <v>91</v>
      </c>
      <c r="AV516" s="14" t="s">
        <v>164</v>
      </c>
      <c r="AW516" s="14" t="s">
        <v>41</v>
      </c>
      <c r="AX516" s="14" t="s">
        <v>85</v>
      </c>
      <c r="AY516" s="270" t="s">
        <v>128</v>
      </c>
    </row>
    <row r="517" s="1" customFormat="1" ht="22.5" customHeight="1">
      <c r="B517" s="40"/>
      <c r="C517" s="224" t="s">
        <v>679</v>
      </c>
      <c r="D517" s="224" t="s">
        <v>160</v>
      </c>
      <c r="E517" s="225" t="s">
        <v>680</v>
      </c>
      <c r="F517" s="226" t="s">
        <v>681</v>
      </c>
      <c r="G517" s="227" t="s">
        <v>367</v>
      </c>
      <c r="H517" s="228">
        <v>215</v>
      </c>
      <c r="I517" s="229"/>
      <c r="J517" s="230">
        <f>ROUND(I517*H517,2)</f>
        <v>0</v>
      </c>
      <c r="K517" s="226" t="s">
        <v>163</v>
      </c>
      <c r="L517" s="45"/>
      <c r="M517" s="231" t="s">
        <v>39</v>
      </c>
      <c r="N517" s="232" t="s">
        <v>53</v>
      </c>
      <c r="O517" s="81"/>
      <c r="P517" s="233">
        <f>O517*H517</f>
        <v>0</v>
      </c>
      <c r="Q517" s="233">
        <v>0</v>
      </c>
      <c r="R517" s="233">
        <f>Q517*H517</f>
        <v>0</v>
      </c>
      <c r="S517" s="233">
        <v>0</v>
      </c>
      <c r="T517" s="234">
        <f>S517*H517</f>
        <v>0</v>
      </c>
      <c r="AR517" s="18" t="s">
        <v>164</v>
      </c>
      <c r="AT517" s="18" t="s">
        <v>160</v>
      </c>
      <c r="AU517" s="18" t="s">
        <v>91</v>
      </c>
      <c r="AY517" s="18" t="s">
        <v>128</v>
      </c>
      <c r="BE517" s="235">
        <f>IF(N517="základní",J517,0)</f>
        <v>0</v>
      </c>
      <c r="BF517" s="235">
        <f>IF(N517="snížená",J517,0)</f>
        <v>0</v>
      </c>
      <c r="BG517" s="235">
        <f>IF(N517="zákl. přenesená",J517,0)</f>
        <v>0</v>
      </c>
      <c r="BH517" s="235">
        <f>IF(N517="sníž. přenesená",J517,0)</f>
        <v>0</v>
      </c>
      <c r="BI517" s="235">
        <f>IF(N517="nulová",J517,0)</f>
        <v>0</v>
      </c>
      <c r="BJ517" s="18" t="s">
        <v>164</v>
      </c>
      <c r="BK517" s="235">
        <f>ROUND(I517*H517,2)</f>
        <v>0</v>
      </c>
      <c r="BL517" s="18" t="s">
        <v>164</v>
      </c>
      <c r="BM517" s="18" t="s">
        <v>682</v>
      </c>
    </row>
    <row r="518" s="1" customFormat="1">
      <c r="B518" s="40"/>
      <c r="C518" s="41"/>
      <c r="D518" s="236" t="s">
        <v>168</v>
      </c>
      <c r="E518" s="41"/>
      <c r="F518" s="237" t="s">
        <v>225</v>
      </c>
      <c r="G518" s="41"/>
      <c r="H518" s="41"/>
      <c r="I518" s="142"/>
      <c r="J518" s="41"/>
      <c r="K518" s="41"/>
      <c r="L518" s="45"/>
      <c r="M518" s="238"/>
      <c r="N518" s="81"/>
      <c r="O518" s="81"/>
      <c r="P518" s="81"/>
      <c r="Q518" s="81"/>
      <c r="R518" s="81"/>
      <c r="S518" s="81"/>
      <c r="T518" s="82"/>
      <c r="AT518" s="18" t="s">
        <v>168</v>
      </c>
      <c r="AU518" s="18" t="s">
        <v>91</v>
      </c>
    </row>
    <row r="519" s="12" customFormat="1">
      <c r="B519" s="239"/>
      <c r="C519" s="240"/>
      <c r="D519" s="236" t="s">
        <v>170</v>
      </c>
      <c r="E519" s="241" t="s">
        <v>39</v>
      </c>
      <c r="F519" s="242" t="s">
        <v>683</v>
      </c>
      <c r="G519" s="240"/>
      <c r="H519" s="241" t="s">
        <v>39</v>
      </c>
      <c r="I519" s="243"/>
      <c r="J519" s="240"/>
      <c r="K519" s="240"/>
      <c r="L519" s="244"/>
      <c r="M519" s="245"/>
      <c r="N519" s="246"/>
      <c r="O519" s="246"/>
      <c r="P519" s="246"/>
      <c r="Q519" s="246"/>
      <c r="R519" s="246"/>
      <c r="S519" s="246"/>
      <c r="T519" s="247"/>
      <c r="AT519" s="248" t="s">
        <v>170</v>
      </c>
      <c r="AU519" s="248" t="s">
        <v>91</v>
      </c>
      <c r="AV519" s="12" t="s">
        <v>85</v>
      </c>
      <c r="AW519" s="12" t="s">
        <v>41</v>
      </c>
      <c r="AX519" s="12" t="s">
        <v>80</v>
      </c>
      <c r="AY519" s="248" t="s">
        <v>128</v>
      </c>
    </row>
    <row r="520" s="13" customFormat="1">
      <c r="B520" s="249"/>
      <c r="C520" s="250"/>
      <c r="D520" s="236" t="s">
        <v>170</v>
      </c>
      <c r="E520" s="251" t="s">
        <v>39</v>
      </c>
      <c r="F520" s="252" t="s">
        <v>684</v>
      </c>
      <c r="G520" s="250"/>
      <c r="H520" s="253">
        <v>128</v>
      </c>
      <c r="I520" s="254"/>
      <c r="J520" s="250"/>
      <c r="K520" s="250"/>
      <c r="L520" s="255"/>
      <c r="M520" s="256"/>
      <c r="N520" s="257"/>
      <c r="O520" s="257"/>
      <c r="P520" s="257"/>
      <c r="Q520" s="257"/>
      <c r="R520" s="257"/>
      <c r="S520" s="257"/>
      <c r="T520" s="258"/>
      <c r="AT520" s="259" t="s">
        <v>170</v>
      </c>
      <c r="AU520" s="259" t="s">
        <v>91</v>
      </c>
      <c r="AV520" s="13" t="s">
        <v>91</v>
      </c>
      <c r="AW520" s="13" t="s">
        <v>41</v>
      </c>
      <c r="AX520" s="13" t="s">
        <v>80</v>
      </c>
      <c r="AY520" s="259" t="s">
        <v>128</v>
      </c>
    </row>
    <row r="521" s="12" customFormat="1">
      <c r="B521" s="239"/>
      <c r="C521" s="240"/>
      <c r="D521" s="236" t="s">
        <v>170</v>
      </c>
      <c r="E521" s="241" t="s">
        <v>39</v>
      </c>
      <c r="F521" s="242" t="s">
        <v>685</v>
      </c>
      <c r="G521" s="240"/>
      <c r="H521" s="241" t="s">
        <v>39</v>
      </c>
      <c r="I521" s="243"/>
      <c r="J521" s="240"/>
      <c r="K521" s="240"/>
      <c r="L521" s="244"/>
      <c r="M521" s="245"/>
      <c r="N521" s="246"/>
      <c r="O521" s="246"/>
      <c r="P521" s="246"/>
      <c r="Q521" s="246"/>
      <c r="R521" s="246"/>
      <c r="S521" s="246"/>
      <c r="T521" s="247"/>
      <c r="AT521" s="248" t="s">
        <v>170</v>
      </c>
      <c r="AU521" s="248" t="s">
        <v>91</v>
      </c>
      <c r="AV521" s="12" t="s">
        <v>85</v>
      </c>
      <c r="AW521" s="12" t="s">
        <v>41</v>
      </c>
      <c r="AX521" s="12" t="s">
        <v>80</v>
      </c>
      <c r="AY521" s="248" t="s">
        <v>128</v>
      </c>
    </row>
    <row r="522" s="13" customFormat="1">
      <c r="B522" s="249"/>
      <c r="C522" s="250"/>
      <c r="D522" s="236" t="s">
        <v>170</v>
      </c>
      <c r="E522" s="251" t="s">
        <v>39</v>
      </c>
      <c r="F522" s="252" t="s">
        <v>686</v>
      </c>
      <c r="G522" s="250"/>
      <c r="H522" s="253">
        <v>87</v>
      </c>
      <c r="I522" s="254"/>
      <c r="J522" s="250"/>
      <c r="K522" s="250"/>
      <c r="L522" s="255"/>
      <c r="M522" s="256"/>
      <c r="N522" s="257"/>
      <c r="O522" s="257"/>
      <c r="P522" s="257"/>
      <c r="Q522" s="257"/>
      <c r="R522" s="257"/>
      <c r="S522" s="257"/>
      <c r="T522" s="258"/>
      <c r="AT522" s="259" t="s">
        <v>170</v>
      </c>
      <c r="AU522" s="259" t="s">
        <v>91</v>
      </c>
      <c r="AV522" s="13" t="s">
        <v>91</v>
      </c>
      <c r="AW522" s="13" t="s">
        <v>41</v>
      </c>
      <c r="AX522" s="13" t="s">
        <v>80</v>
      </c>
      <c r="AY522" s="259" t="s">
        <v>128</v>
      </c>
    </row>
    <row r="523" s="14" customFormat="1">
      <c r="B523" s="260"/>
      <c r="C523" s="261"/>
      <c r="D523" s="236" t="s">
        <v>170</v>
      </c>
      <c r="E523" s="262" t="s">
        <v>39</v>
      </c>
      <c r="F523" s="263" t="s">
        <v>179</v>
      </c>
      <c r="G523" s="261"/>
      <c r="H523" s="264">
        <v>215</v>
      </c>
      <c r="I523" s="265"/>
      <c r="J523" s="261"/>
      <c r="K523" s="261"/>
      <c r="L523" s="266"/>
      <c r="M523" s="267"/>
      <c r="N523" s="268"/>
      <c r="O523" s="268"/>
      <c r="P523" s="268"/>
      <c r="Q523" s="268"/>
      <c r="R523" s="268"/>
      <c r="S523" s="268"/>
      <c r="T523" s="269"/>
      <c r="AT523" s="270" t="s">
        <v>170</v>
      </c>
      <c r="AU523" s="270" t="s">
        <v>91</v>
      </c>
      <c r="AV523" s="14" t="s">
        <v>164</v>
      </c>
      <c r="AW523" s="14" t="s">
        <v>41</v>
      </c>
      <c r="AX523" s="14" t="s">
        <v>85</v>
      </c>
      <c r="AY523" s="270" t="s">
        <v>128</v>
      </c>
    </row>
    <row r="524" s="1" customFormat="1" ht="22.5" customHeight="1">
      <c r="B524" s="40"/>
      <c r="C524" s="224" t="s">
        <v>687</v>
      </c>
      <c r="D524" s="224" t="s">
        <v>160</v>
      </c>
      <c r="E524" s="225" t="s">
        <v>688</v>
      </c>
      <c r="F524" s="226" t="s">
        <v>689</v>
      </c>
      <c r="G524" s="227" t="s">
        <v>375</v>
      </c>
      <c r="H524" s="228">
        <v>50.439999999999998</v>
      </c>
      <c r="I524" s="229"/>
      <c r="J524" s="230">
        <f>ROUND(I524*H524,2)</f>
        <v>0</v>
      </c>
      <c r="K524" s="226" t="s">
        <v>163</v>
      </c>
      <c r="L524" s="45"/>
      <c r="M524" s="231" t="s">
        <v>39</v>
      </c>
      <c r="N524" s="232" t="s">
        <v>53</v>
      </c>
      <c r="O524" s="81"/>
      <c r="P524" s="233">
        <f>O524*H524</f>
        <v>0</v>
      </c>
      <c r="Q524" s="233">
        <v>0</v>
      </c>
      <c r="R524" s="233">
        <f>Q524*H524</f>
        <v>0</v>
      </c>
      <c r="S524" s="233">
        <v>0</v>
      </c>
      <c r="T524" s="234">
        <f>S524*H524</f>
        <v>0</v>
      </c>
      <c r="AR524" s="18" t="s">
        <v>164</v>
      </c>
      <c r="AT524" s="18" t="s">
        <v>160</v>
      </c>
      <c r="AU524" s="18" t="s">
        <v>91</v>
      </c>
      <c r="AY524" s="18" t="s">
        <v>128</v>
      </c>
      <c r="BE524" s="235">
        <f>IF(N524="základní",J524,0)</f>
        <v>0</v>
      </c>
      <c r="BF524" s="235">
        <f>IF(N524="snížená",J524,0)</f>
        <v>0</v>
      </c>
      <c r="BG524" s="235">
        <f>IF(N524="zákl. přenesená",J524,0)</f>
        <v>0</v>
      </c>
      <c r="BH524" s="235">
        <f>IF(N524="sníž. přenesená",J524,0)</f>
        <v>0</v>
      </c>
      <c r="BI524" s="235">
        <f>IF(N524="nulová",J524,0)</f>
        <v>0</v>
      </c>
      <c r="BJ524" s="18" t="s">
        <v>164</v>
      </c>
      <c r="BK524" s="235">
        <f>ROUND(I524*H524,2)</f>
        <v>0</v>
      </c>
      <c r="BL524" s="18" t="s">
        <v>164</v>
      </c>
      <c r="BM524" s="18" t="s">
        <v>690</v>
      </c>
    </row>
    <row r="525" s="12" customFormat="1">
      <c r="B525" s="239"/>
      <c r="C525" s="240"/>
      <c r="D525" s="236" t="s">
        <v>170</v>
      </c>
      <c r="E525" s="241" t="s">
        <v>39</v>
      </c>
      <c r="F525" s="242" t="s">
        <v>691</v>
      </c>
      <c r="G525" s="240"/>
      <c r="H525" s="241" t="s">
        <v>39</v>
      </c>
      <c r="I525" s="243"/>
      <c r="J525" s="240"/>
      <c r="K525" s="240"/>
      <c r="L525" s="244"/>
      <c r="M525" s="245"/>
      <c r="N525" s="246"/>
      <c r="O525" s="246"/>
      <c r="P525" s="246"/>
      <c r="Q525" s="246"/>
      <c r="R525" s="246"/>
      <c r="S525" s="246"/>
      <c r="T525" s="247"/>
      <c r="AT525" s="248" t="s">
        <v>170</v>
      </c>
      <c r="AU525" s="248" t="s">
        <v>91</v>
      </c>
      <c r="AV525" s="12" t="s">
        <v>85</v>
      </c>
      <c r="AW525" s="12" t="s">
        <v>41</v>
      </c>
      <c r="AX525" s="12" t="s">
        <v>80</v>
      </c>
      <c r="AY525" s="248" t="s">
        <v>128</v>
      </c>
    </row>
    <row r="526" s="13" customFormat="1">
      <c r="B526" s="249"/>
      <c r="C526" s="250"/>
      <c r="D526" s="236" t="s">
        <v>170</v>
      </c>
      <c r="E526" s="251" t="s">
        <v>39</v>
      </c>
      <c r="F526" s="252" t="s">
        <v>692</v>
      </c>
      <c r="G526" s="250"/>
      <c r="H526" s="253">
        <v>8.6400000000000006</v>
      </c>
      <c r="I526" s="254"/>
      <c r="J526" s="250"/>
      <c r="K526" s="250"/>
      <c r="L526" s="255"/>
      <c r="M526" s="256"/>
      <c r="N526" s="257"/>
      <c r="O526" s="257"/>
      <c r="P526" s="257"/>
      <c r="Q526" s="257"/>
      <c r="R526" s="257"/>
      <c r="S526" s="257"/>
      <c r="T526" s="258"/>
      <c r="AT526" s="259" t="s">
        <v>170</v>
      </c>
      <c r="AU526" s="259" t="s">
        <v>91</v>
      </c>
      <c r="AV526" s="13" t="s">
        <v>91</v>
      </c>
      <c r="AW526" s="13" t="s">
        <v>41</v>
      </c>
      <c r="AX526" s="13" t="s">
        <v>80</v>
      </c>
      <c r="AY526" s="259" t="s">
        <v>128</v>
      </c>
    </row>
    <row r="527" s="13" customFormat="1">
      <c r="B527" s="249"/>
      <c r="C527" s="250"/>
      <c r="D527" s="236" t="s">
        <v>170</v>
      </c>
      <c r="E527" s="251" t="s">
        <v>39</v>
      </c>
      <c r="F527" s="252" t="s">
        <v>693</v>
      </c>
      <c r="G527" s="250"/>
      <c r="H527" s="253">
        <v>22.960000000000001</v>
      </c>
      <c r="I527" s="254"/>
      <c r="J527" s="250"/>
      <c r="K527" s="250"/>
      <c r="L527" s="255"/>
      <c r="M527" s="256"/>
      <c r="N527" s="257"/>
      <c r="O527" s="257"/>
      <c r="P527" s="257"/>
      <c r="Q527" s="257"/>
      <c r="R527" s="257"/>
      <c r="S527" s="257"/>
      <c r="T527" s="258"/>
      <c r="AT527" s="259" t="s">
        <v>170</v>
      </c>
      <c r="AU527" s="259" t="s">
        <v>91</v>
      </c>
      <c r="AV527" s="13" t="s">
        <v>91</v>
      </c>
      <c r="AW527" s="13" t="s">
        <v>41</v>
      </c>
      <c r="AX527" s="13" t="s">
        <v>80</v>
      </c>
      <c r="AY527" s="259" t="s">
        <v>128</v>
      </c>
    </row>
    <row r="528" s="13" customFormat="1">
      <c r="B528" s="249"/>
      <c r="C528" s="250"/>
      <c r="D528" s="236" t="s">
        <v>170</v>
      </c>
      <c r="E528" s="251" t="s">
        <v>39</v>
      </c>
      <c r="F528" s="252" t="s">
        <v>694</v>
      </c>
      <c r="G528" s="250"/>
      <c r="H528" s="253">
        <v>18.84</v>
      </c>
      <c r="I528" s="254"/>
      <c r="J528" s="250"/>
      <c r="K528" s="250"/>
      <c r="L528" s="255"/>
      <c r="M528" s="256"/>
      <c r="N528" s="257"/>
      <c r="O528" s="257"/>
      <c r="P528" s="257"/>
      <c r="Q528" s="257"/>
      <c r="R528" s="257"/>
      <c r="S528" s="257"/>
      <c r="T528" s="258"/>
      <c r="AT528" s="259" t="s">
        <v>170</v>
      </c>
      <c r="AU528" s="259" t="s">
        <v>91</v>
      </c>
      <c r="AV528" s="13" t="s">
        <v>91</v>
      </c>
      <c r="AW528" s="13" t="s">
        <v>41</v>
      </c>
      <c r="AX528" s="13" t="s">
        <v>80</v>
      </c>
      <c r="AY528" s="259" t="s">
        <v>128</v>
      </c>
    </row>
    <row r="529" s="14" customFormat="1">
      <c r="B529" s="260"/>
      <c r="C529" s="261"/>
      <c r="D529" s="236" t="s">
        <v>170</v>
      </c>
      <c r="E529" s="262" t="s">
        <v>39</v>
      </c>
      <c r="F529" s="263" t="s">
        <v>179</v>
      </c>
      <c r="G529" s="261"/>
      <c r="H529" s="264">
        <v>50.439999999999998</v>
      </c>
      <c r="I529" s="265"/>
      <c r="J529" s="261"/>
      <c r="K529" s="261"/>
      <c r="L529" s="266"/>
      <c r="M529" s="267"/>
      <c r="N529" s="268"/>
      <c r="O529" s="268"/>
      <c r="P529" s="268"/>
      <c r="Q529" s="268"/>
      <c r="R529" s="268"/>
      <c r="S529" s="268"/>
      <c r="T529" s="269"/>
      <c r="AT529" s="270" t="s">
        <v>170</v>
      </c>
      <c r="AU529" s="270" t="s">
        <v>91</v>
      </c>
      <c r="AV529" s="14" t="s">
        <v>164</v>
      </c>
      <c r="AW529" s="14" t="s">
        <v>41</v>
      </c>
      <c r="AX529" s="14" t="s">
        <v>85</v>
      </c>
      <c r="AY529" s="270" t="s">
        <v>128</v>
      </c>
    </row>
    <row r="530" s="11" customFormat="1" ht="25.92" customHeight="1">
      <c r="B530" s="201"/>
      <c r="C530" s="202"/>
      <c r="D530" s="203" t="s">
        <v>79</v>
      </c>
      <c r="E530" s="204" t="s">
        <v>695</v>
      </c>
      <c r="F530" s="204" t="s">
        <v>696</v>
      </c>
      <c r="G530" s="202"/>
      <c r="H530" s="202"/>
      <c r="I530" s="205"/>
      <c r="J530" s="206">
        <f>BK530</f>
        <v>0</v>
      </c>
      <c r="K530" s="202"/>
      <c r="L530" s="207"/>
      <c r="M530" s="208"/>
      <c r="N530" s="209"/>
      <c r="O530" s="209"/>
      <c r="P530" s="210">
        <f>SUM(P531:P613)</f>
        <v>0</v>
      </c>
      <c r="Q530" s="209"/>
      <c r="R530" s="210">
        <f>SUM(R531:R613)</f>
        <v>0</v>
      </c>
      <c r="S530" s="209"/>
      <c r="T530" s="211">
        <f>SUM(T531:T613)</f>
        <v>0</v>
      </c>
      <c r="AR530" s="212" t="s">
        <v>164</v>
      </c>
      <c r="AT530" s="213" t="s">
        <v>79</v>
      </c>
      <c r="AU530" s="213" t="s">
        <v>80</v>
      </c>
      <c r="AY530" s="212" t="s">
        <v>128</v>
      </c>
      <c r="BK530" s="214">
        <f>SUM(BK531:BK613)</f>
        <v>0</v>
      </c>
    </row>
    <row r="531" s="1" customFormat="1" ht="22.5" customHeight="1">
      <c r="B531" s="40"/>
      <c r="C531" s="224" t="s">
        <v>697</v>
      </c>
      <c r="D531" s="224" t="s">
        <v>160</v>
      </c>
      <c r="E531" s="225" t="s">
        <v>698</v>
      </c>
      <c r="F531" s="226" t="s">
        <v>699</v>
      </c>
      <c r="G531" s="227" t="s">
        <v>230</v>
      </c>
      <c r="H531" s="228">
        <v>7</v>
      </c>
      <c r="I531" s="229"/>
      <c r="J531" s="230">
        <f>ROUND(I531*H531,2)</f>
        <v>0</v>
      </c>
      <c r="K531" s="226" t="s">
        <v>163</v>
      </c>
      <c r="L531" s="45"/>
      <c r="M531" s="231" t="s">
        <v>39</v>
      </c>
      <c r="N531" s="232" t="s">
        <v>53</v>
      </c>
      <c r="O531" s="81"/>
      <c r="P531" s="233">
        <f>O531*H531</f>
        <v>0</v>
      </c>
      <c r="Q531" s="233">
        <v>0</v>
      </c>
      <c r="R531" s="233">
        <f>Q531*H531</f>
        <v>0</v>
      </c>
      <c r="S531" s="233">
        <v>0</v>
      </c>
      <c r="T531" s="234">
        <f>S531*H531</f>
        <v>0</v>
      </c>
      <c r="AR531" s="18" t="s">
        <v>700</v>
      </c>
      <c r="AT531" s="18" t="s">
        <v>160</v>
      </c>
      <c r="AU531" s="18" t="s">
        <v>85</v>
      </c>
      <c r="AY531" s="18" t="s">
        <v>128</v>
      </c>
      <c r="BE531" s="235">
        <f>IF(N531="základní",J531,0)</f>
        <v>0</v>
      </c>
      <c r="BF531" s="235">
        <f>IF(N531="snížená",J531,0)</f>
        <v>0</v>
      </c>
      <c r="BG531" s="235">
        <f>IF(N531="zákl. přenesená",J531,0)</f>
        <v>0</v>
      </c>
      <c r="BH531" s="235">
        <f>IF(N531="sníž. přenesená",J531,0)</f>
        <v>0</v>
      </c>
      <c r="BI531" s="235">
        <f>IF(N531="nulová",J531,0)</f>
        <v>0</v>
      </c>
      <c r="BJ531" s="18" t="s">
        <v>164</v>
      </c>
      <c r="BK531" s="235">
        <f>ROUND(I531*H531,2)</f>
        <v>0</v>
      </c>
      <c r="BL531" s="18" t="s">
        <v>700</v>
      </c>
      <c r="BM531" s="18" t="s">
        <v>701</v>
      </c>
    </row>
    <row r="532" s="1" customFormat="1">
      <c r="B532" s="40"/>
      <c r="C532" s="41"/>
      <c r="D532" s="236" t="s">
        <v>168</v>
      </c>
      <c r="E532" s="41"/>
      <c r="F532" s="237" t="s">
        <v>225</v>
      </c>
      <c r="G532" s="41"/>
      <c r="H532" s="41"/>
      <c r="I532" s="142"/>
      <c r="J532" s="41"/>
      <c r="K532" s="41"/>
      <c r="L532" s="45"/>
      <c r="M532" s="238"/>
      <c r="N532" s="81"/>
      <c r="O532" s="81"/>
      <c r="P532" s="81"/>
      <c r="Q532" s="81"/>
      <c r="R532" s="81"/>
      <c r="S532" s="81"/>
      <c r="T532" s="82"/>
      <c r="AT532" s="18" t="s">
        <v>168</v>
      </c>
      <c r="AU532" s="18" t="s">
        <v>85</v>
      </c>
    </row>
    <row r="533" s="13" customFormat="1">
      <c r="B533" s="249"/>
      <c r="C533" s="250"/>
      <c r="D533" s="236" t="s">
        <v>170</v>
      </c>
      <c r="E533" s="251" t="s">
        <v>39</v>
      </c>
      <c r="F533" s="252" t="s">
        <v>702</v>
      </c>
      <c r="G533" s="250"/>
      <c r="H533" s="253">
        <v>7</v>
      </c>
      <c r="I533" s="254"/>
      <c r="J533" s="250"/>
      <c r="K533" s="250"/>
      <c r="L533" s="255"/>
      <c r="M533" s="256"/>
      <c r="N533" s="257"/>
      <c r="O533" s="257"/>
      <c r="P533" s="257"/>
      <c r="Q533" s="257"/>
      <c r="R533" s="257"/>
      <c r="S533" s="257"/>
      <c r="T533" s="258"/>
      <c r="AT533" s="259" t="s">
        <v>170</v>
      </c>
      <c r="AU533" s="259" t="s">
        <v>85</v>
      </c>
      <c r="AV533" s="13" t="s">
        <v>91</v>
      </c>
      <c r="AW533" s="13" t="s">
        <v>41</v>
      </c>
      <c r="AX533" s="13" t="s">
        <v>80</v>
      </c>
      <c r="AY533" s="259" t="s">
        <v>128</v>
      </c>
    </row>
    <row r="534" s="14" customFormat="1">
      <c r="B534" s="260"/>
      <c r="C534" s="261"/>
      <c r="D534" s="236" t="s">
        <v>170</v>
      </c>
      <c r="E534" s="262" t="s">
        <v>39</v>
      </c>
      <c r="F534" s="263" t="s">
        <v>179</v>
      </c>
      <c r="G534" s="261"/>
      <c r="H534" s="264">
        <v>7</v>
      </c>
      <c r="I534" s="265"/>
      <c r="J534" s="261"/>
      <c r="K534" s="261"/>
      <c r="L534" s="266"/>
      <c r="M534" s="267"/>
      <c r="N534" s="268"/>
      <c r="O534" s="268"/>
      <c r="P534" s="268"/>
      <c r="Q534" s="268"/>
      <c r="R534" s="268"/>
      <c r="S534" s="268"/>
      <c r="T534" s="269"/>
      <c r="AT534" s="270" t="s">
        <v>170</v>
      </c>
      <c r="AU534" s="270" t="s">
        <v>85</v>
      </c>
      <c r="AV534" s="14" t="s">
        <v>164</v>
      </c>
      <c r="AW534" s="14" t="s">
        <v>41</v>
      </c>
      <c r="AX534" s="14" t="s">
        <v>85</v>
      </c>
      <c r="AY534" s="270" t="s">
        <v>128</v>
      </c>
    </row>
    <row r="535" s="1" customFormat="1" ht="22.5" customHeight="1">
      <c r="B535" s="40"/>
      <c r="C535" s="224" t="s">
        <v>703</v>
      </c>
      <c r="D535" s="224" t="s">
        <v>160</v>
      </c>
      <c r="E535" s="225" t="s">
        <v>704</v>
      </c>
      <c r="F535" s="226" t="s">
        <v>705</v>
      </c>
      <c r="G535" s="227" t="s">
        <v>230</v>
      </c>
      <c r="H535" s="228">
        <v>7</v>
      </c>
      <c r="I535" s="229"/>
      <c r="J535" s="230">
        <f>ROUND(I535*H535,2)</f>
        <v>0</v>
      </c>
      <c r="K535" s="226" t="s">
        <v>163</v>
      </c>
      <c r="L535" s="45"/>
      <c r="M535" s="231" t="s">
        <v>39</v>
      </c>
      <c r="N535" s="232" t="s">
        <v>53</v>
      </c>
      <c r="O535" s="81"/>
      <c r="P535" s="233">
        <f>O535*H535</f>
        <v>0</v>
      </c>
      <c r="Q535" s="233">
        <v>0</v>
      </c>
      <c r="R535" s="233">
        <f>Q535*H535</f>
        <v>0</v>
      </c>
      <c r="S535" s="233">
        <v>0</v>
      </c>
      <c r="T535" s="234">
        <f>S535*H535</f>
        <v>0</v>
      </c>
      <c r="AR535" s="18" t="s">
        <v>700</v>
      </c>
      <c r="AT535" s="18" t="s">
        <v>160</v>
      </c>
      <c r="AU535" s="18" t="s">
        <v>85</v>
      </c>
      <c r="AY535" s="18" t="s">
        <v>128</v>
      </c>
      <c r="BE535" s="235">
        <f>IF(N535="základní",J535,0)</f>
        <v>0</v>
      </c>
      <c r="BF535" s="235">
        <f>IF(N535="snížená",J535,0)</f>
        <v>0</v>
      </c>
      <c r="BG535" s="235">
        <f>IF(N535="zákl. přenesená",J535,0)</f>
        <v>0</v>
      </c>
      <c r="BH535" s="235">
        <f>IF(N535="sníž. přenesená",J535,0)</f>
        <v>0</v>
      </c>
      <c r="BI535" s="235">
        <f>IF(N535="nulová",J535,0)</f>
        <v>0</v>
      </c>
      <c r="BJ535" s="18" t="s">
        <v>164</v>
      </c>
      <c r="BK535" s="235">
        <f>ROUND(I535*H535,2)</f>
        <v>0</v>
      </c>
      <c r="BL535" s="18" t="s">
        <v>700</v>
      </c>
      <c r="BM535" s="18" t="s">
        <v>706</v>
      </c>
    </row>
    <row r="536" s="1" customFormat="1">
      <c r="B536" s="40"/>
      <c r="C536" s="41"/>
      <c r="D536" s="236" t="s">
        <v>168</v>
      </c>
      <c r="E536" s="41"/>
      <c r="F536" s="237" t="s">
        <v>225</v>
      </c>
      <c r="G536" s="41"/>
      <c r="H536" s="41"/>
      <c r="I536" s="142"/>
      <c r="J536" s="41"/>
      <c r="K536" s="41"/>
      <c r="L536" s="45"/>
      <c r="M536" s="238"/>
      <c r="N536" s="81"/>
      <c r="O536" s="81"/>
      <c r="P536" s="81"/>
      <c r="Q536" s="81"/>
      <c r="R536" s="81"/>
      <c r="S536" s="81"/>
      <c r="T536" s="82"/>
      <c r="AT536" s="18" t="s">
        <v>168</v>
      </c>
      <c r="AU536" s="18" t="s">
        <v>85</v>
      </c>
    </row>
    <row r="537" s="13" customFormat="1">
      <c r="B537" s="249"/>
      <c r="C537" s="250"/>
      <c r="D537" s="236" t="s">
        <v>170</v>
      </c>
      <c r="E537" s="251" t="s">
        <v>39</v>
      </c>
      <c r="F537" s="252" t="s">
        <v>707</v>
      </c>
      <c r="G537" s="250"/>
      <c r="H537" s="253">
        <v>7</v>
      </c>
      <c r="I537" s="254"/>
      <c r="J537" s="250"/>
      <c r="K537" s="250"/>
      <c r="L537" s="255"/>
      <c r="M537" s="256"/>
      <c r="N537" s="257"/>
      <c r="O537" s="257"/>
      <c r="P537" s="257"/>
      <c r="Q537" s="257"/>
      <c r="R537" s="257"/>
      <c r="S537" s="257"/>
      <c r="T537" s="258"/>
      <c r="AT537" s="259" t="s">
        <v>170</v>
      </c>
      <c r="AU537" s="259" t="s">
        <v>85</v>
      </c>
      <c r="AV537" s="13" t="s">
        <v>91</v>
      </c>
      <c r="AW537" s="13" t="s">
        <v>41</v>
      </c>
      <c r="AX537" s="13" t="s">
        <v>80</v>
      </c>
      <c r="AY537" s="259" t="s">
        <v>128</v>
      </c>
    </row>
    <row r="538" s="14" customFormat="1">
      <c r="B538" s="260"/>
      <c r="C538" s="261"/>
      <c r="D538" s="236" t="s">
        <v>170</v>
      </c>
      <c r="E538" s="262" t="s">
        <v>39</v>
      </c>
      <c r="F538" s="263" t="s">
        <v>179</v>
      </c>
      <c r="G538" s="261"/>
      <c r="H538" s="264">
        <v>7</v>
      </c>
      <c r="I538" s="265"/>
      <c r="J538" s="261"/>
      <c r="K538" s="261"/>
      <c r="L538" s="266"/>
      <c r="M538" s="267"/>
      <c r="N538" s="268"/>
      <c r="O538" s="268"/>
      <c r="P538" s="268"/>
      <c r="Q538" s="268"/>
      <c r="R538" s="268"/>
      <c r="S538" s="268"/>
      <c r="T538" s="269"/>
      <c r="AT538" s="270" t="s">
        <v>170</v>
      </c>
      <c r="AU538" s="270" t="s">
        <v>85</v>
      </c>
      <c r="AV538" s="14" t="s">
        <v>164</v>
      </c>
      <c r="AW538" s="14" t="s">
        <v>41</v>
      </c>
      <c r="AX538" s="14" t="s">
        <v>85</v>
      </c>
      <c r="AY538" s="270" t="s">
        <v>128</v>
      </c>
    </row>
    <row r="539" s="1" customFormat="1" ht="22.5" customHeight="1">
      <c r="B539" s="40"/>
      <c r="C539" s="224" t="s">
        <v>708</v>
      </c>
      <c r="D539" s="224" t="s">
        <v>160</v>
      </c>
      <c r="E539" s="225" t="s">
        <v>709</v>
      </c>
      <c r="F539" s="226" t="s">
        <v>710</v>
      </c>
      <c r="G539" s="227" t="s">
        <v>230</v>
      </c>
      <c r="H539" s="228">
        <v>10</v>
      </c>
      <c r="I539" s="229"/>
      <c r="J539" s="230">
        <f>ROUND(I539*H539,2)</f>
        <v>0</v>
      </c>
      <c r="K539" s="226" t="s">
        <v>163</v>
      </c>
      <c r="L539" s="45"/>
      <c r="M539" s="231" t="s">
        <v>39</v>
      </c>
      <c r="N539" s="232" t="s">
        <v>53</v>
      </c>
      <c r="O539" s="81"/>
      <c r="P539" s="233">
        <f>O539*H539</f>
        <v>0</v>
      </c>
      <c r="Q539" s="233">
        <v>0</v>
      </c>
      <c r="R539" s="233">
        <f>Q539*H539</f>
        <v>0</v>
      </c>
      <c r="S539" s="233">
        <v>0</v>
      </c>
      <c r="T539" s="234">
        <f>S539*H539</f>
        <v>0</v>
      </c>
      <c r="AR539" s="18" t="s">
        <v>700</v>
      </c>
      <c r="AT539" s="18" t="s">
        <v>160</v>
      </c>
      <c r="AU539" s="18" t="s">
        <v>85</v>
      </c>
      <c r="AY539" s="18" t="s">
        <v>128</v>
      </c>
      <c r="BE539" s="235">
        <f>IF(N539="základní",J539,0)</f>
        <v>0</v>
      </c>
      <c r="BF539" s="235">
        <f>IF(N539="snížená",J539,0)</f>
        <v>0</v>
      </c>
      <c r="BG539" s="235">
        <f>IF(N539="zákl. přenesená",J539,0)</f>
        <v>0</v>
      </c>
      <c r="BH539" s="235">
        <f>IF(N539="sníž. přenesená",J539,0)</f>
        <v>0</v>
      </c>
      <c r="BI539" s="235">
        <f>IF(N539="nulová",J539,0)</f>
        <v>0</v>
      </c>
      <c r="BJ539" s="18" t="s">
        <v>164</v>
      </c>
      <c r="BK539" s="235">
        <f>ROUND(I539*H539,2)</f>
        <v>0</v>
      </c>
      <c r="BL539" s="18" t="s">
        <v>700</v>
      </c>
      <c r="BM539" s="18" t="s">
        <v>711</v>
      </c>
    </row>
    <row r="540" s="12" customFormat="1">
      <c r="B540" s="239"/>
      <c r="C540" s="240"/>
      <c r="D540" s="236" t="s">
        <v>170</v>
      </c>
      <c r="E540" s="241" t="s">
        <v>39</v>
      </c>
      <c r="F540" s="242" t="s">
        <v>712</v>
      </c>
      <c r="G540" s="240"/>
      <c r="H540" s="241" t="s">
        <v>39</v>
      </c>
      <c r="I540" s="243"/>
      <c r="J540" s="240"/>
      <c r="K540" s="240"/>
      <c r="L540" s="244"/>
      <c r="M540" s="245"/>
      <c r="N540" s="246"/>
      <c r="O540" s="246"/>
      <c r="P540" s="246"/>
      <c r="Q540" s="246"/>
      <c r="R540" s="246"/>
      <c r="S540" s="246"/>
      <c r="T540" s="247"/>
      <c r="AT540" s="248" t="s">
        <v>170</v>
      </c>
      <c r="AU540" s="248" t="s">
        <v>85</v>
      </c>
      <c r="AV540" s="12" t="s">
        <v>85</v>
      </c>
      <c r="AW540" s="12" t="s">
        <v>41</v>
      </c>
      <c r="AX540" s="12" t="s">
        <v>80</v>
      </c>
      <c r="AY540" s="248" t="s">
        <v>128</v>
      </c>
    </row>
    <row r="541" s="13" customFormat="1">
      <c r="B541" s="249"/>
      <c r="C541" s="250"/>
      <c r="D541" s="236" t="s">
        <v>170</v>
      </c>
      <c r="E541" s="251" t="s">
        <v>39</v>
      </c>
      <c r="F541" s="252" t="s">
        <v>713</v>
      </c>
      <c r="G541" s="250"/>
      <c r="H541" s="253">
        <v>5</v>
      </c>
      <c r="I541" s="254"/>
      <c r="J541" s="250"/>
      <c r="K541" s="250"/>
      <c r="L541" s="255"/>
      <c r="M541" s="256"/>
      <c r="N541" s="257"/>
      <c r="O541" s="257"/>
      <c r="P541" s="257"/>
      <c r="Q541" s="257"/>
      <c r="R541" s="257"/>
      <c r="S541" s="257"/>
      <c r="T541" s="258"/>
      <c r="AT541" s="259" t="s">
        <v>170</v>
      </c>
      <c r="AU541" s="259" t="s">
        <v>85</v>
      </c>
      <c r="AV541" s="13" t="s">
        <v>91</v>
      </c>
      <c r="AW541" s="13" t="s">
        <v>41</v>
      </c>
      <c r="AX541" s="13" t="s">
        <v>80</v>
      </c>
      <c r="AY541" s="259" t="s">
        <v>128</v>
      </c>
    </row>
    <row r="542" s="13" customFormat="1">
      <c r="B542" s="249"/>
      <c r="C542" s="250"/>
      <c r="D542" s="236" t="s">
        <v>170</v>
      </c>
      <c r="E542" s="251" t="s">
        <v>39</v>
      </c>
      <c r="F542" s="252" t="s">
        <v>714</v>
      </c>
      <c r="G542" s="250"/>
      <c r="H542" s="253">
        <v>5</v>
      </c>
      <c r="I542" s="254"/>
      <c r="J542" s="250"/>
      <c r="K542" s="250"/>
      <c r="L542" s="255"/>
      <c r="M542" s="256"/>
      <c r="N542" s="257"/>
      <c r="O542" s="257"/>
      <c r="P542" s="257"/>
      <c r="Q542" s="257"/>
      <c r="R542" s="257"/>
      <c r="S542" s="257"/>
      <c r="T542" s="258"/>
      <c r="AT542" s="259" t="s">
        <v>170</v>
      </c>
      <c r="AU542" s="259" t="s">
        <v>85</v>
      </c>
      <c r="AV542" s="13" t="s">
        <v>91</v>
      </c>
      <c r="AW542" s="13" t="s">
        <v>41</v>
      </c>
      <c r="AX542" s="13" t="s">
        <v>80</v>
      </c>
      <c r="AY542" s="259" t="s">
        <v>128</v>
      </c>
    </row>
    <row r="543" s="14" customFormat="1">
      <c r="B543" s="260"/>
      <c r="C543" s="261"/>
      <c r="D543" s="236" t="s">
        <v>170</v>
      </c>
      <c r="E543" s="262" t="s">
        <v>39</v>
      </c>
      <c r="F543" s="263" t="s">
        <v>179</v>
      </c>
      <c r="G543" s="261"/>
      <c r="H543" s="264">
        <v>10</v>
      </c>
      <c r="I543" s="265"/>
      <c r="J543" s="261"/>
      <c r="K543" s="261"/>
      <c r="L543" s="266"/>
      <c r="M543" s="267"/>
      <c r="N543" s="268"/>
      <c r="O543" s="268"/>
      <c r="P543" s="268"/>
      <c r="Q543" s="268"/>
      <c r="R543" s="268"/>
      <c r="S543" s="268"/>
      <c r="T543" s="269"/>
      <c r="AT543" s="270" t="s">
        <v>170</v>
      </c>
      <c r="AU543" s="270" t="s">
        <v>85</v>
      </c>
      <c r="AV543" s="14" t="s">
        <v>164</v>
      </c>
      <c r="AW543" s="14" t="s">
        <v>41</v>
      </c>
      <c r="AX543" s="14" t="s">
        <v>85</v>
      </c>
      <c r="AY543" s="270" t="s">
        <v>128</v>
      </c>
    </row>
    <row r="544" s="1" customFormat="1" ht="22.5" customHeight="1">
      <c r="B544" s="40"/>
      <c r="C544" s="224" t="s">
        <v>715</v>
      </c>
      <c r="D544" s="224" t="s">
        <v>160</v>
      </c>
      <c r="E544" s="225" t="s">
        <v>716</v>
      </c>
      <c r="F544" s="226" t="s">
        <v>717</v>
      </c>
      <c r="G544" s="227" t="s">
        <v>230</v>
      </c>
      <c r="H544" s="228">
        <v>34</v>
      </c>
      <c r="I544" s="229"/>
      <c r="J544" s="230">
        <f>ROUND(I544*H544,2)</f>
        <v>0</v>
      </c>
      <c r="K544" s="226" t="s">
        <v>163</v>
      </c>
      <c r="L544" s="45"/>
      <c r="M544" s="231" t="s">
        <v>39</v>
      </c>
      <c r="N544" s="232" t="s">
        <v>53</v>
      </c>
      <c r="O544" s="81"/>
      <c r="P544" s="233">
        <f>O544*H544</f>
        <v>0</v>
      </c>
      <c r="Q544" s="233">
        <v>0</v>
      </c>
      <c r="R544" s="233">
        <f>Q544*H544</f>
        <v>0</v>
      </c>
      <c r="S544" s="233">
        <v>0</v>
      </c>
      <c r="T544" s="234">
        <f>S544*H544</f>
        <v>0</v>
      </c>
      <c r="AR544" s="18" t="s">
        <v>700</v>
      </c>
      <c r="AT544" s="18" t="s">
        <v>160</v>
      </c>
      <c r="AU544" s="18" t="s">
        <v>85</v>
      </c>
      <c r="AY544" s="18" t="s">
        <v>128</v>
      </c>
      <c r="BE544" s="235">
        <f>IF(N544="základní",J544,0)</f>
        <v>0</v>
      </c>
      <c r="BF544" s="235">
        <f>IF(N544="snížená",J544,0)</f>
        <v>0</v>
      </c>
      <c r="BG544" s="235">
        <f>IF(N544="zákl. přenesená",J544,0)</f>
        <v>0</v>
      </c>
      <c r="BH544" s="235">
        <f>IF(N544="sníž. přenesená",J544,0)</f>
        <v>0</v>
      </c>
      <c r="BI544" s="235">
        <f>IF(N544="nulová",J544,0)</f>
        <v>0</v>
      </c>
      <c r="BJ544" s="18" t="s">
        <v>164</v>
      </c>
      <c r="BK544" s="235">
        <f>ROUND(I544*H544,2)</f>
        <v>0</v>
      </c>
      <c r="BL544" s="18" t="s">
        <v>700</v>
      </c>
      <c r="BM544" s="18" t="s">
        <v>718</v>
      </c>
    </row>
    <row r="545" s="12" customFormat="1">
      <c r="B545" s="239"/>
      <c r="C545" s="240"/>
      <c r="D545" s="236" t="s">
        <v>170</v>
      </c>
      <c r="E545" s="241" t="s">
        <v>39</v>
      </c>
      <c r="F545" s="242" t="s">
        <v>719</v>
      </c>
      <c r="G545" s="240"/>
      <c r="H545" s="241" t="s">
        <v>39</v>
      </c>
      <c r="I545" s="243"/>
      <c r="J545" s="240"/>
      <c r="K545" s="240"/>
      <c r="L545" s="244"/>
      <c r="M545" s="245"/>
      <c r="N545" s="246"/>
      <c r="O545" s="246"/>
      <c r="P545" s="246"/>
      <c r="Q545" s="246"/>
      <c r="R545" s="246"/>
      <c r="S545" s="246"/>
      <c r="T545" s="247"/>
      <c r="AT545" s="248" t="s">
        <v>170</v>
      </c>
      <c r="AU545" s="248" t="s">
        <v>85</v>
      </c>
      <c r="AV545" s="12" t="s">
        <v>85</v>
      </c>
      <c r="AW545" s="12" t="s">
        <v>41</v>
      </c>
      <c r="AX545" s="12" t="s">
        <v>80</v>
      </c>
      <c r="AY545" s="248" t="s">
        <v>128</v>
      </c>
    </row>
    <row r="546" s="13" customFormat="1">
      <c r="B546" s="249"/>
      <c r="C546" s="250"/>
      <c r="D546" s="236" t="s">
        <v>170</v>
      </c>
      <c r="E546" s="251" t="s">
        <v>39</v>
      </c>
      <c r="F546" s="252" t="s">
        <v>720</v>
      </c>
      <c r="G546" s="250"/>
      <c r="H546" s="253">
        <v>15</v>
      </c>
      <c r="I546" s="254"/>
      <c r="J546" s="250"/>
      <c r="K546" s="250"/>
      <c r="L546" s="255"/>
      <c r="M546" s="256"/>
      <c r="N546" s="257"/>
      <c r="O546" s="257"/>
      <c r="P546" s="257"/>
      <c r="Q546" s="257"/>
      <c r="R546" s="257"/>
      <c r="S546" s="257"/>
      <c r="T546" s="258"/>
      <c r="AT546" s="259" t="s">
        <v>170</v>
      </c>
      <c r="AU546" s="259" t="s">
        <v>85</v>
      </c>
      <c r="AV546" s="13" t="s">
        <v>91</v>
      </c>
      <c r="AW546" s="13" t="s">
        <v>41</v>
      </c>
      <c r="AX546" s="13" t="s">
        <v>80</v>
      </c>
      <c r="AY546" s="259" t="s">
        <v>128</v>
      </c>
    </row>
    <row r="547" s="13" customFormat="1">
      <c r="B547" s="249"/>
      <c r="C547" s="250"/>
      <c r="D547" s="236" t="s">
        <v>170</v>
      </c>
      <c r="E547" s="251" t="s">
        <v>39</v>
      </c>
      <c r="F547" s="252" t="s">
        <v>721</v>
      </c>
      <c r="G547" s="250"/>
      <c r="H547" s="253">
        <v>15</v>
      </c>
      <c r="I547" s="254"/>
      <c r="J547" s="250"/>
      <c r="K547" s="250"/>
      <c r="L547" s="255"/>
      <c r="M547" s="256"/>
      <c r="N547" s="257"/>
      <c r="O547" s="257"/>
      <c r="P547" s="257"/>
      <c r="Q547" s="257"/>
      <c r="R547" s="257"/>
      <c r="S547" s="257"/>
      <c r="T547" s="258"/>
      <c r="AT547" s="259" t="s">
        <v>170</v>
      </c>
      <c r="AU547" s="259" t="s">
        <v>85</v>
      </c>
      <c r="AV547" s="13" t="s">
        <v>91</v>
      </c>
      <c r="AW547" s="13" t="s">
        <v>41</v>
      </c>
      <c r="AX547" s="13" t="s">
        <v>80</v>
      </c>
      <c r="AY547" s="259" t="s">
        <v>128</v>
      </c>
    </row>
    <row r="548" s="13" customFormat="1">
      <c r="B548" s="249"/>
      <c r="C548" s="250"/>
      <c r="D548" s="236" t="s">
        <v>170</v>
      </c>
      <c r="E548" s="251" t="s">
        <v>39</v>
      </c>
      <c r="F548" s="252" t="s">
        <v>722</v>
      </c>
      <c r="G548" s="250"/>
      <c r="H548" s="253">
        <v>4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AT548" s="259" t="s">
        <v>170</v>
      </c>
      <c r="AU548" s="259" t="s">
        <v>85</v>
      </c>
      <c r="AV548" s="13" t="s">
        <v>91</v>
      </c>
      <c r="AW548" s="13" t="s">
        <v>41</v>
      </c>
      <c r="AX548" s="13" t="s">
        <v>80</v>
      </c>
      <c r="AY548" s="259" t="s">
        <v>128</v>
      </c>
    </row>
    <row r="549" s="14" customFormat="1">
      <c r="B549" s="260"/>
      <c r="C549" s="261"/>
      <c r="D549" s="236" t="s">
        <v>170</v>
      </c>
      <c r="E549" s="262" t="s">
        <v>39</v>
      </c>
      <c r="F549" s="263" t="s">
        <v>179</v>
      </c>
      <c r="G549" s="261"/>
      <c r="H549" s="264">
        <v>34</v>
      </c>
      <c r="I549" s="265"/>
      <c r="J549" s="261"/>
      <c r="K549" s="261"/>
      <c r="L549" s="266"/>
      <c r="M549" s="267"/>
      <c r="N549" s="268"/>
      <c r="O549" s="268"/>
      <c r="P549" s="268"/>
      <c r="Q549" s="268"/>
      <c r="R549" s="268"/>
      <c r="S549" s="268"/>
      <c r="T549" s="269"/>
      <c r="AT549" s="270" t="s">
        <v>170</v>
      </c>
      <c r="AU549" s="270" t="s">
        <v>85</v>
      </c>
      <c r="AV549" s="14" t="s">
        <v>164</v>
      </c>
      <c r="AW549" s="14" t="s">
        <v>41</v>
      </c>
      <c r="AX549" s="14" t="s">
        <v>85</v>
      </c>
      <c r="AY549" s="270" t="s">
        <v>128</v>
      </c>
    </row>
    <row r="550" s="1" customFormat="1" ht="78.75" customHeight="1">
      <c r="B550" s="40"/>
      <c r="C550" s="224" t="s">
        <v>723</v>
      </c>
      <c r="D550" s="224" t="s">
        <v>160</v>
      </c>
      <c r="E550" s="225" t="s">
        <v>724</v>
      </c>
      <c r="F550" s="226" t="s">
        <v>725</v>
      </c>
      <c r="G550" s="227" t="s">
        <v>141</v>
      </c>
      <c r="H550" s="228">
        <v>88.409999999999997</v>
      </c>
      <c r="I550" s="229"/>
      <c r="J550" s="230">
        <f>ROUND(I550*H550,2)</f>
        <v>0</v>
      </c>
      <c r="K550" s="226" t="s">
        <v>163</v>
      </c>
      <c r="L550" s="45"/>
      <c r="M550" s="231" t="s">
        <v>39</v>
      </c>
      <c r="N550" s="232" t="s">
        <v>53</v>
      </c>
      <c r="O550" s="81"/>
      <c r="P550" s="233">
        <f>O550*H550</f>
        <v>0</v>
      </c>
      <c r="Q550" s="233">
        <v>0</v>
      </c>
      <c r="R550" s="233">
        <f>Q550*H550</f>
        <v>0</v>
      </c>
      <c r="S550" s="233">
        <v>0</v>
      </c>
      <c r="T550" s="234">
        <f>S550*H550</f>
        <v>0</v>
      </c>
      <c r="AR550" s="18" t="s">
        <v>700</v>
      </c>
      <c r="AT550" s="18" t="s">
        <v>160</v>
      </c>
      <c r="AU550" s="18" t="s">
        <v>85</v>
      </c>
      <c r="AY550" s="18" t="s">
        <v>128</v>
      </c>
      <c r="BE550" s="235">
        <f>IF(N550="základní",J550,0)</f>
        <v>0</v>
      </c>
      <c r="BF550" s="235">
        <f>IF(N550="snížená",J550,0)</f>
        <v>0</v>
      </c>
      <c r="BG550" s="235">
        <f>IF(N550="zákl. přenesená",J550,0)</f>
        <v>0</v>
      </c>
      <c r="BH550" s="235">
        <f>IF(N550="sníž. přenesená",J550,0)</f>
        <v>0</v>
      </c>
      <c r="BI550" s="235">
        <f>IF(N550="nulová",J550,0)</f>
        <v>0</v>
      </c>
      <c r="BJ550" s="18" t="s">
        <v>164</v>
      </c>
      <c r="BK550" s="235">
        <f>ROUND(I550*H550,2)</f>
        <v>0</v>
      </c>
      <c r="BL550" s="18" t="s">
        <v>700</v>
      </c>
      <c r="BM550" s="18" t="s">
        <v>726</v>
      </c>
    </row>
    <row r="551" s="1" customFormat="1">
      <c r="B551" s="40"/>
      <c r="C551" s="41"/>
      <c r="D551" s="236" t="s">
        <v>166</v>
      </c>
      <c r="E551" s="41"/>
      <c r="F551" s="237" t="s">
        <v>727</v>
      </c>
      <c r="G551" s="41"/>
      <c r="H551" s="41"/>
      <c r="I551" s="142"/>
      <c r="J551" s="41"/>
      <c r="K551" s="41"/>
      <c r="L551" s="45"/>
      <c r="M551" s="238"/>
      <c r="N551" s="81"/>
      <c r="O551" s="81"/>
      <c r="P551" s="81"/>
      <c r="Q551" s="81"/>
      <c r="R551" s="81"/>
      <c r="S551" s="81"/>
      <c r="T551" s="82"/>
      <c r="AT551" s="18" t="s">
        <v>166</v>
      </c>
      <c r="AU551" s="18" t="s">
        <v>85</v>
      </c>
    </row>
    <row r="552" s="1" customFormat="1">
      <c r="B552" s="40"/>
      <c r="C552" s="41"/>
      <c r="D552" s="236" t="s">
        <v>168</v>
      </c>
      <c r="E552" s="41"/>
      <c r="F552" s="237" t="s">
        <v>728</v>
      </c>
      <c r="G552" s="41"/>
      <c r="H552" s="41"/>
      <c r="I552" s="142"/>
      <c r="J552" s="41"/>
      <c r="K552" s="41"/>
      <c r="L552" s="45"/>
      <c r="M552" s="238"/>
      <c r="N552" s="81"/>
      <c r="O552" s="81"/>
      <c r="P552" s="81"/>
      <c r="Q552" s="81"/>
      <c r="R552" s="81"/>
      <c r="S552" s="81"/>
      <c r="T552" s="82"/>
      <c r="AT552" s="18" t="s">
        <v>168</v>
      </c>
      <c r="AU552" s="18" t="s">
        <v>85</v>
      </c>
    </row>
    <row r="553" s="13" customFormat="1">
      <c r="B553" s="249"/>
      <c r="C553" s="250"/>
      <c r="D553" s="236" t="s">
        <v>170</v>
      </c>
      <c r="E553" s="251" t="s">
        <v>39</v>
      </c>
      <c r="F553" s="252" t="s">
        <v>729</v>
      </c>
      <c r="G553" s="250"/>
      <c r="H553" s="253">
        <v>84.578999999999994</v>
      </c>
      <c r="I553" s="254"/>
      <c r="J553" s="250"/>
      <c r="K553" s="250"/>
      <c r="L553" s="255"/>
      <c r="M553" s="256"/>
      <c r="N553" s="257"/>
      <c r="O553" s="257"/>
      <c r="P553" s="257"/>
      <c r="Q553" s="257"/>
      <c r="R553" s="257"/>
      <c r="S553" s="257"/>
      <c r="T553" s="258"/>
      <c r="AT553" s="259" t="s">
        <v>170</v>
      </c>
      <c r="AU553" s="259" t="s">
        <v>85</v>
      </c>
      <c r="AV553" s="13" t="s">
        <v>91</v>
      </c>
      <c r="AW553" s="13" t="s">
        <v>41</v>
      </c>
      <c r="AX553" s="13" t="s">
        <v>80</v>
      </c>
      <c r="AY553" s="259" t="s">
        <v>128</v>
      </c>
    </row>
    <row r="554" s="12" customFormat="1">
      <c r="B554" s="239"/>
      <c r="C554" s="240"/>
      <c r="D554" s="236" t="s">
        <v>170</v>
      </c>
      <c r="E554" s="241" t="s">
        <v>39</v>
      </c>
      <c r="F554" s="242" t="s">
        <v>730</v>
      </c>
      <c r="G554" s="240"/>
      <c r="H554" s="241" t="s">
        <v>39</v>
      </c>
      <c r="I554" s="243"/>
      <c r="J554" s="240"/>
      <c r="K554" s="240"/>
      <c r="L554" s="244"/>
      <c r="M554" s="245"/>
      <c r="N554" s="246"/>
      <c r="O554" s="246"/>
      <c r="P554" s="246"/>
      <c r="Q554" s="246"/>
      <c r="R554" s="246"/>
      <c r="S554" s="246"/>
      <c r="T554" s="247"/>
      <c r="AT554" s="248" t="s">
        <v>170</v>
      </c>
      <c r="AU554" s="248" t="s">
        <v>85</v>
      </c>
      <c r="AV554" s="12" t="s">
        <v>85</v>
      </c>
      <c r="AW554" s="12" t="s">
        <v>41</v>
      </c>
      <c r="AX554" s="12" t="s">
        <v>80</v>
      </c>
      <c r="AY554" s="248" t="s">
        <v>128</v>
      </c>
    </row>
    <row r="555" s="13" customFormat="1">
      <c r="B555" s="249"/>
      <c r="C555" s="250"/>
      <c r="D555" s="236" t="s">
        <v>170</v>
      </c>
      <c r="E555" s="251" t="s">
        <v>39</v>
      </c>
      <c r="F555" s="252" t="s">
        <v>731</v>
      </c>
      <c r="G555" s="250"/>
      <c r="H555" s="253">
        <v>2.9380000000000002</v>
      </c>
      <c r="I555" s="254"/>
      <c r="J555" s="250"/>
      <c r="K555" s="250"/>
      <c r="L555" s="255"/>
      <c r="M555" s="256"/>
      <c r="N555" s="257"/>
      <c r="O555" s="257"/>
      <c r="P555" s="257"/>
      <c r="Q555" s="257"/>
      <c r="R555" s="257"/>
      <c r="S555" s="257"/>
      <c r="T555" s="258"/>
      <c r="AT555" s="259" t="s">
        <v>170</v>
      </c>
      <c r="AU555" s="259" t="s">
        <v>85</v>
      </c>
      <c r="AV555" s="13" t="s">
        <v>91</v>
      </c>
      <c r="AW555" s="13" t="s">
        <v>41</v>
      </c>
      <c r="AX555" s="13" t="s">
        <v>80</v>
      </c>
      <c r="AY555" s="259" t="s">
        <v>128</v>
      </c>
    </row>
    <row r="556" s="13" customFormat="1">
      <c r="B556" s="249"/>
      <c r="C556" s="250"/>
      <c r="D556" s="236" t="s">
        <v>170</v>
      </c>
      <c r="E556" s="251" t="s">
        <v>39</v>
      </c>
      <c r="F556" s="252" t="s">
        <v>732</v>
      </c>
      <c r="G556" s="250"/>
      <c r="H556" s="253">
        <v>0.89300000000000002</v>
      </c>
      <c r="I556" s="254"/>
      <c r="J556" s="250"/>
      <c r="K556" s="250"/>
      <c r="L556" s="255"/>
      <c r="M556" s="256"/>
      <c r="N556" s="257"/>
      <c r="O556" s="257"/>
      <c r="P556" s="257"/>
      <c r="Q556" s="257"/>
      <c r="R556" s="257"/>
      <c r="S556" s="257"/>
      <c r="T556" s="258"/>
      <c r="AT556" s="259" t="s">
        <v>170</v>
      </c>
      <c r="AU556" s="259" t="s">
        <v>85</v>
      </c>
      <c r="AV556" s="13" t="s">
        <v>91</v>
      </c>
      <c r="AW556" s="13" t="s">
        <v>41</v>
      </c>
      <c r="AX556" s="13" t="s">
        <v>80</v>
      </c>
      <c r="AY556" s="259" t="s">
        <v>128</v>
      </c>
    </row>
    <row r="557" s="14" customFormat="1">
      <c r="B557" s="260"/>
      <c r="C557" s="261"/>
      <c r="D557" s="236" t="s">
        <v>170</v>
      </c>
      <c r="E557" s="262" t="s">
        <v>149</v>
      </c>
      <c r="F557" s="263" t="s">
        <v>179</v>
      </c>
      <c r="G557" s="261"/>
      <c r="H557" s="264">
        <v>88.409999999999997</v>
      </c>
      <c r="I557" s="265"/>
      <c r="J557" s="261"/>
      <c r="K557" s="261"/>
      <c r="L557" s="266"/>
      <c r="M557" s="267"/>
      <c r="N557" s="268"/>
      <c r="O557" s="268"/>
      <c r="P557" s="268"/>
      <c r="Q557" s="268"/>
      <c r="R557" s="268"/>
      <c r="S557" s="268"/>
      <c r="T557" s="269"/>
      <c r="AT557" s="270" t="s">
        <v>170</v>
      </c>
      <c r="AU557" s="270" t="s">
        <v>85</v>
      </c>
      <c r="AV557" s="14" t="s">
        <v>164</v>
      </c>
      <c r="AW557" s="14" t="s">
        <v>41</v>
      </c>
      <c r="AX557" s="14" t="s">
        <v>85</v>
      </c>
      <c r="AY557" s="270" t="s">
        <v>128</v>
      </c>
    </row>
    <row r="558" s="1" customFormat="1" ht="78.75" customHeight="1">
      <c r="B558" s="40"/>
      <c r="C558" s="224" t="s">
        <v>733</v>
      </c>
      <c r="D558" s="224" t="s">
        <v>160</v>
      </c>
      <c r="E558" s="225" t="s">
        <v>734</v>
      </c>
      <c r="F558" s="226" t="s">
        <v>735</v>
      </c>
      <c r="G558" s="227" t="s">
        <v>141</v>
      </c>
      <c r="H558" s="228">
        <v>609.28899999999999</v>
      </c>
      <c r="I558" s="229"/>
      <c r="J558" s="230">
        <f>ROUND(I558*H558,2)</f>
        <v>0</v>
      </c>
      <c r="K558" s="226" t="s">
        <v>163</v>
      </c>
      <c r="L558" s="45"/>
      <c r="M558" s="231" t="s">
        <v>39</v>
      </c>
      <c r="N558" s="232" t="s">
        <v>53</v>
      </c>
      <c r="O558" s="81"/>
      <c r="P558" s="233">
        <f>O558*H558</f>
        <v>0</v>
      </c>
      <c r="Q558" s="233">
        <v>0</v>
      </c>
      <c r="R558" s="233">
        <f>Q558*H558</f>
        <v>0</v>
      </c>
      <c r="S558" s="233">
        <v>0</v>
      </c>
      <c r="T558" s="234">
        <f>S558*H558</f>
        <v>0</v>
      </c>
      <c r="AR558" s="18" t="s">
        <v>700</v>
      </c>
      <c r="AT558" s="18" t="s">
        <v>160</v>
      </c>
      <c r="AU558" s="18" t="s">
        <v>85</v>
      </c>
      <c r="AY558" s="18" t="s">
        <v>128</v>
      </c>
      <c r="BE558" s="235">
        <f>IF(N558="základní",J558,0)</f>
        <v>0</v>
      </c>
      <c r="BF558" s="235">
        <f>IF(N558="snížená",J558,0)</f>
        <v>0</v>
      </c>
      <c r="BG558" s="235">
        <f>IF(N558="zákl. přenesená",J558,0)</f>
        <v>0</v>
      </c>
      <c r="BH558" s="235">
        <f>IF(N558="sníž. přenesená",J558,0)</f>
        <v>0</v>
      </c>
      <c r="BI558" s="235">
        <f>IF(N558="nulová",J558,0)</f>
        <v>0</v>
      </c>
      <c r="BJ558" s="18" t="s">
        <v>164</v>
      </c>
      <c r="BK558" s="235">
        <f>ROUND(I558*H558,2)</f>
        <v>0</v>
      </c>
      <c r="BL558" s="18" t="s">
        <v>700</v>
      </c>
      <c r="BM558" s="18" t="s">
        <v>736</v>
      </c>
    </row>
    <row r="559" s="1" customFormat="1">
      <c r="B559" s="40"/>
      <c r="C559" s="41"/>
      <c r="D559" s="236" t="s">
        <v>166</v>
      </c>
      <c r="E559" s="41"/>
      <c r="F559" s="237" t="s">
        <v>727</v>
      </c>
      <c r="G559" s="41"/>
      <c r="H559" s="41"/>
      <c r="I559" s="142"/>
      <c r="J559" s="41"/>
      <c r="K559" s="41"/>
      <c r="L559" s="45"/>
      <c r="M559" s="238"/>
      <c r="N559" s="81"/>
      <c r="O559" s="81"/>
      <c r="P559" s="81"/>
      <c r="Q559" s="81"/>
      <c r="R559" s="81"/>
      <c r="S559" s="81"/>
      <c r="T559" s="82"/>
      <c r="AT559" s="18" t="s">
        <v>166</v>
      </c>
      <c r="AU559" s="18" t="s">
        <v>85</v>
      </c>
    </row>
    <row r="560" s="1" customFormat="1">
      <c r="B560" s="40"/>
      <c r="C560" s="41"/>
      <c r="D560" s="236" t="s">
        <v>168</v>
      </c>
      <c r="E560" s="41"/>
      <c r="F560" s="237" t="s">
        <v>737</v>
      </c>
      <c r="G560" s="41"/>
      <c r="H560" s="41"/>
      <c r="I560" s="142"/>
      <c r="J560" s="41"/>
      <c r="K560" s="41"/>
      <c r="L560" s="45"/>
      <c r="M560" s="238"/>
      <c r="N560" s="81"/>
      <c r="O560" s="81"/>
      <c r="P560" s="81"/>
      <c r="Q560" s="81"/>
      <c r="R560" s="81"/>
      <c r="S560" s="81"/>
      <c r="T560" s="82"/>
      <c r="AT560" s="18" t="s">
        <v>168</v>
      </c>
      <c r="AU560" s="18" t="s">
        <v>85</v>
      </c>
    </row>
    <row r="561" s="12" customFormat="1">
      <c r="B561" s="239"/>
      <c r="C561" s="240"/>
      <c r="D561" s="236" t="s">
        <v>170</v>
      </c>
      <c r="E561" s="241" t="s">
        <v>39</v>
      </c>
      <c r="F561" s="242" t="s">
        <v>738</v>
      </c>
      <c r="G561" s="240"/>
      <c r="H561" s="241" t="s">
        <v>39</v>
      </c>
      <c r="I561" s="243"/>
      <c r="J561" s="240"/>
      <c r="K561" s="240"/>
      <c r="L561" s="244"/>
      <c r="M561" s="245"/>
      <c r="N561" s="246"/>
      <c r="O561" s="246"/>
      <c r="P561" s="246"/>
      <c r="Q561" s="246"/>
      <c r="R561" s="246"/>
      <c r="S561" s="246"/>
      <c r="T561" s="247"/>
      <c r="AT561" s="248" t="s">
        <v>170</v>
      </c>
      <c r="AU561" s="248" t="s">
        <v>85</v>
      </c>
      <c r="AV561" s="12" t="s">
        <v>85</v>
      </c>
      <c r="AW561" s="12" t="s">
        <v>41</v>
      </c>
      <c r="AX561" s="12" t="s">
        <v>80</v>
      </c>
      <c r="AY561" s="248" t="s">
        <v>128</v>
      </c>
    </row>
    <row r="562" s="13" customFormat="1">
      <c r="B562" s="249"/>
      <c r="C562" s="250"/>
      <c r="D562" s="236" t="s">
        <v>170</v>
      </c>
      <c r="E562" s="251" t="s">
        <v>39</v>
      </c>
      <c r="F562" s="252" t="s">
        <v>692</v>
      </c>
      <c r="G562" s="250"/>
      <c r="H562" s="253">
        <v>8.6400000000000006</v>
      </c>
      <c r="I562" s="254"/>
      <c r="J562" s="250"/>
      <c r="K562" s="250"/>
      <c r="L562" s="255"/>
      <c r="M562" s="256"/>
      <c r="N562" s="257"/>
      <c r="O562" s="257"/>
      <c r="P562" s="257"/>
      <c r="Q562" s="257"/>
      <c r="R562" s="257"/>
      <c r="S562" s="257"/>
      <c r="T562" s="258"/>
      <c r="AT562" s="259" t="s">
        <v>170</v>
      </c>
      <c r="AU562" s="259" t="s">
        <v>85</v>
      </c>
      <c r="AV562" s="13" t="s">
        <v>91</v>
      </c>
      <c r="AW562" s="13" t="s">
        <v>41</v>
      </c>
      <c r="AX562" s="13" t="s">
        <v>80</v>
      </c>
      <c r="AY562" s="259" t="s">
        <v>128</v>
      </c>
    </row>
    <row r="563" s="13" customFormat="1">
      <c r="B563" s="249"/>
      <c r="C563" s="250"/>
      <c r="D563" s="236" t="s">
        <v>170</v>
      </c>
      <c r="E563" s="251" t="s">
        <v>39</v>
      </c>
      <c r="F563" s="252" t="s">
        <v>693</v>
      </c>
      <c r="G563" s="250"/>
      <c r="H563" s="253">
        <v>22.960000000000001</v>
      </c>
      <c r="I563" s="254"/>
      <c r="J563" s="250"/>
      <c r="K563" s="250"/>
      <c r="L563" s="255"/>
      <c r="M563" s="256"/>
      <c r="N563" s="257"/>
      <c r="O563" s="257"/>
      <c r="P563" s="257"/>
      <c r="Q563" s="257"/>
      <c r="R563" s="257"/>
      <c r="S563" s="257"/>
      <c r="T563" s="258"/>
      <c r="AT563" s="259" t="s">
        <v>170</v>
      </c>
      <c r="AU563" s="259" t="s">
        <v>85</v>
      </c>
      <c r="AV563" s="13" t="s">
        <v>91</v>
      </c>
      <c r="AW563" s="13" t="s">
        <v>41</v>
      </c>
      <c r="AX563" s="13" t="s">
        <v>80</v>
      </c>
      <c r="AY563" s="259" t="s">
        <v>128</v>
      </c>
    </row>
    <row r="564" s="13" customFormat="1">
      <c r="B564" s="249"/>
      <c r="C564" s="250"/>
      <c r="D564" s="236" t="s">
        <v>170</v>
      </c>
      <c r="E564" s="251" t="s">
        <v>39</v>
      </c>
      <c r="F564" s="252" t="s">
        <v>694</v>
      </c>
      <c r="G564" s="250"/>
      <c r="H564" s="253">
        <v>18.84</v>
      </c>
      <c r="I564" s="254"/>
      <c r="J564" s="250"/>
      <c r="K564" s="250"/>
      <c r="L564" s="255"/>
      <c r="M564" s="256"/>
      <c r="N564" s="257"/>
      <c r="O564" s="257"/>
      <c r="P564" s="257"/>
      <c r="Q564" s="257"/>
      <c r="R564" s="257"/>
      <c r="S564" s="257"/>
      <c r="T564" s="258"/>
      <c r="AT564" s="259" t="s">
        <v>170</v>
      </c>
      <c r="AU564" s="259" t="s">
        <v>85</v>
      </c>
      <c r="AV564" s="13" t="s">
        <v>91</v>
      </c>
      <c r="AW564" s="13" t="s">
        <v>41</v>
      </c>
      <c r="AX564" s="13" t="s">
        <v>80</v>
      </c>
      <c r="AY564" s="259" t="s">
        <v>128</v>
      </c>
    </row>
    <row r="565" s="13" customFormat="1">
      <c r="B565" s="249"/>
      <c r="C565" s="250"/>
      <c r="D565" s="236" t="s">
        <v>170</v>
      </c>
      <c r="E565" s="251" t="s">
        <v>39</v>
      </c>
      <c r="F565" s="252" t="s">
        <v>739</v>
      </c>
      <c r="G565" s="250"/>
      <c r="H565" s="253">
        <v>54.399999999999999</v>
      </c>
      <c r="I565" s="254"/>
      <c r="J565" s="250"/>
      <c r="K565" s="250"/>
      <c r="L565" s="255"/>
      <c r="M565" s="256"/>
      <c r="N565" s="257"/>
      <c r="O565" s="257"/>
      <c r="P565" s="257"/>
      <c r="Q565" s="257"/>
      <c r="R565" s="257"/>
      <c r="S565" s="257"/>
      <c r="T565" s="258"/>
      <c r="AT565" s="259" t="s">
        <v>170</v>
      </c>
      <c r="AU565" s="259" t="s">
        <v>85</v>
      </c>
      <c r="AV565" s="13" t="s">
        <v>91</v>
      </c>
      <c r="AW565" s="13" t="s">
        <v>41</v>
      </c>
      <c r="AX565" s="13" t="s">
        <v>80</v>
      </c>
      <c r="AY565" s="259" t="s">
        <v>128</v>
      </c>
    </row>
    <row r="566" s="13" customFormat="1">
      <c r="B566" s="249"/>
      <c r="C566" s="250"/>
      <c r="D566" s="236" t="s">
        <v>170</v>
      </c>
      <c r="E566" s="251" t="s">
        <v>39</v>
      </c>
      <c r="F566" s="252" t="s">
        <v>740</v>
      </c>
      <c r="G566" s="250"/>
      <c r="H566" s="253">
        <v>36.975000000000001</v>
      </c>
      <c r="I566" s="254"/>
      <c r="J566" s="250"/>
      <c r="K566" s="250"/>
      <c r="L566" s="255"/>
      <c r="M566" s="256"/>
      <c r="N566" s="257"/>
      <c r="O566" s="257"/>
      <c r="P566" s="257"/>
      <c r="Q566" s="257"/>
      <c r="R566" s="257"/>
      <c r="S566" s="257"/>
      <c r="T566" s="258"/>
      <c r="AT566" s="259" t="s">
        <v>170</v>
      </c>
      <c r="AU566" s="259" t="s">
        <v>85</v>
      </c>
      <c r="AV566" s="13" t="s">
        <v>91</v>
      </c>
      <c r="AW566" s="13" t="s">
        <v>41</v>
      </c>
      <c r="AX566" s="13" t="s">
        <v>80</v>
      </c>
      <c r="AY566" s="259" t="s">
        <v>128</v>
      </c>
    </row>
    <row r="567" s="13" customFormat="1">
      <c r="B567" s="249"/>
      <c r="C567" s="250"/>
      <c r="D567" s="236" t="s">
        <v>170</v>
      </c>
      <c r="E567" s="251" t="s">
        <v>39</v>
      </c>
      <c r="F567" s="252" t="s">
        <v>741</v>
      </c>
      <c r="G567" s="250"/>
      <c r="H567" s="253">
        <v>404.06400000000002</v>
      </c>
      <c r="I567" s="254"/>
      <c r="J567" s="250"/>
      <c r="K567" s="250"/>
      <c r="L567" s="255"/>
      <c r="M567" s="256"/>
      <c r="N567" s="257"/>
      <c r="O567" s="257"/>
      <c r="P567" s="257"/>
      <c r="Q567" s="257"/>
      <c r="R567" s="257"/>
      <c r="S567" s="257"/>
      <c r="T567" s="258"/>
      <c r="AT567" s="259" t="s">
        <v>170</v>
      </c>
      <c r="AU567" s="259" t="s">
        <v>85</v>
      </c>
      <c r="AV567" s="13" t="s">
        <v>91</v>
      </c>
      <c r="AW567" s="13" t="s">
        <v>41</v>
      </c>
      <c r="AX567" s="13" t="s">
        <v>80</v>
      </c>
      <c r="AY567" s="259" t="s">
        <v>128</v>
      </c>
    </row>
    <row r="568" s="13" customFormat="1">
      <c r="B568" s="249"/>
      <c r="C568" s="250"/>
      <c r="D568" s="236" t="s">
        <v>170</v>
      </c>
      <c r="E568" s="251" t="s">
        <v>39</v>
      </c>
      <c r="F568" s="252" t="s">
        <v>742</v>
      </c>
      <c r="G568" s="250"/>
      <c r="H568" s="253">
        <v>62.865000000000002</v>
      </c>
      <c r="I568" s="254"/>
      <c r="J568" s="250"/>
      <c r="K568" s="250"/>
      <c r="L568" s="255"/>
      <c r="M568" s="256"/>
      <c r="N568" s="257"/>
      <c r="O568" s="257"/>
      <c r="P568" s="257"/>
      <c r="Q568" s="257"/>
      <c r="R568" s="257"/>
      <c r="S568" s="257"/>
      <c r="T568" s="258"/>
      <c r="AT568" s="259" t="s">
        <v>170</v>
      </c>
      <c r="AU568" s="259" t="s">
        <v>85</v>
      </c>
      <c r="AV568" s="13" t="s">
        <v>91</v>
      </c>
      <c r="AW568" s="13" t="s">
        <v>41</v>
      </c>
      <c r="AX568" s="13" t="s">
        <v>80</v>
      </c>
      <c r="AY568" s="259" t="s">
        <v>128</v>
      </c>
    </row>
    <row r="569" s="13" customFormat="1">
      <c r="B569" s="249"/>
      <c r="C569" s="250"/>
      <c r="D569" s="236" t="s">
        <v>170</v>
      </c>
      <c r="E569" s="251" t="s">
        <v>39</v>
      </c>
      <c r="F569" s="252" t="s">
        <v>743</v>
      </c>
      <c r="G569" s="250"/>
      <c r="H569" s="253">
        <v>0.14999999999999999</v>
      </c>
      <c r="I569" s="254"/>
      <c r="J569" s="250"/>
      <c r="K569" s="250"/>
      <c r="L569" s="255"/>
      <c r="M569" s="256"/>
      <c r="N569" s="257"/>
      <c r="O569" s="257"/>
      <c r="P569" s="257"/>
      <c r="Q569" s="257"/>
      <c r="R569" s="257"/>
      <c r="S569" s="257"/>
      <c r="T569" s="258"/>
      <c r="AT569" s="259" t="s">
        <v>170</v>
      </c>
      <c r="AU569" s="259" t="s">
        <v>85</v>
      </c>
      <c r="AV569" s="13" t="s">
        <v>91</v>
      </c>
      <c r="AW569" s="13" t="s">
        <v>41</v>
      </c>
      <c r="AX569" s="13" t="s">
        <v>80</v>
      </c>
      <c r="AY569" s="259" t="s">
        <v>128</v>
      </c>
    </row>
    <row r="570" s="15" customFormat="1">
      <c r="B570" s="281"/>
      <c r="C570" s="282"/>
      <c r="D570" s="236" t="s">
        <v>170</v>
      </c>
      <c r="E570" s="283" t="s">
        <v>139</v>
      </c>
      <c r="F570" s="284" t="s">
        <v>744</v>
      </c>
      <c r="G570" s="282"/>
      <c r="H570" s="285">
        <v>608.89400000000001</v>
      </c>
      <c r="I570" s="286"/>
      <c r="J570" s="282"/>
      <c r="K570" s="282"/>
      <c r="L570" s="287"/>
      <c r="M570" s="288"/>
      <c r="N570" s="289"/>
      <c r="O570" s="289"/>
      <c r="P570" s="289"/>
      <c r="Q570" s="289"/>
      <c r="R570" s="289"/>
      <c r="S570" s="289"/>
      <c r="T570" s="290"/>
      <c r="AT570" s="291" t="s">
        <v>170</v>
      </c>
      <c r="AU570" s="291" t="s">
        <v>85</v>
      </c>
      <c r="AV570" s="15" t="s">
        <v>194</v>
      </c>
      <c r="AW570" s="15" t="s">
        <v>41</v>
      </c>
      <c r="AX570" s="15" t="s">
        <v>80</v>
      </c>
      <c r="AY570" s="291" t="s">
        <v>128</v>
      </c>
    </row>
    <row r="571" s="13" customFormat="1">
      <c r="B571" s="249"/>
      <c r="C571" s="250"/>
      <c r="D571" s="236" t="s">
        <v>170</v>
      </c>
      <c r="E571" s="251" t="s">
        <v>39</v>
      </c>
      <c r="F571" s="252" t="s">
        <v>745</v>
      </c>
      <c r="G571" s="250"/>
      <c r="H571" s="253">
        <v>0.189</v>
      </c>
      <c r="I571" s="254"/>
      <c r="J571" s="250"/>
      <c r="K571" s="250"/>
      <c r="L571" s="255"/>
      <c r="M571" s="256"/>
      <c r="N571" s="257"/>
      <c r="O571" s="257"/>
      <c r="P571" s="257"/>
      <c r="Q571" s="257"/>
      <c r="R571" s="257"/>
      <c r="S571" s="257"/>
      <c r="T571" s="258"/>
      <c r="AT571" s="259" t="s">
        <v>170</v>
      </c>
      <c r="AU571" s="259" t="s">
        <v>85</v>
      </c>
      <c r="AV571" s="13" t="s">
        <v>91</v>
      </c>
      <c r="AW571" s="13" t="s">
        <v>41</v>
      </c>
      <c r="AX571" s="13" t="s">
        <v>80</v>
      </c>
      <c r="AY571" s="259" t="s">
        <v>128</v>
      </c>
    </row>
    <row r="572" s="13" customFormat="1">
      <c r="B572" s="249"/>
      <c r="C572" s="250"/>
      <c r="D572" s="236" t="s">
        <v>170</v>
      </c>
      <c r="E572" s="251" t="s">
        <v>39</v>
      </c>
      <c r="F572" s="252" t="s">
        <v>743</v>
      </c>
      <c r="G572" s="250"/>
      <c r="H572" s="253">
        <v>0.14999999999999999</v>
      </c>
      <c r="I572" s="254"/>
      <c r="J572" s="250"/>
      <c r="K572" s="250"/>
      <c r="L572" s="255"/>
      <c r="M572" s="256"/>
      <c r="N572" s="257"/>
      <c r="O572" s="257"/>
      <c r="P572" s="257"/>
      <c r="Q572" s="257"/>
      <c r="R572" s="257"/>
      <c r="S572" s="257"/>
      <c r="T572" s="258"/>
      <c r="AT572" s="259" t="s">
        <v>170</v>
      </c>
      <c r="AU572" s="259" t="s">
        <v>85</v>
      </c>
      <c r="AV572" s="13" t="s">
        <v>91</v>
      </c>
      <c r="AW572" s="13" t="s">
        <v>41</v>
      </c>
      <c r="AX572" s="13" t="s">
        <v>80</v>
      </c>
      <c r="AY572" s="259" t="s">
        <v>128</v>
      </c>
    </row>
    <row r="573" s="13" customFormat="1">
      <c r="B573" s="249"/>
      <c r="C573" s="250"/>
      <c r="D573" s="236" t="s">
        <v>170</v>
      </c>
      <c r="E573" s="251" t="s">
        <v>39</v>
      </c>
      <c r="F573" s="252" t="s">
        <v>746</v>
      </c>
      <c r="G573" s="250"/>
      <c r="H573" s="253">
        <v>0.056000000000000001</v>
      </c>
      <c r="I573" s="254"/>
      <c r="J573" s="250"/>
      <c r="K573" s="250"/>
      <c r="L573" s="255"/>
      <c r="M573" s="256"/>
      <c r="N573" s="257"/>
      <c r="O573" s="257"/>
      <c r="P573" s="257"/>
      <c r="Q573" s="257"/>
      <c r="R573" s="257"/>
      <c r="S573" s="257"/>
      <c r="T573" s="258"/>
      <c r="AT573" s="259" t="s">
        <v>170</v>
      </c>
      <c r="AU573" s="259" t="s">
        <v>85</v>
      </c>
      <c r="AV573" s="13" t="s">
        <v>91</v>
      </c>
      <c r="AW573" s="13" t="s">
        <v>41</v>
      </c>
      <c r="AX573" s="13" t="s">
        <v>80</v>
      </c>
      <c r="AY573" s="259" t="s">
        <v>128</v>
      </c>
    </row>
    <row r="574" s="15" customFormat="1">
      <c r="B574" s="281"/>
      <c r="C574" s="282"/>
      <c r="D574" s="236" t="s">
        <v>170</v>
      </c>
      <c r="E574" s="283" t="s">
        <v>143</v>
      </c>
      <c r="F574" s="284" t="s">
        <v>744</v>
      </c>
      <c r="G574" s="282"/>
      <c r="H574" s="285">
        <v>0.39500000000000002</v>
      </c>
      <c r="I574" s="286"/>
      <c r="J574" s="282"/>
      <c r="K574" s="282"/>
      <c r="L574" s="287"/>
      <c r="M574" s="288"/>
      <c r="N574" s="289"/>
      <c r="O574" s="289"/>
      <c r="P574" s="289"/>
      <c r="Q574" s="289"/>
      <c r="R574" s="289"/>
      <c r="S574" s="289"/>
      <c r="T574" s="290"/>
      <c r="AT574" s="291" t="s">
        <v>170</v>
      </c>
      <c r="AU574" s="291" t="s">
        <v>85</v>
      </c>
      <c r="AV574" s="15" t="s">
        <v>194</v>
      </c>
      <c r="AW574" s="15" t="s">
        <v>41</v>
      </c>
      <c r="AX574" s="15" t="s">
        <v>80</v>
      </c>
      <c r="AY574" s="291" t="s">
        <v>128</v>
      </c>
    </row>
    <row r="575" s="14" customFormat="1">
      <c r="B575" s="260"/>
      <c r="C575" s="261"/>
      <c r="D575" s="236" t="s">
        <v>170</v>
      </c>
      <c r="E575" s="262" t="s">
        <v>39</v>
      </c>
      <c r="F575" s="263" t="s">
        <v>179</v>
      </c>
      <c r="G575" s="261"/>
      <c r="H575" s="264">
        <v>609.28899999999999</v>
      </c>
      <c r="I575" s="265"/>
      <c r="J575" s="261"/>
      <c r="K575" s="261"/>
      <c r="L575" s="266"/>
      <c r="M575" s="267"/>
      <c r="N575" s="268"/>
      <c r="O575" s="268"/>
      <c r="P575" s="268"/>
      <c r="Q575" s="268"/>
      <c r="R575" s="268"/>
      <c r="S575" s="268"/>
      <c r="T575" s="269"/>
      <c r="AT575" s="270" t="s">
        <v>170</v>
      </c>
      <c r="AU575" s="270" t="s">
        <v>85</v>
      </c>
      <c r="AV575" s="14" t="s">
        <v>164</v>
      </c>
      <c r="AW575" s="14" t="s">
        <v>41</v>
      </c>
      <c r="AX575" s="14" t="s">
        <v>85</v>
      </c>
      <c r="AY575" s="270" t="s">
        <v>128</v>
      </c>
    </row>
    <row r="576" s="1" customFormat="1" ht="78.75" customHeight="1">
      <c r="B576" s="40"/>
      <c r="C576" s="224" t="s">
        <v>747</v>
      </c>
      <c r="D576" s="224" t="s">
        <v>160</v>
      </c>
      <c r="E576" s="225" t="s">
        <v>748</v>
      </c>
      <c r="F576" s="226" t="s">
        <v>749</v>
      </c>
      <c r="G576" s="227" t="s">
        <v>141</v>
      </c>
      <c r="H576" s="228">
        <v>21.995000000000001</v>
      </c>
      <c r="I576" s="229"/>
      <c r="J576" s="230">
        <f>ROUND(I576*H576,2)</f>
        <v>0</v>
      </c>
      <c r="K576" s="226" t="s">
        <v>163</v>
      </c>
      <c r="L576" s="45"/>
      <c r="M576" s="231" t="s">
        <v>39</v>
      </c>
      <c r="N576" s="232" t="s">
        <v>53</v>
      </c>
      <c r="O576" s="81"/>
      <c r="P576" s="233">
        <f>O576*H576</f>
        <v>0</v>
      </c>
      <c r="Q576" s="233">
        <v>0</v>
      </c>
      <c r="R576" s="233">
        <f>Q576*H576</f>
        <v>0</v>
      </c>
      <c r="S576" s="233">
        <v>0</v>
      </c>
      <c r="T576" s="234">
        <f>S576*H576</f>
        <v>0</v>
      </c>
      <c r="AR576" s="18" t="s">
        <v>700</v>
      </c>
      <c r="AT576" s="18" t="s">
        <v>160</v>
      </c>
      <c r="AU576" s="18" t="s">
        <v>85</v>
      </c>
      <c r="AY576" s="18" t="s">
        <v>128</v>
      </c>
      <c r="BE576" s="235">
        <f>IF(N576="základní",J576,0)</f>
        <v>0</v>
      </c>
      <c r="BF576" s="235">
        <f>IF(N576="snížená",J576,0)</f>
        <v>0</v>
      </c>
      <c r="BG576" s="235">
        <f>IF(N576="zákl. přenesená",J576,0)</f>
        <v>0</v>
      </c>
      <c r="BH576" s="235">
        <f>IF(N576="sníž. přenesená",J576,0)</f>
        <v>0</v>
      </c>
      <c r="BI576" s="235">
        <f>IF(N576="nulová",J576,0)</f>
        <v>0</v>
      </c>
      <c r="BJ576" s="18" t="s">
        <v>164</v>
      </c>
      <c r="BK576" s="235">
        <f>ROUND(I576*H576,2)</f>
        <v>0</v>
      </c>
      <c r="BL576" s="18" t="s">
        <v>700</v>
      </c>
      <c r="BM576" s="18" t="s">
        <v>750</v>
      </c>
    </row>
    <row r="577" s="1" customFormat="1">
      <c r="B577" s="40"/>
      <c r="C577" s="41"/>
      <c r="D577" s="236" t="s">
        <v>166</v>
      </c>
      <c r="E577" s="41"/>
      <c r="F577" s="237" t="s">
        <v>727</v>
      </c>
      <c r="G577" s="41"/>
      <c r="H577" s="41"/>
      <c r="I577" s="142"/>
      <c r="J577" s="41"/>
      <c r="K577" s="41"/>
      <c r="L577" s="45"/>
      <c r="M577" s="238"/>
      <c r="N577" s="81"/>
      <c r="O577" s="81"/>
      <c r="P577" s="81"/>
      <c r="Q577" s="81"/>
      <c r="R577" s="81"/>
      <c r="S577" s="81"/>
      <c r="T577" s="82"/>
      <c r="AT577" s="18" t="s">
        <v>166</v>
      </c>
      <c r="AU577" s="18" t="s">
        <v>85</v>
      </c>
    </row>
    <row r="578" s="1" customFormat="1">
      <c r="B578" s="40"/>
      <c r="C578" s="41"/>
      <c r="D578" s="236" t="s">
        <v>168</v>
      </c>
      <c r="E578" s="41"/>
      <c r="F578" s="237" t="s">
        <v>737</v>
      </c>
      <c r="G578" s="41"/>
      <c r="H578" s="41"/>
      <c r="I578" s="142"/>
      <c r="J578" s="41"/>
      <c r="K578" s="41"/>
      <c r="L578" s="45"/>
      <c r="M578" s="238"/>
      <c r="N578" s="81"/>
      <c r="O578" s="81"/>
      <c r="P578" s="81"/>
      <c r="Q578" s="81"/>
      <c r="R578" s="81"/>
      <c r="S578" s="81"/>
      <c r="T578" s="82"/>
      <c r="AT578" s="18" t="s">
        <v>168</v>
      </c>
      <c r="AU578" s="18" t="s">
        <v>85</v>
      </c>
    </row>
    <row r="579" s="12" customFormat="1">
      <c r="B579" s="239"/>
      <c r="C579" s="240"/>
      <c r="D579" s="236" t="s">
        <v>170</v>
      </c>
      <c r="E579" s="241" t="s">
        <v>39</v>
      </c>
      <c r="F579" s="242" t="s">
        <v>751</v>
      </c>
      <c r="G579" s="240"/>
      <c r="H579" s="241" t="s">
        <v>39</v>
      </c>
      <c r="I579" s="243"/>
      <c r="J579" s="240"/>
      <c r="K579" s="240"/>
      <c r="L579" s="244"/>
      <c r="M579" s="245"/>
      <c r="N579" s="246"/>
      <c r="O579" s="246"/>
      <c r="P579" s="246"/>
      <c r="Q579" s="246"/>
      <c r="R579" s="246"/>
      <c r="S579" s="246"/>
      <c r="T579" s="247"/>
      <c r="AT579" s="248" t="s">
        <v>170</v>
      </c>
      <c r="AU579" s="248" t="s">
        <v>85</v>
      </c>
      <c r="AV579" s="12" t="s">
        <v>85</v>
      </c>
      <c r="AW579" s="12" t="s">
        <v>41</v>
      </c>
      <c r="AX579" s="12" t="s">
        <v>80</v>
      </c>
      <c r="AY579" s="248" t="s">
        <v>128</v>
      </c>
    </row>
    <row r="580" s="12" customFormat="1">
      <c r="B580" s="239"/>
      <c r="C580" s="240"/>
      <c r="D580" s="236" t="s">
        <v>170</v>
      </c>
      <c r="E580" s="241" t="s">
        <v>39</v>
      </c>
      <c r="F580" s="242" t="s">
        <v>752</v>
      </c>
      <c r="G580" s="240"/>
      <c r="H580" s="241" t="s">
        <v>39</v>
      </c>
      <c r="I580" s="243"/>
      <c r="J580" s="240"/>
      <c r="K580" s="240"/>
      <c r="L580" s="244"/>
      <c r="M580" s="245"/>
      <c r="N580" s="246"/>
      <c r="O580" s="246"/>
      <c r="P580" s="246"/>
      <c r="Q580" s="246"/>
      <c r="R580" s="246"/>
      <c r="S580" s="246"/>
      <c r="T580" s="247"/>
      <c r="AT580" s="248" t="s">
        <v>170</v>
      </c>
      <c r="AU580" s="248" t="s">
        <v>85</v>
      </c>
      <c r="AV580" s="12" t="s">
        <v>85</v>
      </c>
      <c r="AW580" s="12" t="s">
        <v>41</v>
      </c>
      <c r="AX580" s="12" t="s">
        <v>80</v>
      </c>
      <c r="AY580" s="248" t="s">
        <v>128</v>
      </c>
    </row>
    <row r="581" s="13" customFormat="1">
      <c r="B581" s="249"/>
      <c r="C581" s="250"/>
      <c r="D581" s="236" t="s">
        <v>170</v>
      </c>
      <c r="E581" s="251" t="s">
        <v>39</v>
      </c>
      <c r="F581" s="252" t="s">
        <v>753</v>
      </c>
      <c r="G581" s="250"/>
      <c r="H581" s="253">
        <v>1.192</v>
      </c>
      <c r="I581" s="254"/>
      <c r="J581" s="250"/>
      <c r="K581" s="250"/>
      <c r="L581" s="255"/>
      <c r="M581" s="256"/>
      <c r="N581" s="257"/>
      <c r="O581" s="257"/>
      <c r="P581" s="257"/>
      <c r="Q581" s="257"/>
      <c r="R581" s="257"/>
      <c r="S581" s="257"/>
      <c r="T581" s="258"/>
      <c r="AT581" s="259" t="s">
        <v>170</v>
      </c>
      <c r="AU581" s="259" t="s">
        <v>85</v>
      </c>
      <c r="AV581" s="13" t="s">
        <v>91</v>
      </c>
      <c r="AW581" s="13" t="s">
        <v>41</v>
      </c>
      <c r="AX581" s="13" t="s">
        <v>80</v>
      </c>
      <c r="AY581" s="259" t="s">
        <v>128</v>
      </c>
    </row>
    <row r="582" s="13" customFormat="1">
      <c r="B582" s="249"/>
      <c r="C582" s="250"/>
      <c r="D582" s="236" t="s">
        <v>170</v>
      </c>
      <c r="E582" s="251" t="s">
        <v>39</v>
      </c>
      <c r="F582" s="252" t="s">
        <v>754</v>
      </c>
      <c r="G582" s="250"/>
      <c r="H582" s="253">
        <v>0.79200000000000004</v>
      </c>
      <c r="I582" s="254"/>
      <c r="J582" s="250"/>
      <c r="K582" s="250"/>
      <c r="L582" s="255"/>
      <c r="M582" s="256"/>
      <c r="N582" s="257"/>
      <c r="O582" s="257"/>
      <c r="P582" s="257"/>
      <c r="Q582" s="257"/>
      <c r="R582" s="257"/>
      <c r="S582" s="257"/>
      <c r="T582" s="258"/>
      <c r="AT582" s="259" t="s">
        <v>170</v>
      </c>
      <c r="AU582" s="259" t="s">
        <v>85</v>
      </c>
      <c r="AV582" s="13" t="s">
        <v>91</v>
      </c>
      <c r="AW582" s="13" t="s">
        <v>41</v>
      </c>
      <c r="AX582" s="13" t="s">
        <v>80</v>
      </c>
      <c r="AY582" s="259" t="s">
        <v>128</v>
      </c>
    </row>
    <row r="583" s="13" customFormat="1">
      <c r="B583" s="249"/>
      <c r="C583" s="250"/>
      <c r="D583" s="236" t="s">
        <v>170</v>
      </c>
      <c r="E583" s="251" t="s">
        <v>39</v>
      </c>
      <c r="F583" s="252" t="s">
        <v>755</v>
      </c>
      <c r="G583" s="250"/>
      <c r="H583" s="253">
        <v>10.880000000000001</v>
      </c>
      <c r="I583" s="254"/>
      <c r="J583" s="250"/>
      <c r="K583" s="250"/>
      <c r="L583" s="255"/>
      <c r="M583" s="256"/>
      <c r="N583" s="257"/>
      <c r="O583" s="257"/>
      <c r="P583" s="257"/>
      <c r="Q583" s="257"/>
      <c r="R583" s="257"/>
      <c r="S583" s="257"/>
      <c r="T583" s="258"/>
      <c r="AT583" s="259" t="s">
        <v>170</v>
      </c>
      <c r="AU583" s="259" t="s">
        <v>85</v>
      </c>
      <c r="AV583" s="13" t="s">
        <v>91</v>
      </c>
      <c r="AW583" s="13" t="s">
        <v>41</v>
      </c>
      <c r="AX583" s="13" t="s">
        <v>80</v>
      </c>
      <c r="AY583" s="259" t="s">
        <v>128</v>
      </c>
    </row>
    <row r="584" s="12" customFormat="1">
      <c r="B584" s="239"/>
      <c r="C584" s="240"/>
      <c r="D584" s="236" t="s">
        <v>170</v>
      </c>
      <c r="E584" s="241" t="s">
        <v>39</v>
      </c>
      <c r="F584" s="242" t="s">
        <v>756</v>
      </c>
      <c r="G584" s="240"/>
      <c r="H584" s="241" t="s">
        <v>39</v>
      </c>
      <c r="I584" s="243"/>
      <c r="J584" s="240"/>
      <c r="K584" s="240"/>
      <c r="L584" s="244"/>
      <c r="M584" s="245"/>
      <c r="N584" s="246"/>
      <c r="O584" s="246"/>
      <c r="P584" s="246"/>
      <c r="Q584" s="246"/>
      <c r="R584" s="246"/>
      <c r="S584" s="246"/>
      <c r="T584" s="247"/>
      <c r="AT584" s="248" t="s">
        <v>170</v>
      </c>
      <c r="AU584" s="248" t="s">
        <v>85</v>
      </c>
      <c r="AV584" s="12" t="s">
        <v>85</v>
      </c>
      <c r="AW584" s="12" t="s">
        <v>41</v>
      </c>
      <c r="AX584" s="12" t="s">
        <v>80</v>
      </c>
      <c r="AY584" s="248" t="s">
        <v>128</v>
      </c>
    </row>
    <row r="585" s="13" customFormat="1">
      <c r="B585" s="249"/>
      <c r="C585" s="250"/>
      <c r="D585" s="236" t="s">
        <v>170</v>
      </c>
      <c r="E585" s="251" t="s">
        <v>39</v>
      </c>
      <c r="F585" s="252" t="s">
        <v>757</v>
      </c>
      <c r="G585" s="250"/>
      <c r="H585" s="253">
        <v>1.0429999999999999</v>
      </c>
      <c r="I585" s="254"/>
      <c r="J585" s="250"/>
      <c r="K585" s="250"/>
      <c r="L585" s="255"/>
      <c r="M585" s="256"/>
      <c r="N585" s="257"/>
      <c r="O585" s="257"/>
      <c r="P585" s="257"/>
      <c r="Q585" s="257"/>
      <c r="R585" s="257"/>
      <c r="S585" s="257"/>
      <c r="T585" s="258"/>
      <c r="AT585" s="259" t="s">
        <v>170</v>
      </c>
      <c r="AU585" s="259" t="s">
        <v>85</v>
      </c>
      <c r="AV585" s="13" t="s">
        <v>91</v>
      </c>
      <c r="AW585" s="13" t="s">
        <v>41</v>
      </c>
      <c r="AX585" s="13" t="s">
        <v>80</v>
      </c>
      <c r="AY585" s="259" t="s">
        <v>128</v>
      </c>
    </row>
    <row r="586" s="13" customFormat="1">
      <c r="B586" s="249"/>
      <c r="C586" s="250"/>
      <c r="D586" s="236" t="s">
        <v>170</v>
      </c>
      <c r="E586" s="251" t="s">
        <v>39</v>
      </c>
      <c r="F586" s="252" t="s">
        <v>758</v>
      </c>
      <c r="G586" s="250"/>
      <c r="H586" s="253">
        <v>0.69299999999999995</v>
      </c>
      <c r="I586" s="254"/>
      <c r="J586" s="250"/>
      <c r="K586" s="250"/>
      <c r="L586" s="255"/>
      <c r="M586" s="256"/>
      <c r="N586" s="257"/>
      <c r="O586" s="257"/>
      <c r="P586" s="257"/>
      <c r="Q586" s="257"/>
      <c r="R586" s="257"/>
      <c r="S586" s="257"/>
      <c r="T586" s="258"/>
      <c r="AT586" s="259" t="s">
        <v>170</v>
      </c>
      <c r="AU586" s="259" t="s">
        <v>85</v>
      </c>
      <c r="AV586" s="13" t="s">
        <v>91</v>
      </c>
      <c r="AW586" s="13" t="s">
        <v>41</v>
      </c>
      <c r="AX586" s="13" t="s">
        <v>80</v>
      </c>
      <c r="AY586" s="259" t="s">
        <v>128</v>
      </c>
    </row>
    <row r="587" s="13" customFormat="1">
      <c r="B587" s="249"/>
      <c r="C587" s="250"/>
      <c r="D587" s="236" t="s">
        <v>170</v>
      </c>
      <c r="E587" s="251" t="s">
        <v>39</v>
      </c>
      <c r="F587" s="252" t="s">
        <v>759</v>
      </c>
      <c r="G587" s="250"/>
      <c r="H587" s="253">
        <v>7.3949999999999996</v>
      </c>
      <c r="I587" s="254"/>
      <c r="J587" s="250"/>
      <c r="K587" s="250"/>
      <c r="L587" s="255"/>
      <c r="M587" s="256"/>
      <c r="N587" s="257"/>
      <c r="O587" s="257"/>
      <c r="P587" s="257"/>
      <c r="Q587" s="257"/>
      <c r="R587" s="257"/>
      <c r="S587" s="257"/>
      <c r="T587" s="258"/>
      <c r="AT587" s="259" t="s">
        <v>170</v>
      </c>
      <c r="AU587" s="259" t="s">
        <v>85</v>
      </c>
      <c r="AV587" s="13" t="s">
        <v>91</v>
      </c>
      <c r="AW587" s="13" t="s">
        <v>41</v>
      </c>
      <c r="AX587" s="13" t="s">
        <v>80</v>
      </c>
      <c r="AY587" s="259" t="s">
        <v>128</v>
      </c>
    </row>
    <row r="588" s="14" customFormat="1">
      <c r="B588" s="260"/>
      <c r="C588" s="261"/>
      <c r="D588" s="236" t="s">
        <v>170</v>
      </c>
      <c r="E588" s="262" t="s">
        <v>146</v>
      </c>
      <c r="F588" s="263" t="s">
        <v>179</v>
      </c>
      <c r="G588" s="261"/>
      <c r="H588" s="264">
        <v>21.995000000000001</v>
      </c>
      <c r="I588" s="265"/>
      <c r="J588" s="261"/>
      <c r="K588" s="261"/>
      <c r="L588" s="266"/>
      <c r="M588" s="267"/>
      <c r="N588" s="268"/>
      <c r="O588" s="268"/>
      <c r="P588" s="268"/>
      <c r="Q588" s="268"/>
      <c r="R588" s="268"/>
      <c r="S588" s="268"/>
      <c r="T588" s="269"/>
      <c r="AT588" s="270" t="s">
        <v>170</v>
      </c>
      <c r="AU588" s="270" t="s">
        <v>85</v>
      </c>
      <c r="AV588" s="14" t="s">
        <v>164</v>
      </c>
      <c r="AW588" s="14" t="s">
        <v>41</v>
      </c>
      <c r="AX588" s="14" t="s">
        <v>85</v>
      </c>
      <c r="AY588" s="270" t="s">
        <v>128</v>
      </c>
    </row>
    <row r="589" s="1" customFormat="1" ht="78.75" customHeight="1">
      <c r="B589" s="40"/>
      <c r="C589" s="224" t="s">
        <v>760</v>
      </c>
      <c r="D589" s="224" t="s">
        <v>160</v>
      </c>
      <c r="E589" s="225" t="s">
        <v>761</v>
      </c>
      <c r="F589" s="226" t="s">
        <v>762</v>
      </c>
      <c r="G589" s="227" t="s">
        <v>141</v>
      </c>
      <c r="H589" s="228">
        <v>22.353000000000002</v>
      </c>
      <c r="I589" s="229"/>
      <c r="J589" s="230">
        <f>ROUND(I589*H589,2)</f>
        <v>0</v>
      </c>
      <c r="K589" s="226" t="s">
        <v>163</v>
      </c>
      <c r="L589" s="45"/>
      <c r="M589" s="231" t="s">
        <v>39</v>
      </c>
      <c r="N589" s="232" t="s">
        <v>53</v>
      </c>
      <c r="O589" s="81"/>
      <c r="P589" s="233">
        <f>O589*H589</f>
        <v>0</v>
      </c>
      <c r="Q589" s="233">
        <v>0</v>
      </c>
      <c r="R589" s="233">
        <f>Q589*H589</f>
        <v>0</v>
      </c>
      <c r="S589" s="233">
        <v>0</v>
      </c>
      <c r="T589" s="234">
        <f>S589*H589</f>
        <v>0</v>
      </c>
      <c r="AR589" s="18" t="s">
        <v>700</v>
      </c>
      <c r="AT589" s="18" t="s">
        <v>160</v>
      </c>
      <c r="AU589" s="18" t="s">
        <v>85</v>
      </c>
      <c r="AY589" s="18" t="s">
        <v>128</v>
      </c>
      <c r="BE589" s="235">
        <f>IF(N589="základní",J589,0)</f>
        <v>0</v>
      </c>
      <c r="BF589" s="235">
        <f>IF(N589="snížená",J589,0)</f>
        <v>0</v>
      </c>
      <c r="BG589" s="235">
        <f>IF(N589="zákl. přenesená",J589,0)</f>
        <v>0</v>
      </c>
      <c r="BH589" s="235">
        <f>IF(N589="sníž. přenesená",J589,0)</f>
        <v>0</v>
      </c>
      <c r="BI589" s="235">
        <f>IF(N589="nulová",J589,0)</f>
        <v>0</v>
      </c>
      <c r="BJ589" s="18" t="s">
        <v>164</v>
      </c>
      <c r="BK589" s="235">
        <f>ROUND(I589*H589,2)</f>
        <v>0</v>
      </c>
      <c r="BL589" s="18" t="s">
        <v>700</v>
      </c>
      <c r="BM589" s="18" t="s">
        <v>763</v>
      </c>
    </row>
    <row r="590" s="1" customFormat="1">
      <c r="B590" s="40"/>
      <c r="C590" s="41"/>
      <c r="D590" s="236" t="s">
        <v>166</v>
      </c>
      <c r="E590" s="41"/>
      <c r="F590" s="237" t="s">
        <v>727</v>
      </c>
      <c r="G590" s="41"/>
      <c r="H590" s="41"/>
      <c r="I590" s="142"/>
      <c r="J590" s="41"/>
      <c r="K590" s="41"/>
      <c r="L590" s="45"/>
      <c r="M590" s="238"/>
      <c r="N590" s="81"/>
      <c r="O590" s="81"/>
      <c r="P590" s="81"/>
      <c r="Q590" s="81"/>
      <c r="R590" s="81"/>
      <c r="S590" s="81"/>
      <c r="T590" s="82"/>
      <c r="AT590" s="18" t="s">
        <v>166</v>
      </c>
      <c r="AU590" s="18" t="s">
        <v>85</v>
      </c>
    </row>
    <row r="591" s="13" customFormat="1">
      <c r="B591" s="249"/>
      <c r="C591" s="250"/>
      <c r="D591" s="236" t="s">
        <v>170</v>
      </c>
      <c r="E591" s="251" t="s">
        <v>39</v>
      </c>
      <c r="F591" s="252" t="s">
        <v>764</v>
      </c>
      <c r="G591" s="250"/>
      <c r="H591" s="253">
        <v>22.353000000000002</v>
      </c>
      <c r="I591" s="254"/>
      <c r="J591" s="250"/>
      <c r="K591" s="250"/>
      <c r="L591" s="255"/>
      <c r="M591" s="256"/>
      <c r="N591" s="257"/>
      <c r="O591" s="257"/>
      <c r="P591" s="257"/>
      <c r="Q591" s="257"/>
      <c r="R591" s="257"/>
      <c r="S591" s="257"/>
      <c r="T591" s="258"/>
      <c r="AT591" s="259" t="s">
        <v>170</v>
      </c>
      <c r="AU591" s="259" t="s">
        <v>85</v>
      </c>
      <c r="AV591" s="13" t="s">
        <v>91</v>
      </c>
      <c r="AW591" s="13" t="s">
        <v>41</v>
      </c>
      <c r="AX591" s="13" t="s">
        <v>80</v>
      </c>
      <c r="AY591" s="259" t="s">
        <v>128</v>
      </c>
    </row>
    <row r="592" s="14" customFormat="1">
      <c r="B592" s="260"/>
      <c r="C592" s="261"/>
      <c r="D592" s="236" t="s">
        <v>170</v>
      </c>
      <c r="E592" s="262" t="s">
        <v>152</v>
      </c>
      <c r="F592" s="263" t="s">
        <v>179</v>
      </c>
      <c r="G592" s="261"/>
      <c r="H592" s="264">
        <v>22.353000000000002</v>
      </c>
      <c r="I592" s="265"/>
      <c r="J592" s="261"/>
      <c r="K592" s="261"/>
      <c r="L592" s="266"/>
      <c r="M592" s="267"/>
      <c r="N592" s="268"/>
      <c r="O592" s="268"/>
      <c r="P592" s="268"/>
      <c r="Q592" s="268"/>
      <c r="R592" s="268"/>
      <c r="S592" s="268"/>
      <c r="T592" s="269"/>
      <c r="AT592" s="270" t="s">
        <v>170</v>
      </c>
      <c r="AU592" s="270" t="s">
        <v>85</v>
      </c>
      <c r="AV592" s="14" t="s">
        <v>164</v>
      </c>
      <c r="AW592" s="14" t="s">
        <v>41</v>
      </c>
      <c r="AX592" s="14" t="s">
        <v>85</v>
      </c>
      <c r="AY592" s="270" t="s">
        <v>128</v>
      </c>
    </row>
    <row r="593" s="1" customFormat="1" ht="33.75" customHeight="1">
      <c r="B593" s="40"/>
      <c r="C593" s="224" t="s">
        <v>765</v>
      </c>
      <c r="D593" s="224" t="s">
        <v>160</v>
      </c>
      <c r="E593" s="225" t="s">
        <v>766</v>
      </c>
      <c r="F593" s="226" t="s">
        <v>767</v>
      </c>
      <c r="G593" s="227" t="s">
        <v>141</v>
      </c>
      <c r="H593" s="228">
        <v>742.04700000000003</v>
      </c>
      <c r="I593" s="229"/>
      <c r="J593" s="230">
        <f>ROUND(I593*H593,2)</f>
        <v>0</v>
      </c>
      <c r="K593" s="226" t="s">
        <v>163</v>
      </c>
      <c r="L593" s="45"/>
      <c r="M593" s="231" t="s">
        <v>39</v>
      </c>
      <c r="N593" s="232" t="s">
        <v>53</v>
      </c>
      <c r="O593" s="81"/>
      <c r="P593" s="233">
        <f>O593*H593</f>
        <v>0</v>
      </c>
      <c r="Q593" s="233">
        <v>0</v>
      </c>
      <c r="R593" s="233">
        <f>Q593*H593</f>
        <v>0</v>
      </c>
      <c r="S593" s="233">
        <v>0</v>
      </c>
      <c r="T593" s="234">
        <f>S593*H593</f>
        <v>0</v>
      </c>
      <c r="AR593" s="18" t="s">
        <v>700</v>
      </c>
      <c r="AT593" s="18" t="s">
        <v>160</v>
      </c>
      <c r="AU593" s="18" t="s">
        <v>85</v>
      </c>
      <c r="AY593" s="18" t="s">
        <v>128</v>
      </c>
      <c r="BE593" s="235">
        <f>IF(N593="základní",J593,0)</f>
        <v>0</v>
      </c>
      <c r="BF593" s="235">
        <f>IF(N593="snížená",J593,0)</f>
        <v>0</v>
      </c>
      <c r="BG593" s="235">
        <f>IF(N593="zákl. přenesená",J593,0)</f>
        <v>0</v>
      </c>
      <c r="BH593" s="235">
        <f>IF(N593="sníž. přenesená",J593,0)</f>
        <v>0</v>
      </c>
      <c r="BI593" s="235">
        <f>IF(N593="nulová",J593,0)</f>
        <v>0</v>
      </c>
      <c r="BJ593" s="18" t="s">
        <v>164</v>
      </c>
      <c r="BK593" s="235">
        <f>ROUND(I593*H593,2)</f>
        <v>0</v>
      </c>
      <c r="BL593" s="18" t="s">
        <v>700</v>
      </c>
      <c r="BM593" s="18" t="s">
        <v>768</v>
      </c>
    </row>
    <row r="594" s="13" customFormat="1">
      <c r="B594" s="249"/>
      <c r="C594" s="250"/>
      <c r="D594" s="236" t="s">
        <v>170</v>
      </c>
      <c r="E594" s="251" t="s">
        <v>39</v>
      </c>
      <c r="F594" s="252" t="s">
        <v>139</v>
      </c>
      <c r="G594" s="250"/>
      <c r="H594" s="253">
        <v>608.89400000000001</v>
      </c>
      <c r="I594" s="254"/>
      <c r="J594" s="250"/>
      <c r="K594" s="250"/>
      <c r="L594" s="255"/>
      <c r="M594" s="256"/>
      <c r="N594" s="257"/>
      <c r="O594" s="257"/>
      <c r="P594" s="257"/>
      <c r="Q594" s="257"/>
      <c r="R594" s="257"/>
      <c r="S594" s="257"/>
      <c r="T594" s="258"/>
      <c r="AT594" s="259" t="s">
        <v>170</v>
      </c>
      <c r="AU594" s="259" t="s">
        <v>85</v>
      </c>
      <c r="AV594" s="13" t="s">
        <v>91</v>
      </c>
      <c r="AW594" s="13" t="s">
        <v>41</v>
      </c>
      <c r="AX594" s="13" t="s">
        <v>80</v>
      </c>
      <c r="AY594" s="259" t="s">
        <v>128</v>
      </c>
    </row>
    <row r="595" s="13" customFormat="1">
      <c r="B595" s="249"/>
      <c r="C595" s="250"/>
      <c r="D595" s="236" t="s">
        <v>170</v>
      </c>
      <c r="E595" s="251" t="s">
        <v>39</v>
      </c>
      <c r="F595" s="252" t="s">
        <v>146</v>
      </c>
      <c r="G595" s="250"/>
      <c r="H595" s="253">
        <v>21.995000000000001</v>
      </c>
      <c r="I595" s="254"/>
      <c r="J595" s="250"/>
      <c r="K595" s="250"/>
      <c r="L595" s="255"/>
      <c r="M595" s="256"/>
      <c r="N595" s="257"/>
      <c r="O595" s="257"/>
      <c r="P595" s="257"/>
      <c r="Q595" s="257"/>
      <c r="R595" s="257"/>
      <c r="S595" s="257"/>
      <c r="T595" s="258"/>
      <c r="AT595" s="259" t="s">
        <v>170</v>
      </c>
      <c r="AU595" s="259" t="s">
        <v>85</v>
      </c>
      <c r="AV595" s="13" t="s">
        <v>91</v>
      </c>
      <c r="AW595" s="13" t="s">
        <v>41</v>
      </c>
      <c r="AX595" s="13" t="s">
        <v>80</v>
      </c>
      <c r="AY595" s="259" t="s">
        <v>128</v>
      </c>
    </row>
    <row r="596" s="13" customFormat="1">
      <c r="B596" s="249"/>
      <c r="C596" s="250"/>
      <c r="D596" s="236" t="s">
        <v>170</v>
      </c>
      <c r="E596" s="251" t="s">
        <v>39</v>
      </c>
      <c r="F596" s="252" t="s">
        <v>143</v>
      </c>
      <c r="G596" s="250"/>
      <c r="H596" s="253">
        <v>0.39500000000000002</v>
      </c>
      <c r="I596" s="254"/>
      <c r="J596" s="250"/>
      <c r="K596" s="250"/>
      <c r="L596" s="255"/>
      <c r="M596" s="256"/>
      <c r="N596" s="257"/>
      <c r="O596" s="257"/>
      <c r="P596" s="257"/>
      <c r="Q596" s="257"/>
      <c r="R596" s="257"/>
      <c r="S596" s="257"/>
      <c r="T596" s="258"/>
      <c r="AT596" s="259" t="s">
        <v>170</v>
      </c>
      <c r="AU596" s="259" t="s">
        <v>85</v>
      </c>
      <c r="AV596" s="13" t="s">
        <v>91</v>
      </c>
      <c r="AW596" s="13" t="s">
        <v>41</v>
      </c>
      <c r="AX596" s="13" t="s">
        <v>80</v>
      </c>
      <c r="AY596" s="259" t="s">
        <v>128</v>
      </c>
    </row>
    <row r="597" s="15" customFormat="1">
      <c r="B597" s="281"/>
      <c r="C597" s="282"/>
      <c r="D597" s="236" t="s">
        <v>170</v>
      </c>
      <c r="E597" s="283" t="s">
        <v>39</v>
      </c>
      <c r="F597" s="284" t="s">
        <v>744</v>
      </c>
      <c r="G597" s="282"/>
      <c r="H597" s="285">
        <v>631.28399999999999</v>
      </c>
      <c r="I597" s="286"/>
      <c r="J597" s="282"/>
      <c r="K597" s="282"/>
      <c r="L597" s="287"/>
      <c r="M597" s="288"/>
      <c r="N597" s="289"/>
      <c r="O597" s="289"/>
      <c r="P597" s="289"/>
      <c r="Q597" s="289"/>
      <c r="R597" s="289"/>
      <c r="S597" s="289"/>
      <c r="T597" s="290"/>
      <c r="AT597" s="291" t="s">
        <v>170</v>
      </c>
      <c r="AU597" s="291" t="s">
        <v>85</v>
      </c>
      <c r="AV597" s="15" t="s">
        <v>194</v>
      </c>
      <c r="AW597" s="15" t="s">
        <v>41</v>
      </c>
      <c r="AX597" s="15" t="s">
        <v>80</v>
      </c>
      <c r="AY597" s="291" t="s">
        <v>128</v>
      </c>
    </row>
    <row r="598" s="13" customFormat="1">
      <c r="B598" s="249"/>
      <c r="C598" s="250"/>
      <c r="D598" s="236" t="s">
        <v>170</v>
      </c>
      <c r="E598" s="251" t="s">
        <v>39</v>
      </c>
      <c r="F598" s="252" t="s">
        <v>149</v>
      </c>
      <c r="G598" s="250"/>
      <c r="H598" s="253">
        <v>88.409999999999997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AT598" s="259" t="s">
        <v>170</v>
      </c>
      <c r="AU598" s="259" t="s">
        <v>85</v>
      </c>
      <c r="AV598" s="13" t="s">
        <v>91</v>
      </c>
      <c r="AW598" s="13" t="s">
        <v>41</v>
      </c>
      <c r="AX598" s="13" t="s">
        <v>80</v>
      </c>
      <c r="AY598" s="259" t="s">
        <v>128</v>
      </c>
    </row>
    <row r="599" s="15" customFormat="1">
      <c r="B599" s="281"/>
      <c r="C599" s="282"/>
      <c r="D599" s="236" t="s">
        <v>170</v>
      </c>
      <c r="E599" s="283" t="s">
        <v>39</v>
      </c>
      <c r="F599" s="284" t="s">
        <v>744</v>
      </c>
      <c r="G599" s="282"/>
      <c r="H599" s="285">
        <v>88.409999999999997</v>
      </c>
      <c r="I599" s="286"/>
      <c r="J599" s="282"/>
      <c r="K599" s="282"/>
      <c r="L599" s="287"/>
      <c r="M599" s="288"/>
      <c r="N599" s="289"/>
      <c r="O599" s="289"/>
      <c r="P599" s="289"/>
      <c r="Q599" s="289"/>
      <c r="R599" s="289"/>
      <c r="S599" s="289"/>
      <c r="T599" s="290"/>
      <c r="AT599" s="291" t="s">
        <v>170</v>
      </c>
      <c r="AU599" s="291" t="s">
        <v>85</v>
      </c>
      <c r="AV599" s="15" t="s">
        <v>194</v>
      </c>
      <c r="AW599" s="15" t="s">
        <v>41</v>
      </c>
      <c r="AX599" s="15" t="s">
        <v>80</v>
      </c>
      <c r="AY599" s="291" t="s">
        <v>128</v>
      </c>
    </row>
    <row r="600" s="13" customFormat="1">
      <c r="B600" s="249"/>
      <c r="C600" s="250"/>
      <c r="D600" s="236" t="s">
        <v>170</v>
      </c>
      <c r="E600" s="251" t="s">
        <v>39</v>
      </c>
      <c r="F600" s="252" t="s">
        <v>152</v>
      </c>
      <c r="G600" s="250"/>
      <c r="H600" s="253">
        <v>22.353000000000002</v>
      </c>
      <c r="I600" s="254"/>
      <c r="J600" s="250"/>
      <c r="K600" s="250"/>
      <c r="L600" s="255"/>
      <c r="M600" s="256"/>
      <c r="N600" s="257"/>
      <c r="O600" s="257"/>
      <c r="P600" s="257"/>
      <c r="Q600" s="257"/>
      <c r="R600" s="257"/>
      <c r="S600" s="257"/>
      <c r="T600" s="258"/>
      <c r="AT600" s="259" t="s">
        <v>170</v>
      </c>
      <c r="AU600" s="259" t="s">
        <v>85</v>
      </c>
      <c r="AV600" s="13" t="s">
        <v>91</v>
      </c>
      <c r="AW600" s="13" t="s">
        <v>41</v>
      </c>
      <c r="AX600" s="13" t="s">
        <v>80</v>
      </c>
      <c r="AY600" s="259" t="s">
        <v>128</v>
      </c>
    </row>
    <row r="601" s="15" customFormat="1">
      <c r="B601" s="281"/>
      <c r="C601" s="282"/>
      <c r="D601" s="236" t="s">
        <v>170</v>
      </c>
      <c r="E601" s="283" t="s">
        <v>39</v>
      </c>
      <c r="F601" s="284" t="s">
        <v>744</v>
      </c>
      <c r="G601" s="282"/>
      <c r="H601" s="285">
        <v>22.353000000000002</v>
      </c>
      <c r="I601" s="286"/>
      <c r="J601" s="282"/>
      <c r="K601" s="282"/>
      <c r="L601" s="287"/>
      <c r="M601" s="288"/>
      <c r="N601" s="289"/>
      <c r="O601" s="289"/>
      <c r="P601" s="289"/>
      <c r="Q601" s="289"/>
      <c r="R601" s="289"/>
      <c r="S601" s="289"/>
      <c r="T601" s="290"/>
      <c r="AT601" s="291" t="s">
        <v>170</v>
      </c>
      <c r="AU601" s="291" t="s">
        <v>85</v>
      </c>
      <c r="AV601" s="15" t="s">
        <v>194</v>
      </c>
      <c r="AW601" s="15" t="s">
        <v>41</v>
      </c>
      <c r="AX601" s="15" t="s">
        <v>80</v>
      </c>
      <c r="AY601" s="291" t="s">
        <v>128</v>
      </c>
    </row>
    <row r="602" s="14" customFormat="1">
      <c r="B602" s="260"/>
      <c r="C602" s="261"/>
      <c r="D602" s="236" t="s">
        <v>170</v>
      </c>
      <c r="E602" s="262" t="s">
        <v>39</v>
      </c>
      <c r="F602" s="263" t="s">
        <v>179</v>
      </c>
      <c r="G602" s="261"/>
      <c r="H602" s="264">
        <v>742.04700000000003</v>
      </c>
      <c r="I602" s="265"/>
      <c r="J602" s="261"/>
      <c r="K602" s="261"/>
      <c r="L602" s="266"/>
      <c r="M602" s="267"/>
      <c r="N602" s="268"/>
      <c r="O602" s="268"/>
      <c r="P602" s="268"/>
      <c r="Q602" s="268"/>
      <c r="R602" s="268"/>
      <c r="S602" s="268"/>
      <c r="T602" s="269"/>
      <c r="AT602" s="270" t="s">
        <v>170</v>
      </c>
      <c r="AU602" s="270" t="s">
        <v>85</v>
      </c>
      <c r="AV602" s="14" t="s">
        <v>164</v>
      </c>
      <c r="AW602" s="14" t="s">
        <v>41</v>
      </c>
      <c r="AX602" s="14" t="s">
        <v>85</v>
      </c>
      <c r="AY602" s="270" t="s">
        <v>128</v>
      </c>
    </row>
    <row r="603" s="1" customFormat="1" ht="33.75" customHeight="1">
      <c r="B603" s="40"/>
      <c r="C603" s="224" t="s">
        <v>769</v>
      </c>
      <c r="D603" s="224" t="s">
        <v>160</v>
      </c>
      <c r="E603" s="225" t="s">
        <v>770</v>
      </c>
      <c r="F603" s="226" t="s">
        <v>771</v>
      </c>
      <c r="G603" s="227" t="s">
        <v>141</v>
      </c>
      <c r="H603" s="228">
        <v>608.89400000000001</v>
      </c>
      <c r="I603" s="229"/>
      <c r="J603" s="230">
        <f>ROUND(I603*H603,2)</f>
        <v>0</v>
      </c>
      <c r="K603" s="226" t="s">
        <v>163</v>
      </c>
      <c r="L603" s="45"/>
      <c r="M603" s="231" t="s">
        <v>39</v>
      </c>
      <c r="N603" s="232" t="s">
        <v>53</v>
      </c>
      <c r="O603" s="81"/>
      <c r="P603" s="233">
        <f>O603*H603</f>
        <v>0</v>
      </c>
      <c r="Q603" s="233">
        <v>0</v>
      </c>
      <c r="R603" s="233">
        <f>Q603*H603</f>
        <v>0</v>
      </c>
      <c r="S603" s="233">
        <v>0</v>
      </c>
      <c r="T603" s="234">
        <f>S603*H603</f>
        <v>0</v>
      </c>
      <c r="AR603" s="18" t="s">
        <v>700</v>
      </c>
      <c r="AT603" s="18" t="s">
        <v>160</v>
      </c>
      <c r="AU603" s="18" t="s">
        <v>85</v>
      </c>
      <c r="AY603" s="18" t="s">
        <v>128</v>
      </c>
      <c r="BE603" s="235">
        <f>IF(N603="základní",J603,0)</f>
        <v>0</v>
      </c>
      <c r="BF603" s="235">
        <f>IF(N603="snížená",J603,0)</f>
        <v>0</v>
      </c>
      <c r="BG603" s="235">
        <f>IF(N603="zákl. přenesená",J603,0)</f>
        <v>0</v>
      </c>
      <c r="BH603" s="235">
        <f>IF(N603="sníž. přenesená",J603,0)</f>
        <v>0</v>
      </c>
      <c r="BI603" s="235">
        <f>IF(N603="nulová",J603,0)</f>
        <v>0</v>
      </c>
      <c r="BJ603" s="18" t="s">
        <v>164</v>
      </c>
      <c r="BK603" s="235">
        <f>ROUND(I603*H603,2)</f>
        <v>0</v>
      </c>
      <c r="BL603" s="18" t="s">
        <v>700</v>
      </c>
      <c r="BM603" s="18" t="s">
        <v>772</v>
      </c>
    </row>
    <row r="604" s="13" customFormat="1">
      <c r="B604" s="249"/>
      <c r="C604" s="250"/>
      <c r="D604" s="236" t="s">
        <v>170</v>
      </c>
      <c r="E604" s="251" t="s">
        <v>39</v>
      </c>
      <c r="F604" s="252" t="s">
        <v>139</v>
      </c>
      <c r="G604" s="250"/>
      <c r="H604" s="253">
        <v>608.89400000000001</v>
      </c>
      <c r="I604" s="254"/>
      <c r="J604" s="250"/>
      <c r="K604" s="250"/>
      <c r="L604" s="255"/>
      <c r="M604" s="256"/>
      <c r="N604" s="257"/>
      <c r="O604" s="257"/>
      <c r="P604" s="257"/>
      <c r="Q604" s="257"/>
      <c r="R604" s="257"/>
      <c r="S604" s="257"/>
      <c r="T604" s="258"/>
      <c r="AT604" s="259" t="s">
        <v>170</v>
      </c>
      <c r="AU604" s="259" t="s">
        <v>85</v>
      </c>
      <c r="AV604" s="13" t="s">
        <v>91</v>
      </c>
      <c r="AW604" s="13" t="s">
        <v>41</v>
      </c>
      <c r="AX604" s="13" t="s">
        <v>80</v>
      </c>
      <c r="AY604" s="259" t="s">
        <v>128</v>
      </c>
    </row>
    <row r="605" s="14" customFormat="1">
      <c r="B605" s="260"/>
      <c r="C605" s="261"/>
      <c r="D605" s="236" t="s">
        <v>170</v>
      </c>
      <c r="E605" s="262" t="s">
        <v>39</v>
      </c>
      <c r="F605" s="263" t="s">
        <v>179</v>
      </c>
      <c r="G605" s="261"/>
      <c r="H605" s="264">
        <v>608.89400000000001</v>
      </c>
      <c r="I605" s="265"/>
      <c r="J605" s="261"/>
      <c r="K605" s="261"/>
      <c r="L605" s="266"/>
      <c r="M605" s="267"/>
      <c r="N605" s="268"/>
      <c r="O605" s="268"/>
      <c r="P605" s="268"/>
      <c r="Q605" s="268"/>
      <c r="R605" s="268"/>
      <c r="S605" s="268"/>
      <c r="T605" s="269"/>
      <c r="AT605" s="270" t="s">
        <v>170</v>
      </c>
      <c r="AU605" s="270" t="s">
        <v>85</v>
      </c>
      <c r="AV605" s="14" t="s">
        <v>164</v>
      </c>
      <c r="AW605" s="14" t="s">
        <v>41</v>
      </c>
      <c r="AX605" s="14" t="s">
        <v>85</v>
      </c>
      <c r="AY605" s="270" t="s">
        <v>128</v>
      </c>
    </row>
    <row r="606" s="1" customFormat="1" ht="33.75" customHeight="1">
      <c r="B606" s="40"/>
      <c r="C606" s="224" t="s">
        <v>773</v>
      </c>
      <c r="D606" s="224" t="s">
        <v>160</v>
      </c>
      <c r="E606" s="225" t="s">
        <v>774</v>
      </c>
      <c r="F606" s="226" t="s">
        <v>775</v>
      </c>
      <c r="G606" s="227" t="s">
        <v>141</v>
      </c>
      <c r="H606" s="228">
        <v>0.39500000000000002</v>
      </c>
      <c r="I606" s="229"/>
      <c r="J606" s="230">
        <f>ROUND(I606*H606,2)</f>
        <v>0</v>
      </c>
      <c r="K606" s="226" t="s">
        <v>163</v>
      </c>
      <c r="L606" s="45"/>
      <c r="M606" s="231" t="s">
        <v>39</v>
      </c>
      <c r="N606" s="232" t="s">
        <v>53</v>
      </c>
      <c r="O606" s="81"/>
      <c r="P606" s="233">
        <f>O606*H606</f>
        <v>0</v>
      </c>
      <c r="Q606" s="233">
        <v>0</v>
      </c>
      <c r="R606" s="233">
        <f>Q606*H606</f>
        <v>0</v>
      </c>
      <c r="S606" s="233">
        <v>0</v>
      </c>
      <c r="T606" s="234">
        <f>S606*H606</f>
        <v>0</v>
      </c>
      <c r="AR606" s="18" t="s">
        <v>700</v>
      </c>
      <c r="AT606" s="18" t="s">
        <v>160</v>
      </c>
      <c r="AU606" s="18" t="s">
        <v>85</v>
      </c>
      <c r="AY606" s="18" t="s">
        <v>128</v>
      </c>
      <c r="BE606" s="235">
        <f>IF(N606="základní",J606,0)</f>
        <v>0</v>
      </c>
      <c r="BF606" s="235">
        <f>IF(N606="snížená",J606,0)</f>
        <v>0</v>
      </c>
      <c r="BG606" s="235">
        <f>IF(N606="zákl. přenesená",J606,0)</f>
        <v>0</v>
      </c>
      <c r="BH606" s="235">
        <f>IF(N606="sníž. přenesená",J606,0)</f>
        <v>0</v>
      </c>
      <c r="BI606" s="235">
        <f>IF(N606="nulová",J606,0)</f>
        <v>0</v>
      </c>
      <c r="BJ606" s="18" t="s">
        <v>164</v>
      </c>
      <c r="BK606" s="235">
        <f>ROUND(I606*H606,2)</f>
        <v>0</v>
      </c>
      <c r="BL606" s="18" t="s">
        <v>700</v>
      </c>
      <c r="BM606" s="18" t="s">
        <v>776</v>
      </c>
    </row>
    <row r="607" s="1" customFormat="1">
      <c r="B607" s="40"/>
      <c r="C607" s="41"/>
      <c r="D607" s="236" t="s">
        <v>168</v>
      </c>
      <c r="E607" s="41"/>
      <c r="F607" s="237" t="s">
        <v>777</v>
      </c>
      <c r="G607" s="41"/>
      <c r="H607" s="41"/>
      <c r="I607" s="142"/>
      <c r="J607" s="41"/>
      <c r="K607" s="41"/>
      <c r="L607" s="45"/>
      <c r="M607" s="238"/>
      <c r="N607" s="81"/>
      <c r="O607" s="81"/>
      <c r="P607" s="81"/>
      <c r="Q607" s="81"/>
      <c r="R607" s="81"/>
      <c r="S607" s="81"/>
      <c r="T607" s="82"/>
      <c r="AT607" s="18" t="s">
        <v>168</v>
      </c>
      <c r="AU607" s="18" t="s">
        <v>85</v>
      </c>
    </row>
    <row r="608" s="13" customFormat="1">
      <c r="B608" s="249"/>
      <c r="C608" s="250"/>
      <c r="D608" s="236" t="s">
        <v>170</v>
      </c>
      <c r="E608" s="251" t="s">
        <v>39</v>
      </c>
      <c r="F608" s="252" t="s">
        <v>143</v>
      </c>
      <c r="G608" s="250"/>
      <c r="H608" s="253">
        <v>0.39500000000000002</v>
      </c>
      <c r="I608" s="254"/>
      <c r="J608" s="250"/>
      <c r="K608" s="250"/>
      <c r="L608" s="255"/>
      <c r="M608" s="256"/>
      <c r="N608" s="257"/>
      <c r="O608" s="257"/>
      <c r="P608" s="257"/>
      <c r="Q608" s="257"/>
      <c r="R608" s="257"/>
      <c r="S608" s="257"/>
      <c r="T608" s="258"/>
      <c r="AT608" s="259" t="s">
        <v>170</v>
      </c>
      <c r="AU608" s="259" t="s">
        <v>85</v>
      </c>
      <c r="AV608" s="13" t="s">
        <v>91</v>
      </c>
      <c r="AW608" s="13" t="s">
        <v>41</v>
      </c>
      <c r="AX608" s="13" t="s">
        <v>80</v>
      </c>
      <c r="AY608" s="259" t="s">
        <v>128</v>
      </c>
    </row>
    <row r="609" s="14" customFormat="1">
      <c r="B609" s="260"/>
      <c r="C609" s="261"/>
      <c r="D609" s="236" t="s">
        <v>170</v>
      </c>
      <c r="E609" s="262" t="s">
        <v>39</v>
      </c>
      <c r="F609" s="263" t="s">
        <v>179</v>
      </c>
      <c r="G609" s="261"/>
      <c r="H609" s="264">
        <v>0.39500000000000002</v>
      </c>
      <c r="I609" s="265"/>
      <c r="J609" s="261"/>
      <c r="K609" s="261"/>
      <c r="L609" s="266"/>
      <c r="M609" s="267"/>
      <c r="N609" s="268"/>
      <c r="O609" s="268"/>
      <c r="P609" s="268"/>
      <c r="Q609" s="268"/>
      <c r="R609" s="268"/>
      <c r="S609" s="268"/>
      <c r="T609" s="269"/>
      <c r="AT609" s="270" t="s">
        <v>170</v>
      </c>
      <c r="AU609" s="270" t="s">
        <v>85</v>
      </c>
      <c r="AV609" s="14" t="s">
        <v>164</v>
      </c>
      <c r="AW609" s="14" t="s">
        <v>41</v>
      </c>
      <c r="AX609" s="14" t="s">
        <v>85</v>
      </c>
      <c r="AY609" s="270" t="s">
        <v>128</v>
      </c>
    </row>
    <row r="610" s="1" customFormat="1" ht="33.75" customHeight="1">
      <c r="B610" s="40"/>
      <c r="C610" s="224" t="s">
        <v>778</v>
      </c>
      <c r="D610" s="224" t="s">
        <v>160</v>
      </c>
      <c r="E610" s="225" t="s">
        <v>779</v>
      </c>
      <c r="F610" s="226" t="s">
        <v>780</v>
      </c>
      <c r="G610" s="227" t="s">
        <v>141</v>
      </c>
      <c r="H610" s="228">
        <v>21.995000000000001</v>
      </c>
      <c r="I610" s="229"/>
      <c r="J610" s="230">
        <f>ROUND(I610*H610,2)</f>
        <v>0</v>
      </c>
      <c r="K610" s="226" t="s">
        <v>163</v>
      </c>
      <c r="L610" s="45"/>
      <c r="M610" s="231" t="s">
        <v>39</v>
      </c>
      <c r="N610" s="232" t="s">
        <v>53</v>
      </c>
      <c r="O610" s="81"/>
      <c r="P610" s="233">
        <f>O610*H610</f>
        <v>0</v>
      </c>
      <c r="Q610" s="233">
        <v>0</v>
      </c>
      <c r="R610" s="233">
        <f>Q610*H610</f>
        <v>0</v>
      </c>
      <c r="S610" s="233">
        <v>0</v>
      </c>
      <c r="T610" s="234">
        <f>S610*H610</f>
        <v>0</v>
      </c>
      <c r="AR610" s="18" t="s">
        <v>700</v>
      </c>
      <c r="AT610" s="18" t="s">
        <v>160</v>
      </c>
      <c r="AU610" s="18" t="s">
        <v>85</v>
      </c>
      <c r="AY610" s="18" t="s">
        <v>128</v>
      </c>
      <c r="BE610" s="235">
        <f>IF(N610="základní",J610,0)</f>
        <v>0</v>
      </c>
      <c r="BF610" s="235">
        <f>IF(N610="snížená",J610,0)</f>
        <v>0</v>
      </c>
      <c r="BG610" s="235">
        <f>IF(N610="zákl. přenesená",J610,0)</f>
        <v>0</v>
      </c>
      <c r="BH610" s="235">
        <f>IF(N610="sníž. přenesená",J610,0)</f>
        <v>0</v>
      </c>
      <c r="BI610" s="235">
        <f>IF(N610="nulová",J610,0)</f>
        <v>0</v>
      </c>
      <c r="BJ610" s="18" t="s">
        <v>164</v>
      </c>
      <c r="BK610" s="235">
        <f>ROUND(I610*H610,2)</f>
        <v>0</v>
      </c>
      <c r="BL610" s="18" t="s">
        <v>700</v>
      </c>
      <c r="BM610" s="18" t="s">
        <v>781</v>
      </c>
    </row>
    <row r="611" s="1" customFormat="1">
      <c r="B611" s="40"/>
      <c r="C611" s="41"/>
      <c r="D611" s="236" t="s">
        <v>168</v>
      </c>
      <c r="E611" s="41"/>
      <c r="F611" s="237" t="s">
        <v>782</v>
      </c>
      <c r="G611" s="41"/>
      <c r="H611" s="41"/>
      <c r="I611" s="142"/>
      <c r="J611" s="41"/>
      <c r="K611" s="41"/>
      <c r="L611" s="45"/>
      <c r="M611" s="238"/>
      <c r="N611" s="81"/>
      <c r="O611" s="81"/>
      <c r="P611" s="81"/>
      <c r="Q611" s="81"/>
      <c r="R611" s="81"/>
      <c r="S611" s="81"/>
      <c r="T611" s="82"/>
      <c r="AT611" s="18" t="s">
        <v>168</v>
      </c>
      <c r="AU611" s="18" t="s">
        <v>85</v>
      </c>
    </row>
    <row r="612" s="13" customFormat="1">
      <c r="B612" s="249"/>
      <c r="C612" s="250"/>
      <c r="D612" s="236" t="s">
        <v>170</v>
      </c>
      <c r="E612" s="251" t="s">
        <v>39</v>
      </c>
      <c r="F612" s="252" t="s">
        <v>146</v>
      </c>
      <c r="G612" s="250"/>
      <c r="H612" s="253">
        <v>21.995000000000001</v>
      </c>
      <c r="I612" s="254"/>
      <c r="J612" s="250"/>
      <c r="K612" s="250"/>
      <c r="L612" s="255"/>
      <c r="M612" s="256"/>
      <c r="N612" s="257"/>
      <c r="O612" s="257"/>
      <c r="P612" s="257"/>
      <c r="Q612" s="257"/>
      <c r="R612" s="257"/>
      <c r="S612" s="257"/>
      <c r="T612" s="258"/>
      <c r="AT612" s="259" t="s">
        <v>170</v>
      </c>
      <c r="AU612" s="259" t="s">
        <v>85</v>
      </c>
      <c r="AV612" s="13" t="s">
        <v>91</v>
      </c>
      <c r="AW612" s="13" t="s">
        <v>41</v>
      </c>
      <c r="AX612" s="13" t="s">
        <v>80</v>
      </c>
      <c r="AY612" s="259" t="s">
        <v>128</v>
      </c>
    </row>
    <row r="613" s="14" customFormat="1">
      <c r="B613" s="260"/>
      <c r="C613" s="261"/>
      <c r="D613" s="236" t="s">
        <v>170</v>
      </c>
      <c r="E613" s="262" t="s">
        <v>39</v>
      </c>
      <c r="F613" s="263" t="s">
        <v>179</v>
      </c>
      <c r="G613" s="261"/>
      <c r="H613" s="264">
        <v>21.995000000000001</v>
      </c>
      <c r="I613" s="265"/>
      <c r="J613" s="261"/>
      <c r="K613" s="261"/>
      <c r="L613" s="266"/>
      <c r="M613" s="292"/>
      <c r="N613" s="293"/>
      <c r="O613" s="293"/>
      <c r="P613" s="293"/>
      <c r="Q613" s="293"/>
      <c r="R613" s="293"/>
      <c r="S613" s="293"/>
      <c r="T613" s="294"/>
      <c r="AT613" s="270" t="s">
        <v>170</v>
      </c>
      <c r="AU613" s="270" t="s">
        <v>85</v>
      </c>
      <c r="AV613" s="14" t="s">
        <v>164</v>
      </c>
      <c r="AW613" s="14" t="s">
        <v>41</v>
      </c>
      <c r="AX613" s="14" t="s">
        <v>85</v>
      </c>
      <c r="AY613" s="270" t="s">
        <v>128</v>
      </c>
    </row>
    <row r="614" s="1" customFormat="1" ht="6.96" customHeight="1">
      <c r="B614" s="59"/>
      <c r="C614" s="60"/>
      <c r="D614" s="60"/>
      <c r="E614" s="60"/>
      <c r="F614" s="60"/>
      <c r="G614" s="60"/>
      <c r="H614" s="60"/>
      <c r="I614" s="169"/>
      <c r="J614" s="60"/>
      <c r="K614" s="60"/>
      <c r="L614" s="45"/>
    </row>
  </sheetData>
  <sheetProtection sheet="1" autoFilter="0" formatColumns="0" formatRows="0" objects="1" scenarios="1" spinCount="100000" saltValue="8hO/8lBG40MiqfiyWfWRjQZgrUe16qwWGuK116l4h1PkGzrhVipL1W8ur2KjBQyP3mFuevVVpYUM9MN21Wx3Ig==" hashValue="tPk38XSu6IVQ8dyR0Gk80+Gxlrh8xkIJarl00W+6F7/J4WUPRWz5PdlYo6YROfdwurzUE0VZh6mMzt6Z4JF4Jg==" algorithmName="SHA-512" password="CC35"/>
  <autoFilter ref="C87:K6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97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1"/>
      <c r="AT3" s="18" t="s">
        <v>91</v>
      </c>
    </row>
    <row r="4" ht="24.96" customHeight="1">
      <c r="B4" s="21"/>
      <c r="D4" s="140" t="s">
        <v>104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1" t="s">
        <v>16</v>
      </c>
      <c r="L6" s="21"/>
    </row>
    <row r="7" ht="16.5" customHeight="1">
      <c r="B7" s="21"/>
      <c r="E7" s="222" t="str">
        <f>'Rekapitulace stavby'!K6</f>
        <v>Oprava staniční koleje č.4 v km 115,560 - 115,940 v žst. Březno u Chomutova</v>
      </c>
      <c r="F7" s="141"/>
      <c r="G7" s="141"/>
      <c r="H7" s="141"/>
      <c r="L7" s="21"/>
    </row>
    <row r="8" ht="12" customHeight="1">
      <c r="B8" s="21"/>
      <c r="D8" s="141" t="s">
        <v>155</v>
      </c>
      <c r="L8" s="21"/>
    </row>
    <row r="9" s="1" customFormat="1" ht="16.5" customHeight="1">
      <c r="B9" s="45"/>
      <c r="E9" s="222" t="s">
        <v>156</v>
      </c>
      <c r="F9" s="1"/>
      <c r="G9" s="1"/>
      <c r="H9" s="1"/>
      <c r="I9" s="142"/>
      <c r="L9" s="45"/>
    </row>
    <row r="10" s="1" customFormat="1" ht="12" customHeight="1">
      <c r="B10" s="45"/>
      <c r="D10" s="141" t="s">
        <v>157</v>
      </c>
      <c r="I10" s="142"/>
      <c r="L10" s="45"/>
    </row>
    <row r="11" s="1" customFormat="1" ht="36.96" customHeight="1">
      <c r="B11" s="45"/>
      <c r="E11" s="143" t="s">
        <v>783</v>
      </c>
      <c r="F11" s="1"/>
      <c r="G11" s="1"/>
      <c r="H11" s="1"/>
      <c r="I11" s="142"/>
      <c r="L11" s="45"/>
    </row>
    <row r="12" s="1" customFormat="1">
      <c r="B12" s="45"/>
      <c r="I12" s="142"/>
      <c r="L12" s="45"/>
    </row>
    <row r="13" s="1" customFormat="1" ht="12" customHeight="1">
      <c r="B13" s="45"/>
      <c r="D13" s="141" t="s">
        <v>18</v>
      </c>
      <c r="F13" s="18" t="s">
        <v>19</v>
      </c>
      <c r="I13" s="144" t="s">
        <v>20</v>
      </c>
      <c r="J13" s="18" t="s">
        <v>21</v>
      </c>
      <c r="L13" s="45"/>
    </row>
    <row r="14" s="1" customFormat="1" ht="12" customHeight="1">
      <c r="B14" s="45"/>
      <c r="D14" s="141" t="s">
        <v>22</v>
      </c>
      <c r="F14" s="18" t="s">
        <v>23</v>
      </c>
      <c r="I14" s="144" t="s">
        <v>24</v>
      </c>
      <c r="J14" s="145" t="str">
        <f>'Rekapitulace stavby'!AN8</f>
        <v>12. 4. 2019</v>
      </c>
      <c r="L14" s="45"/>
    </row>
    <row r="15" s="1" customFormat="1" ht="21.84" customHeight="1">
      <c r="B15" s="45"/>
      <c r="D15" s="146" t="s">
        <v>26</v>
      </c>
      <c r="F15" s="147" t="s">
        <v>27</v>
      </c>
      <c r="I15" s="148" t="s">
        <v>28</v>
      </c>
      <c r="J15" s="147" t="s">
        <v>29</v>
      </c>
      <c r="L15" s="45"/>
    </row>
    <row r="16" s="1" customFormat="1" ht="12" customHeight="1">
      <c r="B16" s="45"/>
      <c r="D16" s="141" t="s">
        <v>30</v>
      </c>
      <c r="I16" s="144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4" t="s">
        <v>34</v>
      </c>
      <c r="J17" s="18" t="s">
        <v>35</v>
      </c>
      <c r="L17" s="45"/>
    </row>
    <row r="18" s="1" customFormat="1" ht="6.96" customHeight="1">
      <c r="B18" s="45"/>
      <c r="I18" s="142"/>
      <c r="L18" s="45"/>
    </row>
    <row r="19" s="1" customFormat="1" ht="12" customHeight="1">
      <c r="B19" s="45"/>
      <c r="D19" s="141" t="s">
        <v>36</v>
      </c>
      <c r="I19" s="144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4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2"/>
      <c r="L21" s="45"/>
    </row>
    <row r="22" s="1" customFormat="1" ht="12" customHeight="1">
      <c r="B22" s="45"/>
      <c r="D22" s="141" t="s">
        <v>38</v>
      </c>
      <c r="I22" s="144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4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2"/>
      <c r="L24" s="45"/>
    </row>
    <row r="25" s="1" customFormat="1" ht="12" customHeight="1">
      <c r="B25" s="45"/>
      <c r="D25" s="141" t="s">
        <v>42</v>
      </c>
      <c r="I25" s="144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4" t="s">
        <v>34</v>
      </c>
      <c r="J26" s="18" t="s">
        <v>39</v>
      </c>
      <c r="L26" s="45"/>
    </row>
    <row r="27" s="1" customFormat="1" ht="6.96" customHeight="1">
      <c r="B27" s="45"/>
      <c r="I27" s="142"/>
      <c r="L27" s="45"/>
    </row>
    <row r="28" s="1" customFormat="1" ht="12" customHeight="1">
      <c r="B28" s="45"/>
      <c r="D28" s="141" t="s">
        <v>44</v>
      </c>
      <c r="I28" s="142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2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2"/>
      <c r="J32" s="154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1" t="s">
        <v>50</v>
      </c>
      <c r="E35" s="141" t="s">
        <v>51</v>
      </c>
      <c r="F35" s="157">
        <f>ROUND((SUM(BE86:BE95)),  2)</f>
        <v>0</v>
      </c>
      <c r="I35" s="158">
        <v>0.20999999999999999</v>
      </c>
      <c r="J35" s="157">
        <f>ROUND(((SUM(BE86:BE95))*I35),  2)</f>
        <v>0</v>
      </c>
      <c r="L35" s="45"/>
    </row>
    <row r="36" hidden="1" s="1" customFormat="1" ht="14.4" customHeight="1">
      <c r="B36" s="45"/>
      <c r="E36" s="141" t="s">
        <v>52</v>
      </c>
      <c r="F36" s="157">
        <f>ROUND((SUM(BF86:BF95)),  2)</f>
        <v>0</v>
      </c>
      <c r="I36" s="158">
        <v>0.14999999999999999</v>
      </c>
      <c r="J36" s="157">
        <f>ROUND(((SUM(BF86:BF95))*I36),  2)</f>
        <v>0</v>
      </c>
      <c r="L36" s="45"/>
    </row>
    <row r="37" s="1" customFormat="1" ht="14.4" customHeight="1">
      <c r="B37" s="45"/>
      <c r="D37" s="141" t="s">
        <v>50</v>
      </c>
      <c r="E37" s="141" t="s">
        <v>53</v>
      </c>
      <c r="F37" s="157">
        <f>ROUND((SUM(BG86:BG95)),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1" t="s">
        <v>54</v>
      </c>
      <c r="F38" s="157">
        <f>ROUND((SUM(BH86:BH95)),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1" t="s">
        <v>55</v>
      </c>
      <c r="F39" s="157">
        <f>ROUND((SUM(BI86:BI95)),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2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105</v>
      </c>
      <c r="D47" s="41"/>
      <c r="E47" s="41"/>
      <c r="F47" s="41"/>
      <c r="G47" s="41"/>
      <c r="H47" s="41"/>
      <c r="I47" s="142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2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2"/>
      <c r="J49" s="41"/>
      <c r="K49" s="41"/>
      <c r="L49" s="45"/>
    </row>
    <row r="50" s="1" customFormat="1" ht="16.5" customHeight="1">
      <c r="B50" s="40"/>
      <c r="C50" s="41"/>
      <c r="D50" s="41"/>
      <c r="E50" s="223" t="str">
        <f>E7</f>
        <v>Oprava staniční koleje č.4 v km 115,560 - 115,940 v žst. Březno u Chomutova</v>
      </c>
      <c r="F50" s="33"/>
      <c r="G50" s="33"/>
      <c r="H50" s="33"/>
      <c r="I50" s="142"/>
      <c r="J50" s="41"/>
      <c r="K50" s="41"/>
      <c r="L50" s="45"/>
    </row>
    <row r="51" ht="12" customHeight="1">
      <c r="B51" s="22"/>
      <c r="C51" s="33" t="s">
        <v>155</v>
      </c>
      <c r="D51" s="23"/>
      <c r="E51" s="23"/>
      <c r="F51" s="23"/>
      <c r="G51" s="23"/>
      <c r="H51" s="23"/>
      <c r="I51" s="136"/>
      <c r="J51" s="23"/>
      <c r="K51" s="23"/>
      <c r="L51" s="21"/>
    </row>
    <row r="52" s="1" customFormat="1" ht="16.5" customHeight="1">
      <c r="B52" s="40"/>
      <c r="C52" s="41"/>
      <c r="D52" s="41"/>
      <c r="E52" s="223" t="s">
        <v>156</v>
      </c>
      <c r="F52" s="41"/>
      <c r="G52" s="41"/>
      <c r="H52" s="41"/>
      <c r="I52" s="142"/>
      <c r="J52" s="41"/>
      <c r="K52" s="41"/>
      <c r="L52" s="45"/>
    </row>
    <row r="53" s="1" customFormat="1" ht="12" customHeight="1">
      <c r="B53" s="40"/>
      <c r="C53" s="33" t="s">
        <v>157</v>
      </c>
      <c r="D53" s="41"/>
      <c r="E53" s="41"/>
      <c r="F53" s="41"/>
      <c r="G53" s="41"/>
      <c r="H53" s="41"/>
      <c r="I53" s="142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Č12 - SZT 4.SK Březno u Chomutova</v>
      </c>
      <c r="F54" s="41"/>
      <c r="G54" s="41"/>
      <c r="H54" s="41"/>
      <c r="I54" s="142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2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ŽST Březno u Chomutova</v>
      </c>
      <c r="G56" s="41"/>
      <c r="H56" s="41"/>
      <c r="I56" s="144" t="s">
        <v>24</v>
      </c>
      <c r="J56" s="69" t="str">
        <f>IF(J14="","",J14)</f>
        <v>12. 4. 2019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2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4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4" t="s">
        <v>42</v>
      </c>
      <c r="J59" s="38" t="str">
        <f>E26</f>
        <v>Verner Pavel, vernerp@szdc.cz, +420 724223844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2"/>
      <c r="J60" s="41"/>
      <c r="K60" s="41"/>
      <c r="L60" s="45"/>
    </row>
    <row r="61" s="1" customFormat="1" ht="29.28" customHeight="1">
      <c r="B61" s="40"/>
      <c r="C61" s="173" t="s">
        <v>106</v>
      </c>
      <c r="D61" s="174"/>
      <c r="E61" s="174"/>
      <c r="F61" s="174"/>
      <c r="G61" s="174"/>
      <c r="H61" s="174"/>
      <c r="I61" s="175"/>
      <c r="J61" s="176" t="s">
        <v>107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2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2"/>
      <c r="J63" s="99">
        <f>J86</f>
        <v>0</v>
      </c>
      <c r="K63" s="41"/>
      <c r="L63" s="45"/>
      <c r="AU63" s="18" t="s">
        <v>108</v>
      </c>
    </row>
    <row r="64" s="8" customFormat="1" ht="24.96" customHeight="1">
      <c r="B64" s="178"/>
      <c r="C64" s="179"/>
      <c r="D64" s="180" t="s">
        <v>159</v>
      </c>
      <c r="E64" s="181"/>
      <c r="F64" s="181"/>
      <c r="G64" s="181"/>
      <c r="H64" s="181"/>
      <c r="I64" s="182"/>
      <c r="J64" s="183">
        <f>J87</f>
        <v>0</v>
      </c>
      <c r="K64" s="179"/>
      <c r="L64" s="184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2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9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2"/>
      <c r="J70" s="62"/>
      <c r="K70" s="62"/>
      <c r="L70" s="45"/>
    </row>
    <row r="71" s="1" customFormat="1" ht="24.96" customHeight="1">
      <c r="B71" s="40"/>
      <c r="C71" s="24" t="s">
        <v>113</v>
      </c>
      <c r="D71" s="41"/>
      <c r="E71" s="41"/>
      <c r="F71" s="41"/>
      <c r="G71" s="41"/>
      <c r="H71" s="41"/>
      <c r="I71" s="142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2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2"/>
      <c r="J73" s="41"/>
      <c r="K73" s="41"/>
      <c r="L73" s="45"/>
    </row>
    <row r="74" s="1" customFormat="1" ht="16.5" customHeight="1">
      <c r="B74" s="40"/>
      <c r="C74" s="41"/>
      <c r="D74" s="41"/>
      <c r="E74" s="223" t="str">
        <f>E7</f>
        <v>Oprava staniční koleje č.4 v km 115,560 - 115,940 v žst. Březno u Chomutova</v>
      </c>
      <c r="F74" s="33"/>
      <c r="G74" s="33"/>
      <c r="H74" s="33"/>
      <c r="I74" s="142"/>
      <c r="J74" s="41"/>
      <c r="K74" s="41"/>
      <c r="L74" s="45"/>
    </row>
    <row r="75" ht="12" customHeight="1">
      <c r="B75" s="22"/>
      <c r="C75" s="33" t="s">
        <v>155</v>
      </c>
      <c r="D75" s="23"/>
      <c r="E75" s="23"/>
      <c r="F75" s="23"/>
      <c r="G75" s="23"/>
      <c r="H75" s="23"/>
      <c r="I75" s="136"/>
      <c r="J75" s="23"/>
      <c r="K75" s="23"/>
      <c r="L75" s="21"/>
    </row>
    <row r="76" s="1" customFormat="1" ht="16.5" customHeight="1">
      <c r="B76" s="40"/>
      <c r="C76" s="41"/>
      <c r="D76" s="41"/>
      <c r="E76" s="223" t="s">
        <v>156</v>
      </c>
      <c r="F76" s="41"/>
      <c r="G76" s="41"/>
      <c r="H76" s="41"/>
      <c r="I76" s="142"/>
      <c r="J76" s="41"/>
      <c r="K76" s="41"/>
      <c r="L76" s="45"/>
    </row>
    <row r="77" s="1" customFormat="1" ht="12" customHeight="1">
      <c r="B77" s="40"/>
      <c r="C77" s="33" t="s">
        <v>157</v>
      </c>
      <c r="D77" s="41"/>
      <c r="E77" s="41"/>
      <c r="F77" s="41"/>
      <c r="G77" s="41"/>
      <c r="H77" s="41"/>
      <c r="I77" s="142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Č12 - SZT 4.SK Březno u Chomutova</v>
      </c>
      <c r="F78" s="41"/>
      <c r="G78" s="41"/>
      <c r="H78" s="41"/>
      <c r="I78" s="142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2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ŽST Březno u Chomutova</v>
      </c>
      <c r="G80" s="41"/>
      <c r="H80" s="41"/>
      <c r="I80" s="144" t="s">
        <v>24</v>
      </c>
      <c r="J80" s="69" t="str">
        <f>IF(J14="","",J14)</f>
        <v>12. 4. 2019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2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4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4" t="s">
        <v>42</v>
      </c>
      <c r="J83" s="38" t="str">
        <f>E26</f>
        <v>Verner Pavel, vernerp@szdc.cz, +420 724223844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2"/>
      <c r="J84" s="41"/>
      <c r="K84" s="41"/>
      <c r="L84" s="45"/>
    </row>
    <row r="85" s="10" customFormat="1" ht="29.28" customHeight="1">
      <c r="B85" s="191"/>
      <c r="C85" s="192" t="s">
        <v>114</v>
      </c>
      <c r="D85" s="193" t="s">
        <v>65</v>
      </c>
      <c r="E85" s="193" t="s">
        <v>61</v>
      </c>
      <c r="F85" s="193" t="s">
        <v>62</v>
      </c>
      <c r="G85" s="193" t="s">
        <v>115</v>
      </c>
      <c r="H85" s="193" t="s">
        <v>116</v>
      </c>
      <c r="I85" s="194" t="s">
        <v>117</v>
      </c>
      <c r="J85" s="193" t="s">
        <v>107</v>
      </c>
      <c r="K85" s="195" t="s">
        <v>118</v>
      </c>
      <c r="L85" s="196"/>
      <c r="M85" s="89" t="s">
        <v>39</v>
      </c>
      <c r="N85" s="90" t="s">
        <v>50</v>
      </c>
      <c r="O85" s="90" t="s">
        <v>119</v>
      </c>
      <c r="P85" s="90" t="s">
        <v>120</v>
      </c>
      <c r="Q85" s="90" t="s">
        <v>121</v>
      </c>
      <c r="R85" s="90" t="s">
        <v>122</v>
      </c>
      <c r="S85" s="90" t="s">
        <v>123</v>
      </c>
      <c r="T85" s="91" t="s">
        <v>124</v>
      </c>
    </row>
    <row r="86" s="1" customFormat="1" ht="22.8" customHeight="1">
      <c r="B86" s="40"/>
      <c r="C86" s="96" t="s">
        <v>125</v>
      </c>
      <c r="D86" s="41"/>
      <c r="E86" s="41"/>
      <c r="F86" s="41"/>
      <c r="G86" s="41"/>
      <c r="H86" s="41"/>
      <c r="I86" s="142"/>
      <c r="J86" s="197">
        <f>BK86</f>
        <v>0</v>
      </c>
      <c r="K86" s="41"/>
      <c r="L86" s="45"/>
      <c r="M86" s="92"/>
      <c r="N86" s="93"/>
      <c r="O86" s="93"/>
      <c r="P86" s="198">
        <f>P87</f>
        <v>0</v>
      </c>
      <c r="Q86" s="93"/>
      <c r="R86" s="198">
        <f>R87</f>
        <v>0</v>
      </c>
      <c r="S86" s="93"/>
      <c r="T86" s="199">
        <f>T87</f>
        <v>0</v>
      </c>
      <c r="AT86" s="18" t="s">
        <v>79</v>
      </c>
      <c r="AU86" s="18" t="s">
        <v>108</v>
      </c>
      <c r="BK86" s="200">
        <f>BK87</f>
        <v>0</v>
      </c>
    </row>
    <row r="87" s="11" customFormat="1" ht="25.92" customHeight="1">
      <c r="B87" s="201"/>
      <c r="C87" s="202"/>
      <c r="D87" s="203" t="s">
        <v>79</v>
      </c>
      <c r="E87" s="204" t="s">
        <v>695</v>
      </c>
      <c r="F87" s="204" t="s">
        <v>696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SUM(P88:P95)</f>
        <v>0</v>
      </c>
      <c r="Q87" s="209"/>
      <c r="R87" s="210">
        <f>SUM(R88:R95)</f>
        <v>0</v>
      </c>
      <c r="S87" s="209"/>
      <c r="T87" s="211">
        <f>SUM(T88:T95)</f>
        <v>0</v>
      </c>
      <c r="AR87" s="212" t="s">
        <v>164</v>
      </c>
      <c r="AT87" s="213" t="s">
        <v>79</v>
      </c>
      <c r="AU87" s="213" t="s">
        <v>80</v>
      </c>
      <c r="AY87" s="212" t="s">
        <v>128</v>
      </c>
      <c r="BK87" s="214">
        <f>SUM(BK88:BK95)</f>
        <v>0</v>
      </c>
    </row>
    <row r="88" s="1" customFormat="1" ht="33.75" customHeight="1">
      <c r="B88" s="40"/>
      <c r="C88" s="224" t="s">
        <v>85</v>
      </c>
      <c r="D88" s="224" t="s">
        <v>160</v>
      </c>
      <c r="E88" s="225" t="s">
        <v>784</v>
      </c>
      <c r="F88" s="226" t="s">
        <v>785</v>
      </c>
      <c r="G88" s="227" t="s">
        <v>230</v>
      </c>
      <c r="H88" s="228">
        <v>8</v>
      </c>
      <c r="I88" s="229"/>
      <c r="J88" s="230">
        <f>ROUND(I88*H88,2)</f>
        <v>0</v>
      </c>
      <c r="K88" s="226" t="s">
        <v>163</v>
      </c>
      <c r="L88" s="45"/>
      <c r="M88" s="231" t="s">
        <v>39</v>
      </c>
      <c r="N88" s="232" t="s">
        <v>53</v>
      </c>
      <c r="O88" s="81"/>
      <c r="P88" s="233">
        <f>O88*H88</f>
        <v>0</v>
      </c>
      <c r="Q88" s="233">
        <v>0</v>
      </c>
      <c r="R88" s="233">
        <f>Q88*H88</f>
        <v>0</v>
      </c>
      <c r="S88" s="233">
        <v>0</v>
      </c>
      <c r="T88" s="234">
        <f>S88*H88</f>
        <v>0</v>
      </c>
      <c r="AR88" s="18" t="s">
        <v>700</v>
      </c>
      <c r="AT88" s="18" t="s">
        <v>160</v>
      </c>
      <c r="AU88" s="18" t="s">
        <v>85</v>
      </c>
      <c r="AY88" s="18" t="s">
        <v>128</v>
      </c>
      <c r="BE88" s="235">
        <f>IF(N88="základní",J88,0)</f>
        <v>0</v>
      </c>
      <c r="BF88" s="235">
        <f>IF(N88="snížená",J88,0)</f>
        <v>0</v>
      </c>
      <c r="BG88" s="235">
        <f>IF(N88="zákl. přenesená",J88,0)</f>
        <v>0</v>
      </c>
      <c r="BH88" s="235">
        <f>IF(N88="sníž. přenesená",J88,0)</f>
        <v>0</v>
      </c>
      <c r="BI88" s="235">
        <f>IF(N88="nulová",J88,0)</f>
        <v>0</v>
      </c>
      <c r="BJ88" s="18" t="s">
        <v>164</v>
      </c>
      <c r="BK88" s="235">
        <f>ROUND(I88*H88,2)</f>
        <v>0</v>
      </c>
      <c r="BL88" s="18" t="s">
        <v>700</v>
      </c>
      <c r="BM88" s="18" t="s">
        <v>786</v>
      </c>
    </row>
    <row r="89" s="1" customFormat="1" ht="22.5" customHeight="1">
      <c r="B89" s="40"/>
      <c r="C89" s="271" t="s">
        <v>91</v>
      </c>
      <c r="D89" s="271" t="s">
        <v>212</v>
      </c>
      <c r="E89" s="272" t="s">
        <v>787</v>
      </c>
      <c r="F89" s="273" t="s">
        <v>788</v>
      </c>
      <c r="G89" s="274" t="s">
        <v>230</v>
      </c>
      <c r="H89" s="275">
        <v>4</v>
      </c>
      <c r="I89" s="276"/>
      <c r="J89" s="277">
        <f>ROUND(I89*H89,2)</f>
        <v>0</v>
      </c>
      <c r="K89" s="273" t="s">
        <v>163</v>
      </c>
      <c r="L89" s="278"/>
      <c r="M89" s="279" t="s">
        <v>39</v>
      </c>
      <c r="N89" s="280" t="s">
        <v>53</v>
      </c>
      <c r="O89" s="81"/>
      <c r="P89" s="233">
        <f>O89*H89</f>
        <v>0</v>
      </c>
      <c r="Q89" s="233">
        <v>0</v>
      </c>
      <c r="R89" s="233">
        <f>Q89*H89</f>
        <v>0</v>
      </c>
      <c r="S89" s="233">
        <v>0</v>
      </c>
      <c r="T89" s="234">
        <f>S89*H89</f>
        <v>0</v>
      </c>
      <c r="AR89" s="18" t="s">
        <v>215</v>
      </c>
      <c r="AT89" s="18" t="s">
        <v>212</v>
      </c>
      <c r="AU89" s="18" t="s">
        <v>85</v>
      </c>
      <c r="AY89" s="18" t="s">
        <v>128</v>
      </c>
      <c r="BE89" s="235">
        <f>IF(N89="základní",J89,0)</f>
        <v>0</v>
      </c>
      <c r="BF89" s="235">
        <f>IF(N89="snížená",J89,0)</f>
        <v>0</v>
      </c>
      <c r="BG89" s="235">
        <f>IF(N89="zákl. přenesená",J89,0)</f>
        <v>0</v>
      </c>
      <c r="BH89" s="235">
        <f>IF(N89="sníž. přenesená",J89,0)</f>
        <v>0</v>
      </c>
      <c r="BI89" s="235">
        <f>IF(N89="nulová",J89,0)</f>
        <v>0</v>
      </c>
      <c r="BJ89" s="18" t="s">
        <v>164</v>
      </c>
      <c r="BK89" s="235">
        <f>ROUND(I89*H89,2)</f>
        <v>0</v>
      </c>
      <c r="BL89" s="18" t="s">
        <v>164</v>
      </c>
      <c r="BM89" s="18" t="s">
        <v>789</v>
      </c>
    </row>
    <row r="90" s="1" customFormat="1" ht="22.5" customHeight="1">
      <c r="B90" s="40"/>
      <c r="C90" s="271" t="s">
        <v>194</v>
      </c>
      <c r="D90" s="271" t="s">
        <v>212</v>
      </c>
      <c r="E90" s="272" t="s">
        <v>790</v>
      </c>
      <c r="F90" s="273" t="s">
        <v>791</v>
      </c>
      <c r="G90" s="274" t="s">
        <v>230</v>
      </c>
      <c r="H90" s="275">
        <v>4</v>
      </c>
      <c r="I90" s="276"/>
      <c r="J90" s="277">
        <f>ROUND(I90*H90,2)</f>
        <v>0</v>
      </c>
      <c r="K90" s="273" t="s">
        <v>163</v>
      </c>
      <c r="L90" s="278"/>
      <c r="M90" s="279" t="s">
        <v>39</v>
      </c>
      <c r="N90" s="280" t="s">
        <v>53</v>
      </c>
      <c r="O90" s="81"/>
      <c r="P90" s="233">
        <f>O90*H90</f>
        <v>0</v>
      </c>
      <c r="Q90" s="233">
        <v>0</v>
      </c>
      <c r="R90" s="233">
        <f>Q90*H90</f>
        <v>0</v>
      </c>
      <c r="S90" s="233">
        <v>0</v>
      </c>
      <c r="T90" s="234">
        <f>S90*H90</f>
        <v>0</v>
      </c>
      <c r="AR90" s="18" t="s">
        <v>215</v>
      </c>
      <c r="AT90" s="18" t="s">
        <v>212</v>
      </c>
      <c r="AU90" s="18" t="s">
        <v>85</v>
      </c>
      <c r="AY90" s="18" t="s">
        <v>128</v>
      </c>
      <c r="BE90" s="235">
        <f>IF(N90="základní",J90,0)</f>
        <v>0</v>
      </c>
      <c r="BF90" s="235">
        <f>IF(N90="snížená",J90,0)</f>
        <v>0</v>
      </c>
      <c r="BG90" s="235">
        <f>IF(N90="zákl. přenesená",J90,0)</f>
        <v>0</v>
      </c>
      <c r="BH90" s="235">
        <f>IF(N90="sníž. přenesená",J90,0)</f>
        <v>0</v>
      </c>
      <c r="BI90" s="235">
        <f>IF(N90="nulová",J90,0)</f>
        <v>0</v>
      </c>
      <c r="BJ90" s="18" t="s">
        <v>164</v>
      </c>
      <c r="BK90" s="235">
        <f>ROUND(I90*H90,2)</f>
        <v>0</v>
      </c>
      <c r="BL90" s="18" t="s">
        <v>164</v>
      </c>
      <c r="BM90" s="18" t="s">
        <v>792</v>
      </c>
    </row>
    <row r="91" s="1" customFormat="1" ht="22.5" customHeight="1">
      <c r="B91" s="40"/>
      <c r="C91" s="271" t="s">
        <v>164</v>
      </c>
      <c r="D91" s="271" t="s">
        <v>212</v>
      </c>
      <c r="E91" s="272" t="s">
        <v>793</v>
      </c>
      <c r="F91" s="273" t="s">
        <v>794</v>
      </c>
      <c r="G91" s="274" t="s">
        <v>230</v>
      </c>
      <c r="H91" s="275">
        <v>4</v>
      </c>
      <c r="I91" s="276"/>
      <c r="J91" s="277">
        <f>ROUND(I91*H91,2)</f>
        <v>0</v>
      </c>
      <c r="K91" s="273" t="s">
        <v>163</v>
      </c>
      <c r="L91" s="278"/>
      <c r="M91" s="279" t="s">
        <v>39</v>
      </c>
      <c r="N91" s="280" t="s">
        <v>53</v>
      </c>
      <c r="O91" s="81"/>
      <c r="P91" s="233">
        <f>O91*H91</f>
        <v>0</v>
      </c>
      <c r="Q91" s="233">
        <v>0</v>
      </c>
      <c r="R91" s="233">
        <f>Q91*H91</f>
        <v>0</v>
      </c>
      <c r="S91" s="233">
        <v>0</v>
      </c>
      <c r="T91" s="234">
        <f>S91*H91</f>
        <v>0</v>
      </c>
      <c r="AR91" s="18" t="s">
        <v>795</v>
      </c>
      <c r="AT91" s="18" t="s">
        <v>212</v>
      </c>
      <c r="AU91" s="18" t="s">
        <v>85</v>
      </c>
      <c r="AY91" s="18" t="s">
        <v>128</v>
      </c>
      <c r="BE91" s="235">
        <f>IF(N91="základní",J91,0)</f>
        <v>0</v>
      </c>
      <c r="BF91" s="235">
        <f>IF(N91="snížená",J91,0)</f>
        <v>0</v>
      </c>
      <c r="BG91" s="235">
        <f>IF(N91="zákl. přenesená",J91,0)</f>
        <v>0</v>
      </c>
      <c r="BH91" s="235">
        <f>IF(N91="sníž. přenesená",J91,0)</f>
        <v>0</v>
      </c>
      <c r="BI91" s="235">
        <f>IF(N91="nulová",J91,0)</f>
        <v>0</v>
      </c>
      <c r="BJ91" s="18" t="s">
        <v>164</v>
      </c>
      <c r="BK91" s="235">
        <f>ROUND(I91*H91,2)</f>
        <v>0</v>
      </c>
      <c r="BL91" s="18" t="s">
        <v>795</v>
      </c>
      <c r="BM91" s="18" t="s">
        <v>796</v>
      </c>
    </row>
    <row r="92" s="1" customFormat="1" ht="22.5" customHeight="1">
      <c r="B92" s="40"/>
      <c r="C92" s="271" t="s">
        <v>129</v>
      </c>
      <c r="D92" s="271" t="s">
        <v>212</v>
      </c>
      <c r="E92" s="272" t="s">
        <v>797</v>
      </c>
      <c r="F92" s="273" t="s">
        <v>798</v>
      </c>
      <c r="G92" s="274" t="s">
        <v>230</v>
      </c>
      <c r="H92" s="275">
        <v>4</v>
      </c>
      <c r="I92" s="276"/>
      <c r="J92" s="277">
        <f>ROUND(I92*H92,2)</f>
        <v>0</v>
      </c>
      <c r="K92" s="273" t="s">
        <v>163</v>
      </c>
      <c r="L92" s="278"/>
      <c r="M92" s="279" t="s">
        <v>39</v>
      </c>
      <c r="N92" s="280" t="s">
        <v>53</v>
      </c>
      <c r="O92" s="81"/>
      <c r="P92" s="233">
        <f>O92*H92</f>
        <v>0</v>
      </c>
      <c r="Q92" s="233">
        <v>0</v>
      </c>
      <c r="R92" s="233">
        <f>Q92*H92</f>
        <v>0</v>
      </c>
      <c r="S92" s="233">
        <v>0</v>
      </c>
      <c r="T92" s="234">
        <f>S92*H92</f>
        <v>0</v>
      </c>
      <c r="AR92" s="18" t="s">
        <v>795</v>
      </c>
      <c r="AT92" s="18" t="s">
        <v>212</v>
      </c>
      <c r="AU92" s="18" t="s">
        <v>85</v>
      </c>
      <c r="AY92" s="18" t="s">
        <v>128</v>
      </c>
      <c r="BE92" s="235">
        <f>IF(N92="základní",J92,0)</f>
        <v>0</v>
      </c>
      <c r="BF92" s="235">
        <f>IF(N92="snížená",J92,0)</f>
        <v>0</v>
      </c>
      <c r="BG92" s="235">
        <f>IF(N92="zákl. přenesená",J92,0)</f>
        <v>0</v>
      </c>
      <c r="BH92" s="235">
        <f>IF(N92="sníž. přenesená",J92,0)</f>
        <v>0</v>
      </c>
      <c r="BI92" s="235">
        <f>IF(N92="nulová",J92,0)</f>
        <v>0</v>
      </c>
      <c r="BJ92" s="18" t="s">
        <v>164</v>
      </c>
      <c r="BK92" s="235">
        <f>ROUND(I92*H92,2)</f>
        <v>0</v>
      </c>
      <c r="BL92" s="18" t="s">
        <v>795</v>
      </c>
      <c r="BM92" s="18" t="s">
        <v>799</v>
      </c>
    </row>
    <row r="93" s="1" customFormat="1" ht="22.5" customHeight="1">
      <c r="B93" s="40"/>
      <c r="C93" s="271" t="s">
        <v>221</v>
      </c>
      <c r="D93" s="271" t="s">
        <v>212</v>
      </c>
      <c r="E93" s="272" t="s">
        <v>800</v>
      </c>
      <c r="F93" s="273" t="s">
        <v>801</v>
      </c>
      <c r="G93" s="274" t="s">
        <v>230</v>
      </c>
      <c r="H93" s="275">
        <v>4</v>
      </c>
      <c r="I93" s="276"/>
      <c r="J93" s="277">
        <f>ROUND(I93*H93,2)</f>
        <v>0</v>
      </c>
      <c r="K93" s="273" t="s">
        <v>163</v>
      </c>
      <c r="L93" s="278"/>
      <c r="M93" s="279" t="s">
        <v>39</v>
      </c>
      <c r="N93" s="280" t="s">
        <v>53</v>
      </c>
      <c r="O93" s="81"/>
      <c r="P93" s="233">
        <f>O93*H93</f>
        <v>0</v>
      </c>
      <c r="Q93" s="233">
        <v>0</v>
      </c>
      <c r="R93" s="233">
        <f>Q93*H93</f>
        <v>0</v>
      </c>
      <c r="S93" s="233">
        <v>0</v>
      </c>
      <c r="T93" s="234">
        <f>S93*H93</f>
        <v>0</v>
      </c>
      <c r="AR93" s="18" t="s">
        <v>795</v>
      </c>
      <c r="AT93" s="18" t="s">
        <v>212</v>
      </c>
      <c r="AU93" s="18" t="s">
        <v>85</v>
      </c>
      <c r="AY93" s="18" t="s">
        <v>128</v>
      </c>
      <c r="BE93" s="235">
        <f>IF(N93="základní",J93,0)</f>
        <v>0</v>
      </c>
      <c r="BF93" s="235">
        <f>IF(N93="snížená",J93,0)</f>
        <v>0</v>
      </c>
      <c r="BG93" s="235">
        <f>IF(N93="zákl. přenesená",J93,0)</f>
        <v>0</v>
      </c>
      <c r="BH93" s="235">
        <f>IF(N93="sníž. přenesená",J93,0)</f>
        <v>0</v>
      </c>
      <c r="BI93" s="235">
        <f>IF(N93="nulová",J93,0)</f>
        <v>0</v>
      </c>
      <c r="BJ93" s="18" t="s">
        <v>164</v>
      </c>
      <c r="BK93" s="235">
        <f>ROUND(I93*H93,2)</f>
        <v>0</v>
      </c>
      <c r="BL93" s="18" t="s">
        <v>795</v>
      </c>
      <c r="BM93" s="18" t="s">
        <v>802</v>
      </c>
    </row>
    <row r="94" s="1" customFormat="1" ht="22.5" customHeight="1">
      <c r="B94" s="40"/>
      <c r="C94" s="271" t="s">
        <v>227</v>
      </c>
      <c r="D94" s="271" t="s">
        <v>212</v>
      </c>
      <c r="E94" s="272" t="s">
        <v>803</v>
      </c>
      <c r="F94" s="273" t="s">
        <v>804</v>
      </c>
      <c r="G94" s="274" t="s">
        <v>230</v>
      </c>
      <c r="H94" s="275">
        <v>16</v>
      </c>
      <c r="I94" s="276"/>
      <c r="J94" s="277">
        <f>ROUND(I94*H94,2)</f>
        <v>0</v>
      </c>
      <c r="K94" s="273" t="s">
        <v>163</v>
      </c>
      <c r="L94" s="278"/>
      <c r="M94" s="279" t="s">
        <v>39</v>
      </c>
      <c r="N94" s="280" t="s">
        <v>53</v>
      </c>
      <c r="O94" s="81"/>
      <c r="P94" s="233">
        <f>O94*H94</f>
        <v>0</v>
      </c>
      <c r="Q94" s="233">
        <v>0</v>
      </c>
      <c r="R94" s="233">
        <f>Q94*H94</f>
        <v>0</v>
      </c>
      <c r="S94" s="233">
        <v>0</v>
      </c>
      <c r="T94" s="234">
        <f>S94*H94</f>
        <v>0</v>
      </c>
      <c r="AR94" s="18" t="s">
        <v>795</v>
      </c>
      <c r="AT94" s="18" t="s">
        <v>212</v>
      </c>
      <c r="AU94" s="18" t="s">
        <v>85</v>
      </c>
      <c r="AY94" s="18" t="s">
        <v>128</v>
      </c>
      <c r="BE94" s="235">
        <f>IF(N94="základní",J94,0)</f>
        <v>0</v>
      </c>
      <c r="BF94" s="235">
        <f>IF(N94="snížená",J94,0)</f>
        <v>0</v>
      </c>
      <c r="BG94" s="235">
        <f>IF(N94="zákl. přenesená",J94,0)</f>
        <v>0</v>
      </c>
      <c r="BH94" s="235">
        <f>IF(N94="sníž. přenesená",J94,0)</f>
        <v>0</v>
      </c>
      <c r="BI94" s="235">
        <f>IF(N94="nulová",J94,0)</f>
        <v>0</v>
      </c>
      <c r="BJ94" s="18" t="s">
        <v>164</v>
      </c>
      <c r="BK94" s="235">
        <f>ROUND(I94*H94,2)</f>
        <v>0</v>
      </c>
      <c r="BL94" s="18" t="s">
        <v>795</v>
      </c>
      <c r="BM94" s="18" t="s">
        <v>805</v>
      </c>
    </row>
    <row r="95" s="1" customFormat="1" ht="22.5" customHeight="1">
      <c r="B95" s="40"/>
      <c r="C95" s="224" t="s">
        <v>215</v>
      </c>
      <c r="D95" s="224" t="s">
        <v>160</v>
      </c>
      <c r="E95" s="225" t="s">
        <v>806</v>
      </c>
      <c r="F95" s="226" t="s">
        <v>807</v>
      </c>
      <c r="G95" s="227" t="s">
        <v>230</v>
      </c>
      <c r="H95" s="228">
        <v>8</v>
      </c>
      <c r="I95" s="229"/>
      <c r="J95" s="230">
        <f>ROUND(I95*H95,2)</f>
        <v>0</v>
      </c>
      <c r="K95" s="226" t="s">
        <v>163</v>
      </c>
      <c r="L95" s="45"/>
      <c r="M95" s="295" t="s">
        <v>39</v>
      </c>
      <c r="N95" s="296" t="s">
        <v>53</v>
      </c>
      <c r="O95" s="297"/>
      <c r="P95" s="298">
        <f>O95*H95</f>
        <v>0</v>
      </c>
      <c r="Q95" s="298">
        <v>0</v>
      </c>
      <c r="R95" s="298">
        <f>Q95*H95</f>
        <v>0</v>
      </c>
      <c r="S95" s="298">
        <v>0</v>
      </c>
      <c r="T95" s="299">
        <f>S95*H95</f>
        <v>0</v>
      </c>
      <c r="AR95" s="18" t="s">
        <v>700</v>
      </c>
      <c r="AT95" s="18" t="s">
        <v>160</v>
      </c>
      <c r="AU95" s="18" t="s">
        <v>85</v>
      </c>
      <c r="AY95" s="18" t="s">
        <v>128</v>
      </c>
      <c r="BE95" s="235">
        <f>IF(N95="základní",J95,0)</f>
        <v>0</v>
      </c>
      <c r="BF95" s="235">
        <f>IF(N95="snížená",J95,0)</f>
        <v>0</v>
      </c>
      <c r="BG95" s="235">
        <f>IF(N95="zákl. přenesená",J95,0)</f>
        <v>0</v>
      </c>
      <c r="BH95" s="235">
        <f>IF(N95="sníž. přenesená",J95,0)</f>
        <v>0</v>
      </c>
      <c r="BI95" s="235">
        <f>IF(N95="nulová",J95,0)</f>
        <v>0</v>
      </c>
      <c r="BJ95" s="18" t="s">
        <v>164</v>
      </c>
      <c r="BK95" s="235">
        <f>ROUND(I95*H95,2)</f>
        <v>0</v>
      </c>
      <c r="BL95" s="18" t="s">
        <v>700</v>
      </c>
      <c r="BM95" s="18" t="s">
        <v>808</v>
      </c>
    </row>
    <row r="96" s="1" customFormat="1" ht="6.96" customHeight="1">
      <c r="B96" s="59"/>
      <c r="C96" s="60"/>
      <c r="D96" s="60"/>
      <c r="E96" s="60"/>
      <c r="F96" s="60"/>
      <c r="G96" s="60"/>
      <c r="H96" s="60"/>
      <c r="I96" s="169"/>
      <c r="J96" s="60"/>
      <c r="K96" s="60"/>
      <c r="L96" s="45"/>
    </row>
  </sheetData>
  <sheetProtection sheet="1" autoFilter="0" formatColumns="0" formatRows="0" objects="1" scenarios="1" spinCount="100000" saltValue="qdK9oqCZVEvQr8oEsBcq4fcjRsjXMYtmploRXArPwV6DZoq0BTcwgmINS+aXtkqUOrVrdpp/sh3YPyKYmSG9Bg==" hashValue="W3mTNfvazkDAc4usqwsmsoqYHTYj1q/ZsnucYat59Qujjy1cdSvtmLitRFmtIWKVTx5Nc9le5QCXezydOTHRzw==" algorithmName="SHA-512" password="CC35"/>
  <autoFilter ref="C85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103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1"/>
      <c r="AT3" s="18" t="s">
        <v>91</v>
      </c>
    </row>
    <row r="4" ht="24.96" customHeight="1">
      <c r="B4" s="21"/>
      <c r="D4" s="140" t="s">
        <v>104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1" t="s">
        <v>16</v>
      </c>
      <c r="L6" s="21"/>
    </row>
    <row r="7" ht="16.5" customHeight="1">
      <c r="B7" s="21"/>
      <c r="E7" s="222" t="str">
        <f>'Rekapitulace stavby'!K6</f>
        <v>Oprava staniční koleje č.4 v km 115,560 - 115,940 v žst. Březno u Chomutova</v>
      </c>
      <c r="F7" s="141"/>
      <c r="G7" s="141"/>
      <c r="H7" s="141"/>
      <c r="L7" s="21"/>
    </row>
    <row r="8" ht="12" customHeight="1">
      <c r="B8" s="21"/>
      <c r="D8" s="141" t="s">
        <v>155</v>
      </c>
      <c r="L8" s="21"/>
    </row>
    <row r="9" s="1" customFormat="1" ht="16.5" customHeight="1">
      <c r="B9" s="45"/>
      <c r="E9" s="222" t="s">
        <v>809</v>
      </c>
      <c r="F9" s="1"/>
      <c r="G9" s="1"/>
      <c r="H9" s="1"/>
      <c r="I9" s="142"/>
      <c r="L9" s="45"/>
    </row>
    <row r="10" s="1" customFormat="1" ht="12" customHeight="1">
      <c r="B10" s="45"/>
      <c r="D10" s="141" t="s">
        <v>157</v>
      </c>
      <c r="I10" s="142"/>
      <c r="L10" s="45"/>
    </row>
    <row r="11" s="1" customFormat="1" ht="36.96" customHeight="1">
      <c r="B11" s="45"/>
      <c r="E11" s="143" t="s">
        <v>810</v>
      </c>
      <c r="F11" s="1"/>
      <c r="G11" s="1"/>
      <c r="H11" s="1"/>
      <c r="I11" s="142"/>
      <c r="L11" s="45"/>
    </row>
    <row r="12" s="1" customFormat="1">
      <c r="B12" s="45"/>
      <c r="I12" s="142"/>
      <c r="L12" s="45"/>
    </row>
    <row r="13" s="1" customFormat="1" ht="12" customHeight="1">
      <c r="B13" s="45"/>
      <c r="D13" s="141" t="s">
        <v>18</v>
      </c>
      <c r="F13" s="18" t="s">
        <v>39</v>
      </c>
      <c r="I13" s="144" t="s">
        <v>20</v>
      </c>
      <c r="J13" s="18" t="s">
        <v>39</v>
      </c>
      <c r="L13" s="45"/>
    </row>
    <row r="14" s="1" customFormat="1" ht="12" customHeight="1">
      <c r="B14" s="45"/>
      <c r="D14" s="141" t="s">
        <v>22</v>
      </c>
      <c r="F14" s="18" t="s">
        <v>23</v>
      </c>
      <c r="I14" s="144" t="s">
        <v>24</v>
      </c>
      <c r="J14" s="145" t="str">
        <f>'Rekapitulace stavby'!AN8</f>
        <v>12. 4. 2019</v>
      </c>
      <c r="L14" s="45"/>
    </row>
    <row r="15" s="1" customFormat="1" ht="10.8" customHeight="1">
      <c r="B15" s="45"/>
      <c r="I15" s="142"/>
      <c r="L15" s="45"/>
    </row>
    <row r="16" s="1" customFormat="1" ht="12" customHeight="1">
      <c r="B16" s="45"/>
      <c r="D16" s="141" t="s">
        <v>30</v>
      </c>
      <c r="I16" s="144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4" t="s">
        <v>34</v>
      </c>
      <c r="J17" s="18" t="s">
        <v>35</v>
      </c>
      <c r="L17" s="45"/>
    </row>
    <row r="18" s="1" customFormat="1" ht="6.96" customHeight="1">
      <c r="B18" s="45"/>
      <c r="I18" s="142"/>
      <c r="L18" s="45"/>
    </row>
    <row r="19" s="1" customFormat="1" ht="12" customHeight="1">
      <c r="B19" s="45"/>
      <c r="D19" s="141" t="s">
        <v>36</v>
      </c>
      <c r="I19" s="144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4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2"/>
      <c r="L21" s="45"/>
    </row>
    <row r="22" s="1" customFormat="1" ht="12" customHeight="1">
      <c r="B22" s="45"/>
      <c r="D22" s="141" t="s">
        <v>38</v>
      </c>
      <c r="I22" s="144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4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2"/>
      <c r="L24" s="45"/>
    </row>
    <row r="25" s="1" customFormat="1" ht="12" customHeight="1">
      <c r="B25" s="45"/>
      <c r="D25" s="141" t="s">
        <v>42</v>
      </c>
      <c r="I25" s="144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4" t="s">
        <v>34</v>
      </c>
      <c r="J26" s="18" t="s">
        <v>39</v>
      </c>
      <c r="L26" s="45"/>
    </row>
    <row r="27" s="1" customFormat="1" ht="6.96" customHeight="1">
      <c r="B27" s="45"/>
      <c r="I27" s="142"/>
      <c r="L27" s="45"/>
    </row>
    <row r="28" s="1" customFormat="1" ht="12" customHeight="1">
      <c r="B28" s="45"/>
      <c r="D28" s="141" t="s">
        <v>44</v>
      </c>
      <c r="I28" s="142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2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2"/>
      <c r="J32" s="154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1" t="s">
        <v>50</v>
      </c>
      <c r="E35" s="141" t="s">
        <v>51</v>
      </c>
      <c r="F35" s="157">
        <f>ROUND((SUM(BE86:BE106)),  2)</f>
        <v>0</v>
      </c>
      <c r="I35" s="158">
        <v>0.20999999999999999</v>
      </c>
      <c r="J35" s="157">
        <f>ROUND(((SUM(BE86:BE106))*I35),  2)</f>
        <v>0</v>
      </c>
      <c r="L35" s="45"/>
    </row>
    <row r="36" hidden="1" s="1" customFormat="1" ht="14.4" customHeight="1">
      <c r="B36" s="45"/>
      <c r="E36" s="141" t="s">
        <v>52</v>
      </c>
      <c r="F36" s="157">
        <f>ROUND((SUM(BF86:BF106)),  2)</f>
        <v>0</v>
      </c>
      <c r="I36" s="158">
        <v>0.14999999999999999</v>
      </c>
      <c r="J36" s="157">
        <f>ROUND(((SUM(BF86:BF106))*I36),  2)</f>
        <v>0</v>
      </c>
      <c r="L36" s="45"/>
    </row>
    <row r="37" s="1" customFormat="1" ht="14.4" customHeight="1">
      <c r="B37" s="45"/>
      <c r="D37" s="141" t="s">
        <v>50</v>
      </c>
      <c r="E37" s="141" t="s">
        <v>53</v>
      </c>
      <c r="F37" s="157">
        <f>ROUND((SUM(BG86:BG106)),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1" t="s">
        <v>54</v>
      </c>
      <c r="F38" s="157">
        <f>ROUND((SUM(BH86:BH106)),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1" t="s">
        <v>55</v>
      </c>
      <c r="F39" s="157">
        <f>ROUND((SUM(BI86:BI106)),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2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105</v>
      </c>
      <c r="D47" s="41"/>
      <c r="E47" s="41"/>
      <c r="F47" s="41"/>
      <c r="G47" s="41"/>
      <c r="H47" s="41"/>
      <c r="I47" s="142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2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2"/>
      <c r="J49" s="41"/>
      <c r="K49" s="41"/>
      <c r="L49" s="45"/>
    </row>
    <row r="50" s="1" customFormat="1" ht="16.5" customHeight="1">
      <c r="B50" s="40"/>
      <c r="C50" s="41"/>
      <c r="D50" s="41"/>
      <c r="E50" s="223" t="str">
        <f>E7</f>
        <v>Oprava staniční koleje č.4 v km 115,560 - 115,940 v žst. Březno u Chomutova</v>
      </c>
      <c r="F50" s="33"/>
      <c r="G50" s="33"/>
      <c r="H50" s="33"/>
      <c r="I50" s="142"/>
      <c r="J50" s="41"/>
      <c r="K50" s="41"/>
      <c r="L50" s="45"/>
    </row>
    <row r="51" ht="12" customHeight="1">
      <c r="B51" s="22"/>
      <c r="C51" s="33" t="s">
        <v>155</v>
      </c>
      <c r="D51" s="23"/>
      <c r="E51" s="23"/>
      <c r="F51" s="23"/>
      <c r="G51" s="23"/>
      <c r="H51" s="23"/>
      <c r="I51" s="136"/>
      <c r="J51" s="23"/>
      <c r="K51" s="23"/>
      <c r="L51" s="21"/>
    </row>
    <row r="52" s="1" customFormat="1" ht="16.5" customHeight="1">
      <c r="B52" s="40"/>
      <c r="C52" s="41"/>
      <c r="D52" s="41"/>
      <c r="E52" s="223" t="s">
        <v>809</v>
      </c>
      <c r="F52" s="41"/>
      <c r="G52" s="41"/>
      <c r="H52" s="41"/>
      <c r="I52" s="142"/>
      <c r="J52" s="41"/>
      <c r="K52" s="41"/>
      <c r="L52" s="45"/>
    </row>
    <row r="53" s="1" customFormat="1" ht="12" customHeight="1">
      <c r="B53" s="40"/>
      <c r="C53" s="33" t="s">
        <v>157</v>
      </c>
      <c r="D53" s="41"/>
      <c r="E53" s="41"/>
      <c r="F53" s="41"/>
      <c r="G53" s="41"/>
      <c r="H53" s="41"/>
      <c r="I53" s="142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Č21 - VRN</v>
      </c>
      <c r="F54" s="41"/>
      <c r="G54" s="41"/>
      <c r="H54" s="41"/>
      <c r="I54" s="142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2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ŽST Březno u Chomutova</v>
      </c>
      <c r="G56" s="41"/>
      <c r="H56" s="41"/>
      <c r="I56" s="144" t="s">
        <v>24</v>
      </c>
      <c r="J56" s="69" t="str">
        <f>IF(J14="","",J14)</f>
        <v>12. 4. 2019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2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4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4" t="s">
        <v>42</v>
      </c>
      <c r="J59" s="38" t="str">
        <f>E26</f>
        <v>Verner Pavel, vernerp@szdc.cz, +420 724223844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2"/>
      <c r="J60" s="41"/>
      <c r="K60" s="41"/>
      <c r="L60" s="45"/>
    </row>
    <row r="61" s="1" customFormat="1" ht="29.28" customHeight="1">
      <c r="B61" s="40"/>
      <c r="C61" s="173" t="s">
        <v>106</v>
      </c>
      <c r="D61" s="174"/>
      <c r="E61" s="174"/>
      <c r="F61" s="174"/>
      <c r="G61" s="174"/>
      <c r="H61" s="174"/>
      <c r="I61" s="175"/>
      <c r="J61" s="176" t="s">
        <v>107</v>
      </c>
      <c r="K61" s="174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2"/>
      <c r="J62" s="41"/>
      <c r="K62" s="41"/>
      <c r="L62" s="45"/>
    </row>
    <row r="63" s="1" customFormat="1" ht="22.8" customHeight="1">
      <c r="B63" s="40"/>
      <c r="C63" s="177" t="s">
        <v>78</v>
      </c>
      <c r="D63" s="41"/>
      <c r="E63" s="41"/>
      <c r="F63" s="41"/>
      <c r="G63" s="41"/>
      <c r="H63" s="41"/>
      <c r="I63" s="142"/>
      <c r="J63" s="99">
        <f>J86</f>
        <v>0</v>
      </c>
      <c r="K63" s="41"/>
      <c r="L63" s="45"/>
      <c r="AU63" s="18" t="s">
        <v>108</v>
      </c>
    </row>
    <row r="64" s="8" customFormat="1" ht="24.96" customHeight="1">
      <c r="B64" s="178"/>
      <c r="C64" s="179"/>
      <c r="D64" s="180" t="s">
        <v>811</v>
      </c>
      <c r="E64" s="181"/>
      <c r="F64" s="181"/>
      <c r="G64" s="181"/>
      <c r="H64" s="181"/>
      <c r="I64" s="182"/>
      <c r="J64" s="183">
        <f>J87</f>
        <v>0</v>
      </c>
      <c r="K64" s="179"/>
      <c r="L64" s="184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2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9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2"/>
      <c r="J70" s="62"/>
      <c r="K70" s="62"/>
      <c r="L70" s="45"/>
    </row>
    <row r="71" s="1" customFormat="1" ht="24.96" customHeight="1">
      <c r="B71" s="40"/>
      <c r="C71" s="24" t="s">
        <v>113</v>
      </c>
      <c r="D71" s="41"/>
      <c r="E71" s="41"/>
      <c r="F71" s="41"/>
      <c r="G71" s="41"/>
      <c r="H71" s="41"/>
      <c r="I71" s="142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2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2"/>
      <c r="J73" s="41"/>
      <c r="K73" s="41"/>
      <c r="L73" s="45"/>
    </row>
    <row r="74" s="1" customFormat="1" ht="16.5" customHeight="1">
      <c r="B74" s="40"/>
      <c r="C74" s="41"/>
      <c r="D74" s="41"/>
      <c r="E74" s="223" t="str">
        <f>E7</f>
        <v>Oprava staniční koleje č.4 v km 115,560 - 115,940 v žst. Březno u Chomutova</v>
      </c>
      <c r="F74" s="33"/>
      <c r="G74" s="33"/>
      <c r="H74" s="33"/>
      <c r="I74" s="142"/>
      <c r="J74" s="41"/>
      <c r="K74" s="41"/>
      <c r="L74" s="45"/>
    </row>
    <row r="75" ht="12" customHeight="1">
      <c r="B75" s="22"/>
      <c r="C75" s="33" t="s">
        <v>155</v>
      </c>
      <c r="D75" s="23"/>
      <c r="E75" s="23"/>
      <c r="F75" s="23"/>
      <c r="G75" s="23"/>
      <c r="H75" s="23"/>
      <c r="I75" s="136"/>
      <c r="J75" s="23"/>
      <c r="K75" s="23"/>
      <c r="L75" s="21"/>
    </row>
    <row r="76" s="1" customFormat="1" ht="16.5" customHeight="1">
      <c r="B76" s="40"/>
      <c r="C76" s="41"/>
      <c r="D76" s="41"/>
      <c r="E76" s="223" t="s">
        <v>809</v>
      </c>
      <c r="F76" s="41"/>
      <c r="G76" s="41"/>
      <c r="H76" s="41"/>
      <c r="I76" s="142"/>
      <c r="J76" s="41"/>
      <c r="K76" s="41"/>
      <c r="L76" s="45"/>
    </row>
    <row r="77" s="1" customFormat="1" ht="12" customHeight="1">
      <c r="B77" s="40"/>
      <c r="C77" s="33" t="s">
        <v>157</v>
      </c>
      <c r="D77" s="41"/>
      <c r="E77" s="41"/>
      <c r="F77" s="41"/>
      <c r="G77" s="41"/>
      <c r="H77" s="41"/>
      <c r="I77" s="142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Č21 - VRN</v>
      </c>
      <c r="F78" s="41"/>
      <c r="G78" s="41"/>
      <c r="H78" s="41"/>
      <c r="I78" s="142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2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ŽST Březno u Chomutova</v>
      </c>
      <c r="G80" s="41"/>
      <c r="H80" s="41"/>
      <c r="I80" s="144" t="s">
        <v>24</v>
      </c>
      <c r="J80" s="69" t="str">
        <f>IF(J14="","",J14)</f>
        <v>12. 4. 2019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2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4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4" t="s">
        <v>42</v>
      </c>
      <c r="J83" s="38" t="str">
        <f>E26</f>
        <v>Verner Pavel, vernerp@szdc.cz, +420 724223844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2"/>
      <c r="J84" s="41"/>
      <c r="K84" s="41"/>
      <c r="L84" s="45"/>
    </row>
    <row r="85" s="10" customFormat="1" ht="29.28" customHeight="1">
      <c r="B85" s="191"/>
      <c r="C85" s="192" t="s">
        <v>114</v>
      </c>
      <c r="D85" s="193" t="s">
        <v>65</v>
      </c>
      <c r="E85" s="193" t="s">
        <v>61</v>
      </c>
      <c r="F85" s="193" t="s">
        <v>62</v>
      </c>
      <c r="G85" s="193" t="s">
        <v>115</v>
      </c>
      <c r="H85" s="193" t="s">
        <v>116</v>
      </c>
      <c r="I85" s="194" t="s">
        <v>117</v>
      </c>
      <c r="J85" s="193" t="s">
        <v>107</v>
      </c>
      <c r="K85" s="195" t="s">
        <v>118</v>
      </c>
      <c r="L85" s="196"/>
      <c r="M85" s="89" t="s">
        <v>39</v>
      </c>
      <c r="N85" s="90" t="s">
        <v>50</v>
      </c>
      <c r="O85" s="90" t="s">
        <v>119</v>
      </c>
      <c r="P85" s="90" t="s">
        <v>120</v>
      </c>
      <c r="Q85" s="90" t="s">
        <v>121</v>
      </c>
      <c r="R85" s="90" t="s">
        <v>122</v>
      </c>
      <c r="S85" s="90" t="s">
        <v>123</v>
      </c>
      <c r="T85" s="91" t="s">
        <v>124</v>
      </c>
    </row>
    <row r="86" s="1" customFormat="1" ht="22.8" customHeight="1">
      <c r="B86" s="40"/>
      <c r="C86" s="96" t="s">
        <v>125</v>
      </c>
      <c r="D86" s="41"/>
      <c r="E86" s="41"/>
      <c r="F86" s="41"/>
      <c r="G86" s="41"/>
      <c r="H86" s="41"/>
      <c r="I86" s="142"/>
      <c r="J86" s="197">
        <f>BK86</f>
        <v>0</v>
      </c>
      <c r="K86" s="41"/>
      <c r="L86" s="45"/>
      <c r="M86" s="92"/>
      <c r="N86" s="93"/>
      <c r="O86" s="93"/>
      <c r="P86" s="198">
        <f>P87</f>
        <v>0</v>
      </c>
      <c r="Q86" s="93"/>
      <c r="R86" s="198">
        <f>R87</f>
        <v>0</v>
      </c>
      <c r="S86" s="93"/>
      <c r="T86" s="199">
        <f>T87</f>
        <v>0</v>
      </c>
      <c r="AT86" s="18" t="s">
        <v>79</v>
      </c>
      <c r="AU86" s="18" t="s">
        <v>108</v>
      </c>
      <c r="BK86" s="200">
        <f>BK87</f>
        <v>0</v>
      </c>
    </row>
    <row r="87" s="11" customFormat="1" ht="25.92" customHeight="1">
      <c r="B87" s="201"/>
      <c r="C87" s="202"/>
      <c r="D87" s="203" t="s">
        <v>79</v>
      </c>
      <c r="E87" s="204" t="s">
        <v>102</v>
      </c>
      <c r="F87" s="204" t="s">
        <v>99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SUM(P88:P106)</f>
        <v>0</v>
      </c>
      <c r="Q87" s="209"/>
      <c r="R87" s="210">
        <f>SUM(R88:R106)</f>
        <v>0</v>
      </c>
      <c r="S87" s="209"/>
      <c r="T87" s="211">
        <f>SUM(T88:T106)</f>
        <v>0</v>
      </c>
      <c r="AR87" s="212" t="s">
        <v>129</v>
      </c>
      <c r="AT87" s="213" t="s">
        <v>79</v>
      </c>
      <c r="AU87" s="213" t="s">
        <v>80</v>
      </c>
      <c r="AY87" s="212" t="s">
        <v>128</v>
      </c>
      <c r="BK87" s="214">
        <f>SUM(BK88:BK106)</f>
        <v>0</v>
      </c>
    </row>
    <row r="88" s="1" customFormat="1" ht="22.5" customHeight="1">
      <c r="B88" s="40"/>
      <c r="C88" s="224" t="s">
        <v>85</v>
      </c>
      <c r="D88" s="224" t="s">
        <v>160</v>
      </c>
      <c r="E88" s="225" t="s">
        <v>812</v>
      </c>
      <c r="F88" s="226" t="s">
        <v>813</v>
      </c>
      <c r="G88" s="227" t="s">
        <v>814</v>
      </c>
      <c r="H88" s="300"/>
      <c r="I88" s="229"/>
      <c r="J88" s="230">
        <f>ROUND(I88*H88,2)</f>
        <v>0</v>
      </c>
      <c r="K88" s="226" t="s">
        <v>163</v>
      </c>
      <c r="L88" s="45"/>
      <c r="M88" s="231" t="s">
        <v>39</v>
      </c>
      <c r="N88" s="232" t="s">
        <v>53</v>
      </c>
      <c r="O88" s="81"/>
      <c r="P88" s="233">
        <f>O88*H88</f>
        <v>0</v>
      </c>
      <c r="Q88" s="233">
        <v>0</v>
      </c>
      <c r="R88" s="233">
        <f>Q88*H88</f>
        <v>0</v>
      </c>
      <c r="S88" s="233">
        <v>0</v>
      </c>
      <c r="T88" s="234">
        <f>S88*H88</f>
        <v>0</v>
      </c>
      <c r="AR88" s="18" t="s">
        <v>164</v>
      </c>
      <c r="AT88" s="18" t="s">
        <v>160</v>
      </c>
      <c r="AU88" s="18" t="s">
        <v>85</v>
      </c>
      <c r="AY88" s="18" t="s">
        <v>128</v>
      </c>
      <c r="BE88" s="235">
        <f>IF(N88="základní",J88,0)</f>
        <v>0</v>
      </c>
      <c r="BF88" s="235">
        <f>IF(N88="snížená",J88,0)</f>
        <v>0</v>
      </c>
      <c r="BG88" s="235">
        <f>IF(N88="zákl. přenesená",J88,0)</f>
        <v>0</v>
      </c>
      <c r="BH88" s="235">
        <f>IF(N88="sníž. přenesená",J88,0)</f>
        <v>0</v>
      </c>
      <c r="BI88" s="235">
        <f>IF(N88="nulová",J88,0)</f>
        <v>0</v>
      </c>
      <c r="BJ88" s="18" t="s">
        <v>164</v>
      </c>
      <c r="BK88" s="235">
        <f>ROUND(I88*H88,2)</f>
        <v>0</v>
      </c>
      <c r="BL88" s="18" t="s">
        <v>164</v>
      </c>
      <c r="BM88" s="18" t="s">
        <v>815</v>
      </c>
    </row>
    <row r="89" s="1" customFormat="1" ht="22.5" customHeight="1">
      <c r="B89" s="40"/>
      <c r="C89" s="224" t="s">
        <v>91</v>
      </c>
      <c r="D89" s="224" t="s">
        <v>160</v>
      </c>
      <c r="E89" s="225" t="s">
        <v>816</v>
      </c>
      <c r="F89" s="226" t="s">
        <v>817</v>
      </c>
      <c r="G89" s="227" t="s">
        <v>814</v>
      </c>
      <c r="H89" s="300"/>
      <c r="I89" s="229"/>
      <c r="J89" s="230">
        <f>ROUND(I89*H89,2)</f>
        <v>0</v>
      </c>
      <c r="K89" s="226" t="s">
        <v>163</v>
      </c>
      <c r="L89" s="45"/>
      <c r="M89" s="231" t="s">
        <v>39</v>
      </c>
      <c r="N89" s="232" t="s">
        <v>53</v>
      </c>
      <c r="O89" s="81"/>
      <c r="P89" s="233">
        <f>O89*H89</f>
        <v>0</v>
      </c>
      <c r="Q89" s="233">
        <v>0</v>
      </c>
      <c r="R89" s="233">
        <f>Q89*H89</f>
        <v>0</v>
      </c>
      <c r="S89" s="233">
        <v>0</v>
      </c>
      <c r="T89" s="234">
        <f>S89*H89</f>
        <v>0</v>
      </c>
      <c r="AR89" s="18" t="s">
        <v>164</v>
      </c>
      <c r="AT89" s="18" t="s">
        <v>160</v>
      </c>
      <c r="AU89" s="18" t="s">
        <v>85</v>
      </c>
      <c r="AY89" s="18" t="s">
        <v>128</v>
      </c>
      <c r="BE89" s="235">
        <f>IF(N89="základní",J89,0)</f>
        <v>0</v>
      </c>
      <c r="BF89" s="235">
        <f>IF(N89="snížená",J89,0)</f>
        <v>0</v>
      </c>
      <c r="BG89" s="235">
        <f>IF(N89="zákl. přenesená",J89,0)</f>
        <v>0</v>
      </c>
      <c r="BH89" s="235">
        <f>IF(N89="sníž. přenesená",J89,0)</f>
        <v>0</v>
      </c>
      <c r="BI89" s="235">
        <f>IF(N89="nulová",J89,0)</f>
        <v>0</v>
      </c>
      <c r="BJ89" s="18" t="s">
        <v>164</v>
      </c>
      <c r="BK89" s="235">
        <f>ROUND(I89*H89,2)</f>
        <v>0</v>
      </c>
      <c r="BL89" s="18" t="s">
        <v>164</v>
      </c>
      <c r="BM89" s="18" t="s">
        <v>818</v>
      </c>
    </row>
    <row r="90" s="1" customFormat="1" ht="33.75" customHeight="1">
      <c r="B90" s="40"/>
      <c r="C90" s="224" t="s">
        <v>194</v>
      </c>
      <c r="D90" s="224" t="s">
        <v>160</v>
      </c>
      <c r="E90" s="225" t="s">
        <v>819</v>
      </c>
      <c r="F90" s="226" t="s">
        <v>820</v>
      </c>
      <c r="G90" s="227" t="s">
        <v>230</v>
      </c>
      <c r="H90" s="228">
        <v>2</v>
      </c>
      <c r="I90" s="229"/>
      <c r="J90" s="230">
        <f>ROUND(I90*H90,2)</f>
        <v>0</v>
      </c>
      <c r="K90" s="226" t="s">
        <v>163</v>
      </c>
      <c r="L90" s="45"/>
      <c r="M90" s="231" t="s">
        <v>39</v>
      </c>
      <c r="N90" s="232" t="s">
        <v>53</v>
      </c>
      <c r="O90" s="81"/>
      <c r="P90" s="233">
        <f>O90*H90</f>
        <v>0</v>
      </c>
      <c r="Q90" s="233">
        <v>0</v>
      </c>
      <c r="R90" s="233">
        <f>Q90*H90</f>
        <v>0</v>
      </c>
      <c r="S90" s="233">
        <v>0</v>
      </c>
      <c r="T90" s="234">
        <f>S90*H90</f>
        <v>0</v>
      </c>
      <c r="AR90" s="18" t="s">
        <v>164</v>
      </c>
      <c r="AT90" s="18" t="s">
        <v>160</v>
      </c>
      <c r="AU90" s="18" t="s">
        <v>85</v>
      </c>
      <c r="AY90" s="18" t="s">
        <v>128</v>
      </c>
      <c r="BE90" s="235">
        <f>IF(N90="základní",J90,0)</f>
        <v>0</v>
      </c>
      <c r="BF90" s="235">
        <f>IF(N90="snížená",J90,0)</f>
        <v>0</v>
      </c>
      <c r="BG90" s="235">
        <f>IF(N90="zákl. přenesená",J90,0)</f>
        <v>0</v>
      </c>
      <c r="BH90" s="235">
        <f>IF(N90="sníž. přenesená",J90,0)</f>
        <v>0</v>
      </c>
      <c r="BI90" s="235">
        <f>IF(N90="nulová",J90,0)</f>
        <v>0</v>
      </c>
      <c r="BJ90" s="18" t="s">
        <v>164</v>
      </c>
      <c r="BK90" s="235">
        <f>ROUND(I90*H90,2)</f>
        <v>0</v>
      </c>
      <c r="BL90" s="18" t="s">
        <v>164</v>
      </c>
      <c r="BM90" s="18" t="s">
        <v>821</v>
      </c>
    </row>
    <row r="91" s="1" customFormat="1">
      <c r="B91" s="40"/>
      <c r="C91" s="41"/>
      <c r="D91" s="236" t="s">
        <v>166</v>
      </c>
      <c r="E91" s="41"/>
      <c r="F91" s="237" t="s">
        <v>822</v>
      </c>
      <c r="G91" s="41"/>
      <c r="H91" s="41"/>
      <c r="I91" s="142"/>
      <c r="J91" s="41"/>
      <c r="K91" s="41"/>
      <c r="L91" s="45"/>
      <c r="M91" s="238"/>
      <c r="N91" s="81"/>
      <c r="O91" s="81"/>
      <c r="P91" s="81"/>
      <c r="Q91" s="81"/>
      <c r="R91" s="81"/>
      <c r="S91" s="81"/>
      <c r="T91" s="82"/>
      <c r="AT91" s="18" t="s">
        <v>166</v>
      </c>
      <c r="AU91" s="18" t="s">
        <v>85</v>
      </c>
    </row>
    <row r="92" s="1" customFormat="1" ht="22.5" customHeight="1">
      <c r="B92" s="40"/>
      <c r="C92" s="224" t="s">
        <v>164</v>
      </c>
      <c r="D92" s="224" t="s">
        <v>160</v>
      </c>
      <c r="E92" s="225" t="s">
        <v>823</v>
      </c>
      <c r="F92" s="226" t="s">
        <v>824</v>
      </c>
      <c r="G92" s="227" t="s">
        <v>814</v>
      </c>
      <c r="H92" s="300"/>
      <c r="I92" s="229"/>
      <c r="J92" s="230">
        <f>ROUND(I92*H92,2)</f>
        <v>0</v>
      </c>
      <c r="K92" s="226" t="s">
        <v>163</v>
      </c>
      <c r="L92" s="45"/>
      <c r="M92" s="231" t="s">
        <v>39</v>
      </c>
      <c r="N92" s="232" t="s">
        <v>53</v>
      </c>
      <c r="O92" s="81"/>
      <c r="P92" s="233">
        <f>O92*H92</f>
        <v>0</v>
      </c>
      <c r="Q92" s="233">
        <v>0</v>
      </c>
      <c r="R92" s="233">
        <f>Q92*H92</f>
        <v>0</v>
      </c>
      <c r="S92" s="233">
        <v>0</v>
      </c>
      <c r="T92" s="234">
        <f>S92*H92</f>
        <v>0</v>
      </c>
      <c r="AR92" s="18" t="s">
        <v>164</v>
      </c>
      <c r="AT92" s="18" t="s">
        <v>160</v>
      </c>
      <c r="AU92" s="18" t="s">
        <v>85</v>
      </c>
      <c r="AY92" s="18" t="s">
        <v>128</v>
      </c>
      <c r="BE92" s="235">
        <f>IF(N92="základní",J92,0)</f>
        <v>0</v>
      </c>
      <c r="BF92" s="235">
        <f>IF(N92="snížená",J92,0)</f>
        <v>0</v>
      </c>
      <c r="BG92" s="235">
        <f>IF(N92="zákl. přenesená",J92,0)</f>
        <v>0</v>
      </c>
      <c r="BH92" s="235">
        <f>IF(N92="sníž. přenesená",J92,0)</f>
        <v>0</v>
      </c>
      <c r="BI92" s="235">
        <f>IF(N92="nulová",J92,0)</f>
        <v>0</v>
      </c>
      <c r="BJ92" s="18" t="s">
        <v>164</v>
      </c>
      <c r="BK92" s="235">
        <f>ROUND(I92*H92,2)</f>
        <v>0</v>
      </c>
      <c r="BL92" s="18" t="s">
        <v>164</v>
      </c>
      <c r="BM92" s="18" t="s">
        <v>825</v>
      </c>
    </row>
    <row r="93" s="1" customFormat="1" ht="45" customHeight="1">
      <c r="B93" s="40"/>
      <c r="C93" s="224" t="s">
        <v>129</v>
      </c>
      <c r="D93" s="224" t="s">
        <v>160</v>
      </c>
      <c r="E93" s="225" t="s">
        <v>826</v>
      </c>
      <c r="F93" s="226" t="s">
        <v>827</v>
      </c>
      <c r="G93" s="227" t="s">
        <v>182</v>
      </c>
      <c r="H93" s="228">
        <v>0.82999999999999996</v>
      </c>
      <c r="I93" s="229"/>
      <c r="J93" s="230">
        <f>ROUND(I93*H93,2)</f>
        <v>0</v>
      </c>
      <c r="K93" s="226" t="s">
        <v>163</v>
      </c>
      <c r="L93" s="45"/>
      <c r="M93" s="231" t="s">
        <v>39</v>
      </c>
      <c r="N93" s="232" t="s">
        <v>53</v>
      </c>
      <c r="O93" s="81"/>
      <c r="P93" s="233">
        <f>O93*H93</f>
        <v>0</v>
      </c>
      <c r="Q93" s="233">
        <v>0</v>
      </c>
      <c r="R93" s="233">
        <f>Q93*H93</f>
        <v>0</v>
      </c>
      <c r="S93" s="233">
        <v>0</v>
      </c>
      <c r="T93" s="234">
        <f>S93*H93</f>
        <v>0</v>
      </c>
      <c r="AR93" s="18" t="s">
        <v>164</v>
      </c>
      <c r="AT93" s="18" t="s">
        <v>160</v>
      </c>
      <c r="AU93" s="18" t="s">
        <v>85</v>
      </c>
      <c r="AY93" s="18" t="s">
        <v>128</v>
      </c>
      <c r="BE93" s="235">
        <f>IF(N93="základní",J93,0)</f>
        <v>0</v>
      </c>
      <c r="BF93" s="235">
        <f>IF(N93="snížená",J93,0)</f>
        <v>0</v>
      </c>
      <c r="BG93" s="235">
        <f>IF(N93="zákl. přenesená",J93,0)</f>
        <v>0</v>
      </c>
      <c r="BH93" s="235">
        <f>IF(N93="sníž. přenesená",J93,0)</f>
        <v>0</v>
      </c>
      <c r="BI93" s="235">
        <f>IF(N93="nulová",J93,0)</f>
        <v>0</v>
      </c>
      <c r="BJ93" s="18" t="s">
        <v>164</v>
      </c>
      <c r="BK93" s="235">
        <f>ROUND(I93*H93,2)</f>
        <v>0</v>
      </c>
      <c r="BL93" s="18" t="s">
        <v>164</v>
      </c>
      <c r="BM93" s="18" t="s">
        <v>828</v>
      </c>
    </row>
    <row r="94" s="1" customFormat="1">
      <c r="B94" s="40"/>
      <c r="C94" s="41"/>
      <c r="D94" s="236" t="s">
        <v>166</v>
      </c>
      <c r="E94" s="41"/>
      <c r="F94" s="237" t="s">
        <v>829</v>
      </c>
      <c r="G94" s="41"/>
      <c r="H94" s="41"/>
      <c r="I94" s="142"/>
      <c r="J94" s="41"/>
      <c r="K94" s="41"/>
      <c r="L94" s="45"/>
      <c r="M94" s="238"/>
      <c r="N94" s="81"/>
      <c r="O94" s="81"/>
      <c r="P94" s="81"/>
      <c r="Q94" s="81"/>
      <c r="R94" s="81"/>
      <c r="S94" s="81"/>
      <c r="T94" s="82"/>
      <c r="AT94" s="18" t="s">
        <v>166</v>
      </c>
      <c r="AU94" s="18" t="s">
        <v>85</v>
      </c>
    </row>
    <row r="95" s="13" customFormat="1">
      <c r="B95" s="249"/>
      <c r="C95" s="250"/>
      <c r="D95" s="236" t="s">
        <v>170</v>
      </c>
      <c r="E95" s="251" t="s">
        <v>39</v>
      </c>
      <c r="F95" s="252" t="s">
        <v>830</v>
      </c>
      <c r="G95" s="250"/>
      <c r="H95" s="253">
        <v>0.82999999999999996</v>
      </c>
      <c r="I95" s="254"/>
      <c r="J95" s="250"/>
      <c r="K95" s="250"/>
      <c r="L95" s="255"/>
      <c r="M95" s="256"/>
      <c r="N95" s="257"/>
      <c r="O95" s="257"/>
      <c r="P95" s="257"/>
      <c r="Q95" s="257"/>
      <c r="R95" s="257"/>
      <c r="S95" s="257"/>
      <c r="T95" s="258"/>
      <c r="AT95" s="259" t="s">
        <v>170</v>
      </c>
      <c r="AU95" s="259" t="s">
        <v>85</v>
      </c>
      <c r="AV95" s="13" t="s">
        <v>91</v>
      </c>
      <c r="AW95" s="13" t="s">
        <v>41</v>
      </c>
      <c r="AX95" s="13" t="s">
        <v>80</v>
      </c>
      <c r="AY95" s="259" t="s">
        <v>128</v>
      </c>
    </row>
    <row r="96" s="14" customFormat="1">
      <c r="B96" s="260"/>
      <c r="C96" s="261"/>
      <c r="D96" s="236" t="s">
        <v>170</v>
      </c>
      <c r="E96" s="262" t="s">
        <v>39</v>
      </c>
      <c r="F96" s="263" t="s">
        <v>179</v>
      </c>
      <c r="G96" s="261"/>
      <c r="H96" s="264">
        <v>0.82999999999999996</v>
      </c>
      <c r="I96" s="265"/>
      <c r="J96" s="261"/>
      <c r="K96" s="261"/>
      <c r="L96" s="266"/>
      <c r="M96" s="267"/>
      <c r="N96" s="268"/>
      <c r="O96" s="268"/>
      <c r="P96" s="268"/>
      <c r="Q96" s="268"/>
      <c r="R96" s="268"/>
      <c r="S96" s="268"/>
      <c r="T96" s="269"/>
      <c r="AT96" s="270" t="s">
        <v>170</v>
      </c>
      <c r="AU96" s="270" t="s">
        <v>85</v>
      </c>
      <c r="AV96" s="14" t="s">
        <v>164</v>
      </c>
      <c r="AW96" s="14" t="s">
        <v>41</v>
      </c>
      <c r="AX96" s="14" t="s">
        <v>85</v>
      </c>
      <c r="AY96" s="270" t="s">
        <v>128</v>
      </c>
    </row>
    <row r="97" s="1" customFormat="1" ht="33.75" customHeight="1">
      <c r="B97" s="40"/>
      <c r="C97" s="224" t="s">
        <v>221</v>
      </c>
      <c r="D97" s="224" t="s">
        <v>160</v>
      </c>
      <c r="E97" s="225" t="s">
        <v>831</v>
      </c>
      <c r="F97" s="226" t="s">
        <v>832</v>
      </c>
      <c r="G97" s="227" t="s">
        <v>814</v>
      </c>
      <c r="H97" s="300"/>
      <c r="I97" s="229"/>
      <c r="J97" s="230">
        <f>ROUND(I97*H97,2)</f>
        <v>0</v>
      </c>
      <c r="K97" s="226" t="s">
        <v>163</v>
      </c>
      <c r="L97" s="45"/>
      <c r="M97" s="231" t="s">
        <v>39</v>
      </c>
      <c r="N97" s="232" t="s">
        <v>53</v>
      </c>
      <c r="O97" s="81"/>
      <c r="P97" s="233">
        <f>O97*H97</f>
        <v>0</v>
      </c>
      <c r="Q97" s="233">
        <v>0</v>
      </c>
      <c r="R97" s="233">
        <f>Q97*H97</f>
        <v>0</v>
      </c>
      <c r="S97" s="233">
        <v>0</v>
      </c>
      <c r="T97" s="234">
        <f>S97*H97</f>
        <v>0</v>
      </c>
      <c r="AR97" s="18" t="s">
        <v>164</v>
      </c>
      <c r="AT97" s="18" t="s">
        <v>160</v>
      </c>
      <c r="AU97" s="18" t="s">
        <v>85</v>
      </c>
      <c r="AY97" s="18" t="s">
        <v>128</v>
      </c>
      <c r="BE97" s="235">
        <f>IF(N97="základní",J97,0)</f>
        <v>0</v>
      </c>
      <c r="BF97" s="235">
        <f>IF(N97="snížená",J97,0)</f>
        <v>0</v>
      </c>
      <c r="BG97" s="235">
        <f>IF(N97="zákl. přenesená",J97,0)</f>
        <v>0</v>
      </c>
      <c r="BH97" s="235">
        <f>IF(N97="sníž. přenesená",J97,0)</f>
        <v>0</v>
      </c>
      <c r="BI97" s="235">
        <f>IF(N97="nulová",J97,0)</f>
        <v>0</v>
      </c>
      <c r="BJ97" s="18" t="s">
        <v>164</v>
      </c>
      <c r="BK97" s="235">
        <f>ROUND(I97*H97,2)</f>
        <v>0</v>
      </c>
      <c r="BL97" s="18" t="s">
        <v>164</v>
      </c>
      <c r="BM97" s="18" t="s">
        <v>833</v>
      </c>
    </row>
    <row r="98" s="1" customFormat="1">
      <c r="B98" s="40"/>
      <c r="C98" s="41"/>
      <c r="D98" s="236" t="s">
        <v>166</v>
      </c>
      <c r="E98" s="41"/>
      <c r="F98" s="237" t="s">
        <v>834</v>
      </c>
      <c r="G98" s="41"/>
      <c r="H98" s="41"/>
      <c r="I98" s="142"/>
      <c r="J98" s="41"/>
      <c r="K98" s="41"/>
      <c r="L98" s="45"/>
      <c r="M98" s="238"/>
      <c r="N98" s="81"/>
      <c r="O98" s="81"/>
      <c r="P98" s="81"/>
      <c r="Q98" s="81"/>
      <c r="R98" s="81"/>
      <c r="S98" s="81"/>
      <c r="T98" s="82"/>
      <c r="AT98" s="18" t="s">
        <v>166</v>
      </c>
      <c r="AU98" s="18" t="s">
        <v>85</v>
      </c>
    </row>
    <row r="99" s="1" customFormat="1" ht="33.75" customHeight="1">
      <c r="B99" s="40"/>
      <c r="C99" s="224" t="s">
        <v>227</v>
      </c>
      <c r="D99" s="224" t="s">
        <v>160</v>
      </c>
      <c r="E99" s="225" t="s">
        <v>835</v>
      </c>
      <c r="F99" s="226" t="s">
        <v>836</v>
      </c>
      <c r="G99" s="227" t="s">
        <v>182</v>
      </c>
      <c r="H99" s="228">
        <v>0.38</v>
      </c>
      <c r="I99" s="229"/>
      <c r="J99" s="230">
        <f>ROUND(I99*H99,2)</f>
        <v>0</v>
      </c>
      <c r="K99" s="226" t="s">
        <v>163</v>
      </c>
      <c r="L99" s="45"/>
      <c r="M99" s="231" t="s">
        <v>39</v>
      </c>
      <c r="N99" s="232" t="s">
        <v>53</v>
      </c>
      <c r="O99" s="81"/>
      <c r="P99" s="233">
        <f>O99*H99</f>
        <v>0</v>
      </c>
      <c r="Q99" s="233">
        <v>0</v>
      </c>
      <c r="R99" s="233">
        <f>Q99*H99</f>
        <v>0</v>
      </c>
      <c r="S99" s="233">
        <v>0</v>
      </c>
      <c r="T99" s="234">
        <f>S99*H99</f>
        <v>0</v>
      </c>
      <c r="AR99" s="18" t="s">
        <v>164</v>
      </c>
      <c r="AT99" s="18" t="s">
        <v>160</v>
      </c>
      <c r="AU99" s="18" t="s">
        <v>85</v>
      </c>
      <c r="AY99" s="18" t="s">
        <v>128</v>
      </c>
      <c r="BE99" s="235">
        <f>IF(N99="základní",J99,0)</f>
        <v>0</v>
      </c>
      <c r="BF99" s="235">
        <f>IF(N99="snížená",J99,0)</f>
        <v>0</v>
      </c>
      <c r="BG99" s="235">
        <f>IF(N99="zákl. přenesená",J99,0)</f>
        <v>0</v>
      </c>
      <c r="BH99" s="235">
        <f>IF(N99="sníž. přenesená",J99,0)</f>
        <v>0</v>
      </c>
      <c r="BI99" s="235">
        <f>IF(N99="nulová",J99,0)</f>
        <v>0</v>
      </c>
      <c r="BJ99" s="18" t="s">
        <v>164</v>
      </c>
      <c r="BK99" s="235">
        <f>ROUND(I99*H99,2)</f>
        <v>0</v>
      </c>
      <c r="BL99" s="18" t="s">
        <v>164</v>
      </c>
      <c r="BM99" s="18" t="s">
        <v>837</v>
      </c>
    </row>
    <row r="100" s="1" customFormat="1">
      <c r="B100" s="40"/>
      <c r="C100" s="41"/>
      <c r="D100" s="236" t="s">
        <v>166</v>
      </c>
      <c r="E100" s="41"/>
      <c r="F100" s="237" t="s">
        <v>838</v>
      </c>
      <c r="G100" s="41"/>
      <c r="H100" s="41"/>
      <c r="I100" s="142"/>
      <c r="J100" s="41"/>
      <c r="K100" s="41"/>
      <c r="L100" s="45"/>
      <c r="M100" s="238"/>
      <c r="N100" s="81"/>
      <c r="O100" s="81"/>
      <c r="P100" s="81"/>
      <c r="Q100" s="81"/>
      <c r="R100" s="81"/>
      <c r="S100" s="81"/>
      <c r="T100" s="82"/>
      <c r="AT100" s="18" t="s">
        <v>166</v>
      </c>
      <c r="AU100" s="18" t="s">
        <v>85</v>
      </c>
    </row>
    <row r="101" s="1" customFormat="1" ht="33.75" customHeight="1">
      <c r="B101" s="40"/>
      <c r="C101" s="224" t="s">
        <v>215</v>
      </c>
      <c r="D101" s="224" t="s">
        <v>160</v>
      </c>
      <c r="E101" s="225" t="s">
        <v>839</v>
      </c>
      <c r="F101" s="226" t="s">
        <v>840</v>
      </c>
      <c r="G101" s="227" t="s">
        <v>814</v>
      </c>
      <c r="H101" s="300"/>
      <c r="I101" s="229"/>
      <c r="J101" s="230">
        <f>ROUND(I101*H101,2)</f>
        <v>0</v>
      </c>
      <c r="K101" s="226" t="s">
        <v>163</v>
      </c>
      <c r="L101" s="45"/>
      <c r="M101" s="231" t="s">
        <v>39</v>
      </c>
      <c r="N101" s="232" t="s">
        <v>53</v>
      </c>
      <c r="O101" s="81"/>
      <c r="P101" s="233">
        <f>O101*H101</f>
        <v>0</v>
      </c>
      <c r="Q101" s="233">
        <v>0</v>
      </c>
      <c r="R101" s="233">
        <f>Q101*H101</f>
        <v>0</v>
      </c>
      <c r="S101" s="233">
        <v>0</v>
      </c>
      <c r="T101" s="234">
        <f>S101*H101</f>
        <v>0</v>
      </c>
      <c r="AR101" s="18" t="s">
        <v>164</v>
      </c>
      <c r="AT101" s="18" t="s">
        <v>160</v>
      </c>
      <c r="AU101" s="18" t="s">
        <v>85</v>
      </c>
      <c r="AY101" s="18" t="s">
        <v>128</v>
      </c>
      <c r="BE101" s="235">
        <f>IF(N101="základní",J101,0)</f>
        <v>0</v>
      </c>
      <c r="BF101" s="235">
        <f>IF(N101="snížená",J101,0)</f>
        <v>0</v>
      </c>
      <c r="BG101" s="235">
        <f>IF(N101="zákl. přenesená",J101,0)</f>
        <v>0</v>
      </c>
      <c r="BH101" s="235">
        <f>IF(N101="sníž. přenesená",J101,0)</f>
        <v>0</v>
      </c>
      <c r="BI101" s="235">
        <f>IF(N101="nulová",J101,0)</f>
        <v>0</v>
      </c>
      <c r="BJ101" s="18" t="s">
        <v>164</v>
      </c>
      <c r="BK101" s="235">
        <f>ROUND(I101*H101,2)</f>
        <v>0</v>
      </c>
      <c r="BL101" s="18" t="s">
        <v>164</v>
      </c>
      <c r="BM101" s="18" t="s">
        <v>841</v>
      </c>
    </row>
    <row r="102" s="1" customFormat="1" ht="33.75" customHeight="1">
      <c r="B102" s="40"/>
      <c r="C102" s="224" t="s">
        <v>131</v>
      </c>
      <c r="D102" s="224" t="s">
        <v>160</v>
      </c>
      <c r="E102" s="225" t="s">
        <v>842</v>
      </c>
      <c r="F102" s="226" t="s">
        <v>843</v>
      </c>
      <c r="G102" s="227" t="s">
        <v>367</v>
      </c>
      <c r="H102" s="228">
        <v>1340.4000000000001</v>
      </c>
      <c r="I102" s="229"/>
      <c r="J102" s="230">
        <f>ROUND(I102*H102,2)</f>
        <v>0</v>
      </c>
      <c r="K102" s="226" t="s">
        <v>163</v>
      </c>
      <c r="L102" s="45"/>
      <c r="M102" s="231" t="s">
        <v>39</v>
      </c>
      <c r="N102" s="232" t="s">
        <v>53</v>
      </c>
      <c r="O102" s="81"/>
      <c r="P102" s="233">
        <f>O102*H102</f>
        <v>0</v>
      </c>
      <c r="Q102" s="233">
        <v>0</v>
      </c>
      <c r="R102" s="233">
        <f>Q102*H102</f>
        <v>0</v>
      </c>
      <c r="S102" s="233">
        <v>0</v>
      </c>
      <c r="T102" s="234">
        <f>S102*H102</f>
        <v>0</v>
      </c>
      <c r="AR102" s="18" t="s">
        <v>164</v>
      </c>
      <c r="AT102" s="18" t="s">
        <v>160</v>
      </c>
      <c r="AU102" s="18" t="s">
        <v>85</v>
      </c>
      <c r="AY102" s="18" t="s">
        <v>128</v>
      </c>
      <c r="BE102" s="235">
        <f>IF(N102="základní",J102,0)</f>
        <v>0</v>
      </c>
      <c r="BF102" s="235">
        <f>IF(N102="snížená",J102,0)</f>
        <v>0</v>
      </c>
      <c r="BG102" s="235">
        <f>IF(N102="zákl. přenesená",J102,0)</f>
        <v>0</v>
      </c>
      <c r="BH102" s="235">
        <f>IF(N102="sníž. přenesená",J102,0)</f>
        <v>0</v>
      </c>
      <c r="BI102" s="235">
        <f>IF(N102="nulová",J102,0)</f>
        <v>0</v>
      </c>
      <c r="BJ102" s="18" t="s">
        <v>164</v>
      </c>
      <c r="BK102" s="235">
        <f>ROUND(I102*H102,2)</f>
        <v>0</v>
      </c>
      <c r="BL102" s="18" t="s">
        <v>164</v>
      </c>
      <c r="BM102" s="18" t="s">
        <v>844</v>
      </c>
    </row>
    <row r="103" s="1" customFormat="1">
      <c r="B103" s="40"/>
      <c r="C103" s="41"/>
      <c r="D103" s="236" t="s">
        <v>166</v>
      </c>
      <c r="E103" s="41"/>
      <c r="F103" s="237" t="s">
        <v>845</v>
      </c>
      <c r="G103" s="41"/>
      <c r="H103" s="41"/>
      <c r="I103" s="142"/>
      <c r="J103" s="41"/>
      <c r="K103" s="41"/>
      <c r="L103" s="45"/>
      <c r="M103" s="238"/>
      <c r="N103" s="81"/>
      <c r="O103" s="81"/>
      <c r="P103" s="81"/>
      <c r="Q103" s="81"/>
      <c r="R103" s="81"/>
      <c r="S103" s="81"/>
      <c r="T103" s="82"/>
      <c r="AT103" s="18" t="s">
        <v>166</v>
      </c>
      <c r="AU103" s="18" t="s">
        <v>85</v>
      </c>
    </row>
    <row r="104" s="13" customFormat="1">
      <c r="B104" s="249"/>
      <c r="C104" s="250"/>
      <c r="D104" s="236" t="s">
        <v>170</v>
      </c>
      <c r="E104" s="251" t="s">
        <v>39</v>
      </c>
      <c r="F104" s="252" t="s">
        <v>846</v>
      </c>
      <c r="G104" s="250"/>
      <c r="H104" s="253">
        <v>1141</v>
      </c>
      <c r="I104" s="254"/>
      <c r="J104" s="250"/>
      <c r="K104" s="250"/>
      <c r="L104" s="255"/>
      <c r="M104" s="256"/>
      <c r="N104" s="257"/>
      <c r="O104" s="257"/>
      <c r="P104" s="257"/>
      <c r="Q104" s="257"/>
      <c r="R104" s="257"/>
      <c r="S104" s="257"/>
      <c r="T104" s="258"/>
      <c r="AT104" s="259" t="s">
        <v>170</v>
      </c>
      <c r="AU104" s="259" t="s">
        <v>85</v>
      </c>
      <c r="AV104" s="13" t="s">
        <v>91</v>
      </c>
      <c r="AW104" s="13" t="s">
        <v>41</v>
      </c>
      <c r="AX104" s="13" t="s">
        <v>80</v>
      </c>
      <c r="AY104" s="259" t="s">
        <v>128</v>
      </c>
    </row>
    <row r="105" s="13" customFormat="1">
      <c r="B105" s="249"/>
      <c r="C105" s="250"/>
      <c r="D105" s="236" t="s">
        <v>170</v>
      </c>
      <c r="E105" s="251" t="s">
        <v>39</v>
      </c>
      <c r="F105" s="252" t="s">
        <v>847</v>
      </c>
      <c r="G105" s="250"/>
      <c r="H105" s="253">
        <v>199.40000000000001</v>
      </c>
      <c r="I105" s="254"/>
      <c r="J105" s="250"/>
      <c r="K105" s="250"/>
      <c r="L105" s="255"/>
      <c r="M105" s="256"/>
      <c r="N105" s="257"/>
      <c r="O105" s="257"/>
      <c r="P105" s="257"/>
      <c r="Q105" s="257"/>
      <c r="R105" s="257"/>
      <c r="S105" s="257"/>
      <c r="T105" s="258"/>
      <c r="AT105" s="259" t="s">
        <v>170</v>
      </c>
      <c r="AU105" s="259" t="s">
        <v>85</v>
      </c>
      <c r="AV105" s="13" t="s">
        <v>91</v>
      </c>
      <c r="AW105" s="13" t="s">
        <v>41</v>
      </c>
      <c r="AX105" s="13" t="s">
        <v>80</v>
      </c>
      <c r="AY105" s="259" t="s">
        <v>128</v>
      </c>
    </row>
    <row r="106" s="14" customFormat="1">
      <c r="B106" s="260"/>
      <c r="C106" s="261"/>
      <c r="D106" s="236" t="s">
        <v>170</v>
      </c>
      <c r="E106" s="262" t="s">
        <v>39</v>
      </c>
      <c r="F106" s="263" t="s">
        <v>179</v>
      </c>
      <c r="G106" s="261"/>
      <c r="H106" s="264">
        <v>1340.4000000000001</v>
      </c>
      <c r="I106" s="265"/>
      <c r="J106" s="261"/>
      <c r="K106" s="261"/>
      <c r="L106" s="266"/>
      <c r="M106" s="292"/>
      <c r="N106" s="293"/>
      <c r="O106" s="293"/>
      <c r="P106" s="293"/>
      <c r="Q106" s="293"/>
      <c r="R106" s="293"/>
      <c r="S106" s="293"/>
      <c r="T106" s="294"/>
      <c r="AT106" s="270" t="s">
        <v>170</v>
      </c>
      <c r="AU106" s="270" t="s">
        <v>85</v>
      </c>
      <c r="AV106" s="14" t="s">
        <v>164</v>
      </c>
      <c r="AW106" s="14" t="s">
        <v>41</v>
      </c>
      <c r="AX106" s="14" t="s">
        <v>85</v>
      </c>
      <c r="AY106" s="270" t="s">
        <v>128</v>
      </c>
    </row>
    <row r="107" s="1" customFormat="1" ht="6.96" customHeight="1">
      <c r="B107" s="59"/>
      <c r="C107" s="60"/>
      <c r="D107" s="60"/>
      <c r="E107" s="60"/>
      <c r="F107" s="60"/>
      <c r="G107" s="60"/>
      <c r="H107" s="60"/>
      <c r="I107" s="169"/>
      <c r="J107" s="60"/>
      <c r="K107" s="60"/>
      <c r="L107" s="45"/>
    </row>
  </sheetData>
  <sheetProtection sheet="1" autoFilter="0" formatColumns="0" formatRows="0" objects="1" scenarios="1" spinCount="100000" saltValue="+RcuMXpCBW2RgyXyi+A32aYz16RHOQFw9Qd8vdsyMuaxLN9H4GLgbtt06I4WxBA+sVVqZYUBqFfrEpHqI8Aekw==" hashValue="NMd7i52RfHuyEVBwLE5ktsp0grVYCcrr86O6PE5Ilhf4IYvhhWhXHp938K+ZyitBV9l0pURITP4Nc0oeDz5Bdw==" algorithmName="SHA-512" password="CC35"/>
  <autoFilter ref="C85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01" customWidth="1"/>
    <col min="2" max="2" width="1.664063" style="301" customWidth="1"/>
    <col min="3" max="4" width="5" style="301" customWidth="1"/>
    <col min="5" max="5" width="11.67" style="301" customWidth="1"/>
    <col min="6" max="6" width="9.17" style="301" customWidth="1"/>
    <col min="7" max="7" width="5" style="301" customWidth="1"/>
    <col min="8" max="8" width="77.83" style="301" customWidth="1"/>
    <col min="9" max="10" width="20" style="301" customWidth="1"/>
    <col min="11" max="11" width="1.664063" style="301" customWidth="1"/>
  </cols>
  <sheetData>
    <row r="1" ht="37.5" customHeight="1"/>
    <row r="2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6" customFormat="1" ht="45" customHeight="1">
      <c r="B3" s="305"/>
      <c r="C3" s="306" t="s">
        <v>848</v>
      </c>
      <c r="D3" s="306"/>
      <c r="E3" s="306"/>
      <c r="F3" s="306"/>
      <c r="G3" s="306"/>
      <c r="H3" s="306"/>
      <c r="I3" s="306"/>
      <c r="J3" s="306"/>
      <c r="K3" s="307"/>
    </row>
    <row r="4" ht="25.5" customHeight="1">
      <c r="B4" s="308"/>
      <c r="C4" s="309" t="s">
        <v>849</v>
      </c>
      <c r="D4" s="309"/>
      <c r="E4" s="309"/>
      <c r="F4" s="309"/>
      <c r="G4" s="309"/>
      <c r="H4" s="309"/>
      <c r="I4" s="309"/>
      <c r="J4" s="309"/>
      <c r="K4" s="310"/>
    </row>
    <row r="5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ht="15" customHeight="1">
      <c r="B6" s="308"/>
      <c r="C6" s="312" t="s">
        <v>850</v>
      </c>
      <c r="D6" s="312"/>
      <c r="E6" s="312"/>
      <c r="F6" s="312"/>
      <c r="G6" s="312"/>
      <c r="H6" s="312"/>
      <c r="I6" s="312"/>
      <c r="J6" s="312"/>
      <c r="K6" s="310"/>
    </row>
    <row r="7" ht="15" customHeight="1">
      <c r="B7" s="313"/>
      <c r="C7" s="312" t="s">
        <v>851</v>
      </c>
      <c r="D7" s="312"/>
      <c r="E7" s="312"/>
      <c r="F7" s="312"/>
      <c r="G7" s="312"/>
      <c r="H7" s="312"/>
      <c r="I7" s="312"/>
      <c r="J7" s="312"/>
      <c r="K7" s="310"/>
    </row>
    <row r="8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ht="15" customHeight="1">
      <c r="B9" s="313"/>
      <c r="C9" s="312" t="s">
        <v>852</v>
      </c>
      <c r="D9" s="312"/>
      <c r="E9" s="312"/>
      <c r="F9" s="312"/>
      <c r="G9" s="312"/>
      <c r="H9" s="312"/>
      <c r="I9" s="312"/>
      <c r="J9" s="312"/>
      <c r="K9" s="310"/>
    </row>
    <row r="10" ht="15" customHeight="1">
      <c r="B10" s="313"/>
      <c r="C10" s="312"/>
      <c r="D10" s="312" t="s">
        <v>853</v>
      </c>
      <c r="E10" s="312"/>
      <c r="F10" s="312"/>
      <c r="G10" s="312"/>
      <c r="H10" s="312"/>
      <c r="I10" s="312"/>
      <c r="J10" s="312"/>
      <c r="K10" s="310"/>
    </row>
    <row r="11" ht="15" customHeight="1">
      <c r="B11" s="313"/>
      <c r="C11" s="314"/>
      <c r="D11" s="312" t="s">
        <v>854</v>
      </c>
      <c r="E11" s="312"/>
      <c r="F11" s="312"/>
      <c r="G11" s="312"/>
      <c r="H11" s="312"/>
      <c r="I11" s="312"/>
      <c r="J11" s="312"/>
      <c r="K11" s="310"/>
    </row>
    <row r="12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ht="15" customHeight="1">
      <c r="B13" s="313"/>
      <c r="C13" s="314"/>
      <c r="D13" s="315" t="s">
        <v>855</v>
      </c>
      <c r="E13" s="312"/>
      <c r="F13" s="312"/>
      <c r="G13" s="312"/>
      <c r="H13" s="312"/>
      <c r="I13" s="312"/>
      <c r="J13" s="312"/>
      <c r="K13" s="310"/>
    </row>
    <row r="14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ht="15" customHeight="1">
      <c r="B15" s="313"/>
      <c r="C15" s="314"/>
      <c r="D15" s="312" t="s">
        <v>856</v>
      </c>
      <c r="E15" s="312"/>
      <c r="F15" s="312"/>
      <c r="G15" s="312"/>
      <c r="H15" s="312"/>
      <c r="I15" s="312"/>
      <c r="J15" s="312"/>
      <c r="K15" s="310"/>
    </row>
    <row r="16" ht="15" customHeight="1">
      <c r="B16" s="313"/>
      <c r="C16" s="314"/>
      <c r="D16" s="312" t="s">
        <v>857</v>
      </c>
      <c r="E16" s="312"/>
      <c r="F16" s="312"/>
      <c r="G16" s="312"/>
      <c r="H16" s="312"/>
      <c r="I16" s="312"/>
      <c r="J16" s="312"/>
      <c r="K16" s="310"/>
    </row>
    <row r="17" ht="15" customHeight="1">
      <c r="B17" s="313"/>
      <c r="C17" s="314"/>
      <c r="D17" s="312" t="s">
        <v>858</v>
      </c>
      <c r="E17" s="312"/>
      <c r="F17" s="312"/>
      <c r="G17" s="312"/>
      <c r="H17" s="312"/>
      <c r="I17" s="312"/>
      <c r="J17" s="312"/>
      <c r="K17" s="310"/>
    </row>
    <row r="18" ht="15" customHeight="1">
      <c r="B18" s="313"/>
      <c r="C18" s="314"/>
      <c r="D18" s="314"/>
      <c r="E18" s="316" t="s">
        <v>84</v>
      </c>
      <c r="F18" s="312" t="s">
        <v>859</v>
      </c>
      <c r="G18" s="312"/>
      <c r="H18" s="312"/>
      <c r="I18" s="312"/>
      <c r="J18" s="312"/>
      <c r="K18" s="310"/>
    </row>
    <row r="19" ht="15" customHeight="1">
      <c r="B19" s="313"/>
      <c r="C19" s="314"/>
      <c r="D19" s="314"/>
      <c r="E19" s="316" t="s">
        <v>860</v>
      </c>
      <c r="F19" s="312" t="s">
        <v>861</v>
      </c>
      <c r="G19" s="312"/>
      <c r="H19" s="312"/>
      <c r="I19" s="312"/>
      <c r="J19" s="312"/>
      <c r="K19" s="310"/>
    </row>
    <row r="20" ht="15" customHeight="1">
      <c r="B20" s="313"/>
      <c r="C20" s="314"/>
      <c r="D20" s="314"/>
      <c r="E20" s="316" t="s">
        <v>862</v>
      </c>
      <c r="F20" s="312" t="s">
        <v>863</v>
      </c>
      <c r="G20" s="312"/>
      <c r="H20" s="312"/>
      <c r="I20" s="312"/>
      <c r="J20" s="312"/>
      <c r="K20" s="310"/>
    </row>
    <row r="21" ht="15" customHeight="1">
      <c r="B21" s="313"/>
      <c r="C21" s="314"/>
      <c r="D21" s="314"/>
      <c r="E21" s="316" t="s">
        <v>864</v>
      </c>
      <c r="F21" s="312" t="s">
        <v>865</v>
      </c>
      <c r="G21" s="312"/>
      <c r="H21" s="312"/>
      <c r="I21" s="312"/>
      <c r="J21" s="312"/>
      <c r="K21" s="310"/>
    </row>
    <row r="22" ht="15" customHeight="1">
      <c r="B22" s="313"/>
      <c r="C22" s="314"/>
      <c r="D22" s="314"/>
      <c r="E22" s="316" t="s">
        <v>695</v>
      </c>
      <c r="F22" s="312" t="s">
        <v>696</v>
      </c>
      <c r="G22" s="312"/>
      <c r="H22" s="312"/>
      <c r="I22" s="312"/>
      <c r="J22" s="312"/>
      <c r="K22" s="310"/>
    </row>
    <row r="23" ht="15" customHeight="1">
      <c r="B23" s="313"/>
      <c r="C23" s="314"/>
      <c r="D23" s="314"/>
      <c r="E23" s="316" t="s">
        <v>93</v>
      </c>
      <c r="F23" s="312" t="s">
        <v>866</v>
      </c>
      <c r="G23" s="312"/>
      <c r="H23" s="312"/>
      <c r="I23" s="312"/>
      <c r="J23" s="312"/>
      <c r="K23" s="310"/>
    </row>
    <row r="24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ht="15" customHeight="1">
      <c r="B25" s="313"/>
      <c r="C25" s="312" t="s">
        <v>867</v>
      </c>
      <c r="D25" s="312"/>
      <c r="E25" s="312"/>
      <c r="F25" s="312"/>
      <c r="G25" s="312"/>
      <c r="H25" s="312"/>
      <c r="I25" s="312"/>
      <c r="J25" s="312"/>
      <c r="K25" s="310"/>
    </row>
    <row r="26" ht="15" customHeight="1">
      <c r="B26" s="313"/>
      <c r="C26" s="312" t="s">
        <v>868</v>
      </c>
      <c r="D26" s="312"/>
      <c r="E26" s="312"/>
      <c r="F26" s="312"/>
      <c r="G26" s="312"/>
      <c r="H26" s="312"/>
      <c r="I26" s="312"/>
      <c r="J26" s="312"/>
      <c r="K26" s="310"/>
    </row>
    <row r="27" ht="15" customHeight="1">
      <c r="B27" s="313"/>
      <c r="C27" s="312"/>
      <c r="D27" s="312" t="s">
        <v>869</v>
      </c>
      <c r="E27" s="312"/>
      <c r="F27" s="312"/>
      <c r="G27" s="312"/>
      <c r="H27" s="312"/>
      <c r="I27" s="312"/>
      <c r="J27" s="312"/>
      <c r="K27" s="310"/>
    </row>
    <row r="28" ht="15" customHeight="1">
      <c r="B28" s="313"/>
      <c r="C28" s="314"/>
      <c r="D28" s="312" t="s">
        <v>870</v>
      </c>
      <c r="E28" s="312"/>
      <c r="F28" s="312"/>
      <c r="G28" s="312"/>
      <c r="H28" s="312"/>
      <c r="I28" s="312"/>
      <c r="J28" s="312"/>
      <c r="K28" s="310"/>
    </row>
    <row r="29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ht="15" customHeight="1">
      <c r="B30" s="313"/>
      <c r="C30" s="314"/>
      <c r="D30" s="312" t="s">
        <v>871</v>
      </c>
      <c r="E30" s="312"/>
      <c r="F30" s="312"/>
      <c r="G30" s="312"/>
      <c r="H30" s="312"/>
      <c r="I30" s="312"/>
      <c r="J30" s="312"/>
      <c r="K30" s="310"/>
    </row>
    <row r="31" ht="15" customHeight="1">
      <c r="B31" s="313"/>
      <c r="C31" s="314"/>
      <c r="D31" s="312" t="s">
        <v>872</v>
      </c>
      <c r="E31" s="312"/>
      <c r="F31" s="312"/>
      <c r="G31" s="312"/>
      <c r="H31" s="312"/>
      <c r="I31" s="312"/>
      <c r="J31" s="312"/>
      <c r="K31" s="310"/>
    </row>
    <row r="32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ht="15" customHeight="1">
      <c r="B33" s="313"/>
      <c r="C33" s="314"/>
      <c r="D33" s="312" t="s">
        <v>873</v>
      </c>
      <c r="E33" s="312"/>
      <c r="F33" s="312"/>
      <c r="G33" s="312"/>
      <c r="H33" s="312"/>
      <c r="I33" s="312"/>
      <c r="J33" s="312"/>
      <c r="K33" s="310"/>
    </row>
    <row r="34" ht="15" customHeight="1">
      <c r="B34" s="313"/>
      <c r="C34" s="314"/>
      <c r="D34" s="312" t="s">
        <v>874</v>
      </c>
      <c r="E34" s="312"/>
      <c r="F34" s="312"/>
      <c r="G34" s="312"/>
      <c r="H34" s="312"/>
      <c r="I34" s="312"/>
      <c r="J34" s="312"/>
      <c r="K34" s="310"/>
    </row>
    <row r="35" ht="15" customHeight="1">
      <c r="B35" s="313"/>
      <c r="C35" s="314"/>
      <c r="D35" s="312" t="s">
        <v>875</v>
      </c>
      <c r="E35" s="312"/>
      <c r="F35" s="312"/>
      <c r="G35" s="312"/>
      <c r="H35" s="312"/>
      <c r="I35" s="312"/>
      <c r="J35" s="312"/>
      <c r="K35" s="310"/>
    </row>
    <row r="36" ht="15" customHeight="1">
      <c r="B36" s="313"/>
      <c r="C36" s="314"/>
      <c r="D36" s="312"/>
      <c r="E36" s="315" t="s">
        <v>114</v>
      </c>
      <c r="F36" s="312"/>
      <c r="G36" s="312" t="s">
        <v>876</v>
      </c>
      <c r="H36" s="312"/>
      <c r="I36" s="312"/>
      <c r="J36" s="312"/>
      <c r="K36" s="310"/>
    </row>
    <row r="37" ht="30.75" customHeight="1">
      <c r="B37" s="313"/>
      <c r="C37" s="314"/>
      <c r="D37" s="312"/>
      <c r="E37" s="315" t="s">
        <v>877</v>
      </c>
      <c r="F37" s="312"/>
      <c r="G37" s="312" t="s">
        <v>878</v>
      </c>
      <c r="H37" s="312"/>
      <c r="I37" s="312"/>
      <c r="J37" s="312"/>
      <c r="K37" s="310"/>
    </row>
    <row r="38" ht="15" customHeight="1">
      <c r="B38" s="313"/>
      <c r="C38" s="314"/>
      <c r="D38" s="312"/>
      <c r="E38" s="315" t="s">
        <v>61</v>
      </c>
      <c r="F38" s="312"/>
      <c r="G38" s="312" t="s">
        <v>879</v>
      </c>
      <c r="H38" s="312"/>
      <c r="I38" s="312"/>
      <c r="J38" s="312"/>
      <c r="K38" s="310"/>
    </row>
    <row r="39" ht="15" customHeight="1">
      <c r="B39" s="313"/>
      <c r="C39" s="314"/>
      <c r="D39" s="312"/>
      <c r="E39" s="315" t="s">
        <v>62</v>
      </c>
      <c r="F39" s="312"/>
      <c r="G39" s="312" t="s">
        <v>880</v>
      </c>
      <c r="H39" s="312"/>
      <c r="I39" s="312"/>
      <c r="J39" s="312"/>
      <c r="K39" s="310"/>
    </row>
    <row r="40" ht="15" customHeight="1">
      <c r="B40" s="313"/>
      <c r="C40" s="314"/>
      <c r="D40" s="312"/>
      <c r="E40" s="315" t="s">
        <v>115</v>
      </c>
      <c r="F40" s="312"/>
      <c r="G40" s="312" t="s">
        <v>881</v>
      </c>
      <c r="H40" s="312"/>
      <c r="I40" s="312"/>
      <c r="J40" s="312"/>
      <c r="K40" s="310"/>
    </row>
    <row r="41" ht="15" customHeight="1">
      <c r="B41" s="313"/>
      <c r="C41" s="314"/>
      <c r="D41" s="312"/>
      <c r="E41" s="315" t="s">
        <v>116</v>
      </c>
      <c r="F41" s="312"/>
      <c r="G41" s="312" t="s">
        <v>882</v>
      </c>
      <c r="H41" s="312"/>
      <c r="I41" s="312"/>
      <c r="J41" s="312"/>
      <c r="K41" s="310"/>
    </row>
    <row r="42" ht="15" customHeight="1">
      <c r="B42" s="313"/>
      <c r="C42" s="314"/>
      <c r="D42" s="312"/>
      <c r="E42" s="315" t="s">
        <v>883</v>
      </c>
      <c r="F42" s="312"/>
      <c r="G42" s="312" t="s">
        <v>884</v>
      </c>
      <c r="H42" s="312"/>
      <c r="I42" s="312"/>
      <c r="J42" s="312"/>
      <c r="K42" s="310"/>
    </row>
    <row r="43" ht="15" customHeight="1">
      <c r="B43" s="313"/>
      <c r="C43" s="314"/>
      <c r="D43" s="312"/>
      <c r="E43" s="315"/>
      <c r="F43" s="312"/>
      <c r="G43" s="312" t="s">
        <v>885</v>
      </c>
      <c r="H43" s="312"/>
      <c r="I43" s="312"/>
      <c r="J43" s="312"/>
      <c r="K43" s="310"/>
    </row>
    <row r="44" ht="15" customHeight="1">
      <c r="B44" s="313"/>
      <c r="C44" s="314"/>
      <c r="D44" s="312"/>
      <c r="E44" s="315" t="s">
        <v>886</v>
      </c>
      <c r="F44" s="312"/>
      <c r="G44" s="312" t="s">
        <v>887</v>
      </c>
      <c r="H44" s="312"/>
      <c r="I44" s="312"/>
      <c r="J44" s="312"/>
      <c r="K44" s="310"/>
    </row>
    <row r="45" ht="15" customHeight="1">
      <c r="B45" s="313"/>
      <c r="C45" s="314"/>
      <c r="D45" s="312"/>
      <c r="E45" s="315" t="s">
        <v>118</v>
      </c>
      <c r="F45" s="312"/>
      <c r="G45" s="312" t="s">
        <v>888</v>
      </c>
      <c r="H45" s="312"/>
      <c r="I45" s="312"/>
      <c r="J45" s="312"/>
      <c r="K45" s="310"/>
    </row>
    <row r="46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ht="15" customHeight="1">
      <c r="B47" s="313"/>
      <c r="C47" s="314"/>
      <c r="D47" s="312" t="s">
        <v>889</v>
      </c>
      <c r="E47" s="312"/>
      <c r="F47" s="312"/>
      <c r="G47" s="312"/>
      <c r="H47" s="312"/>
      <c r="I47" s="312"/>
      <c r="J47" s="312"/>
      <c r="K47" s="310"/>
    </row>
    <row r="48" ht="15" customHeight="1">
      <c r="B48" s="313"/>
      <c r="C48" s="314"/>
      <c r="D48" s="314"/>
      <c r="E48" s="312" t="s">
        <v>890</v>
      </c>
      <c r="F48" s="312"/>
      <c r="G48" s="312"/>
      <c r="H48" s="312"/>
      <c r="I48" s="312"/>
      <c r="J48" s="312"/>
      <c r="K48" s="310"/>
    </row>
    <row r="49" ht="15" customHeight="1">
      <c r="B49" s="313"/>
      <c r="C49" s="314"/>
      <c r="D49" s="314"/>
      <c r="E49" s="312" t="s">
        <v>891</v>
      </c>
      <c r="F49" s="312"/>
      <c r="G49" s="312"/>
      <c r="H49" s="312"/>
      <c r="I49" s="312"/>
      <c r="J49" s="312"/>
      <c r="K49" s="310"/>
    </row>
    <row r="50" ht="15" customHeight="1">
      <c r="B50" s="313"/>
      <c r="C50" s="314"/>
      <c r="D50" s="314"/>
      <c r="E50" s="312" t="s">
        <v>892</v>
      </c>
      <c r="F50" s="312"/>
      <c r="G50" s="312"/>
      <c r="H50" s="312"/>
      <c r="I50" s="312"/>
      <c r="J50" s="312"/>
      <c r="K50" s="310"/>
    </row>
    <row r="51" ht="15" customHeight="1">
      <c r="B51" s="313"/>
      <c r="C51" s="314"/>
      <c r="D51" s="312" t="s">
        <v>893</v>
      </c>
      <c r="E51" s="312"/>
      <c r="F51" s="312"/>
      <c r="G51" s="312"/>
      <c r="H51" s="312"/>
      <c r="I51" s="312"/>
      <c r="J51" s="312"/>
      <c r="K51" s="310"/>
    </row>
    <row r="52" ht="25.5" customHeight="1">
      <c r="B52" s="308"/>
      <c r="C52" s="309" t="s">
        <v>894</v>
      </c>
      <c r="D52" s="309"/>
      <c r="E52" s="309"/>
      <c r="F52" s="309"/>
      <c r="G52" s="309"/>
      <c r="H52" s="309"/>
      <c r="I52" s="309"/>
      <c r="J52" s="309"/>
      <c r="K52" s="310"/>
    </row>
    <row r="53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ht="15" customHeight="1">
      <c r="B54" s="308"/>
      <c r="C54" s="312" t="s">
        <v>895</v>
      </c>
      <c r="D54" s="312"/>
      <c r="E54" s="312"/>
      <c r="F54" s="312"/>
      <c r="G54" s="312"/>
      <c r="H54" s="312"/>
      <c r="I54" s="312"/>
      <c r="J54" s="312"/>
      <c r="K54" s="310"/>
    </row>
    <row r="55" ht="15" customHeight="1">
      <c r="B55" s="308"/>
      <c r="C55" s="312" t="s">
        <v>896</v>
      </c>
      <c r="D55" s="312"/>
      <c r="E55" s="312"/>
      <c r="F55" s="312"/>
      <c r="G55" s="312"/>
      <c r="H55" s="312"/>
      <c r="I55" s="312"/>
      <c r="J55" s="312"/>
      <c r="K55" s="310"/>
    </row>
    <row r="56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ht="15" customHeight="1">
      <c r="B57" s="308"/>
      <c r="C57" s="312" t="s">
        <v>897</v>
      </c>
      <c r="D57" s="312"/>
      <c r="E57" s="312"/>
      <c r="F57" s="312"/>
      <c r="G57" s="312"/>
      <c r="H57" s="312"/>
      <c r="I57" s="312"/>
      <c r="J57" s="312"/>
      <c r="K57" s="310"/>
    </row>
    <row r="58" ht="15" customHeight="1">
      <c r="B58" s="308"/>
      <c r="C58" s="314"/>
      <c r="D58" s="312" t="s">
        <v>898</v>
      </c>
      <c r="E58" s="312"/>
      <c r="F58" s="312"/>
      <c r="G58" s="312"/>
      <c r="H58" s="312"/>
      <c r="I58" s="312"/>
      <c r="J58" s="312"/>
      <c r="K58" s="310"/>
    </row>
    <row r="59" ht="15" customHeight="1">
      <c r="B59" s="308"/>
      <c r="C59" s="314"/>
      <c r="D59" s="312" t="s">
        <v>899</v>
      </c>
      <c r="E59" s="312"/>
      <c r="F59" s="312"/>
      <c r="G59" s="312"/>
      <c r="H59" s="312"/>
      <c r="I59" s="312"/>
      <c r="J59" s="312"/>
      <c r="K59" s="310"/>
    </row>
    <row r="60" ht="15" customHeight="1">
      <c r="B60" s="308"/>
      <c r="C60" s="314"/>
      <c r="D60" s="312" t="s">
        <v>900</v>
      </c>
      <c r="E60" s="312"/>
      <c r="F60" s="312"/>
      <c r="G60" s="312"/>
      <c r="H60" s="312"/>
      <c r="I60" s="312"/>
      <c r="J60" s="312"/>
      <c r="K60" s="310"/>
    </row>
    <row r="61" ht="15" customHeight="1">
      <c r="B61" s="308"/>
      <c r="C61" s="314"/>
      <c r="D61" s="312" t="s">
        <v>901</v>
      </c>
      <c r="E61" s="312"/>
      <c r="F61" s="312"/>
      <c r="G61" s="312"/>
      <c r="H61" s="312"/>
      <c r="I61" s="312"/>
      <c r="J61" s="312"/>
      <c r="K61" s="310"/>
    </row>
    <row r="62" ht="15" customHeight="1">
      <c r="B62" s="308"/>
      <c r="C62" s="314"/>
      <c r="D62" s="317" t="s">
        <v>902</v>
      </c>
      <c r="E62" s="317"/>
      <c r="F62" s="317"/>
      <c r="G62" s="317"/>
      <c r="H62" s="317"/>
      <c r="I62" s="317"/>
      <c r="J62" s="317"/>
      <c r="K62" s="310"/>
    </row>
    <row r="63" ht="15" customHeight="1">
      <c r="B63" s="308"/>
      <c r="C63" s="314"/>
      <c r="D63" s="312" t="s">
        <v>903</v>
      </c>
      <c r="E63" s="312"/>
      <c r="F63" s="312"/>
      <c r="G63" s="312"/>
      <c r="H63" s="312"/>
      <c r="I63" s="312"/>
      <c r="J63" s="312"/>
      <c r="K63" s="310"/>
    </row>
    <row r="64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ht="15" customHeight="1">
      <c r="B65" s="308"/>
      <c r="C65" s="314"/>
      <c r="D65" s="312" t="s">
        <v>904</v>
      </c>
      <c r="E65" s="312"/>
      <c r="F65" s="312"/>
      <c r="G65" s="312"/>
      <c r="H65" s="312"/>
      <c r="I65" s="312"/>
      <c r="J65" s="312"/>
      <c r="K65" s="310"/>
    </row>
    <row r="66" ht="15" customHeight="1">
      <c r="B66" s="308"/>
      <c r="C66" s="314"/>
      <c r="D66" s="317" t="s">
        <v>905</v>
      </c>
      <c r="E66" s="317"/>
      <c r="F66" s="317"/>
      <c r="G66" s="317"/>
      <c r="H66" s="317"/>
      <c r="I66" s="317"/>
      <c r="J66" s="317"/>
      <c r="K66" s="310"/>
    </row>
    <row r="67" ht="15" customHeight="1">
      <c r="B67" s="308"/>
      <c r="C67" s="314"/>
      <c r="D67" s="312" t="s">
        <v>906</v>
      </c>
      <c r="E67" s="312"/>
      <c r="F67" s="312"/>
      <c r="G67" s="312"/>
      <c r="H67" s="312"/>
      <c r="I67" s="312"/>
      <c r="J67" s="312"/>
      <c r="K67" s="310"/>
    </row>
    <row r="68" ht="15" customHeight="1">
      <c r="B68" s="308"/>
      <c r="C68" s="314"/>
      <c r="D68" s="312" t="s">
        <v>907</v>
      </c>
      <c r="E68" s="312"/>
      <c r="F68" s="312"/>
      <c r="G68" s="312"/>
      <c r="H68" s="312"/>
      <c r="I68" s="312"/>
      <c r="J68" s="312"/>
      <c r="K68" s="310"/>
    </row>
    <row r="69" ht="15" customHeight="1">
      <c r="B69" s="308"/>
      <c r="C69" s="314"/>
      <c r="D69" s="312" t="s">
        <v>908</v>
      </c>
      <c r="E69" s="312"/>
      <c r="F69" s="312"/>
      <c r="G69" s="312"/>
      <c r="H69" s="312"/>
      <c r="I69" s="312"/>
      <c r="J69" s="312"/>
      <c r="K69" s="310"/>
    </row>
    <row r="70" ht="15" customHeight="1">
      <c r="B70" s="308"/>
      <c r="C70" s="314"/>
      <c r="D70" s="312" t="s">
        <v>909</v>
      </c>
      <c r="E70" s="312"/>
      <c r="F70" s="312"/>
      <c r="G70" s="312"/>
      <c r="H70" s="312"/>
      <c r="I70" s="312"/>
      <c r="J70" s="312"/>
      <c r="K70" s="310"/>
    </row>
    <row r="7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ht="45" customHeight="1">
      <c r="B75" s="327"/>
      <c r="C75" s="328" t="s">
        <v>910</v>
      </c>
      <c r="D75" s="328"/>
      <c r="E75" s="328"/>
      <c r="F75" s="328"/>
      <c r="G75" s="328"/>
      <c r="H75" s="328"/>
      <c r="I75" s="328"/>
      <c r="J75" s="328"/>
      <c r="K75" s="329"/>
    </row>
    <row r="76" ht="17.25" customHeight="1">
      <c r="B76" s="327"/>
      <c r="C76" s="330" t="s">
        <v>911</v>
      </c>
      <c r="D76" s="330"/>
      <c r="E76" s="330"/>
      <c r="F76" s="330" t="s">
        <v>912</v>
      </c>
      <c r="G76" s="331"/>
      <c r="H76" s="330" t="s">
        <v>62</v>
      </c>
      <c r="I76" s="330" t="s">
        <v>65</v>
      </c>
      <c r="J76" s="330" t="s">
        <v>913</v>
      </c>
      <c r="K76" s="329"/>
    </row>
    <row r="77" ht="17.25" customHeight="1">
      <c r="B77" s="327"/>
      <c r="C77" s="332" t="s">
        <v>914</v>
      </c>
      <c r="D77" s="332"/>
      <c r="E77" s="332"/>
      <c r="F77" s="333" t="s">
        <v>915</v>
      </c>
      <c r="G77" s="334"/>
      <c r="H77" s="332"/>
      <c r="I77" s="332"/>
      <c r="J77" s="332" t="s">
        <v>916</v>
      </c>
      <c r="K77" s="329"/>
    </row>
    <row r="78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ht="15" customHeight="1">
      <c r="B79" s="327"/>
      <c r="C79" s="315" t="s">
        <v>61</v>
      </c>
      <c r="D79" s="335"/>
      <c r="E79" s="335"/>
      <c r="F79" s="337" t="s">
        <v>917</v>
      </c>
      <c r="G79" s="336"/>
      <c r="H79" s="315" t="s">
        <v>918</v>
      </c>
      <c r="I79" s="315" t="s">
        <v>919</v>
      </c>
      <c r="J79" s="315">
        <v>20</v>
      </c>
      <c r="K79" s="329"/>
    </row>
    <row r="80" ht="15" customHeight="1">
      <c r="B80" s="327"/>
      <c r="C80" s="315" t="s">
        <v>920</v>
      </c>
      <c r="D80" s="315"/>
      <c r="E80" s="315"/>
      <c r="F80" s="337" t="s">
        <v>917</v>
      </c>
      <c r="G80" s="336"/>
      <c r="H80" s="315" t="s">
        <v>921</v>
      </c>
      <c r="I80" s="315" t="s">
        <v>919</v>
      </c>
      <c r="J80" s="315">
        <v>120</v>
      </c>
      <c r="K80" s="329"/>
    </row>
    <row r="81" ht="15" customHeight="1">
      <c r="B81" s="338"/>
      <c r="C81" s="315" t="s">
        <v>922</v>
      </c>
      <c r="D81" s="315"/>
      <c r="E81" s="315"/>
      <c r="F81" s="337" t="s">
        <v>923</v>
      </c>
      <c r="G81" s="336"/>
      <c r="H81" s="315" t="s">
        <v>924</v>
      </c>
      <c r="I81" s="315" t="s">
        <v>919</v>
      </c>
      <c r="J81" s="315">
        <v>50</v>
      </c>
      <c r="K81" s="329"/>
    </row>
    <row r="82" ht="15" customHeight="1">
      <c r="B82" s="338"/>
      <c r="C82" s="315" t="s">
        <v>925</v>
      </c>
      <c r="D82" s="315"/>
      <c r="E82" s="315"/>
      <c r="F82" s="337" t="s">
        <v>917</v>
      </c>
      <c r="G82" s="336"/>
      <c r="H82" s="315" t="s">
        <v>926</v>
      </c>
      <c r="I82" s="315" t="s">
        <v>927</v>
      </c>
      <c r="J82" s="315"/>
      <c r="K82" s="329"/>
    </row>
    <row r="83" ht="15" customHeight="1">
      <c r="B83" s="338"/>
      <c r="C83" s="339" t="s">
        <v>928</v>
      </c>
      <c r="D83" s="339"/>
      <c r="E83" s="339"/>
      <c r="F83" s="340" t="s">
        <v>923</v>
      </c>
      <c r="G83" s="339"/>
      <c r="H83" s="339" t="s">
        <v>929</v>
      </c>
      <c r="I83" s="339" t="s">
        <v>919</v>
      </c>
      <c r="J83" s="339">
        <v>15</v>
      </c>
      <c r="K83" s="329"/>
    </row>
    <row r="84" ht="15" customHeight="1">
      <c r="B84" s="338"/>
      <c r="C84" s="339" t="s">
        <v>930</v>
      </c>
      <c r="D84" s="339"/>
      <c r="E84" s="339"/>
      <c r="F84" s="340" t="s">
        <v>923</v>
      </c>
      <c r="G84" s="339"/>
      <c r="H84" s="339" t="s">
        <v>931</v>
      </c>
      <c r="I84" s="339" t="s">
        <v>919</v>
      </c>
      <c r="J84" s="339">
        <v>15</v>
      </c>
      <c r="K84" s="329"/>
    </row>
    <row r="85" ht="15" customHeight="1">
      <c r="B85" s="338"/>
      <c r="C85" s="339" t="s">
        <v>932</v>
      </c>
      <c r="D85" s="339"/>
      <c r="E85" s="339"/>
      <c r="F85" s="340" t="s">
        <v>923</v>
      </c>
      <c r="G85" s="339"/>
      <c r="H85" s="339" t="s">
        <v>933</v>
      </c>
      <c r="I85" s="339" t="s">
        <v>919</v>
      </c>
      <c r="J85" s="339">
        <v>20</v>
      </c>
      <c r="K85" s="329"/>
    </row>
    <row r="86" ht="15" customHeight="1">
      <c r="B86" s="338"/>
      <c r="C86" s="339" t="s">
        <v>934</v>
      </c>
      <c r="D86" s="339"/>
      <c r="E86" s="339"/>
      <c r="F86" s="340" t="s">
        <v>923</v>
      </c>
      <c r="G86" s="339"/>
      <c r="H86" s="339" t="s">
        <v>935</v>
      </c>
      <c r="I86" s="339" t="s">
        <v>919</v>
      </c>
      <c r="J86" s="339">
        <v>20</v>
      </c>
      <c r="K86" s="329"/>
    </row>
    <row r="87" ht="15" customHeight="1">
      <c r="B87" s="338"/>
      <c r="C87" s="315" t="s">
        <v>936</v>
      </c>
      <c r="D87" s="315"/>
      <c r="E87" s="315"/>
      <c r="F87" s="337" t="s">
        <v>923</v>
      </c>
      <c r="G87" s="336"/>
      <c r="H87" s="315" t="s">
        <v>937</v>
      </c>
      <c r="I87" s="315" t="s">
        <v>919</v>
      </c>
      <c r="J87" s="315">
        <v>50</v>
      </c>
      <c r="K87" s="329"/>
    </row>
    <row r="88" ht="15" customHeight="1">
      <c r="B88" s="338"/>
      <c r="C88" s="315" t="s">
        <v>938</v>
      </c>
      <c r="D88" s="315"/>
      <c r="E88" s="315"/>
      <c r="F88" s="337" t="s">
        <v>923</v>
      </c>
      <c r="G88" s="336"/>
      <c r="H88" s="315" t="s">
        <v>939</v>
      </c>
      <c r="I88" s="315" t="s">
        <v>919</v>
      </c>
      <c r="J88" s="315">
        <v>20</v>
      </c>
      <c r="K88" s="329"/>
    </row>
    <row r="89" ht="15" customHeight="1">
      <c r="B89" s="338"/>
      <c r="C89" s="315" t="s">
        <v>940</v>
      </c>
      <c r="D89" s="315"/>
      <c r="E89" s="315"/>
      <c r="F89" s="337" t="s">
        <v>923</v>
      </c>
      <c r="G89" s="336"/>
      <c r="H89" s="315" t="s">
        <v>941</v>
      </c>
      <c r="I89" s="315" t="s">
        <v>919</v>
      </c>
      <c r="J89" s="315">
        <v>20</v>
      </c>
      <c r="K89" s="329"/>
    </row>
    <row r="90" ht="15" customHeight="1">
      <c r="B90" s="338"/>
      <c r="C90" s="315" t="s">
        <v>942</v>
      </c>
      <c r="D90" s="315"/>
      <c r="E90" s="315"/>
      <c r="F90" s="337" t="s">
        <v>923</v>
      </c>
      <c r="G90" s="336"/>
      <c r="H90" s="315" t="s">
        <v>943</v>
      </c>
      <c r="I90" s="315" t="s">
        <v>919</v>
      </c>
      <c r="J90" s="315">
        <v>50</v>
      </c>
      <c r="K90" s="329"/>
    </row>
    <row r="91" ht="15" customHeight="1">
      <c r="B91" s="338"/>
      <c r="C91" s="315" t="s">
        <v>944</v>
      </c>
      <c r="D91" s="315"/>
      <c r="E91" s="315"/>
      <c r="F91" s="337" t="s">
        <v>923</v>
      </c>
      <c r="G91" s="336"/>
      <c r="H91" s="315" t="s">
        <v>944</v>
      </c>
      <c r="I91" s="315" t="s">
        <v>919</v>
      </c>
      <c r="J91" s="315">
        <v>50</v>
      </c>
      <c r="K91" s="329"/>
    </row>
    <row r="92" ht="15" customHeight="1">
      <c r="B92" s="338"/>
      <c r="C92" s="315" t="s">
        <v>945</v>
      </c>
      <c r="D92" s="315"/>
      <c r="E92" s="315"/>
      <c r="F92" s="337" t="s">
        <v>923</v>
      </c>
      <c r="G92" s="336"/>
      <c r="H92" s="315" t="s">
        <v>946</v>
      </c>
      <c r="I92" s="315" t="s">
        <v>919</v>
      </c>
      <c r="J92" s="315">
        <v>255</v>
      </c>
      <c r="K92" s="329"/>
    </row>
    <row r="93" ht="15" customHeight="1">
      <c r="B93" s="338"/>
      <c r="C93" s="315" t="s">
        <v>947</v>
      </c>
      <c r="D93" s="315"/>
      <c r="E93" s="315"/>
      <c r="F93" s="337" t="s">
        <v>917</v>
      </c>
      <c r="G93" s="336"/>
      <c r="H93" s="315" t="s">
        <v>948</v>
      </c>
      <c r="I93" s="315" t="s">
        <v>949</v>
      </c>
      <c r="J93" s="315"/>
      <c r="K93" s="329"/>
    </row>
    <row r="94" ht="15" customHeight="1">
      <c r="B94" s="338"/>
      <c r="C94" s="315" t="s">
        <v>950</v>
      </c>
      <c r="D94" s="315"/>
      <c r="E94" s="315"/>
      <c r="F94" s="337" t="s">
        <v>917</v>
      </c>
      <c r="G94" s="336"/>
      <c r="H94" s="315" t="s">
        <v>951</v>
      </c>
      <c r="I94" s="315" t="s">
        <v>952</v>
      </c>
      <c r="J94" s="315"/>
      <c r="K94" s="329"/>
    </row>
    <row r="95" ht="15" customHeight="1">
      <c r="B95" s="338"/>
      <c r="C95" s="315" t="s">
        <v>953</v>
      </c>
      <c r="D95" s="315"/>
      <c r="E95" s="315"/>
      <c r="F95" s="337" t="s">
        <v>917</v>
      </c>
      <c r="G95" s="336"/>
      <c r="H95" s="315" t="s">
        <v>953</v>
      </c>
      <c r="I95" s="315" t="s">
        <v>952</v>
      </c>
      <c r="J95" s="315"/>
      <c r="K95" s="329"/>
    </row>
    <row r="96" ht="15" customHeight="1">
      <c r="B96" s="338"/>
      <c r="C96" s="315" t="s">
        <v>46</v>
      </c>
      <c r="D96" s="315"/>
      <c r="E96" s="315"/>
      <c r="F96" s="337" t="s">
        <v>917</v>
      </c>
      <c r="G96" s="336"/>
      <c r="H96" s="315" t="s">
        <v>954</v>
      </c>
      <c r="I96" s="315" t="s">
        <v>952</v>
      </c>
      <c r="J96" s="315"/>
      <c r="K96" s="329"/>
    </row>
    <row r="97" ht="15" customHeight="1">
      <c r="B97" s="338"/>
      <c r="C97" s="315" t="s">
        <v>56</v>
      </c>
      <c r="D97" s="315"/>
      <c r="E97" s="315"/>
      <c r="F97" s="337" t="s">
        <v>917</v>
      </c>
      <c r="G97" s="336"/>
      <c r="H97" s="315" t="s">
        <v>955</v>
      </c>
      <c r="I97" s="315" t="s">
        <v>952</v>
      </c>
      <c r="J97" s="315"/>
      <c r="K97" s="329"/>
    </row>
    <row r="98" ht="15" customHeight="1">
      <c r="B98" s="341"/>
      <c r="C98" s="342"/>
      <c r="D98" s="342"/>
      <c r="E98" s="342"/>
      <c r="F98" s="342"/>
      <c r="G98" s="342"/>
      <c r="H98" s="342"/>
      <c r="I98" s="342"/>
      <c r="J98" s="342"/>
      <c r="K98" s="343"/>
    </row>
    <row r="99" ht="18.75" customHeight="1">
      <c r="B99" s="344"/>
      <c r="C99" s="345"/>
      <c r="D99" s="345"/>
      <c r="E99" s="345"/>
      <c r="F99" s="345"/>
      <c r="G99" s="345"/>
      <c r="H99" s="345"/>
      <c r="I99" s="345"/>
      <c r="J99" s="345"/>
      <c r="K99" s="344"/>
    </row>
    <row r="100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ht="45" customHeight="1">
      <c r="B102" s="327"/>
      <c r="C102" s="328" t="s">
        <v>956</v>
      </c>
      <c r="D102" s="328"/>
      <c r="E102" s="328"/>
      <c r="F102" s="328"/>
      <c r="G102" s="328"/>
      <c r="H102" s="328"/>
      <c r="I102" s="328"/>
      <c r="J102" s="328"/>
      <c r="K102" s="329"/>
    </row>
    <row r="103" ht="17.25" customHeight="1">
      <c r="B103" s="327"/>
      <c r="C103" s="330" t="s">
        <v>911</v>
      </c>
      <c r="D103" s="330"/>
      <c r="E103" s="330"/>
      <c r="F103" s="330" t="s">
        <v>912</v>
      </c>
      <c r="G103" s="331"/>
      <c r="H103" s="330" t="s">
        <v>62</v>
      </c>
      <c r="I103" s="330" t="s">
        <v>65</v>
      </c>
      <c r="J103" s="330" t="s">
        <v>913</v>
      </c>
      <c r="K103" s="329"/>
    </row>
    <row r="104" ht="17.25" customHeight="1">
      <c r="B104" s="327"/>
      <c r="C104" s="332" t="s">
        <v>914</v>
      </c>
      <c r="D104" s="332"/>
      <c r="E104" s="332"/>
      <c r="F104" s="333" t="s">
        <v>915</v>
      </c>
      <c r="G104" s="334"/>
      <c r="H104" s="332"/>
      <c r="I104" s="332"/>
      <c r="J104" s="332" t="s">
        <v>916</v>
      </c>
      <c r="K104" s="329"/>
    </row>
    <row r="105" ht="5.25" customHeight="1">
      <c r="B105" s="327"/>
      <c r="C105" s="330"/>
      <c r="D105" s="330"/>
      <c r="E105" s="330"/>
      <c r="F105" s="330"/>
      <c r="G105" s="346"/>
      <c r="H105" s="330"/>
      <c r="I105" s="330"/>
      <c r="J105" s="330"/>
      <c r="K105" s="329"/>
    </row>
    <row r="106" ht="15" customHeight="1">
      <c r="B106" s="327"/>
      <c r="C106" s="315" t="s">
        <v>61</v>
      </c>
      <c r="D106" s="335"/>
      <c r="E106" s="335"/>
      <c r="F106" s="337" t="s">
        <v>917</v>
      </c>
      <c r="G106" s="346"/>
      <c r="H106" s="315" t="s">
        <v>957</v>
      </c>
      <c r="I106" s="315" t="s">
        <v>919</v>
      </c>
      <c r="J106" s="315">
        <v>20</v>
      </c>
      <c r="K106" s="329"/>
    </row>
    <row r="107" ht="15" customHeight="1">
      <c r="B107" s="327"/>
      <c r="C107" s="315" t="s">
        <v>920</v>
      </c>
      <c r="D107" s="315"/>
      <c r="E107" s="315"/>
      <c r="F107" s="337" t="s">
        <v>917</v>
      </c>
      <c r="G107" s="315"/>
      <c r="H107" s="315" t="s">
        <v>957</v>
      </c>
      <c r="I107" s="315" t="s">
        <v>919</v>
      </c>
      <c r="J107" s="315">
        <v>120</v>
      </c>
      <c r="K107" s="329"/>
    </row>
    <row r="108" ht="15" customHeight="1">
      <c r="B108" s="338"/>
      <c r="C108" s="315" t="s">
        <v>922</v>
      </c>
      <c r="D108" s="315"/>
      <c r="E108" s="315"/>
      <c r="F108" s="337" t="s">
        <v>923</v>
      </c>
      <c r="G108" s="315"/>
      <c r="H108" s="315" t="s">
        <v>957</v>
      </c>
      <c r="I108" s="315" t="s">
        <v>919</v>
      </c>
      <c r="J108" s="315">
        <v>50</v>
      </c>
      <c r="K108" s="329"/>
    </row>
    <row r="109" ht="15" customHeight="1">
      <c r="B109" s="338"/>
      <c r="C109" s="315" t="s">
        <v>925</v>
      </c>
      <c r="D109" s="315"/>
      <c r="E109" s="315"/>
      <c r="F109" s="337" t="s">
        <v>917</v>
      </c>
      <c r="G109" s="315"/>
      <c r="H109" s="315" t="s">
        <v>957</v>
      </c>
      <c r="I109" s="315" t="s">
        <v>927</v>
      </c>
      <c r="J109" s="315"/>
      <c r="K109" s="329"/>
    </row>
    <row r="110" ht="15" customHeight="1">
      <c r="B110" s="338"/>
      <c r="C110" s="315" t="s">
        <v>936</v>
      </c>
      <c r="D110" s="315"/>
      <c r="E110" s="315"/>
      <c r="F110" s="337" t="s">
        <v>923</v>
      </c>
      <c r="G110" s="315"/>
      <c r="H110" s="315" t="s">
        <v>957</v>
      </c>
      <c r="I110" s="315" t="s">
        <v>919</v>
      </c>
      <c r="J110" s="315">
        <v>50</v>
      </c>
      <c r="K110" s="329"/>
    </row>
    <row r="111" ht="15" customHeight="1">
      <c r="B111" s="338"/>
      <c r="C111" s="315" t="s">
        <v>944</v>
      </c>
      <c r="D111" s="315"/>
      <c r="E111" s="315"/>
      <c r="F111" s="337" t="s">
        <v>923</v>
      </c>
      <c r="G111" s="315"/>
      <c r="H111" s="315" t="s">
        <v>957</v>
      </c>
      <c r="I111" s="315" t="s">
        <v>919</v>
      </c>
      <c r="J111" s="315">
        <v>50</v>
      </c>
      <c r="K111" s="329"/>
    </row>
    <row r="112" ht="15" customHeight="1">
      <c r="B112" s="338"/>
      <c r="C112" s="315" t="s">
        <v>942</v>
      </c>
      <c r="D112" s="315"/>
      <c r="E112" s="315"/>
      <c r="F112" s="337" t="s">
        <v>923</v>
      </c>
      <c r="G112" s="315"/>
      <c r="H112" s="315" t="s">
        <v>957</v>
      </c>
      <c r="I112" s="315" t="s">
        <v>919</v>
      </c>
      <c r="J112" s="315">
        <v>50</v>
      </c>
      <c r="K112" s="329"/>
    </row>
    <row r="113" ht="15" customHeight="1">
      <c r="B113" s="338"/>
      <c r="C113" s="315" t="s">
        <v>61</v>
      </c>
      <c r="D113" s="315"/>
      <c r="E113" s="315"/>
      <c r="F113" s="337" t="s">
        <v>917</v>
      </c>
      <c r="G113" s="315"/>
      <c r="H113" s="315" t="s">
        <v>958</v>
      </c>
      <c r="I113" s="315" t="s">
        <v>919</v>
      </c>
      <c r="J113" s="315">
        <v>20</v>
      </c>
      <c r="K113" s="329"/>
    </row>
    <row r="114" ht="15" customHeight="1">
      <c r="B114" s="338"/>
      <c r="C114" s="315" t="s">
        <v>959</v>
      </c>
      <c r="D114" s="315"/>
      <c r="E114" s="315"/>
      <c r="F114" s="337" t="s">
        <v>917</v>
      </c>
      <c r="G114" s="315"/>
      <c r="H114" s="315" t="s">
        <v>960</v>
      </c>
      <c r="I114" s="315" t="s">
        <v>919</v>
      </c>
      <c r="J114" s="315">
        <v>120</v>
      </c>
      <c r="K114" s="329"/>
    </row>
    <row r="115" ht="15" customHeight="1">
      <c r="B115" s="338"/>
      <c r="C115" s="315" t="s">
        <v>46</v>
      </c>
      <c r="D115" s="315"/>
      <c r="E115" s="315"/>
      <c r="F115" s="337" t="s">
        <v>917</v>
      </c>
      <c r="G115" s="315"/>
      <c r="H115" s="315" t="s">
        <v>961</v>
      </c>
      <c r="I115" s="315" t="s">
        <v>952</v>
      </c>
      <c r="J115" s="315"/>
      <c r="K115" s="329"/>
    </row>
    <row r="116" ht="15" customHeight="1">
      <c r="B116" s="338"/>
      <c r="C116" s="315" t="s">
        <v>56</v>
      </c>
      <c r="D116" s="315"/>
      <c r="E116" s="315"/>
      <c r="F116" s="337" t="s">
        <v>917</v>
      </c>
      <c r="G116" s="315"/>
      <c r="H116" s="315" t="s">
        <v>962</v>
      </c>
      <c r="I116" s="315" t="s">
        <v>952</v>
      </c>
      <c r="J116" s="315"/>
      <c r="K116" s="329"/>
    </row>
    <row r="117" ht="15" customHeight="1">
      <c r="B117" s="338"/>
      <c r="C117" s="315" t="s">
        <v>65</v>
      </c>
      <c r="D117" s="315"/>
      <c r="E117" s="315"/>
      <c r="F117" s="337" t="s">
        <v>917</v>
      </c>
      <c r="G117" s="315"/>
      <c r="H117" s="315" t="s">
        <v>963</v>
      </c>
      <c r="I117" s="315" t="s">
        <v>964</v>
      </c>
      <c r="J117" s="315"/>
      <c r="K117" s="329"/>
    </row>
    <row r="118" ht="15" customHeight="1">
      <c r="B118" s="341"/>
      <c r="C118" s="347"/>
      <c r="D118" s="347"/>
      <c r="E118" s="347"/>
      <c r="F118" s="347"/>
      <c r="G118" s="347"/>
      <c r="H118" s="347"/>
      <c r="I118" s="347"/>
      <c r="J118" s="347"/>
      <c r="K118" s="343"/>
    </row>
    <row r="119" ht="18.75" customHeight="1">
      <c r="B119" s="348"/>
      <c r="C119" s="312"/>
      <c r="D119" s="312"/>
      <c r="E119" s="312"/>
      <c r="F119" s="349"/>
      <c r="G119" s="312"/>
      <c r="H119" s="312"/>
      <c r="I119" s="312"/>
      <c r="J119" s="312"/>
      <c r="K119" s="348"/>
    </row>
    <row r="120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ht="7.5" customHeight="1">
      <c r="B121" s="350"/>
      <c r="C121" s="351"/>
      <c r="D121" s="351"/>
      <c r="E121" s="351"/>
      <c r="F121" s="351"/>
      <c r="G121" s="351"/>
      <c r="H121" s="351"/>
      <c r="I121" s="351"/>
      <c r="J121" s="351"/>
      <c r="K121" s="352"/>
    </row>
    <row r="122" ht="45" customHeight="1">
      <c r="B122" s="353"/>
      <c r="C122" s="306" t="s">
        <v>965</v>
      </c>
      <c r="D122" s="306"/>
      <c r="E122" s="306"/>
      <c r="F122" s="306"/>
      <c r="G122" s="306"/>
      <c r="H122" s="306"/>
      <c r="I122" s="306"/>
      <c r="J122" s="306"/>
      <c r="K122" s="354"/>
    </row>
    <row r="123" ht="17.25" customHeight="1">
      <c r="B123" s="355"/>
      <c r="C123" s="330" t="s">
        <v>911</v>
      </c>
      <c r="D123" s="330"/>
      <c r="E123" s="330"/>
      <c r="F123" s="330" t="s">
        <v>912</v>
      </c>
      <c r="G123" s="331"/>
      <c r="H123" s="330" t="s">
        <v>62</v>
      </c>
      <c r="I123" s="330" t="s">
        <v>65</v>
      </c>
      <c r="J123" s="330" t="s">
        <v>913</v>
      </c>
      <c r="K123" s="356"/>
    </row>
    <row r="124" ht="17.25" customHeight="1">
      <c r="B124" s="355"/>
      <c r="C124" s="332" t="s">
        <v>914</v>
      </c>
      <c r="D124" s="332"/>
      <c r="E124" s="332"/>
      <c r="F124" s="333" t="s">
        <v>915</v>
      </c>
      <c r="G124" s="334"/>
      <c r="H124" s="332"/>
      <c r="I124" s="332"/>
      <c r="J124" s="332" t="s">
        <v>916</v>
      </c>
      <c r="K124" s="356"/>
    </row>
    <row r="125" ht="5.25" customHeight="1">
      <c r="B125" s="357"/>
      <c r="C125" s="335"/>
      <c r="D125" s="335"/>
      <c r="E125" s="335"/>
      <c r="F125" s="335"/>
      <c r="G125" s="315"/>
      <c r="H125" s="335"/>
      <c r="I125" s="335"/>
      <c r="J125" s="335"/>
      <c r="K125" s="358"/>
    </row>
    <row r="126" ht="15" customHeight="1">
      <c r="B126" s="357"/>
      <c r="C126" s="315" t="s">
        <v>920</v>
      </c>
      <c r="D126" s="335"/>
      <c r="E126" s="335"/>
      <c r="F126" s="337" t="s">
        <v>917</v>
      </c>
      <c r="G126" s="315"/>
      <c r="H126" s="315" t="s">
        <v>957</v>
      </c>
      <c r="I126" s="315" t="s">
        <v>919</v>
      </c>
      <c r="J126" s="315">
        <v>120</v>
      </c>
      <c r="K126" s="359"/>
    </row>
    <row r="127" ht="15" customHeight="1">
      <c r="B127" s="357"/>
      <c r="C127" s="315" t="s">
        <v>966</v>
      </c>
      <c r="D127" s="315"/>
      <c r="E127" s="315"/>
      <c r="F127" s="337" t="s">
        <v>917</v>
      </c>
      <c r="G127" s="315"/>
      <c r="H127" s="315" t="s">
        <v>967</v>
      </c>
      <c r="I127" s="315" t="s">
        <v>919</v>
      </c>
      <c r="J127" s="315" t="s">
        <v>968</v>
      </c>
      <c r="K127" s="359"/>
    </row>
    <row r="128" ht="15" customHeight="1">
      <c r="B128" s="357"/>
      <c r="C128" s="315" t="s">
        <v>93</v>
      </c>
      <c r="D128" s="315"/>
      <c r="E128" s="315"/>
      <c r="F128" s="337" t="s">
        <v>917</v>
      </c>
      <c r="G128" s="315"/>
      <c r="H128" s="315" t="s">
        <v>969</v>
      </c>
      <c r="I128" s="315" t="s">
        <v>919</v>
      </c>
      <c r="J128" s="315" t="s">
        <v>968</v>
      </c>
      <c r="K128" s="359"/>
    </row>
    <row r="129" ht="15" customHeight="1">
      <c r="B129" s="357"/>
      <c r="C129" s="315" t="s">
        <v>928</v>
      </c>
      <c r="D129" s="315"/>
      <c r="E129" s="315"/>
      <c r="F129" s="337" t="s">
        <v>923</v>
      </c>
      <c r="G129" s="315"/>
      <c r="H129" s="315" t="s">
        <v>929</v>
      </c>
      <c r="I129" s="315" t="s">
        <v>919</v>
      </c>
      <c r="J129" s="315">
        <v>15</v>
      </c>
      <c r="K129" s="359"/>
    </row>
    <row r="130" ht="15" customHeight="1">
      <c r="B130" s="357"/>
      <c r="C130" s="339" t="s">
        <v>930</v>
      </c>
      <c r="D130" s="339"/>
      <c r="E130" s="339"/>
      <c r="F130" s="340" t="s">
        <v>923</v>
      </c>
      <c r="G130" s="339"/>
      <c r="H130" s="339" t="s">
        <v>931</v>
      </c>
      <c r="I130" s="339" t="s">
        <v>919</v>
      </c>
      <c r="J130" s="339">
        <v>15</v>
      </c>
      <c r="K130" s="359"/>
    </row>
    <row r="131" ht="15" customHeight="1">
      <c r="B131" s="357"/>
      <c r="C131" s="339" t="s">
        <v>932</v>
      </c>
      <c r="D131" s="339"/>
      <c r="E131" s="339"/>
      <c r="F131" s="340" t="s">
        <v>923</v>
      </c>
      <c r="G131" s="339"/>
      <c r="H131" s="339" t="s">
        <v>933</v>
      </c>
      <c r="I131" s="339" t="s">
        <v>919</v>
      </c>
      <c r="J131" s="339">
        <v>20</v>
      </c>
      <c r="K131" s="359"/>
    </row>
    <row r="132" ht="15" customHeight="1">
      <c r="B132" s="357"/>
      <c r="C132" s="339" t="s">
        <v>934</v>
      </c>
      <c r="D132" s="339"/>
      <c r="E132" s="339"/>
      <c r="F132" s="340" t="s">
        <v>923</v>
      </c>
      <c r="G132" s="339"/>
      <c r="H132" s="339" t="s">
        <v>935</v>
      </c>
      <c r="I132" s="339" t="s">
        <v>919</v>
      </c>
      <c r="J132" s="339">
        <v>20</v>
      </c>
      <c r="K132" s="359"/>
    </row>
    <row r="133" ht="15" customHeight="1">
      <c r="B133" s="357"/>
      <c r="C133" s="315" t="s">
        <v>922</v>
      </c>
      <c r="D133" s="315"/>
      <c r="E133" s="315"/>
      <c r="F133" s="337" t="s">
        <v>923</v>
      </c>
      <c r="G133" s="315"/>
      <c r="H133" s="315" t="s">
        <v>957</v>
      </c>
      <c r="I133" s="315" t="s">
        <v>919</v>
      </c>
      <c r="J133" s="315">
        <v>50</v>
      </c>
      <c r="K133" s="359"/>
    </row>
    <row r="134" ht="15" customHeight="1">
      <c r="B134" s="357"/>
      <c r="C134" s="315" t="s">
        <v>936</v>
      </c>
      <c r="D134" s="315"/>
      <c r="E134" s="315"/>
      <c r="F134" s="337" t="s">
        <v>923</v>
      </c>
      <c r="G134" s="315"/>
      <c r="H134" s="315" t="s">
        <v>957</v>
      </c>
      <c r="I134" s="315" t="s">
        <v>919</v>
      </c>
      <c r="J134" s="315">
        <v>50</v>
      </c>
      <c r="K134" s="359"/>
    </row>
    <row r="135" ht="15" customHeight="1">
      <c r="B135" s="357"/>
      <c r="C135" s="315" t="s">
        <v>942</v>
      </c>
      <c r="D135" s="315"/>
      <c r="E135" s="315"/>
      <c r="F135" s="337" t="s">
        <v>923</v>
      </c>
      <c r="G135" s="315"/>
      <c r="H135" s="315" t="s">
        <v>957</v>
      </c>
      <c r="I135" s="315" t="s">
        <v>919</v>
      </c>
      <c r="J135" s="315">
        <v>50</v>
      </c>
      <c r="K135" s="359"/>
    </row>
    <row r="136" ht="15" customHeight="1">
      <c r="B136" s="357"/>
      <c r="C136" s="315" t="s">
        <v>944</v>
      </c>
      <c r="D136" s="315"/>
      <c r="E136" s="315"/>
      <c r="F136" s="337" t="s">
        <v>923</v>
      </c>
      <c r="G136" s="315"/>
      <c r="H136" s="315" t="s">
        <v>957</v>
      </c>
      <c r="I136" s="315" t="s">
        <v>919</v>
      </c>
      <c r="J136" s="315">
        <v>50</v>
      </c>
      <c r="K136" s="359"/>
    </row>
    <row r="137" ht="15" customHeight="1">
      <c r="B137" s="357"/>
      <c r="C137" s="315" t="s">
        <v>945</v>
      </c>
      <c r="D137" s="315"/>
      <c r="E137" s="315"/>
      <c r="F137" s="337" t="s">
        <v>923</v>
      </c>
      <c r="G137" s="315"/>
      <c r="H137" s="315" t="s">
        <v>970</v>
      </c>
      <c r="I137" s="315" t="s">
        <v>919</v>
      </c>
      <c r="J137" s="315">
        <v>255</v>
      </c>
      <c r="K137" s="359"/>
    </row>
    <row r="138" ht="15" customHeight="1">
      <c r="B138" s="357"/>
      <c r="C138" s="315" t="s">
        <v>947</v>
      </c>
      <c r="D138" s="315"/>
      <c r="E138" s="315"/>
      <c r="F138" s="337" t="s">
        <v>917</v>
      </c>
      <c r="G138" s="315"/>
      <c r="H138" s="315" t="s">
        <v>971</v>
      </c>
      <c r="I138" s="315" t="s">
        <v>949</v>
      </c>
      <c r="J138" s="315"/>
      <c r="K138" s="359"/>
    </row>
    <row r="139" ht="15" customHeight="1">
      <c r="B139" s="357"/>
      <c r="C139" s="315" t="s">
        <v>950</v>
      </c>
      <c r="D139" s="315"/>
      <c r="E139" s="315"/>
      <c r="F139" s="337" t="s">
        <v>917</v>
      </c>
      <c r="G139" s="315"/>
      <c r="H139" s="315" t="s">
        <v>972</v>
      </c>
      <c r="I139" s="315" t="s">
        <v>952</v>
      </c>
      <c r="J139" s="315"/>
      <c r="K139" s="359"/>
    </row>
    <row r="140" ht="15" customHeight="1">
      <c r="B140" s="357"/>
      <c r="C140" s="315" t="s">
        <v>953</v>
      </c>
      <c r="D140" s="315"/>
      <c r="E140" s="315"/>
      <c r="F140" s="337" t="s">
        <v>917</v>
      </c>
      <c r="G140" s="315"/>
      <c r="H140" s="315" t="s">
        <v>953</v>
      </c>
      <c r="I140" s="315" t="s">
        <v>952</v>
      </c>
      <c r="J140" s="315"/>
      <c r="K140" s="359"/>
    </row>
    <row r="141" ht="15" customHeight="1">
      <c r="B141" s="357"/>
      <c r="C141" s="315" t="s">
        <v>46</v>
      </c>
      <c r="D141" s="315"/>
      <c r="E141" s="315"/>
      <c r="F141" s="337" t="s">
        <v>917</v>
      </c>
      <c r="G141" s="315"/>
      <c r="H141" s="315" t="s">
        <v>973</v>
      </c>
      <c r="I141" s="315" t="s">
        <v>952</v>
      </c>
      <c r="J141" s="315"/>
      <c r="K141" s="359"/>
    </row>
    <row r="142" ht="15" customHeight="1">
      <c r="B142" s="357"/>
      <c r="C142" s="315" t="s">
        <v>974</v>
      </c>
      <c r="D142" s="315"/>
      <c r="E142" s="315"/>
      <c r="F142" s="337" t="s">
        <v>917</v>
      </c>
      <c r="G142" s="315"/>
      <c r="H142" s="315" t="s">
        <v>975</v>
      </c>
      <c r="I142" s="315" t="s">
        <v>952</v>
      </c>
      <c r="J142" s="315"/>
      <c r="K142" s="359"/>
    </row>
    <row r="143" ht="15" customHeight="1">
      <c r="B143" s="360"/>
      <c r="C143" s="361"/>
      <c r="D143" s="361"/>
      <c r="E143" s="361"/>
      <c r="F143" s="361"/>
      <c r="G143" s="361"/>
      <c r="H143" s="361"/>
      <c r="I143" s="361"/>
      <c r="J143" s="361"/>
      <c r="K143" s="362"/>
    </row>
    <row r="144" ht="18.75" customHeight="1">
      <c r="B144" s="312"/>
      <c r="C144" s="312"/>
      <c r="D144" s="312"/>
      <c r="E144" s="312"/>
      <c r="F144" s="349"/>
      <c r="G144" s="312"/>
      <c r="H144" s="312"/>
      <c r="I144" s="312"/>
      <c r="J144" s="312"/>
      <c r="K144" s="312"/>
    </row>
    <row r="145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ht="45" customHeight="1">
      <c r="B147" s="327"/>
      <c r="C147" s="328" t="s">
        <v>976</v>
      </c>
      <c r="D147" s="328"/>
      <c r="E147" s="328"/>
      <c r="F147" s="328"/>
      <c r="G147" s="328"/>
      <c r="H147" s="328"/>
      <c r="I147" s="328"/>
      <c r="J147" s="328"/>
      <c r="K147" s="329"/>
    </row>
    <row r="148" ht="17.25" customHeight="1">
      <c r="B148" s="327"/>
      <c r="C148" s="330" t="s">
        <v>911</v>
      </c>
      <c r="D148" s="330"/>
      <c r="E148" s="330"/>
      <c r="F148" s="330" t="s">
        <v>912</v>
      </c>
      <c r="G148" s="331"/>
      <c r="H148" s="330" t="s">
        <v>62</v>
      </c>
      <c r="I148" s="330" t="s">
        <v>65</v>
      </c>
      <c r="J148" s="330" t="s">
        <v>913</v>
      </c>
      <c r="K148" s="329"/>
    </row>
    <row r="149" ht="17.25" customHeight="1">
      <c r="B149" s="327"/>
      <c r="C149" s="332" t="s">
        <v>914</v>
      </c>
      <c r="D149" s="332"/>
      <c r="E149" s="332"/>
      <c r="F149" s="333" t="s">
        <v>915</v>
      </c>
      <c r="G149" s="334"/>
      <c r="H149" s="332"/>
      <c r="I149" s="332"/>
      <c r="J149" s="332" t="s">
        <v>916</v>
      </c>
      <c r="K149" s="329"/>
    </row>
    <row r="150" ht="5.25" customHeight="1">
      <c r="B150" s="338"/>
      <c r="C150" s="335"/>
      <c r="D150" s="335"/>
      <c r="E150" s="335"/>
      <c r="F150" s="335"/>
      <c r="G150" s="336"/>
      <c r="H150" s="335"/>
      <c r="I150" s="335"/>
      <c r="J150" s="335"/>
      <c r="K150" s="359"/>
    </row>
    <row r="151" ht="15" customHeight="1">
      <c r="B151" s="338"/>
      <c r="C151" s="363" t="s">
        <v>920</v>
      </c>
      <c r="D151" s="315"/>
      <c r="E151" s="315"/>
      <c r="F151" s="364" t="s">
        <v>917</v>
      </c>
      <c r="G151" s="315"/>
      <c r="H151" s="363" t="s">
        <v>957</v>
      </c>
      <c r="I151" s="363" t="s">
        <v>919</v>
      </c>
      <c r="J151" s="363">
        <v>120</v>
      </c>
      <c r="K151" s="359"/>
    </row>
    <row r="152" ht="15" customHeight="1">
      <c r="B152" s="338"/>
      <c r="C152" s="363" t="s">
        <v>966</v>
      </c>
      <c r="D152" s="315"/>
      <c r="E152" s="315"/>
      <c r="F152" s="364" t="s">
        <v>917</v>
      </c>
      <c r="G152" s="315"/>
      <c r="H152" s="363" t="s">
        <v>977</v>
      </c>
      <c r="I152" s="363" t="s">
        <v>919</v>
      </c>
      <c r="J152" s="363" t="s">
        <v>968</v>
      </c>
      <c r="K152" s="359"/>
    </row>
    <row r="153" ht="15" customHeight="1">
      <c r="B153" s="338"/>
      <c r="C153" s="363" t="s">
        <v>93</v>
      </c>
      <c r="D153" s="315"/>
      <c r="E153" s="315"/>
      <c r="F153" s="364" t="s">
        <v>917</v>
      </c>
      <c r="G153" s="315"/>
      <c r="H153" s="363" t="s">
        <v>978</v>
      </c>
      <c r="I153" s="363" t="s">
        <v>919</v>
      </c>
      <c r="J153" s="363" t="s">
        <v>968</v>
      </c>
      <c r="K153" s="359"/>
    </row>
    <row r="154" ht="15" customHeight="1">
      <c r="B154" s="338"/>
      <c r="C154" s="363" t="s">
        <v>922</v>
      </c>
      <c r="D154" s="315"/>
      <c r="E154" s="315"/>
      <c r="F154" s="364" t="s">
        <v>923</v>
      </c>
      <c r="G154" s="315"/>
      <c r="H154" s="363" t="s">
        <v>957</v>
      </c>
      <c r="I154" s="363" t="s">
        <v>919</v>
      </c>
      <c r="J154" s="363">
        <v>50</v>
      </c>
      <c r="K154" s="359"/>
    </row>
    <row r="155" ht="15" customHeight="1">
      <c r="B155" s="338"/>
      <c r="C155" s="363" t="s">
        <v>925</v>
      </c>
      <c r="D155" s="315"/>
      <c r="E155" s="315"/>
      <c r="F155" s="364" t="s">
        <v>917</v>
      </c>
      <c r="G155" s="315"/>
      <c r="H155" s="363" t="s">
        <v>957</v>
      </c>
      <c r="I155" s="363" t="s">
        <v>927</v>
      </c>
      <c r="J155" s="363"/>
      <c r="K155" s="359"/>
    </row>
    <row r="156" ht="15" customHeight="1">
      <c r="B156" s="338"/>
      <c r="C156" s="363" t="s">
        <v>936</v>
      </c>
      <c r="D156" s="315"/>
      <c r="E156" s="315"/>
      <c r="F156" s="364" t="s">
        <v>923</v>
      </c>
      <c r="G156" s="315"/>
      <c r="H156" s="363" t="s">
        <v>957</v>
      </c>
      <c r="I156" s="363" t="s">
        <v>919</v>
      </c>
      <c r="J156" s="363">
        <v>50</v>
      </c>
      <c r="K156" s="359"/>
    </row>
    <row r="157" ht="15" customHeight="1">
      <c r="B157" s="338"/>
      <c r="C157" s="363" t="s">
        <v>944</v>
      </c>
      <c r="D157" s="315"/>
      <c r="E157" s="315"/>
      <c r="F157" s="364" t="s">
        <v>923</v>
      </c>
      <c r="G157" s="315"/>
      <c r="H157" s="363" t="s">
        <v>957</v>
      </c>
      <c r="I157" s="363" t="s">
        <v>919</v>
      </c>
      <c r="J157" s="363">
        <v>50</v>
      </c>
      <c r="K157" s="359"/>
    </row>
    <row r="158" ht="15" customHeight="1">
      <c r="B158" s="338"/>
      <c r="C158" s="363" t="s">
        <v>942</v>
      </c>
      <c r="D158" s="315"/>
      <c r="E158" s="315"/>
      <c r="F158" s="364" t="s">
        <v>923</v>
      </c>
      <c r="G158" s="315"/>
      <c r="H158" s="363" t="s">
        <v>957</v>
      </c>
      <c r="I158" s="363" t="s">
        <v>919</v>
      </c>
      <c r="J158" s="363">
        <v>50</v>
      </c>
      <c r="K158" s="359"/>
    </row>
    <row r="159" ht="15" customHeight="1">
      <c r="B159" s="338"/>
      <c r="C159" s="363" t="s">
        <v>106</v>
      </c>
      <c r="D159" s="315"/>
      <c r="E159" s="315"/>
      <c r="F159" s="364" t="s">
        <v>917</v>
      </c>
      <c r="G159" s="315"/>
      <c r="H159" s="363" t="s">
        <v>979</v>
      </c>
      <c r="I159" s="363" t="s">
        <v>919</v>
      </c>
      <c r="J159" s="363" t="s">
        <v>980</v>
      </c>
      <c r="K159" s="359"/>
    </row>
    <row r="160" ht="15" customHeight="1">
      <c r="B160" s="338"/>
      <c r="C160" s="363" t="s">
        <v>981</v>
      </c>
      <c r="D160" s="315"/>
      <c r="E160" s="315"/>
      <c r="F160" s="364" t="s">
        <v>917</v>
      </c>
      <c r="G160" s="315"/>
      <c r="H160" s="363" t="s">
        <v>982</v>
      </c>
      <c r="I160" s="363" t="s">
        <v>952</v>
      </c>
      <c r="J160" s="363"/>
      <c r="K160" s="359"/>
    </row>
    <row r="161" ht="15" customHeight="1">
      <c r="B161" s="365"/>
      <c r="C161" s="347"/>
      <c r="D161" s="347"/>
      <c r="E161" s="347"/>
      <c r="F161" s="347"/>
      <c r="G161" s="347"/>
      <c r="H161" s="347"/>
      <c r="I161" s="347"/>
      <c r="J161" s="347"/>
      <c r="K161" s="366"/>
    </row>
    <row r="162" ht="18.75" customHeight="1">
      <c r="B162" s="312"/>
      <c r="C162" s="315"/>
      <c r="D162" s="315"/>
      <c r="E162" s="315"/>
      <c r="F162" s="337"/>
      <c r="G162" s="315"/>
      <c r="H162" s="315"/>
      <c r="I162" s="315"/>
      <c r="J162" s="315"/>
      <c r="K162" s="312"/>
    </row>
    <row r="163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ht="45" customHeight="1">
      <c r="B165" s="305"/>
      <c r="C165" s="306" t="s">
        <v>983</v>
      </c>
      <c r="D165" s="306"/>
      <c r="E165" s="306"/>
      <c r="F165" s="306"/>
      <c r="G165" s="306"/>
      <c r="H165" s="306"/>
      <c r="I165" s="306"/>
      <c r="J165" s="306"/>
      <c r="K165" s="307"/>
    </row>
    <row r="166" ht="17.25" customHeight="1">
      <c r="B166" s="305"/>
      <c r="C166" s="330" t="s">
        <v>911</v>
      </c>
      <c r="D166" s="330"/>
      <c r="E166" s="330"/>
      <c r="F166" s="330" t="s">
        <v>912</v>
      </c>
      <c r="G166" s="367"/>
      <c r="H166" s="368" t="s">
        <v>62</v>
      </c>
      <c r="I166" s="368" t="s">
        <v>65</v>
      </c>
      <c r="J166" s="330" t="s">
        <v>913</v>
      </c>
      <c r="K166" s="307"/>
    </row>
    <row r="167" ht="17.25" customHeight="1">
      <c r="B167" s="308"/>
      <c r="C167" s="332" t="s">
        <v>914</v>
      </c>
      <c r="D167" s="332"/>
      <c r="E167" s="332"/>
      <c r="F167" s="333" t="s">
        <v>915</v>
      </c>
      <c r="G167" s="369"/>
      <c r="H167" s="370"/>
      <c r="I167" s="370"/>
      <c r="J167" s="332" t="s">
        <v>916</v>
      </c>
      <c r="K167" s="310"/>
    </row>
    <row r="168" ht="5.25" customHeight="1">
      <c r="B168" s="338"/>
      <c r="C168" s="335"/>
      <c r="D168" s="335"/>
      <c r="E168" s="335"/>
      <c r="F168" s="335"/>
      <c r="G168" s="336"/>
      <c r="H168" s="335"/>
      <c r="I168" s="335"/>
      <c r="J168" s="335"/>
      <c r="K168" s="359"/>
    </row>
    <row r="169" ht="15" customHeight="1">
      <c r="B169" s="338"/>
      <c r="C169" s="315" t="s">
        <v>920</v>
      </c>
      <c r="D169" s="315"/>
      <c r="E169" s="315"/>
      <c r="F169" s="337" t="s">
        <v>917</v>
      </c>
      <c r="G169" s="315"/>
      <c r="H169" s="315" t="s">
        <v>957</v>
      </c>
      <c r="I169" s="315" t="s">
        <v>919</v>
      </c>
      <c r="J169" s="315">
        <v>120</v>
      </c>
      <c r="K169" s="359"/>
    </row>
    <row r="170" ht="15" customHeight="1">
      <c r="B170" s="338"/>
      <c r="C170" s="315" t="s">
        <v>966</v>
      </c>
      <c r="D170" s="315"/>
      <c r="E170" s="315"/>
      <c r="F170" s="337" t="s">
        <v>917</v>
      </c>
      <c r="G170" s="315"/>
      <c r="H170" s="315" t="s">
        <v>967</v>
      </c>
      <c r="I170" s="315" t="s">
        <v>919</v>
      </c>
      <c r="J170" s="315" t="s">
        <v>968</v>
      </c>
      <c r="K170" s="359"/>
    </row>
    <row r="171" ht="15" customHeight="1">
      <c r="B171" s="338"/>
      <c r="C171" s="315" t="s">
        <v>93</v>
      </c>
      <c r="D171" s="315"/>
      <c r="E171" s="315"/>
      <c r="F171" s="337" t="s">
        <v>917</v>
      </c>
      <c r="G171" s="315"/>
      <c r="H171" s="315" t="s">
        <v>984</v>
      </c>
      <c r="I171" s="315" t="s">
        <v>919</v>
      </c>
      <c r="J171" s="315" t="s">
        <v>968</v>
      </c>
      <c r="K171" s="359"/>
    </row>
    <row r="172" ht="15" customHeight="1">
      <c r="B172" s="338"/>
      <c r="C172" s="315" t="s">
        <v>922</v>
      </c>
      <c r="D172" s="315"/>
      <c r="E172" s="315"/>
      <c r="F172" s="337" t="s">
        <v>923</v>
      </c>
      <c r="G172" s="315"/>
      <c r="H172" s="315" t="s">
        <v>984</v>
      </c>
      <c r="I172" s="315" t="s">
        <v>919</v>
      </c>
      <c r="J172" s="315">
        <v>50</v>
      </c>
      <c r="K172" s="359"/>
    </row>
    <row r="173" ht="15" customHeight="1">
      <c r="B173" s="338"/>
      <c r="C173" s="315" t="s">
        <v>925</v>
      </c>
      <c r="D173" s="315"/>
      <c r="E173" s="315"/>
      <c r="F173" s="337" t="s">
        <v>917</v>
      </c>
      <c r="G173" s="315"/>
      <c r="H173" s="315" t="s">
        <v>984</v>
      </c>
      <c r="I173" s="315" t="s">
        <v>927</v>
      </c>
      <c r="J173" s="315"/>
      <c r="K173" s="359"/>
    </row>
    <row r="174" ht="15" customHeight="1">
      <c r="B174" s="338"/>
      <c r="C174" s="315" t="s">
        <v>936</v>
      </c>
      <c r="D174" s="315"/>
      <c r="E174" s="315"/>
      <c r="F174" s="337" t="s">
        <v>923</v>
      </c>
      <c r="G174" s="315"/>
      <c r="H174" s="315" t="s">
        <v>984</v>
      </c>
      <c r="I174" s="315" t="s">
        <v>919</v>
      </c>
      <c r="J174" s="315">
        <v>50</v>
      </c>
      <c r="K174" s="359"/>
    </row>
    <row r="175" ht="15" customHeight="1">
      <c r="B175" s="338"/>
      <c r="C175" s="315" t="s">
        <v>944</v>
      </c>
      <c r="D175" s="315"/>
      <c r="E175" s="315"/>
      <c r="F175" s="337" t="s">
        <v>923</v>
      </c>
      <c r="G175" s="315"/>
      <c r="H175" s="315" t="s">
        <v>984</v>
      </c>
      <c r="I175" s="315" t="s">
        <v>919</v>
      </c>
      <c r="J175" s="315">
        <v>50</v>
      </c>
      <c r="K175" s="359"/>
    </row>
    <row r="176" ht="15" customHeight="1">
      <c r="B176" s="338"/>
      <c r="C176" s="315" t="s">
        <v>942</v>
      </c>
      <c r="D176" s="315"/>
      <c r="E176" s="315"/>
      <c r="F176" s="337" t="s">
        <v>923</v>
      </c>
      <c r="G176" s="315"/>
      <c r="H176" s="315" t="s">
        <v>984</v>
      </c>
      <c r="I176" s="315" t="s">
        <v>919</v>
      </c>
      <c r="J176" s="315">
        <v>50</v>
      </c>
      <c r="K176" s="359"/>
    </row>
    <row r="177" ht="15" customHeight="1">
      <c r="B177" s="338"/>
      <c r="C177" s="315" t="s">
        <v>114</v>
      </c>
      <c r="D177" s="315"/>
      <c r="E177" s="315"/>
      <c r="F177" s="337" t="s">
        <v>917</v>
      </c>
      <c r="G177" s="315"/>
      <c r="H177" s="315" t="s">
        <v>985</v>
      </c>
      <c r="I177" s="315" t="s">
        <v>986</v>
      </c>
      <c r="J177" s="315"/>
      <c r="K177" s="359"/>
    </row>
    <row r="178" ht="15" customHeight="1">
      <c r="B178" s="338"/>
      <c r="C178" s="315" t="s">
        <v>65</v>
      </c>
      <c r="D178" s="315"/>
      <c r="E178" s="315"/>
      <c r="F178" s="337" t="s">
        <v>917</v>
      </c>
      <c r="G178" s="315"/>
      <c r="H178" s="315" t="s">
        <v>987</v>
      </c>
      <c r="I178" s="315" t="s">
        <v>988</v>
      </c>
      <c r="J178" s="315">
        <v>1</v>
      </c>
      <c r="K178" s="359"/>
    </row>
    <row r="179" ht="15" customHeight="1">
      <c r="B179" s="338"/>
      <c r="C179" s="315" t="s">
        <v>61</v>
      </c>
      <c r="D179" s="315"/>
      <c r="E179" s="315"/>
      <c r="F179" s="337" t="s">
        <v>917</v>
      </c>
      <c r="G179" s="315"/>
      <c r="H179" s="315" t="s">
        <v>989</v>
      </c>
      <c r="I179" s="315" t="s">
        <v>919</v>
      </c>
      <c r="J179" s="315">
        <v>20</v>
      </c>
      <c r="K179" s="359"/>
    </row>
    <row r="180" ht="15" customHeight="1">
      <c r="B180" s="338"/>
      <c r="C180" s="315" t="s">
        <v>62</v>
      </c>
      <c r="D180" s="315"/>
      <c r="E180" s="315"/>
      <c r="F180" s="337" t="s">
        <v>917</v>
      </c>
      <c r="G180" s="315"/>
      <c r="H180" s="315" t="s">
        <v>990</v>
      </c>
      <c r="I180" s="315" t="s">
        <v>919</v>
      </c>
      <c r="J180" s="315">
        <v>255</v>
      </c>
      <c r="K180" s="359"/>
    </row>
    <row r="181" ht="15" customHeight="1">
      <c r="B181" s="338"/>
      <c r="C181" s="315" t="s">
        <v>115</v>
      </c>
      <c r="D181" s="315"/>
      <c r="E181" s="315"/>
      <c r="F181" s="337" t="s">
        <v>917</v>
      </c>
      <c r="G181" s="315"/>
      <c r="H181" s="315" t="s">
        <v>881</v>
      </c>
      <c r="I181" s="315" t="s">
        <v>919</v>
      </c>
      <c r="J181" s="315">
        <v>10</v>
      </c>
      <c r="K181" s="359"/>
    </row>
    <row r="182" ht="15" customHeight="1">
      <c r="B182" s="338"/>
      <c r="C182" s="315" t="s">
        <v>116</v>
      </c>
      <c r="D182" s="315"/>
      <c r="E182" s="315"/>
      <c r="F182" s="337" t="s">
        <v>917</v>
      </c>
      <c r="G182" s="315"/>
      <c r="H182" s="315" t="s">
        <v>991</v>
      </c>
      <c r="I182" s="315" t="s">
        <v>952</v>
      </c>
      <c r="J182" s="315"/>
      <c r="K182" s="359"/>
    </row>
    <row r="183" ht="15" customHeight="1">
      <c r="B183" s="338"/>
      <c r="C183" s="315" t="s">
        <v>992</v>
      </c>
      <c r="D183" s="315"/>
      <c r="E183" s="315"/>
      <c r="F183" s="337" t="s">
        <v>917</v>
      </c>
      <c r="G183" s="315"/>
      <c r="H183" s="315" t="s">
        <v>993</v>
      </c>
      <c r="I183" s="315" t="s">
        <v>952</v>
      </c>
      <c r="J183" s="315"/>
      <c r="K183" s="359"/>
    </row>
    <row r="184" ht="15" customHeight="1">
      <c r="B184" s="338"/>
      <c r="C184" s="315" t="s">
        <v>981</v>
      </c>
      <c r="D184" s="315"/>
      <c r="E184" s="315"/>
      <c r="F184" s="337" t="s">
        <v>917</v>
      </c>
      <c r="G184" s="315"/>
      <c r="H184" s="315" t="s">
        <v>994</v>
      </c>
      <c r="I184" s="315" t="s">
        <v>952</v>
      </c>
      <c r="J184" s="315"/>
      <c r="K184" s="359"/>
    </row>
    <row r="185" ht="15" customHeight="1">
      <c r="B185" s="338"/>
      <c r="C185" s="315" t="s">
        <v>118</v>
      </c>
      <c r="D185" s="315"/>
      <c r="E185" s="315"/>
      <c r="F185" s="337" t="s">
        <v>923</v>
      </c>
      <c r="G185" s="315"/>
      <c r="H185" s="315" t="s">
        <v>995</v>
      </c>
      <c r="I185" s="315" t="s">
        <v>919</v>
      </c>
      <c r="J185" s="315">
        <v>50</v>
      </c>
      <c r="K185" s="359"/>
    </row>
    <row r="186" ht="15" customHeight="1">
      <c r="B186" s="338"/>
      <c r="C186" s="315" t="s">
        <v>996</v>
      </c>
      <c r="D186" s="315"/>
      <c r="E186" s="315"/>
      <c r="F186" s="337" t="s">
        <v>923</v>
      </c>
      <c r="G186" s="315"/>
      <c r="H186" s="315" t="s">
        <v>997</v>
      </c>
      <c r="I186" s="315" t="s">
        <v>998</v>
      </c>
      <c r="J186" s="315"/>
      <c r="K186" s="359"/>
    </row>
    <row r="187" ht="15" customHeight="1">
      <c r="B187" s="338"/>
      <c r="C187" s="315" t="s">
        <v>999</v>
      </c>
      <c r="D187" s="315"/>
      <c r="E187" s="315"/>
      <c r="F187" s="337" t="s">
        <v>923</v>
      </c>
      <c r="G187" s="315"/>
      <c r="H187" s="315" t="s">
        <v>1000</v>
      </c>
      <c r="I187" s="315" t="s">
        <v>998</v>
      </c>
      <c r="J187" s="315"/>
      <c r="K187" s="359"/>
    </row>
    <row r="188" ht="15" customHeight="1">
      <c r="B188" s="338"/>
      <c r="C188" s="315" t="s">
        <v>1001</v>
      </c>
      <c r="D188" s="315"/>
      <c r="E188" s="315"/>
      <c r="F188" s="337" t="s">
        <v>923</v>
      </c>
      <c r="G188" s="315"/>
      <c r="H188" s="315" t="s">
        <v>1002</v>
      </c>
      <c r="I188" s="315" t="s">
        <v>998</v>
      </c>
      <c r="J188" s="315"/>
      <c r="K188" s="359"/>
    </row>
    <row r="189" ht="15" customHeight="1">
      <c r="B189" s="338"/>
      <c r="C189" s="371" t="s">
        <v>1003</v>
      </c>
      <c r="D189" s="315"/>
      <c r="E189" s="315"/>
      <c r="F189" s="337" t="s">
        <v>923</v>
      </c>
      <c r="G189" s="315"/>
      <c r="H189" s="315" t="s">
        <v>1004</v>
      </c>
      <c r="I189" s="315" t="s">
        <v>1005</v>
      </c>
      <c r="J189" s="372" t="s">
        <v>1006</v>
      </c>
      <c r="K189" s="359"/>
    </row>
    <row r="190" ht="15" customHeight="1">
      <c r="B190" s="338"/>
      <c r="C190" s="322" t="s">
        <v>50</v>
      </c>
      <c r="D190" s="315"/>
      <c r="E190" s="315"/>
      <c r="F190" s="337" t="s">
        <v>917</v>
      </c>
      <c r="G190" s="315"/>
      <c r="H190" s="312" t="s">
        <v>1007</v>
      </c>
      <c r="I190" s="315" t="s">
        <v>1008</v>
      </c>
      <c r="J190" s="315"/>
      <c r="K190" s="359"/>
    </row>
    <row r="191" ht="15" customHeight="1">
      <c r="B191" s="338"/>
      <c r="C191" s="322" t="s">
        <v>1009</v>
      </c>
      <c r="D191" s="315"/>
      <c r="E191" s="315"/>
      <c r="F191" s="337" t="s">
        <v>917</v>
      </c>
      <c r="G191" s="315"/>
      <c r="H191" s="315" t="s">
        <v>1010</v>
      </c>
      <c r="I191" s="315" t="s">
        <v>952</v>
      </c>
      <c r="J191" s="315"/>
      <c r="K191" s="359"/>
    </row>
    <row r="192" ht="15" customHeight="1">
      <c r="B192" s="338"/>
      <c r="C192" s="322" t="s">
        <v>1011</v>
      </c>
      <c r="D192" s="315"/>
      <c r="E192" s="315"/>
      <c r="F192" s="337" t="s">
        <v>917</v>
      </c>
      <c r="G192" s="315"/>
      <c r="H192" s="315" t="s">
        <v>1012</v>
      </c>
      <c r="I192" s="315" t="s">
        <v>952</v>
      </c>
      <c r="J192" s="315"/>
      <c r="K192" s="359"/>
    </row>
    <row r="193" ht="15" customHeight="1">
      <c r="B193" s="338"/>
      <c r="C193" s="322" t="s">
        <v>1013</v>
      </c>
      <c r="D193" s="315"/>
      <c r="E193" s="315"/>
      <c r="F193" s="337" t="s">
        <v>923</v>
      </c>
      <c r="G193" s="315"/>
      <c r="H193" s="315" t="s">
        <v>1014</v>
      </c>
      <c r="I193" s="315" t="s">
        <v>952</v>
      </c>
      <c r="J193" s="315"/>
      <c r="K193" s="359"/>
    </row>
    <row r="194" ht="15" customHeight="1">
      <c r="B194" s="365"/>
      <c r="C194" s="373"/>
      <c r="D194" s="347"/>
      <c r="E194" s="347"/>
      <c r="F194" s="347"/>
      <c r="G194" s="347"/>
      <c r="H194" s="347"/>
      <c r="I194" s="347"/>
      <c r="J194" s="347"/>
      <c r="K194" s="366"/>
    </row>
    <row r="195" ht="18.75" customHeight="1">
      <c r="B195" s="312"/>
      <c r="C195" s="315"/>
      <c r="D195" s="315"/>
      <c r="E195" s="315"/>
      <c r="F195" s="337"/>
      <c r="G195" s="315"/>
      <c r="H195" s="315"/>
      <c r="I195" s="315"/>
      <c r="J195" s="315"/>
      <c r="K195" s="312"/>
    </row>
    <row r="196" ht="18.75" customHeight="1">
      <c r="B196" s="312"/>
      <c r="C196" s="315"/>
      <c r="D196" s="315"/>
      <c r="E196" s="315"/>
      <c r="F196" s="337"/>
      <c r="G196" s="315"/>
      <c r="H196" s="315"/>
      <c r="I196" s="315"/>
      <c r="J196" s="315"/>
      <c r="K196" s="312"/>
    </row>
    <row r="197" ht="18.75" customHeight="1">
      <c r="B197" s="323"/>
      <c r="C197" s="323"/>
      <c r="D197" s="323"/>
      <c r="E197" s="323"/>
      <c r="F197" s="323"/>
      <c r="G197" s="323"/>
      <c r="H197" s="323"/>
      <c r="I197" s="323"/>
      <c r="J197" s="323"/>
      <c r="K197" s="323"/>
    </row>
    <row r="198" ht="13.5">
      <c r="B198" s="302"/>
      <c r="C198" s="303"/>
      <c r="D198" s="303"/>
      <c r="E198" s="303"/>
      <c r="F198" s="303"/>
      <c r="G198" s="303"/>
      <c r="H198" s="303"/>
      <c r="I198" s="303"/>
      <c r="J198" s="303"/>
      <c r="K198" s="304"/>
    </row>
    <row r="199" ht="21">
      <c r="B199" s="305"/>
      <c r="C199" s="306" t="s">
        <v>1015</v>
      </c>
      <c r="D199" s="306"/>
      <c r="E199" s="306"/>
      <c r="F199" s="306"/>
      <c r="G199" s="306"/>
      <c r="H199" s="306"/>
      <c r="I199" s="306"/>
      <c r="J199" s="306"/>
      <c r="K199" s="307"/>
    </row>
    <row r="200" ht="25.5" customHeight="1">
      <c r="B200" s="305"/>
      <c r="C200" s="374" t="s">
        <v>1016</v>
      </c>
      <c r="D200" s="374"/>
      <c r="E200" s="374"/>
      <c r="F200" s="374" t="s">
        <v>1017</v>
      </c>
      <c r="G200" s="375"/>
      <c r="H200" s="374" t="s">
        <v>1018</v>
      </c>
      <c r="I200" s="374"/>
      <c r="J200" s="374"/>
      <c r="K200" s="307"/>
    </row>
    <row r="201" ht="5.25" customHeight="1">
      <c r="B201" s="338"/>
      <c r="C201" s="335"/>
      <c r="D201" s="335"/>
      <c r="E201" s="335"/>
      <c r="F201" s="335"/>
      <c r="G201" s="315"/>
      <c r="H201" s="335"/>
      <c r="I201" s="335"/>
      <c r="J201" s="335"/>
      <c r="K201" s="359"/>
    </row>
    <row r="202" ht="15" customHeight="1">
      <c r="B202" s="338"/>
      <c r="C202" s="315" t="s">
        <v>1008</v>
      </c>
      <c r="D202" s="315"/>
      <c r="E202" s="315"/>
      <c r="F202" s="337" t="s">
        <v>51</v>
      </c>
      <c r="G202" s="315"/>
      <c r="H202" s="315" t="s">
        <v>1019</v>
      </c>
      <c r="I202" s="315"/>
      <c r="J202" s="315"/>
      <c r="K202" s="359"/>
    </row>
    <row r="203" ht="15" customHeight="1">
      <c r="B203" s="338"/>
      <c r="C203" s="344"/>
      <c r="D203" s="315"/>
      <c r="E203" s="315"/>
      <c r="F203" s="337" t="s">
        <v>52</v>
      </c>
      <c r="G203" s="315"/>
      <c r="H203" s="315" t="s">
        <v>1020</v>
      </c>
      <c r="I203" s="315"/>
      <c r="J203" s="315"/>
      <c r="K203" s="359"/>
    </row>
    <row r="204" ht="15" customHeight="1">
      <c r="B204" s="338"/>
      <c r="C204" s="344"/>
      <c r="D204" s="315"/>
      <c r="E204" s="315"/>
      <c r="F204" s="337" t="s">
        <v>55</v>
      </c>
      <c r="G204" s="315"/>
      <c r="H204" s="315" t="s">
        <v>1021</v>
      </c>
      <c r="I204" s="315"/>
      <c r="J204" s="315"/>
      <c r="K204" s="359"/>
    </row>
    <row r="205" ht="15" customHeight="1">
      <c r="B205" s="338"/>
      <c r="C205" s="315"/>
      <c r="D205" s="315"/>
      <c r="E205" s="315"/>
      <c r="F205" s="337" t="s">
        <v>53</v>
      </c>
      <c r="G205" s="315"/>
      <c r="H205" s="315" t="s">
        <v>1022</v>
      </c>
      <c r="I205" s="315"/>
      <c r="J205" s="315"/>
      <c r="K205" s="359"/>
    </row>
    <row r="206" ht="15" customHeight="1">
      <c r="B206" s="338"/>
      <c r="C206" s="315"/>
      <c r="D206" s="315"/>
      <c r="E206" s="315"/>
      <c r="F206" s="337" t="s">
        <v>54</v>
      </c>
      <c r="G206" s="315"/>
      <c r="H206" s="315" t="s">
        <v>1023</v>
      </c>
      <c r="I206" s="315"/>
      <c r="J206" s="315"/>
      <c r="K206" s="359"/>
    </row>
    <row r="207" ht="15" customHeight="1">
      <c r="B207" s="338"/>
      <c r="C207" s="315"/>
      <c r="D207" s="315"/>
      <c r="E207" s="315"/>
      <c r="F207" s="337"/>
      <c r="G207" s="315"/>
      <c r="H207" s="315"/>
      <c r="I207" s="315"/>
      <c r="J207" s="315"/>
      <c r="K207" s="359"/>
    </row>
    <row r="208" ht="15" customHeight="1">
      <c r="B208" s="338"/>
      <c r="C208" s="315" t="s">
        <v>964</v>
      </c>
      <c r="D208" s="315"/>
      <c r="E208" s="315"/>
      <c r="F208" s="337" t="s">
        <v>84</v>
      </c>
      <c r="G208" s="315"/>
      <c r="H208" s="315" t="s">
        <v>1024</v>
      </c>
      <c r="I208" s="315"/>
      <c r="J208" s="315"/>
      <c r="K208" s="359"/>
    </row>
    <row r="209" ht="15" customHeight="1">
      <c r="B209" s="338"/>
      <c r="C209" s="344"/>
      <c r="D209" s="315"/>
      <c r="E209" s="315"/>
      <c r="F209" s="337" t="s">
        <v>862</v>
      </c>
      <c r="G209" s="315"/>
      <c r="H209" s="315" t="s">
        <v>863</v>
      </c>
      <c r="I209" s="315"/>
      <c r="J209" s="315"/>
      <c r="K209" s="359"/>
    </row>
    <row r="210" ht="15" customHeight="1">
      <c r="B210" s="338"/>
      <c r="C210" s="315"/>
      <c r="D210" s="315"/>
      <c r="E210" s="315"/>
      <c r="F210" s="337" t="s">
        <v>860</v>
      </c>
      <c r="G210" s="315"/>
      <c r="H210" s="315" t="s">
        <v>1025</v>
      </c>
      <c r="I210" s="315"/>
      <c r="J210" s="315"/>
      <c r="K210" s="359"/>
    </row>
    <row r="211" ht="15" customHeight="1">
      <c r="B211" s="376"/>
      <c r="C211" s="344"/>
      <c r="D211" s="344"/>
      <c r="E211" s="344"/>
      <c r="F211" s="337" t="s">
        <v>864</v>
      </c>
      <c r="G211" s="322"/>
      <c r="H211" s="363" t="s">
        <v>865</v>
      </c>
      <c r="I211" s="363"/>
      <c r="J211" s="363"/>
      <c r="K211" s="377"/>
    </row>
    <row r="212" ht="15" customHeight="1">
      <c r="B212" s="376"/>
      <c r="C212" s="344"/>
      <c r="D212" s="344"/>
      <c r="E212" s="344"/>
      <c r="F212" s="337" t="s">
        <v>695</v>
      </c>
      <c r="G212" s="322"/>
      <c r="H212" s="363" t="s">
        <v>1026</v>
      </c>
      <c r="I212" s="363"/>
      <c r="J212" s="363"/>
      <c r="K212" s="377"/>
    </row>
    <row r="213" ht="15" customHeight="1">
      <c r="B213" s="376"/>
      <c r="C213" s="344"/>
      <c r="D213" s="344"/>
      <c r="E213" s="344"/>
      <c r="F213" s="378"/>
      <c r="G213" s="322"/>
      <c r="H213" s="379"/>
      <c r="I213" s="379"/>
      <c r="J213" s="379"/>
      <c r="K213" s="377"/>
    </row>
    <row r="214" ht="15" customHeight="1">
      <c r="B214" s="376"/>
      <c r="C214" s="315" t="s">
        <v>988</v>
      </c>
      <c r="D214" s="344"/>
      <c r="E214" s="344"/>
      <c r="F214" s="337">
        <v>1</v>
      </c>
      <c r="G214" s="322"/>
      <c r="H214" s="363" t="s">
        <v>1027</v>
      </c>
      <c r="I214" s="363"/>
      <c r="J214" s="363"/>
      <c r="K214" s="377"/>
    </row>
    <row r="215" ht="15" customHeight="1">
      <c r="B215" s="376"/>
      <c r="C215" s="344"/>
      <c r="D215" s="344"/>
      <c r="E215" s="344"/>
      <c r="F215" s="337">
        <v>2</v>
      </c>
      <c r="G215" s="322"/>
      <c r="H215" s="363" t="s">
        <v>1028</v>
      </c>
      <c r="I215" s="363"/>
      <c r="J215" s="363"/>
      <c r="K215" s="377"/>
    </row>
    <row r="216" ht="15" customHeight="1">
      <c r="B216" s="376"/>
      <c r="C216" s="344"/>
      <c r="D216" s="344"/>
      <c r="E216" s="344"/>
      <c r="F216" s="337">
        <v>3</v>
      </c>
      <c r="G216" s="322"/>
      <c r="H216" s="363" t="s">
        <v>1029</v>
      </c>
      <c r="I216" s="363"/>
      <c r="J216" s="363"/>
      <c r="K216" s="377"/>
    </row>
    <row r="217" ht="15" customHeight="1">
      <c r="B217" s="376"/>
      <c r="C217" s="344"/>
      <c r="D217" s="344"/>
      <c r="E217" s="344"/>
      <c r="F217" s="337">
        <v>4</v>
      </c>
      <c r="G217" s="322"/>
      <c r="H217" s="363" t="s">
        <v>1030</v>
      </c>
      <c r="I217" s="363"/>
      <c r="J217" s="363"/>
      <c r="K217" s="377"/>
    </row>
    <row r="218" ht="12.75" customHeight="1">
      <c r="B218" s="380"/>
      <c r="C218" s="381"/>
      <c r="D218" s="381"/>
      <c r="E218" s="381"/>
      <c r="F218" s="381"/>
      <c r="G218" s="381"/>
      <c r="H218" s="381"/>
      <c r="I218" s="381"/>
      <c r="J218" s="381"/>
      <c r="K218" s="382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2019-05-17T07:47:18Z</dcterms:created>
  <dcterms:modified xsi:type="dcterms:W3CDTF">2019-05-17T07:47:22Z</dcterms:modified>
</cp:coreProperties>
</file>