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Č11 - TSO 1. TK Chomutov ..." sheetId="2" r:id="rId2"/>
    <sheet name="Č12 - SZT 1. TK Chomutov ..." sheetId="3" r:id="rId3"/>
    <sheet name="Č21 - VRN" sheetId="4" r:id="rId4"/>
    <sheet name="Pokyny pro vyplnění" sheetId="5" r:id="rId5"/>
  </sheets>
  <definedNames>
    <definedName name="_xlnm.Print_Area" localSheetId="0">'Rekapitulace stavby'!$D$4:$AO$36,'Rekapitulace stavby'!$C$42:$AQ$60</definedName>
    <definedName name="_xlnm.Print_Titles" localSheetId="0">'Rekapitulace stavby'!$52:$52</definedName>
    <definedName name="_xlnm._FilterDatabase" localSheetId="1" hidden="1">'Č11 - TSO 1. TK Chomutov ...'!$C$84:$K$346</definedName>
    <definedName name="_xlnm.Print_Area" localSheetId="1">'Č11 - TSO 1. TK Chomutov ...'!$C$4:$J$41,'Č11 - TSO 1. TK Chomutov ...'!$C$47:$J$64,'Č11 - TSO 1. TK Chomutov ...'!$C$70:$K$346</definedName>
    <definedName name="_xlnm.Print_Titles" localSheetId="1">'Č11 - TSO 1. TK Chomutov ...'!$84:$84</definedName>
    <definedName name="_xlnm._FilterDatabase" localSheetId="2" hidden="1">'Č12 - SZT 1. TK Chomutov ...'!$C$84:$K$100</definedName>
    <definedName name="_xlnm.Print_Area" localSheetId="2">'Č12 - SZT 1. TK Chomutov ...'!$C$4:$J$41,'Č12 - SZT 1. TK Chomutov ...'!$C$47:$J$64,'Č12 - SZT 1. TK Chomutov ...'!$C$70:$K$100</definedName>
    <definedName name="_xlnm.Print_Titles" localSheetId="2">'Č12 - SZT 1. TK Chomutov ...'!$84:$84</definedName>
    <definedName name="_xlnm._FilterDatabase" localSheetId="3" hidden="1">'Č21 - VRN'!$C$84:$K$101</definedName>
    <definedName name="_xlnm.Print_Area" localSheetId="3">'Č21 - VRN'!$C$4:$J$41,'Č21 - VRN'!$C$47:$J$64,'Č21 - VRN'!$C$70:$K$101</definedName>
    <definedName name="_xlnm.Print_Titles" localSheetId="3">'Č21 - VRN'!$84:$84</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r="J39"/>
  <c r="J38"/>
  <c i="1" r="AY59"/>
  <c i="4" r="J37"/>
  <c i="1" r="AX59"/>
  <c i="4" r="BI101"/>
  <c r="BH101"/>
  <c r="BF101"/>
  <c r="BE101"/>
  <c r="T101"/>
  <c r="R101"/>
  <c r="P101"/>
  <c r="BK101"/>
  <c r="J101"/>
  <c r="BG101"/>
  <c r="BI100"/>
  <c r="BH100"/>
  <c r="BF100"/>
  <c r="BE100"/>
  <c r="T100"/>
  <c r="R100"/>
  <c r="P100"/>
  <c r="BK100"/>
  <c r="J100"/>
  <c r="BG100"/>
  <c r="BI98"/>
  <c r="BH98"/>
  <c r="BF98"/>
  <c r="BE98"/>
  <c r="T98"/>
  <c r="R98"/>
  <c r="P98"/>
  <c r="BK98"/>
  <c r="J98"/>
  <c r="BG98"/>
  <c r="BI94"/>
  <c r="BH94"/>
  <c r="BF94"/>
  <c r="BE94"/>
  <c r="T94"/>
  <c r="R94"/>
  <c r="P94"/>
  <c r="BK94"/>
  <c r="J94"/>
  <c r="BG94"/>
  <c r="BI90"/>
  <c r="BH90"/>
  <c r="BF90"/>
  <c r="BE90"/>
  <c r="T90"/>
  <c r="R90"/>
  <c r="P90"/>
  <c r="BK90"/>
  <c r="J90"/>
  <c r="BG90"/>
  <c r="BI89"/>
  <c r="BH89"/>
  <c r="BF89"/>
  <c r="BE89"/>
  <c r="T89"/>
  <c r="R89"/>
  <c r="P89"/>
  <c r="BK89"/>
  <c r="J89"/>
  <c r="BG89"/>
  <c r="BI88"/>
  <c r="BH88"/>
  <c r="BF88"/>
  <c r="BE88"/>
  <c r="T88"/>
  <c r="R88"/>
  <c r="P88"/>
  <c r="BK88"/>
  <c r="J88"/>
  <c r="BG88"/>
  <c r="BI86"/>
  <c r="F39"/>
  <c i="1" r="BD59"/>
  <c i="4" r="BH86"/>
  <c r="F38"/>
  <c i="1" r="BC59"/>
  <c i="4" r="BF86"/>
  <c r="J36"/>
  <c i="1" r="AW59"/>
  <c i="4" r="F36"/>
  <c i="1" r="BA59"/>
  <c i="4" r="BE86"/>
  <c r="J35"/>
  <c i="1" r="AV59"/>
  <c i="4" r="F35"/>
  <c i="1" r="AZ59"/>
  <c i="4" r="T86"/>
  <c r="T85"/>
  <c r="R86"/>
  <c r="R85"/>
  <c r="P86"/>
  <c r="P85"/>
  <c i="1" r="AU59"/>
  <c i="4" r="BK86"/>
  <c r="BK85"/>
  <c r="J85"/>
  <c r="J63"/>
  <c r="J32"/>
  <c i="1" r="AG59"/>
  <c i="4" r="J86"/>
  <c r="BG86"/>
  <c r="F37"/>
  <c i="1" r="BB59"/>
  <c i="4" r="J82"/>
  <c r="F81"/>
  <c r="F79"/>
  <c r="E77"/>
  <c r="J59"/>
  <c r="F58"/>
  <c r="F56"/>
  <c r="E54"/>
  <c r="J41"/>
  <c r="J23"/>
  <c r="E23"/>
  <c r="J81"/>
  <c r="J58"/>
  <c r="J22"/>
  <c r="J20"/>
  <c r="E20"/>
  <c r="F82"/>
  <c r="F59"/>
  <c r="J19"/>
  <c r="J14"/>
  <c r="J79"/>
  <c r="J56"/>
  <c r="E7"/>
  <c r="E73"/>
  <c r="E50"/>
  <c i="3" r="J39"/>
  <c r="J38"/>
  <c i="1" r="AY57"/>
  <c i="3" r="J37"/>
  <c i="1" r="AX57"/>
  <c i="3" r="BI100"/>
  <c r="BH100"/>
  <c r="BF100"/>
  <c r="BE100"/>
  <c r="T100"/>
  <c r="R100"/>
  <c r="P100"/>
  <c r="BK100"/>
  <c r="J100"/>
  <c r="BG100"/>
  <c r="BI99"/>
  <c r="BH99"/>
  <c r="BF99"/>
  <c r="BE99"/>
  <c r="T99"/>
  <c r="R99"/>
  <c r="P99"/>
  <c r="BK99"/>
  <c r="J99"/>
  <c r="BG99"/>
  <c r="BI98"/>
  <c r="BH98"/>
  <c r="BF98"/>
  <c r="BE98"/>
  <c r="T98"/>
  <c r="R98"/>
  <c r="P98"/>
  <c r="BK98"/>
  <c r="J98"/>
  <c r="BG98"/>
  <c r="BI97"/>
  <c r="BH97"/>
  <c r="BF97"/>
  <c r="BE97"/>
  <c r="T97"/>
  <c r="R97"/>
  <c r="P97"/>
  <c r="BK97"/>
  <c r="J97"/>
  <c r="BG97"/>
  <c r="BI96"/>
  <c r="BH96"/>
  <c r="BF96"/>
  <c r="BE96"/>
  <c r="T96"/>
  <c r="R96"/>
  <c r="P96"/>
  <c r="BK96"/>
  <c r="J96"/>
  <c r="BG96"/>
  <c r="BI95"/>
  <c r="BH95"/>
  <c r="BF95"/>
  <c r="BE95"/>
  <c r="T95"/>
  <c r="R95"/>
  <c r="P95"/>
  <c r="BK95"/>
  <c r="J95"/>
  <c r="BG95"/>
  <c r="BI94"/>
  <c r="BH94"/>
  <c r="BF94"/>
  <c r="BE94"/>
  <c r="T94"/>
  <c r="R94"/>
  <c r="P94"/>
  <c r="BK94"/>
  <c r="J94"/>
  <c r="BG94"/>
  <c r="BI93"/>
  <c r="BH93"/>
  <c r="BF93"/>
  <c r="BE93"/>
  <c r="T93"/>
  <c r="R93"/>
  <c r="P93"/>
  <c r="BK93"/>
  <c r="J93"/>
  <c r="BG93"/>
  <c r="BI92"/>
  <c r="BH92"/>
  <c r="BF92"/>
  <c r="BE92"/>
  <c r="T92"/>
  <c r="R92"/>
  <c r="P92"/>
  <c r="BK92"/>
  <c r="J92"/>
  <c r="BG92"/>
  <c r="BI91"/>
  <c r="BH91"/>
  <c r="BF91"/>
  <c r="BE91"/>
  <c r="T91"/>
  <c r="R91"/>
  <c r="P91"/>
  <c r="BK91"/>
  <c r="J91"/>
  <c r="BG91"/>
  <c r="BI90"/>
  <c r="BH90"/>
  <c r="BF90"/>
  <c r="BE90"/>
  <c r="T90"/>
  <c r="R90"/>
  <c r="P90"/>
  <c r="BK90"/>
  <c r="J90"/>
  <c r="BG90"/>
  <c r="BI89"/>
  <c r="BH89"/>
  <c r="BF89"/>
  <c r="BE89"/>
  <c r="T89"/>
  <c r="R89"/>
  <c r="P89"/>
  <c r="BK89"/>
  <c r="J89"/>
  <c r="BG89"/>
  <c r="BI88"/>
  <c r="BH88"/>
  <c r="BF88"/>
  <c r="BE88"/>
  <c r="T88"/>
  <c r="R88"/>
  <c r="P88"/>
  <c r="BK88"/>
  <c r="J88"/>
  <c r="BG88"/>
  <c r="BI87"/>
  <c r="BH87"/>
  <c r="BF87"/>
  <c r="BE87"/>
  <c r="T87"/>
  <c r="R87"/>
  <c r="P87"/>
  <c r="BK87"/>
  <c r="J87"/>
  <c r="BG87"/>
  <c r="BI86"/>
  <c r="F39"/>
  <c i="1" r="BD57"/>
  <c i="3" r="BH86"/>
  <c r="F38"/>
  <c i="1" r="BC57"/>
  <c i="3" r="BF86"/>
  <c r="J36"/>
  <c i="1" r="AW57"/>
  <c i="3" r="F36"/>
  <c i="1" r="BA57"/>
  <c i="3" r="BE86"/>
  <c r="J35"/>
  <c i="1" r="AV57"/>
  <c i="3" r="F35"/>
  <c i="1" r="AZ57"/>
  <c i="3" r="T86"/>
  <c r="T85"/>
  <c r="R86"/>
  <c r="R85"/>
  <c r="P86"/>
  <c r="P85"/>
  <c i="1" r="AU57"/>
  <c i="3" r="BK86"/>
  <c r="BK85"/>
  <c r="J85"/>
  <c r="J63"/>
  <c r="J32"/>
  <c i="1" r="AG57"/>
  <c i="3" r="J86"/>
  <c r="BG86"/>
  <c r="F37"/>
  <c i="1" r="BB57"/>
  <c i="3" r="J82"/>
  <c r="F81"/>
  <c r="F79"/>
  <c r="E77"/>
  <c r="J59"/>
  <c r="F58"/>
  <c r="F56"/>
  <c r="E54"/>
  <c r="J41"/>
  <c r="J23"/>
  <c r="E23"/>
  <c r="J81"/>
  <c r="J58"/>
  <c r="J22"/>
  <c r="J20"/>
  <c r="E20"/>
  <c r="F82"/>
  <c r="F59"/>
  <c r="J19"/>
  <c r="J14"/>
  <c r="J79"/>
  <c r="J56"/>
  <c r="E7"/>
  <c r="E73"/>
  <c r="E50"/>
  <c i="2" r="J39"/>
  <c r="J38"/>
  <c i="1" r="AY56"/>
  <c i="2" r="J37"/>
  <c i="1" r="AX56"/>
  <c i="2" r="BI344"/>
  <c r="BH344"/>
  <c r="BF344"/>
  <c r="BE344"/>
  <c r="T344"/>
  <c r="R344"/>
  <c r="P344"/>
  <c r="BK344"/>
  <c r="J344"/>
  <c r="BG344"/>
  <c r="BI341"/>
  <c r="BH341"/>
  <c r="BF341"/>
  <c r="BE341"/>
  <c r="T341"/>
  <c r="R341"/>
  <c r="P341"/>
  <c r="BK341"/>
  <c r="J341"/>
  <c r="BG341"/>
  <c r="BI340"/>
  <c r="BH340"/>
  <c r="BF340"/>
  <c r="BE340"/>
  <c r="T340"/>
  <c r="R340"/>
  <c r="P340"/>
  <c r="BK340"/>
  <c r="J340"/>
  <c r="BG340"/>
  <c r="BI339"/>
  <c r="BH339"/>
  <c r="BF339"/>
  <c r="BE339"/>
  <c r="T339"/>
  <c r="R339"/>
  <c r="P339"/>
  <c r="BK339"/>
  <c r="J339"/>
  <c r="BG339"/>
  <c r="BI336"/>
  <c r="BH336"/>
  <c r="BF336"/>
  <c r="BE336"/>
  <c r="T336"/>
  <c r="R336"/>
  <c r="P336"/>
  <c r="BK336"/>
  <c r="J336"/>
  <c r="BG336"/>
  <c r="BI335"/>
  <c r="BH335"/>
  <c r="BF335"/>
  <c r="BE335"/>
  <c r="T335"/>
  <c r="R335"/>
  <c r="P335"/>
  <c r="BK335"/>
  <c r="J335"/>
  <c r="BG335"/>
  <c r="BI334"/>
  <c r="BH334"/>
  <c r="BF334"/>
  <c r="BE334"/>
  <c r="T334"/>
  <c r="R334"/>
  <c r="P334"/>
  <c r="BK334"/>
  <c r="J334"/>
  <c r="BG334"/>
  <c r="BI333"/>
  <c r="BH333"/>
  <c r="BF333"/>
  <c r="BE333"/>
  <c r="T333"/>
  <c r="R333"/>
  <c r="P333"/>
  <c r="BK333"/>
  <c r="J333"/>
  <c r="BG333"/>
  <c r="BI332"/>
  <c r="BH332"/>
  <c r="BF332"/>
  <c r="BE332"/>
  <c r="T332"/>
  <c r="R332"/>
  <c r="P332"/>
  <c r="BK332"/>
  <c r="J332"/>
  <c r="BG332"/>
  <c r="BI329"/>
  <c r="BH329"/>
  <c r="BF329"/>
  <c r="BE329"/>
  <c r="T329"/>
  <c r="R329"/>
  <c r="P329"/>
  <c r="BK329"/>
  <c r="J329"/>
  <c r="BG329"/>
  <c r="BI328"/>
  <c r="BH328"/>
  <c r="BF328"/>
  <c r="BE328"/>
  <c r="T328"/>
  <c r="R328"/>
  <c r="P328"/>
  <c r="BK328"/>
  <c r="J328"/>
  <c r="BG328"/>
  <c r="BI324"/>
  <c r="BH324"/>
  <c r="BF324"/>
  <c r="BE324"/>
  <c r="T324"/>
  <c r="R324"/>
  <c r="P324"/>
  <c r="BK324"/>
  <c r="J324"/>
  <c r="BG324"/>
  <c r="BI320"/>
  <c r="BH320"/>
  <c r="BF320"/>
  <c r="BE320"/>
  <c r="T320"/>
  <c r="R320"/>
  <c r="P320"/>
  <c r="BK320"/>
  <c r="J320"/>
  <c r="BG320"/>
  <c r="BI314"/>
  <c r="BH314"/>
  <c r="BF314"/>
  <c r="BE314"/>
  <c r="T314"/>
  <c r="R314"/>
  <c r="P314"/>
  <c r="BK314"/>
  <c r="J314"/>
  <c r="BG314"/>
  <c r="BI310"/>
  <c r="BH310"/>
  <c r="BF310"/>
  <c r="BE310"/>
  <c r="T310"/>
  <c r="R310"/>
  <c r="P310"/>
  <c r="BK310"/>
  <c r="J310"/>
  <c r="BG310"/>
  <c r="BI306"/>
  <c r="BH306"/>
  <c r="BF306"/>
  <c r="BE306"/>
  <c r="T306"/>
  <c r="R306"/>
  <c r="P306"/>
  <c r="BK306"/>
  <c r="J306"/>
  <c r="BG306"/>
  <c r="BI297"/>
  <c r="BH297"/>
  <c r="BF297"/>
  <c r="BE297"/>
  <c r="T297"/>
  <c r="R297"/>
  <c r="P297"/>
  <c r="BK297"/>
  <c r="J297"/>
  <c r="BG297"/>
  <c r="BI290"/>
  <c r="BH290"/>
  <c r="BF290"/>
  <c r="BE290"/>
  <c r="T290"/>
  <c r="R290"/>
  <c r="P290"/>
  <c r="BK290"/>
  <c r="J290"/>
  <c r="BG290"/>
  <c r="BI284"/>
  <c r="BH284"/>
  <c r="BF284"/>
  <c r="BE284"/>
  <c r="T284"/>
  <c r="R284"/>
  <c r="P284"/>
  <c r="BK284"/>
  <c r="J284"/>
  <c r="BG284"/>
  <c r="BI280"/>
  <c r="BH280"/>
  <c r="BF280"/>
  <c r="BE280"/>
  <c r="T280"/>
  <c r="R280"/>
  <c r="P280"/>
  <c r="BK280"/>
  <c r="J280"/>
  <c r="BG280"/>
  <c r="BI276"/>
  <c r="BH276"/>
  <c r="BF276"/>
  <c r="BE276"/>
  <c r="T276"/>
  <c r="R276"/>
  <c r="P276"/>
  <c r="BK276"/>
  <c r="J276"/>
  <c r="BG276"/>
  <c r="BI271"/>
  <c r="BH271"/>
  <c r="BF271"/>
  <c r="BE271"/>
  <c r="T271"/>
  <c r="R271"/>
  <c r="P271"/>
  <c r="BK271"/>
  <c r="J271"/>
  <c r="BG271"/>
  <c r="BI262"/>
  <c r="BH262"/>
  <c r="BF262"/>
  <c r="BE262"/>
  <c r="T262"/>
  <c r="R262"/>
  <c r="P262"/>
  <c r="BK262"/>
  <c r="J262"/>
  <c r="BG262"/>
  <c r="BI256"/>
  <c r="BH256"/>
  <c r="BF256"/>
  <c r="BE256"/>
  <c r="T256"/>
  <c r="R256"/>
  <c r="P256"/>
  <c r="BK256"/>
  <c r="J256"/>
  <c r="BG256"/>
  <c r="BI253"/>
  <c r="BH253"/>
  <c r="BF253"/>
  <c r="BE253"/>
  <c r="T253"/>
  <c r="R253"/>
  <c r="P253"/>
  <c r="BK253"/>
  <c r="J253"/>
  <c r="BG253"/>
  <c r="BI250"/>
  <c r="BH250"/>
  <c r="BF250"/>
  <c r="BE250"/>
  <c r="T250"/>
  <c r="R250"/>
  <c r="P250"/>
  <c r="BK250"/>
  <c r="J250"/>
  <c r="BG250"/>
  <c r="BI246"/>
  <c r="BH246"/>
  <c r="BF246"/>
  <c r="BE246"/>
  <c r="T246"/>
  <c r="R246"/>
  <c r="P246"/>
  <c r="BK246"/>
  <c r="J246"/>
  <c r="BG246"/>
  <c r="BI242"/>
  <c r="BH242"/>
  <c r="BF242"/>
  <c r="BE242"/>
  <c r="T242"/>
  <c r="R242"/>
  <c r="P242"/>
  <c r="BK242"/>
  <c r="J242"/>
  <c r="BG242"/>
  <c r="BI239"/>
  <c r="BH239"/>
  <c r="BF239"/>
  <c r="BE239"/>
  <c r="T239"/>
  <c r="R239"/>
  <c r="P239"/>
  <c r="BK239"/>
  <c r="J239"/>
  <c r="BG239"/>
  <c r="BI234"/>
  <c r="BH234"/>
  <c r="BF234"/>
  <c r="BE234"/>
  <c r="T234"/>
  <c r="R234"/>
  <c r="P234"/>
  <c r="BK234"/>
  <c r="J234"/>
  <c r="BG234"/>
  <c r="BI231"/>
  <c r="BH231"/>
  <c r="BF231"/>
  <c r="BE231"/>
  <c r="T231"/>
  <c r="R231"/>
  <c r="P231"/>
  <c r="BK231"/>
  <c r="J231"/>
  <c r="BG231"/>
  <c r="BI226"/>
  <c r="BH226"/>
  <c r="BF226"/>
  <c r="BE226"/>
  <c r="T226"/>
  <c r="R226"/>
  <c r="P226"/>
  <c r="BK226"/>
  <c r="J226"/>
  <c r="BG226"/>
  <c r="BI222"/>
  <c r="BH222"/>
  <c r="BF222"/>
  <c r="BE222"/>
  <c r="T222"/>
  <c r="R222"/>
  <c r="P222"/>
  <c r="BK222"/>
  <c r="J222"/>
  <c r="BG222"/>
  <c r="BI218"/>
  <c r="BH218"/>
  <c r="BF218"/>
  <c r="BE218"/>
  <c r="T218"/>
  <c r="R218"/>
  <c r="P218"/>
  <c r="BK218"/>
  <c r="J218"/>
  <c r="BG218"/>
  <c r="BI214"/>
  <c r="BH214"/>
  <c r="BF214"/>
  <c r="BE214"/>
  <c r="T214"/>
  <c r="R214"/>
  <c r="P214"/>
  <c r="BK214"/>
  <c r="J214"/>
  <c r="BG214"/>
  <c r="BI210"/>
  <c r="BH210"/>
  <c r="BF210"/>
  <c r="BE210"/>
  <c r="T210"/>
  <c r="R210"/>
  <c r="P210"/>
  <c r="BK210"/>
  <c r="J210"/>
  <c r="BG210"/>
  <c r="BI206"/>
  <c r="BH206"/>
  <c r="BF206"/>
  <c r="BE206"/>
  <c r="T206"/>
  <c r="R206"/>
  <c r="P206"/>
  <c r="BK206"/>
  <c r="J206"/>
  <c r="BG206"/>
  <c r="BI202"/>
  <c r="BH202"/>
  <c r="BF202"/>
  <c r="BE202"/>
  <c r="T202"/>
  <c r="R202"/>
  <c r="P202"/>
  <c r="BK202"/>
  <c r="J202"/>
  <c r="BG202"/>
  <c r="BI198"/>
  <c r="BH198"/>
  <c r="BF198"/>
  <c r="BE198"/>
  <c r="T198"/>
  <c r="R198"/>
  <c r="P198"/>
  <c r="BK198"/>
  <c r="J198"/>
  <c r="BG198"/>
  <c r="BI193"/>
  <c r="BH193"/>
  <c r="BF193"/>
  <c r="BE193"/>
  <c r="T193"/>
  <c r="R193"/>
  <c r="P193"/>
  <c r="BK193"/>
  <c r="J193"/>
  <c r="BG193"/>
  <c r="BI188"/>
  <c r="BH188"/>
  <c r="BF188"/>
  <c r="BE188"/>
  <c r="T188"/>
  <c r="R188"/>
  <c r="P188"/>
  <c r="BK188"/>
  <c r="J188"/>
  <c r="BG188"/>
  <c r="BI183"/>
  <c r="BH183"/>
  <c r="BF183"/>
  <c r="BE183"/>
  <c r="T183"/>
  <c r="R183"/>
  <c r="P183"/>
  <c r="BK183"/>
  <c r="J183"/>
  <c r="BG183"/>
  <c r="BI177"/>
  <c r="BH177"/>
  <c r="BF177"/>
  <c r="BE177"/>
  <c r="T177"/>
  <c r="R177"/>
  <c r="P177"/>
  <c r="BK177"/>
  <c r="J177"/>
  <c r="BG177"/>
  <c r="BI172"/>
  <c r="BH172"/>
  <c r="BF172"/>
  <c r="BE172"/>
  <c r="T172"/>
  <c r="R172"/>
  <c r="P172"/>
  <c r="BK172"/>
  <c r="J172"/>
  <c r="BG172"/>
  <c r="BI168"/>
  <c r="BH168"/>
  <c r="BF168"/>
  <c r="BE168"/>
  <c r="T168"/>
  <c r="R168"/>
  <c r="P168"/>
  <c r="BK168"/>
  <c r="J168"/>
  <c r="BG168"/>
  <c r="BI158"/>
  <c r="BH158"/>
  <c r="BF158"/>
  <c r="BE158"/>
  <c r="T158"/>
  <c r="R158"/>
  <c r="P158"/>
  <c r="BK158"/>
  <c r="J158"/>
  <c r="BG158"/>
  <c r="BI150"/>
  <c r="BH150"/>
  <c r="BF150"/>
  <c r="BE150"/>
  <c r="T150"/>
  <c r="R150"/>
  <c r="P150"/>
  <c r="BK150"/>
  <c r="J150"/>
  <c r="BG150"/>
  <c r="BI146"/>
  <c r="BH146"/>
  <c r="BF146"/>
  <c r="BE146"/>
  <c r="T146"/>
  <c r="R146"/>
  <c r="P146"/>
  <c r="BK146"/>
  <c r="J146"/>
  <c r="BG146"/>
  <c r="BI140"/>
  <c r="BH140"/>
  <c r="BF140"/>
  <c r="BE140"/>
  <c r="T140"/>
  <c r="R140"/>
  <c r="P140"/>
  <c r="BK140"/>
  <c r="J140"/>
  <c r="BG140"/>
  <c r="BI136"/>
  <c r="BH136"/>
  <c r="BF136"/>
  <c r="BE136"/>
  <c r="T136"/>
  <c r="R136"/>
  <c r="P136"/>
  <c r="BK136"/>
  <c r="J136"/>
  <c r="BG136"/>
  <c r="BI132"/>
  <c r="BH132"/>
  <c r="BF132"/>
  <c r="BE132"/>
  <c r="T132"/>
  <c r="R132"/>
  <c r="P132"/>
  <c r="BK132"/>
  <c r="J132"/>
  <c r="BG132"/>
  <c r="BI130"/>
  <c r="BH130"/>
  <c r="BF130"/>
  <c r="BE130"/>
  <c r="T130"/>
  <c r="R130"/>
  <c r="P130"/>
  <c r="BK130"/>
  <c r="J130"/>
  <c r="BG130"/>
  <c r="BI128"/>
  <c r="BH128"/>
  <c r="BF128"/>
  <c r="BE128"/>
  <c r="T128"/>
  <c r="R128"/>
  <c r="P128"/>
  <c r="BK128"/>
  <c r="J128"/>
  <c r="BG128"/>
  <c r="BI122"/>
  <c r="BH122"/>
  <c r="BF122"/>
  <c r="BE122"/>
  <c r="T122"/>
  <c r="R122"/>
  <c r="P122"/>
  <c r="BK122"/>
  <c r="J122"/>
  <c r="BG122"/>
  <c r="BI117"/>
  <c r="BH117"/>
  <c r="BF117"/>
  <c r="BE117"/>
  <c r="T117"/>
  <c r="R117"/>
  <c r="P117"/>
  <c r="BK117"/>
  <c r="J117"/>
  <c r="BG117"/>
  <c r="BI113"/>
  <c r="BH113"/>
  <c r="BF113"/>
  <c r="BE113"/>
  <c r="T113"/>
  <c r="R113"/>
  <c r="P113"/>
  <c r="BK113"/>
  <c r="J113"/>
  <c r="BG113"/>
  <c r="BI105"/>
  <c r="BH105"/>
  <c r="BF105"/>
  <c r="BE105"/>
  <c r="T105"/>
  <c r="R105"/>
  <c r="P105"/>
  <c r="BK105"/>
  <c r="J105"/>
  <c r="BG105"/>
  <c r="BI99"/>
  <c r="BH99"/>
  <c r="BF99"/>
  <c r="BE99"/>
  <c r="T99"/>
  <c r="R99"/>
  <c r="P99"/>
  <c r="BK99"/>
  <c r="J99"/>
  <c r="BG99"/>
  <c r="BI95"/>
  <c r="BH95"/>
  <c r="BF95"/>
  <c r="BE95"/>
  <c r="T95"/>
  <c r="R95"/>
  <c r="P95"/>
  <c r="BK95"/>
  <c r="J95"/>
  <c r="BG95"/>
  <c r="BI90"/>
  <c r="BH90"/>
  <c r="BF90"/>
  <c r="BE90"/>
  <c r="T90"/>
  <c r="R90"/>
  <c r="P90"/>
  <c r="BK90"/>
  <c r="J90"/>
  <c r="BG90"/>
  <c r="BI86"/>
  <c r="F39"/>
  <c i="1" r="BD56"/>
  <c i="2" r="BH86"/>
  <c r="F38"/>
  <c i="1" r="BC56"/>
  <c i="2" r="BF86"/>
  <c r="J36"/>
  <c i="1" r="AW56"/>
  <c i="2" r="F36"/>
  <c i="1" r="BA56"/>
  <c i="2" r="BE86"/>
  <c r="J35"/>
  <c i="1" r="AV56"/>
  <c i="2" r="F35"/>
  <c i="1" r="AZ56"/>
  <c i="2" r="T86"/>
  <c r="T85"/>
  <c r="R86"/>
  <c r="R85"/>
  <c r="P86"/>
  <c r="P85"/>
  <c i="1" r="AU56"/>
  <c i="2" r="BK86"/>
  <c r="BK85"/>
  <c r="J85"/>
  <c r="J63"/>
  <c r="J32"/>
  <c i="1" r="AG56"/>
  <c i="2" r="J86"/>
  <c r="BG86"/>
  <c r="F37"/>
  <c i="1" r="BB56"/>
  <c i="2" r="J82"/>
  <c r="F81"/>
  <c r="F79"/>
  <c r="E77"/>
  <c r="J59"/>
  <c r="F58"/>
  <c r="F56"/>
  <c r="E54"/>
  <c r="J41"/>
  <c r="J23"/>
  <c r="E23"/>
  <c r="J81"/>
  <c r="J58"/>
  <c r="J22"/>
  <c r="J20"/>
  <c r="E20"/>
  <c r="F82"/>
  <c r="F59"/>
  <c r="J19"/>
  <c r="J14"/>
  <c r="J79"/>
  <c r="J56"/>
  <c r="E7"/>
  <c r="E73"/>
  <c r="E50"/>
  <c i="1"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<sst xmlns="http://schemas.openxmlformats.org/spreadsheetml/2006/main">
  <si>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</si>
  <si>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</si>
  <si>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</si>
  <si>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</si>
  <si>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</si>
  <si>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{971de56b-391d-4cbf-baac-6eb7450a06eb}</t>
  </si>
  <si>
    <t>0,01</t>
  </si>
  <si>
    <t>21</t>
  </si>
  <si>
    <t>15</t>
  </si>
  <si>
    <t>REKAPITULACE STAVBY</t>
  </si>
  <si>
    <t xml:space="preserve">v ---  níže se nacházejí doplnkové a pomocné údaje k sestavám  --- v</t>
  </si>
  <si>
    <t>Návod na vyplnění</t>
  </si>
  <si>
    <t>0,001</t>
  </si>
  <si>
    <t>Kód:</t>
  </si>
  <si>
    <t>65019089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</si>
  <si>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</si>
  <si>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</si>
  <si>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Dubina - Chomutov</t>
  </si>
  <si>
    <t>KSO:</t>
  </si>
  <si>
    <t>824 26</t>
  </si>
  <si>
    <t>CC-CZ:</t>
  </si>
  <si>
    <t>21212</t>
  </si>
  <si>
    <t>Místo:</t>
  </si>
  <si>
    <t>1. TK Chomutov - Dubina</t>
  </si>
  <si>
    <t>Datum:</t>
  </si>
  <si>
    <t>15. 4. 2019</t>
  </si>
  <si>
    <t>CZ-CPV:</t>
  </si>
  <si>
    <t>44212000-9</t>
  </si>
  <si>
    <t>CZ-CPA:</t>
  </si>
  <si>
    <t>42.12.10</t>
  </si>
  <si>
    <t>Zadavatel:</t>
  </si>
  <si>
    <t>IČ:</t>
  </si>
  <si>
    <t>70994234</t>
  </si>
  <si>
    <t>SŽDC s.o., OŘ UNL, ST Most</t>
  </si>
  <si>
    <t>DIČ:</t>
  </si>
  <si>
    <t>CZ70994234</t>
  </si>
  <si>
    <t>Uchazeč:</t>
  </si>
  <si>
    <t>Vyplň údaj</t>
  </si>
  <si>
    <t>True</t>
  </si>
  <si>
    <t>Projektant:</t>
  </si>
  <si>
    <t/>
  </si>
  <si>
    <t xml:space="preserve"> </t>
  </si>
  <si>
    <t>Zpracovatel:</t>
  </si>
  <si>
    <t>Ing. Horák Jiří, horak@szdc.cz,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</si>
  <si>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</si>
  <si>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</si>
  <si>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</si>
  <si>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</si>
  <si>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</si>
  <si>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</si>
  <si>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</si>
  <si>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</si>
  <si>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</si>
  <si>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</si>
  <si>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</si>
  <si>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</si>
  <si>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</si>
  <si>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</si>
  <si>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</si>
  <si>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</si>
  <si>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</si>
  <si>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</si>
  <si>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</si>
  <si>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</si>
  <si>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</si>
  <si>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</si>
  <si>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</si>
  <si>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</si>
  <si>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</si>
  <si>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</si>
  <si>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</si>
  <si>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</si>
  <si>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</si>
  <si>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</si>
  <si>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</si>
  <si>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</si>
  <si>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</si>
  <si>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</si>
  <si>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</si>
  <si>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</si>
  <si>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</si>
  <si>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</si>
  <si>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</si>
  <si>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</si>
  <si>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O1</t>
  </si>
  <si>
    <t>TSO 1. TK Chomutov - Dubina</t>
  </si>
  <si>
    <t>STA</t>
  </si>
  <si>
    <t>1</t>
  </si>
  <si>
    <t>{424de74f-6296-4c4f-963b-9d1289c33465}</t>
  </si>
  <si>
    <t>2</t>
  </si>
  <si>
    <t>/</t>
  </si>
  <si>
    <t>Č11</t>
  </si>
  <si>
    <t>Soupis</t>
  </si>
  <si>
    <t>{e8ac02e6-5813-41e5-8cf0-fc1936fdf1be}</t>
  </si>
  <si>
    <t>Č12</t>
  </si>
  <si>
    <t>SZT 1. TK Chomutov - Dubina</t>
  </si>
  <si>
    <t>{c2cbc39d-427b-47a0-a3d0-9878081fb70f}</t>
  </si>
  <si>
    <t>O2</t>
  </si>
  <si>
    <t>Vedlejší rozpočtové náklady</t>
  </si>
  <si>
    <t>{2f733918-27d1-49f8-a13c-b679a54d0307}</t>
  </si>
  <si>
    <t>Č21</t>
  </si>
  <si>
    <t>VRN</t>
  </si>
  <si>
    <t>{f7a5fce7-8735-4855-8577-9f97e2267be6}</t>
  </si>
  <si>
    <t>Strojní_čištění_11</t>
  </si>
  <si>
    <t>Strojní čištění</t>
  </si>
  <si>
    <t>km</t>
  </si>
  <si>
    <t>1,875</t>
  </si>
  <si>
    <t>B91S_1_11</t>
  </si>
  <si>
    <t>Pražce B91S1 pro kolejnice U60</t>
  </si>
  <si>
    <t>kus</t>
  </si>
  <si>
    <t>3182</t>
  </si>
  <si>
    <t>KRYCÍ LIST SOUPISU PRACÍ</t>
  </si>
  <si>
    <t>SVK_U60_R350_11</t>
  </si>
  <si>
    <t xml:space="preserve">Výměna kolejnic U60 R350 </t>
  </si>
  <si>
    <t>m</t>
  </si>
  <si>
    <t>3827</t>
  </si>
  <si>
    <t>ALIS_R350_11</t>
  </si>
  <si>
    <t>Zřízení A-LIS v kolejnici U60 R350</t>
  </si>
  <si>
    <t>ks</t>
  </si>
  <si>
    <t>10</t>
  </si>
  <si>
    <t>GPK_11</t>
  </si>
  <si>
    <t>Následná úprava GPK</t>
  </si>
  <si>
    <t>1,955</t>
  </si>
  <si>
    <t>Napínání_BK_11</t>
  </si>
  <si>
    <t>Napínání_BK na závěrných svarech</t>
  </si>
  <si>
    <t>12</t>
  </si>
  <si>
    <t>Objekt:</t>
  </si>
  <si>
    <t>Výměna_KL</t>
  </si>
  <si>
    <t>Výměna KL na konci čištění</t>
  </si>
  <si>
    <t>m3</t>
  </si>
  <si>
    <t>84,4</t>
  </si>
  <si>
    <t>O1 - TSO 1. TK Chomutov - Dubina</t>
  </si>
  <si>
    <t>Doplnění_KL</t>
  </si>
  <si>
    <t>Doplnění KL po strojním čištění</t>
  </si>
  <si>
    <t>1200</t>
  </si>
  <si>
    <t>Soupis:</t>
  </si>
  <si>
    <t>Demontáž_dřevo_11</t>
  </si>
  <si>
    <t>Demontáž dřevěných pražců</t>
  </si>
  <si>
    <t>50</t>
  </si>
  <si>
    <t>Č11 - TSO 1. TK Chomutov - Dubina</t>
  </si>
  <si>
    <t>Demontáž_SB5_11</t>
  </si>
  <si>
    <t>Demontáž pražců SB5, případně SB6</t>
  </si>
  <si>
    <t>675</t>
  </si>
  <si>
    <t>Stezky_do_20cm_11</t>
  </si>
  <si>
    <t>Čištění stezek do 20 cm</t>
  </si>
  <si>
    <t>m2</t>
  </si>
  <si>
    <t>2805</t>
  </si>
  <si>
    <t>Stezky_přes_20cm_11</t>
  </si>
  <si>
    <t>Čištění stezky za další 10-20 cm</t>
  </si>
  <si>
    <t>150</t>
  </si>
  <si>
    <t>Odpad_zemina_11</t>
  </si>
  <si>
    <t>Odpadní zemina na skládku</t>
  </si>
  <si>
    <t>t</t>
  </si>
  <si>
    <t>3559,77</t>
  </si>
  <si>
    <t>Odpad_beton_11</t>
  </si>
  <si>
    <t>Betonové prefabrikáty na skládku</t>
  </si>
  <si>
    <t>203,875</t>
  </si>
  <si>
    <t>Odpad_dřevo_11</t>
  </si>
  <si>
    <t>Odpad pražce dřevěné na skládku</t>
  </si>
  <si>
    <t>5</t>
  </si>
  <si>
    <t>Odpad_pryž_11</t>
  </si>
  <si>
    <t>Odpad pryž a PE podložky</t>
  </si>
  <si>
    <t>0,38</t>
  </si>
  <si>
    <t>Třídění_drobas_11</t>
  </si>
  <si>
    <t>Třídění svěrek a šroubů</t>
  </si>
  <si>
    <t>64,16</t>
  </si>
  <si>
    <t>Užité_beton_pražce11</t>
  </si>
  <si>
    <t>Přeprava užitých betonových pražců do Vilémova u Kadaně</t>
  </si>
  <si>
    <t>716,205</t>
  </si>
  <si>
    <t>ZZ_11</t>
  </si>
  <si>
    <t>Zajišťovací značky na sloupy TV jako konzolová na stožár nebo hřebová do základu</t>
  </si>
  <si>
    <t>39</t>
  </si>
  <si>
    <t>Ukolejnění_11</t>
  </si>
  <si>
    <t>Montáž a demontáž ukolejnění</t>
  </si>
  <si>
    <t>84</t>
  </si>
  <si>
    <t>Odpad_příkopy_11</t>
  </si>
  <si>
    <t>Odpadní zemina z čištění příkopů</t>
  </si>
  <si>
    <t>250</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</si>
  <si>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</si>
  <si>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</si>
  <si>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</si>
  <si>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</si>
  <si>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</si>
  <si>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</si>
  <si>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</si>
  <si>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</si>
  <si>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</si>
  <si>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</si>
  <si>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</si>
  <si>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</si>
  <si>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</si>
  <si>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</si>
  <si>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</si>
  <si>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</si>
  <si>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</si>
  <si>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</si>
  <si>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5904045010</t>
  </si>
  <si>
    <t>Příplatek za odstranění pařezu mechanická likvidace odtěžení nebo odfrézování o průměru do 10 cm. Poznámka: V ceně jsou započteny náklady na likvidaci odpadu a na urovnání terénu. V ceně nejsou započteny náklady na dodávku prostředku u biologické lividace.</t>
  </si>
  <si>
    <t>Sborník ÚOŽI 01 2015</t>
  </si>
  <si>
    <t>4</t>
  </si>
  <si>
    <t>ROZPOCET</t>
  </si>
  <si>
    <t>1232750824</t>
  </si>
  <si>
    <t>PSC</t>
  </si>
  <si>
    <t xml:space="preserve">Poznámka k souboru cen:_x000d_
1. V ceně jsou započteny náklady na likvidaci odpadu a na urovnání terénu. V ceně nejsou započteny_x000d_
 náklady na dodávku prostředku u biologické lividace._x000d_
</t>
  </si>
  <si>
    <t>VV</t>
  </si>
  <si>
    <t xml:space="preserve">"vytěžení pařezů z oblasti čištěného příkopu                                                                    "      500</t>
  </si>
  <si>
    <t>Součet</t>
  </si>
  <si>
    <t>5905020010</t>
  </si>
  <si>
    <t>Oprava stezky strojně s odstraněním drnu a nánosu do 10 cm. Poznámka: 1. V cenách jsou započteny náklady na odtěžení nánosu stezky a rozprostření výzisku na terén nebo naložení na dopravní prostředek a úprava povrchu stezky.</t>
  </si>
  <si>
    <t>Sborník UOŽI 01 2019</t>
  </si>
  <si>
    <t>-2108103094</t>
  </si>
  <si>
    <t>Poznámka k souboru cen:_x000d_
1. V cenách jsou započteny náklady na odtěžení nánosu stezky a rozprostření výzisku na terén nebo naložení na dopravní prostředek a úprava povrchu stezky.</t>
  </si>
  <si>
    <t xml:space="preserve"> " Vrstva 20 cm je již zahrnuta v položce 5905020020"</t>
  </si>
  <si>
    <t>"úprava banketů vně 1.TK - příplatek za nános přes 20 cm km "(126,150-126,250)*1,5*-1000</t>
  </si>
  <si>
    <t>3</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</si>
  <si>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</si>
  <si>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</si>
  <si>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-283212992</t>
  </si>
  <si>
    <t xml:space="preserve">"úprava banketů vně 1.TK do hl.20cm km                         "(126,150-128,020 )*1,5*-1000</t>
  </si>
  <si>
    <t>5905085050</t>
  </si>
  <si>
    <t>Souvislé čištění KL koleje strojně pražce betonové rozdělení "d" nebo "u". Poznámka: V cenách jsou započteny náklady na kontinuální čištění KL strojní čističkou, zdvih, úprava směrového a výškového uspořádání, doplnění a úprava KL do profilu a na rozpostření výzisku na terén nebo naložení výzisku na dopravní prostředek. Platí i pro čištění KL současně s výměnou pražců.
V cenách nejsou obsaženy náklady na snížení KL pod patou kolejnice, následnou úpravu směrového a výškového uspořádání dodávku a doplnění kameniva.</t>
  </si>
  <si>
    <t>603565318</t>
  </si>
  <si>
    <t xml:space="preserve">Poznámka k souboru cen:_x000d_
1. V cenách jsou započteny náklady na kontinuální čištění KL strojní čističkou, zdvih, úprava_x000d_
 směrového a výškového uspořádání, doplnění a úprava KL do profilu a na rozpostření výzisku na terén_x000d_
 nebo naložení výzisku na dopravní prostředek. Platí i pro čištění KL současně s výměnou pražců.
V_x000d_
 cenách nejsou obsaženy náklady na snížení KL pod patou kolejnice, následnou úpravu směrového a_x000d_
 výškového uspořádání dodávku a doplnění kameniva._x000d_
</t>
  </si>
  <si>
    <t>P</t>
  </si>
  <si>
    <t>Poznámka k položce:_x000d_
S3/1_x000d_
km 126,174 - 128,045</t>
  </si>
  <si>
    <t xml:space="preserve">"souvislé čištění kol.lože v celém profilu,se směrovou a výškovou úpravou koleje  a úpravou KL do profilu"</t>
  </si>
  <si>
    <t>"km "(126,170-128,045)*-1</t>
  </si>
  <si>
    <t>5905035120</t>
  </si>
  <si>
    <t>Výměna KL malou těžící mechanizací včetně lavičky (pod ložnou plochou pražce) lože zapuštěného. Poznámka: V cenách jsou započteny náklady na výměnu KL minirypadlem, přehození kameniva, úprava KL do profilu a jeho případného snížení pod patou kolejnice a rozprostření výzisku na terén nebo naložení na dopravní prostředek.
V cenách nejsou obsaženy náklady na dodávku a doplnění kameniva.</t>
  </si>
  <si>
    <t>1378225368</t>
  </si>
  <si>
    <t xml:space="preserve">Poznámka k souboru cen:_x000d_
1. V cenách jsou započteny náklady na výměnu KL minirypadlem, přehození kameniva, úprava KL do_x000d_
 profilu a jeho případného snížení pod patou kolejnice a rozprostření výzisku na terén nebo naložení_x000d_
 na dopravní prostředek.
V cenách nejsou obsaženy náklady na dodávku a doplnění kameniva._x000d_
</t>
  </si>
  <si>
    <t>Poznámka k položce:_x000d_
mezi námezníkem a KV č. 2 na Dubině</t>
  </si>
  <si>
    <t>"výměna kol.lože v celém profilu mezi námezníkem a pražci B91S2 na Dubině"</t>
  </si>
  <si>
    <t xml:space="preserve">"s doplněním a úpravou KL do profilu a úpravou směrového a výškového uspořádání                ""km "(128,045-128,064)*-2110</t>
  </si>
  <si>
    <t>"výměna kol.lože v celém profilu mezi námezníkem a posledním stávajícím dlouhým pražcem za KV č.71 v Chomutově"</t>
  </si>
  <si>
    <t xml:space="preserve">"s doplněním a úpravou KL do profilu a úpravou směrového a výškového uspořádání                ""km "(126,149-126,170)*-2110</t>
  </si>
  <si>
    <t>6</t>
  </si>
  <si>
    <t>5905105030</t>
  </si>
  <si>
    <t>Doplnění KL kamenivem souvisle v koleji z výsypných vozů nebo mechanizací. Poznámka: V cenách nejsou obsaženy náklady na dodávku kameniva a úpravu KL.</t>
  </si>
  <si>
    <t>-845911614</t>
  </si>
  <si>
    <t xml:space="preserve">Poznámka k souboru cen:_x000d_
1. V cenách nejsou obsaženy náklady na dodávku kameniva a úpravu KL._x000d_
</t>
  </si>
  <si>
    <t xml:space="preserve">"doplnění kol.lože štěrkem fr.31,5-63mm třídy min.BII                                                "1200</t>
  </si>
  <si>
    <t>7</t>
  </si>
  <si>
    <t>5905110010</t>
  </si>
  <si>
    <t>Snížení KL pod patou kolejnice v koleji. Poznámka: V cenách jsou zahrnuty náklady na úpravu ručně vidlemi.
V cenách nejsou obsaženy náklady na doplnění a dodávku kameniva.</t>
  </si>
  <si>
    <t>458373044</t>
  </si>
  <si>
    <t xml:space="preserve">Poznámka k souboru cen:_x000d_
1. V cenách jsou zahrnuty náklady na úpravu ručně vidlemi.
V cenách nejsou obsaženy náklady na_x000d_
 doplnění a dodávku kameniva._x000d_
</t>
  </si>
  <si>
    <t>Poznámka k položce:_x000d_
SR103/2 (S)_x000d_
etapa propracování</t>
  </si>
  <si>
    <t>8</t>
  </si>
  <si>
    <t>5906035120</t>
  </si>
  <si>
    <t>Souvislá výměna pražců současně s výměnou nebo čištěním KL betonových příčných vystrojených. Poznámka: V cenách jsou započteny náklady na demontáž upevňovadel, výměnu pražce, montáž upevňovadel u pražců dževěných nevystrojených vrtání otvorů pro vrtule, položka platí pro otevřené i zapuštěné KL.
V cenách nejsou obsaženy náklady na výkony rozrušení lavičky, podbití pražce, úpravu KL do profilu, výměnu kolejiva, snížení KL pod patou kolejnice, doplnění a dodávku kameniva.</t>
  </si>
  <si>
    <t>918539322</t>
  </si>
  <si>
    <t xml:space="preserve">Poznámka k souboru cen:_x000d_
1. V cenách jsou započteny náklady na demontáž upevňovadel, výměnu pražce, montáž upevňovadel u_x000d_
 pražců dževěných nevystrojených vrtání otvorů pro vrtule, položka platí pro otevřené i zapuštěné_x000d_
 KL.
V cenách nejsou obsaženy náklady na výkony rozrušení lavičky, podbití pražce, úpravu KL do_x000d_
 profilu, výměnu kolejiva, snížení KL pod patou kolejnice, doplnění a dodávku kameniva._x000d_
</t>
  </si>
  <si>
    <t>Poznámka k položce:_x000d_
SR103/2 (S)_x000d_
km 126,174 - 128,064_x000d_
vyjmout 3175 ks / vložit 3151 ks</t>
  </si>
  <si>
    <t xml:space="preserve">" souvislá výměna pražců SB5 (SB6)  3208 ks vyjmout / 3182 ks vložit           km  " (126,155-128,064 ) *-1667</t>
  </si>
  <si>
    <t xml:space="preserve">" Zaokrouhlení                                    "-0,303</t>
  </si>
  <si>
    <t>9</t>
  </si>
  <si>
    <t>5906035050</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</si>
  <si>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</si>
  <si>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-1851976444</t>
  </si>
  <si>
    <t>Poznámka k souboru cen:_x000d_
1. V cenách jsou započteny náklady na demontáž upevňovadel, výměnu pražců, montáž upevňovadel. U nevystrojených a výhybkových pražců dřevěných vrtání otvorů pro vrtule._x000d_
2. V cenách nejsou obsaženy náklady na odstranění KL, rozrušení lavičky, podbití pražce, úpravu KL do profilu, snížení KL pod patou kolejnice, doplnění kameniva, dodávku materiálu, dopravu výzisku na skládku a skládkovné.</t>
  </si>
  <si>
    <t>5906035030</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</si>
  <si>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</si>
  <si>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1654023262</t>
  </si>
  <si>
    <t>11</t>
  </si>
  <si>
    <t>5906105010</t>
  </si>
  <si>
    <t>Demontáž pražců dřevěných. Poznámka: V cenách jsou započteny náklady na manipulaci, odstrojení a uložení pražců.</t>
  </si>
  <si>
    <t>-168794955</t>
  </si>
  <si>
    <t xml:space="preserve">Poznámka k souboru cen:_x000d_
1. V cenách jsou započteny náklady na manipulaci, odstrojení a uložení pražců._x000d_
</t>
  </si>
  <si>
    <t xml:space="preserve">"demontáž dřevěných pražců   za KV 71      40*2,6+10*2,4                                              "      50</t>
  </si>
  <si>
    <t>5906105020</t>
  </si>
  <si>
    <t>Demontáž pražců betonových. Poznámka: V cenách jsou započteny náklady na manipulaci, odstrojení a uložení pražců.</t>
  </si>
  <si>
    <t>-1436960995</t>
  </si>
  <si>
    <t xml:space="preserve">"demontáž pražců SB6 a pro další použití nevyhovujících pražců SB5                        "        675</t>
  </si>
  <si>
    <t>13</t>
  </si>
  <si>
    <t>5907020085</t>
  </si>
  <si>
    <t>Souvislá výměna kolejnic současně s výměnou pražců tv. UIC60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</si>
  <si>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-20017776</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</si>
  <si>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</si>
  <si>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Poznámka k položce:_x000d_
S3/1; SR103/2 (S)_x000d_
km 126,170 - 128,067</t>
  </si>
  <si>
    <t xml:space="preserve">"souvislá výměna kolejnic  km " (126,144-128,064)*2*-1000</t>
  </si>
  <si>
    <t>" odpočet 6,5 m z přechodových kolejnic "-6,5*2</t>
  </si>
  <si>
    <t>14</t>
  </si>
  <si>
    <t>5911121020</t>
  </si>
  <si>
    <t>Výměna kolejnice u přídržnice typ Kn60 přímá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</si>
  <si>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-40645026</t>
  </si>
  <si>
    <t>Poznámka k souboru cen:_x000d_
1. V cenách jsou započteny náklady na montáž nebo demontáž prozatímních styků, demontáž upevňovadel, přídržnice a kolejnice, výměnu kolejnice, montáž přídržnice a upevňovadel, úpravu a vymezení šířky žlábku a ošetření součástí mazivem._x000d_
2. V cenách nejsou obsaženy náklady na dodávku materiálu, dělení kolejnic, zřízení svaru, demontáž a montáž styků.</t>
  </si>
  <si>
    <t xml:space="preserve">" Vložka 12 m do levého pasu výhybky č.71 - podél přímé přídržnice   "12</t>
  </si>
  <si>
    <t>5908030010</t>
  </si>
  <si>
    <t>Zřízení A-LISU soupravou in-sittu tv. UIC60.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</si>
  <si>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styk</t>
  </si>
  <si>
    <t>-203729730</t>
  </si>
  <si>
    <t>Poznámka k souboru cen:_x000d_
1. V cenách jsou započteny náklady na demontáž upevňovadel, rozřez kolejnice, obroušení kolejnic, úprava spáry, vyvrtání spojkových otvorů, lepení a montáž styku a upevňovadel, měření geometrie, izolačního stavu a ošetření součástí mazivem._x000d_
2. V cenách nejsou obsaženy náklady na dodávku materiálu.</t>
  </si>
  <si>
    <t xml:space="preserve">"za KVč.71 v Chomutově                                     "2</t>
  </si>
  <si>
    <t xml:space="preserve">"u vjezd.návěstidla 1S do Chomutova          "2</t>
  </si>
  <si>
    <t xml:space="preserve">"v km 127,250                                                          "2 </t>
  </si>
  <si>
    <t xml:space="preserve">"u vjezd.návěstidla 1L do Dubiny                   "2</t>
  </si>
  <si>
    <t xml:space="preserve">"za KV č.2 v km 128,055 na Dubině                  "2</t>
  </si>
  <si>
    <t>16</t>
  </si>
  <si>
    <t>5910136010</t>
  </si>
  <si>
    <t>Montáž pražcové kotvy v koleji. Poznámka: 1. V cenách jsou započteny náklady na odstranění kameniva, montáž, ošetření součásti mazivem a úpravu kameniva. 2. V cenách nejsou obsaženy náklady na dodávku materiálu.</t>
  </si>
  <si>
    <t>1433164408</t>
  </si>
  <si>
    <t>Poznámka k souboru cen:_x000d_
1. V cenách jsou započteny náklady na odstranění kameniva, montáž, ošetření součásti mazivem a úpravu kameniva._x000d_
2. V cenách nejsou obsaženy náklady na dodávku materiálu.</t>
  </si>
  <si>
    <t>Poznámka k položce:_x000d_
" do svršku S49 za přechodovou kolejnici S49/U60 před odb.Dubina "</t>
  </si>
  <si>
    <t>" do svršku S49 za přechodovou kolejnici S49/U60 před odb.Dubina "</t>
  </si>
  <si>
    <t xml:space="preserve">" na každý 3. betonový pražec    "23/3+0,333</t>
  </si>
  <si>
    <t>Mezisoučet</t>
  </si>
  <si>
    <t xml:space="preserve">" na každý 2. dřevěný pražec    "26/2</t>
  </si>
  <si>
    <t>17</t>
  </si>
  <si>
    <t>5907050120</t>
  </si>
  <si>
    <t>Dělení kolejnic kyslíkem tv. S49. Poznámka: V cenách jsou započteny náklady i na manipulaci k provedení úkolu.</t>
  </si>
  <si>
    <t>599676817</t>
  </si>
  <si>
    <t xml:space="preserve">Poznámka k souboru cen:_x000d_
1. V cenách jsou započteny náklady i na manipulaci k provedení úkolu._x000d_
</t>
  </si>
  <si>
    <t xml:space="preserve">"řezání vyjmutých kolejnic                                                                                                  " SVK_U60_R350_11/25+6,920</t>
  </si>
  <si>
    <t>18</t>
  </si>
  <si>
    <t>5907055020</t>
  </si>
  <si>
    <t>Vrtání kolejnic otvor o průměru přes 10 do 23 mm. Poznámka: 1. V cenách jsou započteny náklady na manipulaci podložení, označení a provedení vrtu ve stojině kolejnice.</t>
  </si>
  <si>
    <t>1150042741</t>
  </si>
  <si>
    <t>Poznámka k souboru cen:_x000d_
1. V cenách jsou započteny náklady na manipulaci podložení, označení a provedení vrtu ve stojině kolejnice.</t>
  </si>
  <si>
    <t>" Do měněné kolejnice R65 ve výhybce č.71 Chomutov "2</t>
  </si>
  <si>
    <t xml:space="preserve">" Pro lana u A-LIS                                                                            "ALIS_R350_11*4</t>
  </si>
  <si>
    <t>19</t>
  </si>
  <si>
    <t>5909030020</t>
  </si>
  <si>
    <t>Úprava směrového a výškového uspořádání koleje následná pražce betonové. Poznámka: V cenách jsou započteny náklady na podbití ASP a úpravu KL pluhem.
V cenách nejsou obsaženy náklady na doplnění a dodávku kameniva a snížení KL pod patou kolejnice.</t>
  </si>
  <si>
    <t>1817597031</t>
  </si>
  <si>
    <t xml:space="preserve">Poznámka k souboru cen:_x000d_
1. V cenách jsou započteny náklady na podbití ASP a úpravu KL pluhem.
V cenách nejsou obsaženy_x000d_
 náklady na doplnění a dodávku kameniva a snížení KL pod patou kolejnice._x000d_
</t>
  </si>
  <si>
    <t>Poznámka k položce:_x000d_
celý úsek 1. TK</t>
  </si>
  <si>
    <t>"km "(126,144-128,099)*-1</t>
  </si>
  <si>
    <t xml:space="preserve">"Pozn.  APK se oceňuje samostatně ve VRN"</t>
  </si>
  <si>
    <t>20</t>
  </si>
  <si>
    <t>5909035010</t>
  </si>
  <si>
    <t>Úprava směrového a výškového uspořádání výhybky na krátkých úsecích pražce dřevěné nebo ocelové. Poznámka: V cenách jsou započteny náklady na podbití ASP.
V cenách nejsou obsaženy náklady na doplnění a dodávku kameniva, úpravu KL do profilu a snížení KL pod patou kolejnice.</t>
  </si>
  <si>
    <t>-613037206</t>
  </si>
  <si>
    <t xml:space="preserve">Poznámka k souboru cen:_x000d_
1. V cenách jsou započteny náklady na podbití ASP.
V cenách nejsou obsaženy náklady na doplnění a_x000d_
 dodávku kameniva, úpravu KL do profilu a snížení KL pod patou kolejnice._x000d_
</t>
  </si>
  <si>
    <t>Poznámka k položce:_x000d_
rozvinutá délka výhybky=m</t>
  </si>
  <si>
    <t xml:space="preserve">"propracování části výhybky (výběh do výh.č.2 Dubina-etapa TSO                  " 2* 10</t>
  </si>
  <si>
    <t>GPKV2_11</t>
  </si>
  <si>
    <t>5909040010</t>
  </si>
  <si>
    <t>Úprava směrového a výškového uspořádání výhybky následná pražce dřevěné nebo ocelové. Poznámka: V cenách jsou započteny náklady na podbití ASP a úpravu KL pluhem.
V cenách nejsou obsaženy náklady na doplnění a dodávku kameniva a snížení KL pod patou kolejnice.</t>
  </si>
  <si>
    <t>-2045474068</t>
  </si>
  <si>
    <t xml:space="preserve">"propracování části výhybky (výběh do výh.č.2 Dubina- etapa propracování§             " 2* 10</t>
  </si>
  <si>
    <t>22</t>
  </si>
  <si>
    <t>5909050010</t>
  </si>
  <si>
    <t>Stabilizace kolejového lože koleje nově zřízeného nebo čistého KL. Poznámka: V cenách jsou započteny náklady na stabilizaci v režimu s řízeným (konstantním) poklesem.</t>
  </si>
  <si>
    <t>-1356531964</t>
  </si>
  <si>
    <t xml:space="preserve">Poznámka k souboru cen:_x000d_
1. V cenách jsou započteny náklady na stabilizaci v režimu s řízeným (konstantním) poklesem._x000d_
</t>
  </si>
  <si>
    <t>Poznámka k položce:_x000d_
S3/1_x000d_
etapa TSO</t>
  </si>
  <si>
    <t xml:space="preserve">" Po TSO i po propracování             "GPK_11*2</t>
  </si>
  <si>
    <t>23</t>
  </si>
  <si>
    <t>5910021010</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</si>
  <si>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</si>
  <si>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</si>
  <si>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32697504</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</si>
  <si>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</si>
  <si>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24</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</si>
  <si>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</si>
  <si>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</si>
  <si>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-587816999</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</si>
  <si>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dokumentace._x000d_
2. V cenách nejsou obsaženy náklady na kontrolu svaru ultrazvukem, podbití pražců a demontáž styku.</t>
  </si>
  <si>
    <t>Napínání_BK_11*2</t>
  </si>
  <si>
    <t>25</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</si>
  <si>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</si>
  <si>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</si>
  <si>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1930891941</t>
  </si>
  <si>
    <t xml:space="preserve">" Mezi přechodovou kolejnicí U60/S49 a přípojem výhybky č,2 Odb. Dubina      "2</t>
  </si>
  <si>
    <t>26</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</si>
  <si>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</si>
  <si>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</si>
  <si>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-1008427709</t>
  </si>
  <si>
    <t xml:space="preserve">" Ve výhybce č.71   - v pravém pasu po výměně kolejnice  "1</t>
  </si>
  <si>
    <t>27</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</si>
  <si>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</si>
  <si>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</si>
  <si>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677933217</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</si>
  <si>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</si>
  <si>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 xml:space="preserve">" Kolejnicové pasy po cca 360             "SVK_U60_R350_11/(3*120)+1,369</t>
  </si>
  <si>
    <t>28</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</si>
  <si>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</si>
  <si>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</si>
  <si>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2139843038</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</si>
  <si>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</si>
  <si>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GPK_11*2000</t>
  </si>
  <si>
    <t>29</t>
  </si>
  <si>
    <t>5912060210</t>
  </si>
  <si>
    <t>Demontáž zajišťovací značky včetně sloupku a základu konzolové. Poznámka: 1. V cenách jsou započteny náklady na demontáž součástí značky, úpravu a urovnání terénu.</t>
  </si>
  <si>
    <t>1668984743</t>
  </si>
  <si>
    <t>Poznámka k souboru cen:_x000d_
1. V cenách jsou započteny náklady na demontáž součástí značky, úpravu a urovnání terénu.</t>
  </si>
  <si>
    <t>30</t>
  </si>
  <si>
    <t>5912065010</t>
  </si>
  <si>
    <t>Montáž zajišťovací značky samostatné konzolové. Poznámka: V cenách jsou započteny náklady upevnění na sloupek, skálu nebo zeď.
V cenách nejsou obsaženy náklady na dodávku materiálu a zemní práce.</t>
  </si>
  <si>
    <t>465484079</t>
  </si>
  <si>
    <t xml:space="preserve">Poznámka k souboru cen:_x000d_
1. V cenách jsou započteny náklady upevnění na sloupek, skálu nebo zeď.
V cenách nejsou obsaženy_x000d_
 náklady na dodávku materiálu a zemní práce._x000d_
</t>
  </si>
  <si>
    <t>Poznámka k položce:_x000d_
na sloupy TV</t>
  </si>
  <si>
    <t xml:space="preserve">"na sloupy TV jako konzolová na stožár nebo hřebová do základu                        "39</t>
  </si>
  <si>
    <t>31</t>
  </si>
  <si>
    <t>5912085020</t>
  </si>
  <si>
    <t>Nátěr značení hektometrovníku. Poznámka: V cenách jsou započteny náklady demontáž.
V cenách nejsou obsaženy náklady na dodávku materiálu a zemní práce.</t>
  </si>
  <si>
    <t>-1671720743</t>
  </si>
  <si>
    <t xml:space="preserve">Poznámka k souboru cen:_x000d_
1. V cenách jsou započteny náklady demontáž.
V cenách nejsou obsaženy náklady na dodávku materiálu_x000d_
 a zemní práce._x000d_
</t>
  </si>
  <si>
    <t xml:space="preserve">Poznámka k položce:_x000d_
Případné odstranění drnu a plevelů, očištění stávajícího a provedení nového nátěru včetně popisu číslic.   Značka=kus</t>
  </si>
  <si>
    <t>32</t>
  </si>
  <si>
    <t>5914020010</t>
  </si>
  <si>
    <t>Čištění otevřených odvodňovacích zařízení strojně příkop zpevněný. Poznámka: V cenách jsou započteny náklady na odtěžení nánosu a nečistot, rozprostření výzisku na terén nebo naložení na dopravní prostředek.
V cenách nejsou obsaženy náklady na dopravu a skládkovné.</t>
  </si>
  <si>
    <t>-34616509</t>
  </si>
  <si>
    <t xml:space="preserve">Poznámka k souboru cen:_x000d_
1. V cenách jsou započteny náklady na odtěžení nánosu a nečistot, rozprostření výzisku na terén_x000d_
 nebo naložení na dopravní prostředek.
V cenách nejsou obsaženy náklady na dopravu a skládkovné._x000d_
</t>
  </si>
  <si>
    <t xml:space="preserve">Poznámka k položce:_x000d_
SŽDC S4, část čtvrtá, kap. III.; TNŽ 73 6949;            VL Ž 3_x000d_
km 127,150 - 127,400</t>
  </si>
  <si>
    <t xml:space="preserve">"vyčištění dlážděného příkopu km 127,150-127,400 od drnů a zeminy                         "    250</t>
  </si>
  <si>
    <t>33</t>
  </si>
  <si>
    <t>M</t>
  </si>
  <si>
    <t>5957140015</t>
  </si>
  <si>
    <t>Souprava pro opravu LISU tv. UIC 60 - ESD 6 otvorů</t>
  </si>
  <si>
    <t>512</t>
  </si>
  <si>
    <t>-1681691634</t>
  </si>
  <si>
    <t>34</t>
  </si>
  <si>
    <t>5915005010</t>
  </si>
  <si>
    <t>Hloubení rýh nebo jam na železničním spodku I. třídy. Poznámka: V cenách jsou započteny náklady na rozprostření výzisku na terén nebo naložení na dopravní prostředek.</t>
  </si>
  <si>
    <t>1296408857</t>
  </si>
  <si>
    <t xml:space="preserve">Poznámka k souboru cen:_x000d_
1. V cenách jsou započteny náklady na rozprostření výzisku na terén nebo naložení na dopravní_x000d_
 prostředek._x000d_
</t>
  </si>
  <si>
    <t xml:space="preserve">"sondy pro zjištění uložení sítí                 "2</t>
  </si>
  <si>
    <t>35</t>
  </si>
  <si>
    <t>5931800100</t>
  </si>
  <si>
    <t>Třídění materiálu železničního svršku spojovacích a upevňovacích součástí - na jednotlivé druhy podle kategorizace s přemístěním a uložením podle požadavku objednatele. Tuna vytříděného materiálu = t</t>
  </si>
  <si>
    <t>1266166111</t>
  </si>
  <si>
    <t xml:space="preserve">" Třídí se podkladnice, svěrky a šrouby ( včetně pálení  vyvrácených kompletů T5, T6 pro získání svěrek )         "</t>
  </si>
  <si>
    <t>3208*0,020</t>
  </si>
  <si>
    <t>36</t>
  </si>
  <si>
    <t>7497351560</t>
  </si>
  <si>
    <t>Montáž přímého ukolejnění na elektrizovaných tratích nebo v kolejových obvodech</t>
  </si>
  <si>
    <t>-1850351351</t>
  </si>
  <si>
    <t xml:space="preserve">"demontáž ukolejnění etapa TSO a propracování                       "2*42</t>
  </si>
  <si>
    <t>37</t>
  </si>
  <si>
    <t>7497371630</t>
  </si>
  <si>
    <t>Demontáže zařízení trakčního vedení svodu propojení nebo ukolejnění na elektrizovaných tratích nebo v kolejových obvodech - demontáž stávajícího zařízení se všemi pomocnými doplňujícími úpravami</t>
  </si>
  <si>
    <t>-1043828869</t>
  </si>
  <si>
    <t>38</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</si>
  <si>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</si>
  <si>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</si>
  <si>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-1758156476</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</si>
  <si>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</si>
  <si>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9909000100</t>
  </si>
  <si>
    <t>Poplatek za uložení suti nebo hmot na oficiální skládku. Poznámka: V cenách jsou započteny náklady na uložení stavebního odpadu na oficiální skládku.</t>
  </si>
  <si>
    <t>1706755179</t>
  </si>
  <si>
    <t xml:space="preserve">Poznámka k souboru cen:_x000d_
1. V cenách jsou započteny náklady na uložení stavebního odpadu na oficiální skládku._x000d_
</t>
  </si>
  <si>
    <t>Poznámka k položce:_x000d_
odpad z čištění KL a banketů</t>
  </si>
  <si>
    <t>Výměna_KL*1,8</t>
  </si>
  <si>
    <t>Doplnění_KL*1,8</t>
  </si>
  <si>
    <t>Stezky_do_20cm_11*0,15*1,8</t>
  </si>
  <si>
    <t>Stezky_přes_20cm_11*0,15*1,8</t>
  </si>
  <si>
    <t>Odpad_příkopy_11*1,8</t>
  </si>
  <si>
    <t>40</t>
  </si>
  <si>
    <t>9902100200</t>
  </si>
  <si>
    <t>Doprava mechanizací přes 3,5 t Měrnou jednotkou je t přepravovaného materiálu. sypanin kameniva, písku, suti, dlažebních kostek, atd. do 20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t>
  </si>
  <si>
    <t>-724194092</t>
  </si>
  <si>
    <t xml:space="preserve">Poznámka k souboru cen:_x000d_
1. V cenách jsou započteny náklady přepravu materiálu ze skladů nebo skládek výrobce nebo dodavatele_x000d_
 nebo z vlastních zásob objednatele na místo technologické manipulace včetně složení. 
Ceny jsou_x000d_
 určeny i pro dopravu výzisku do skladu, úložiště nebo na skládku včetně vyložení.
Ceny jsou určeny_x000d_
 pro dopravu silničními i kolejovými vozidly.
V ceně jsou započteny i náklady na zpáteční cestu_x000d_
 dopravního prostředku. V případě, že vozidlo jede jednosměrně (okružně), uvažuje se poloviční_x000d_
 vzdálenost z celkově ujeté trasy.
_x000d_
</t>
  </si>
  <si>
    <t>Poznámka k položce:_x000d_
odvoz odpadu z čištění KL a banketů na skládku odpadů</t>
  </si>
  <si>
    <t>41</t>
  </si>
  <si>
    <t>9909000300</t>
  </si>
  <si>
    <t>Poplatek za likvidaci dřevěných kolejnicových podpor. Poznámka: V cenách jsou započteny náklady na uložení stavebního odpadu na oficiální skládku.</t>
  </si>
  <si>
    <t>846924463</t>
  </si>
  <si>
    <t>Demontáž_dřevo_11*0,1</t>
  </si>
  <si>
    <t>42</t>
  </si>
  <si>
    <t>9909000400</t>
  </si>
  <si>
    <t>Poplatek za likvidaci plastových součástí. Poznámka: V cenách jsou započteny náklady na uložení stavebního odpadu na oficiální skládku.</t>
  </si>
  <si>
    <t>-31706186</t>
  </si>
  <si>
    <t xml:space="preserve">" Pryžové a PE podložky z demontáže              "(Demontáž_SB5_11+Demontáž_dřevo_11)*(0,000182+0,000080)*2</t>
  </si>
  <si>
    <t>43</t>
  </si>
  <si>
    <t>9909000500</t>
  </si>
  <si>
    <t>Poplatek uložení odpadu betonových prefabrikátů. Poznámka: V cenách jsou započteny náklady na uložení stavebního odpadu na oficiální skládku.</t>
  </si>
  <si>
    <t>-1936793387</t>
  </si>
  <si>
    <t>Poznámka k položce:_x000d_
likvidace bet. pražců, bet. patek a zajišťovacích značek na skládce odpadů</t>
  </si>
  <si>
    <t xml:space="preserve">"likvidace bet. pražců na skládce odpadů                                                           "Demontáž_SB5_11*0,265</t>
  </si>
  <si>
    <t xml:space="preserve">"likvidace bet. patek a zajišťovacích značek na skládce odpadů - odhad               "25</t>
  </si>
  <si>
    <t>44</t>
  </si>
  <si>
    <t>9902200200</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</si>
  <si>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</si>
  <si>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-944175187</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</si>
  <si>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</si>
  <si>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odvoz bet. pražců, bet. patek a zajišťovacích značek na skládku odpadů</t>
  </si>
  <si>
    <t>45</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</si>
  <si>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</si>
  <si>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</si>
  <si>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-65330122</t>
  </si>
  <si>
    <t xml:space="preserve">"Vyložení  kolejnic U60 R350 120 m zadavatele z oběhových vozů  podél 1.TK Dubina - Chomutov            "   32*7,20360</t>
  </si>
  <si>
    <t>46</t>
  </si>
  <si>
    <t>9901000200</t>
  </si>
  <si>
    <t>Doprava mechanizací o nosnosti do 3,5 t elektrosoučástek, montážního materiálu, kameniva, písku, dlažebních kostek, suti, atd. Měrnou jednotkou je kus stroje. do 20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t>
  </si>
  <si>
    <t>2023129563</t>
  </si>
  <si>
    <t xml:space="preserve">"Odvoz pryžových a PE podkložek na skládku odpadků               "1</t>
  </si>
  <si>
    <t>47</t>
  </si>
  <si>
    <t>-856788427</t>
  </si>
  <si>
    <t xml:space="preserve">"přeprava vyzískaných ŽS 4 a svěrek T5, T6 ze stavby na TO Kadaň          "Třídění_drobas_11</t>
  </si>
  <si>
    <t>48</t>
  </si>
  <si>
    <t>9902200300</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</si>
  <si>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</si>
  <si>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-627592019</t>
  </si>
  <si>
    <t xml:space="preserve">" přeprava vyzískaných bet. pražců  s namontovanou podkladnicí ze stavby do žst. Vilémov u Kadaně         "</t>
  </si>
  <si>
    <t xml:space="preserve">(3208-Demontáž_SB5_11-20)*0,285  "dřevo v trati"</t>
  </si>
  <si>
    <t xml:space="preserve">" uvažována  přeprava nákladními auty přes Březno u Chomutova "</t>
  </si>
  <si>
    <t>49</t>
  </si>
  <si>
    <t>9902200500</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</si>
  <si>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</si>
  <si>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-1472329870</t>
  </si>
  <si>
    <t xml:space="preserve">" Přeprava vyzískaných kolejnic S49 k regeneraci do Duchcova           "SVK_U60_R350_11*0,049</t>
  </si>
  <si>
    <t>9902201200R</t>
  </si>
  <si>
    <t>Doprava dodávek zhotovitele, dodávek objednatele nebo výzisku mechanizací přes 3,5 t objemnějšího kusového materiálu do 500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</si>
  <si>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1848772478</t>
  </si>
  <si>
    <t>Přeprava_B91S1_11</t>
  </si>
  <si>
    <t xml:space="preserve">"Přeprava pražců B91S1 zadavatele z výrobního závodu na stavbu                      "   B91S_1_11*0,32705</t>
  </si>
  <si>
    <t>51</t>
  </si>
  <si>
    <t>5955101005</t>
  </si>
  <si>
    <t>Kamenivo nové frakce 31,5/63 třídy min. BII</t>
  </si>
  <si>
    <t>1773820236</t>
  </si>
  <si>
    <t>52</t>
  </si>
  <si>
    <t>5958134000</t>
  </si>
  <si>
    <t>Součásti upevňovací svěrka Skl 1K</t>
  </si>
  <si>
    <t>76951236</t>
  </si>
  <si>
    <t>ALIS_R350_11*4</t>
  </si>
  <si>
    <t>53</t>
  </si>
  <si>
    <t>5956119010</t>
  </si>
  <si>
    <t>Pražec dřevěný výhybkový dub skupina 3 2400x260x160</t>
  </si>
  <si>
    <t>-2039266302</t>
  </si>
  <si>
    <t>54</t>
  </si>
  <si>
    <t>5956119015</t>
  </si>
  <si>
    <t>Pražec dřevěný výhybkový dub skupina 3 2500x260x160</t>
  </si>
  <si>
    <t>-48719963</t>
  </si>
  <si>
    <t>55</t>
  </si>
  <si>
    <t>5956119120</t>
  </si>
  <si>
    <t>Pražec dřevěný výhybkový dub skupina 3 4600x260x160</t>
  </si>
  <si>
    <t>-1602184752</t>
  </si>
  <si>
    <t>56</t>
  </si>
  <si>
    <t>5956119125</t>
  </si>
  <si>
    <t>Pražec dřevěný výhybkový dub skupina 3 4700x260x160</t>
  </si>
  <si>
    <t>-1124407105</t>
  </si>
  <si>
    <t>57</t>
  </si>
  <si>
    <t>5957101025</t>
  </si>
  <si>
    <t>Kolejnice třídy R260 tv. R65 délky 20,000 m</t>
  </si>
  <si>
    <t>-182985771</t>
  </si>
  <si>
    <t xml:space="preserve">" Vložka 12 m do levého pasu výhybky č.71 - podél přímé přídržnice   "1/20*12</t>
  </si>
  <si>
    <t>58</t>
  </si>
  <si>
    <t>5957113025</t>
  </si>
  <si>
    <t>Kolejnice přechodové tv. UIC 60/S49 levá</t>
  </si>
  <si>
    <t>1098645397</t>
  </si>
  <si>
    <t>59</t>
  </si>
  <si>
    <t>5957113030</t>
  </si>
  <si>
    <t>Kolejnice přechodové tv. UIC 60/S49 pravá</t>
  </si>
  <si>
    <t>-1206840131</t>
  </si>
  <si>
    <t>60</t>
  </si>
  <si>
    <t>5962119010</t>
  </si>
  <si>
    <t>Zajištění PPK konzolová značka</t>
  </si>
  <si>
    <t>-128169909</t>
  </si>
  <si>
    <t xml:space="preserve">"na sloupy TV                 "ZZ_11</t>
  </si>
  <si>
    <t>61</t>
  </si>
  <si>
    <t>5962119020</t>
  </si>
  <si>
    <t>Zajištění PPK štítek konzolové a hřebové značky</t>
  </si>
  <si>
    <t>1937410211</t>
  </si>
  <si>
    <t>Č12 - SZT 1. TK Chomutov - Dubina</t>
  </si>
  <si>
    <t>7594170400</t>
  </si>
  <si>
    <t>Propojovací příslušenství Příchytka lanová 4x20 LPT 20/4 na dřev.pražec norma 703309012 (HM0404223990078)</t>
  </si>
  <si>
    <t>-1759086011</t>
  </si>
  <si>
    <t>7594170370</t>
  </si>
  <si>
    <t>Propojovací příslušenství Příchytka lanová 4+4x20 300/215-B91S norma 703329005 (HM0404223990088)</t>
  </si>
  <si>
    <t>-1497094073</t>
  </si>
  <si>
    <t>7594170390</t>
  </si>
  <si>
    <t>Propojovací příslušenství Příchytka lanová 4x20 boční 220/180-B91S norma 703329003 (HM0404223990086)</t>
  </si>
  <si>
    <t>-1391727570</t>
  </si>
  <si>
    <t>7594170420</t>
  </si>
  <si>
    <t>Propojovací příslušenství Příchytka lanová 4x20 vrchní 220/180-B91S norma 703329004 (HM0404223990087)</t>
  </si>
  <si>
    <t>672478936</t>
  </si>
  <si>
    <t>7594120960</t>
  </si>
  <si>
    <t>Lanové propojení s kombinací kolíkových a patkových ukončení LGI 2+2xFe20/420 norma 708609004 (HM0404223990524)</t>
  </si>
  <si>
    <t>-543188153</t>
  </si>
  <si>
    <t>7594120950</t>
  </si>
  <si>
    <t>Lanové propojení s kombinací kolíkových a patkových ukončení LGI 2+2xFe20/240 norma 708609002 (HM0404223990522)</t>
  </si>
  <si>
    <t>-1223147966</t>
  </si>
  <si>
    <t>7594120955</t>
  </si>
  <si>
    <t>Lanové propojení s kombinací kolíkových a patkových ukončení LGI 2+2xFe20/370 norma 708609003 (HM0404223990523)</t>
  </si>
  <si>
    <t>-1370385094</t>
  </si>
  <si>
    <t>7594120945</t>
  </si>
  <si>
    <t>Lanové propojení s kombinací kolíkových a patkových ukončení LGI 2+2xFe20/190 norma 708609001 (HM0404223990521)</t>
  </si>
  <si>
    <t>1166553119</t>
  </si>
  <si>
    <t>7594130695</t>
  </si>
  <si>
    <t>Lanové propojení s patkovým středovým ukončením nebo jejich ekvivalent LHI 4xFe20/65 norma 707629000 (HM0404223990464)</t>
  </si>
  <si>
    <t>1539493427</t>
  </si>
  <si>
    <t>7594107040</t>
  </si>
  <si>
    <t>Demontáž lanového propojení tlumivek z dřevěných pražců</t>
  </si>
  <si>
    <t>-253546974</t>
  </si>
  <si>
    <t>7594207010</t>
  </si>
  <si>
    <t>Demontáž stykového transformátoru DT olejového</t>
  </si>
  <si>
    <t>1216595712</t>
  </si>
  <si>
    <t>7594205020</t>
  </si>
  <si>
    <t>Montáž stykového transformátoru dvojice DT olejových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</si>
  <si>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507185451</t>
  </si>
  <si>
    <t>7594105070</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</si>
  <si>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</si>
  <si>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220716466</t>
  </si>
  <si>
    <t>7594105072</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</si>
  <si>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</si>
  <si>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-1622917149</t>
  </si>
  <si>
    <t>7594105390</t>
  </si>
  <si>
    <t>Montáž pražce nebo trámku pro upevnění lanového propojení - usazení pražce nebo trámku mezi koleje nebo podél koleje; připevnění lana k pražci nebo montážnímu trámku</t>
  </si>
  <si>
    <t>26818549</t>
  </si>
  <si>
    <t>O2 - Vedlejší rozpočtové náklady</t>
  </si>
  <si>
    <t>Č21 - VRN</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</si>
  <si>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</si>
  <si>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</si>
  <si>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1024</t>
  </si>
  <si>
    <t>471723015</t>
  </si>
  <si>
    <t>Poznámka k souboru cen:_x000d_
V ceně jsou započteny náklady na doplňující rozbor kameniva nebo KL pro objasnění kontaminace ropnými látkami akreditovanou laboratoří včetně vyhodnocení a předání zprávy o výsledku.</t>
  </si>
  <si>
    <t>011101001</t>
  </si>
  <si>
    <t>Finanční náklady pojistné</t>
  </si>
  <si>
    <t>%</t>
  </si>
  <si>
    <t>-290597913</t>
  </si>
  <si>
    <t>022101011</t>
  </si>
  <si>
    <t>Geodetické práce Geodetické práce v průběhu opravy</t>
  </si>
  <si>
    <t>-830751309</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</si>
  <si>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</si>
  <si>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</si>
  <si>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104906884</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</si>
  <si>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</si>
  <si>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 xml:space="preserve">"km "(126,144-128,099)*-2    " po TSO a po následném propracování"</t>
  </si>
  <si>
    <t>023113011</t>
  </si>
  <si>
    <t>Projektové práce Technický projekt zajištění PPK s optimalizací nivelety/osy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</si>
  <si>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-2143720553</t>
  </si>
  <si>
    <t>Poznámka k souboru cen:_x000d_
V cenách jsou obsaženy náklady na polohové zaměření, nivelaci, ověření párových zajišťovacích značek, zpracování projektu zajištění PPK, zpracování projektu zajištění dle předpisu SŽDC S3, díl III a štítky. PPK=prostorová poloha koleje</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</si>
  <si>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</si>
  <si>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</si>
  <si>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-1575218921</t>
  </si>
  <si>
    <t>Poznámka k souboru cen:_x000d_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</si>
  <si>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</si>
  <si>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</si>
  <si>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-1556298834</t>
  </si>
  <si>
    <t>024101401</t>
  </si>
  <si>
    <t>Inženýrská činnost koordinační a kompletační činnost</t>
  </si>
  <si>
    <t>1135890288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</si>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</sst>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8"/>
      <color rgb="FF969696"/>
      <name val="Arial CE"/>
    </font>
    <font>
      <b/>
      <sz val="11"/>
      <name val="Arial CE"/>
    </font>
    <font>
      <b/>
      <sz val="12"/>
      <name val="Arial CE"/>
    </font>
    <font>
      <sz val="11"/>
      <name val="Arial CE"/>
    </font>
    <font>
      <sz val="10"/>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969696"/>
      <name val="Arial CE"/>
    </font>
    <font>
      <sz val="8"/>
      <color rgb="FF000000"/>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4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5"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4" fillId="0" borderId="4"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left" vertical="center" wrapText="1"/>
    </xf>
    <xf numFmtId="4" fontId="2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31" fillId="0" borderId="0" xfId="0" applyFont="1" applyAlignment="1" applyProtection="1">
      <alignment horizontal="left" vertical="center"/>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32" fillId="0" borderId="13" xfId="0" applyNumberFormat="1" applyFont="1" applyBorder="1" applyAlignment="1" applyProtection="1"/>
    <xf numFmtId="166" fontId="32" fillId="0" borderId="14" xfId="0" applyNumberFormat="1" applyFont="1" applyBorder="1" applyAlignment="1" applyProtection="1"/>
    <xf numFmtId="4" fontId="17" fillId="0" borderId="0" xfId="0" applyNumberFormat="1" applyFont="1" applyAlignment="1">
      <alignment vertical="center"/>
    </xf>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5"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xf numFmtId="0" fontId="7" fillId="0" borderId="22" xfId="0" applyFont="1" applyBorder="1" applyAlignment="1" applyProtection="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167" fontId="0" fillId="2" borderId="23" xfId="0" applyNumberFormat="1" applyFont="1" applyFill="1" applyBorder="1" applyAlignment="1" applyProtection="1">
      <alignment vertical="center"/>
      <protection locked="0"/>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8" fillId="0" borderId="29" xfId="0" applyFont="1" applyBorder="1" applyAlignment="1">
      <alignment horizontal="left"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horizontal="left" vertical="center" wrapText="1"/>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7" fillId="0" borderId="1" xfId="0" applyFont="1" applyBorder="1" applyAlignment="1">
      <alignment horizontal="center"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21</v>
      </c>
      <c r="AO7" s="20"/>
      <c r="AP7" s="20"/>
      <c r="AQ7" s="20"/>
      <c r="AR7" s="18"/>
      <c r="BE7" s="29"/>
      <c r="BS7" s="15" t="s">
        <v>6</v>
      </c>
    </row>
    <row r="8" ht="12" customHeight="1">
      <c r="B8" s="19"/>
      <c r="C8" s="20"/>
      <c r="D8" s="30" t="s">
        <v>22</v>
      </c>
      <c r="E8" s="20"/>
      <c r="F8" s="20"/>
      <c r="G8" s="20"/>
      <c r="H8" s="20"/>
      <c r="I8" s="20"/>
      <c r="J8" s="20"/>
      <c r="K8" s="25" t="s">
        <v>23</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24</v>
      </c>
      <c r="AL8" s="20"/>
      <c r="AM8" s="20"/>
      <c r="AN8" s="31" t="s">
        <v>25</v>
      </c>
      <c r="AO8" s="20"/>
      <c r="AP8" s="20"/>
      <c r="AQ8" s="20"/>
      <c r="AR8" s="18"/>
      <c r="BE8" s="29"/>
      <c r="BS8" s="15" t="s">
        <v>6</v>
      </c>
    </row>
    <row r="9" ht="29.28" customHeight="1">
      <c r="B9" s="19"/>
      <c r="C9" s="20"/>
      <c r="D9" s="24" t="s">
        <v>26</v>
      </c>
      <c r="E9" s="20"/>
      <c r="F9" s="20"/>
      <c r="G9" s="20"/>
      <c r="H9" s="20"/>
      <c r="I9" s="20"/>
      <c r="J9" s="20"/>
      <c r="K9" s="32" t="s">
        <v>27</v>
      </c>
      <c r="L9" s="20"/>
      <c r="M9" s="20"/>
      <c r="N9" s="20"/>
      <c r="O9" s="20"/>
      <c r="P9" s="20"/>
      <c r="Q9" s="20"/>
      <c r="R9" s="20"/>
      <c r="S9" s="20"/>
      <c r="T9" s="20"/>
      <c r="U9" s="20"/>
      <c r="V9" s="20"/>
      <c r="W9" s="20"/>
      <c r="X9" s="20"/>
      <c r="Y9" s="20"/>
      <c r="Z9" s="20"/>
      <c r="AA9" s="20"/>
      <c r="AB9" s="20"/>
      <c r="AC9" s="20"/>
      <c r="AD9" s="20"/>
      <c r="AE9" s="20"/>
      <c r="AF9" s="20"/>
      <c r="AG9" s="20"/>
      <c r="AH9" s="20"/>
      <c r="AI9" s="20"/>
      <c r="AJ9" s="20"/>
      <c r="AK9" s="24" t="s">
        <v>28</v>
      </c>
      <c r="AL9" s="20"/>
      <c r="AM9" s="20"/>
      <c r="AN9" s="32" t="s">
        <v>29</v>
      </c>
      <c r="AO9" s="20"/>
      <c r="AP9" s="20"/>
      <c r="AQ9" s="20"/>
      <c r="AR9" s="18"/>
      <c r="BE9" s="29"/>
      <c r="BS9" s="15" t="s">
        <v>6</v>
      </c>
    </row>
    <row r="10" ht="12" customHeight="1">
      <c r="B10" s="19"/>
      <c r="C10" s="20"/>
      <c r="D10" s="30" t="s">
        <v>30</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31</v>
      </c>
      <c r="AL10" s="20"/>
      <c r="AM10" s="20"/>
      <c r="AN10" s="25" t="s">
        <v>32</v>
      </c>
      <c r="AO10" s="20"/>
      <c r="AP10" s="20"/>
      <c r="AQ10" s="20"/>
      <c r="AR10" s="18"/>
      <c r="BE10" s="29"/>
      <c r="BS10" s="15" t="s">
        <v>6</v>
      </c>
    </row>
    <row r="11" ht="18.48" customHeight="1">
      <c r="B11" s="19"/>
      <c r="C11" s="20"/>
      <c r="D11" s="20"/>
      <c r="E11" s="25" t="s">
        <v>33</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34</v>
      </c>
      <c r="AL11" s="20"/>
      <c r="AM11" s="20"/>
      <c r="AN11" s="25" t="s">
        <v>35</v>
      </c>
      <c r="AO11" s="20"/>
      <c r="AP11" s="20"/>
      <c r="AQ11" s="20"/>
      <c r="AR11" s="18"/>
      <c r="BE11" s="29"/>
      <c r="BS11" s="15" t="s">
        <v>6</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ht="12" customHeight="1">
      <c r="B13" s="19"/>
      <c r="C13" s="20"/>
      <c r="D13" s="30" t="s">
        <v>36</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31</v>
      </c>
      <c r="AL13" s="20"/>
      <c r="AM13" s="20"/>
      <c r="AN13" s="33" t="s">
        <v>37</v>
      </c>
      <c r="AO13" s="20"/>
      <c r="AP13" s="20"/>
      <c r="AQ13" s="20"/>
      <c r="AR13" s="18"/>
      <c r="BE13" s="29"/>
      <c r="BS13" s="15" t="s">
        <v>6</v>
      </c>
    </row>
    <row r="14">
      <c r="B14" s="19"/>
      <c r="C14" s="20"/>
      <c r="D14" s="20"/>
      <c r="E14" s="33" t="s">
        <v>37</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0" t="s">
        <v>34</v>
      </c>
      <c r="AL14" s="20"/>
      <c r="AM14" s="20"/>
      <c r="AN14" s="33" t="s">
        <v>37</v>
      </c>
      <c r="AO14" s="20"/>
      <c r="AP14" s="20"/>
      <c r="AQ14" s="20"/>
      <c r="AR14" s="18"/>
      <c r="BE14" s="29"/>
      <c r="BS14" s="15" t="s">
        <v>6</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38</v>
      </c>
    </row>
    <row r="16" ht="12" customHeight="1">
      <c r="B16" s="19"/>
      <c r="C16" s="20"/>
      <c r="D16" s="30" t="s">
        <v>39</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31</v>
      </c>
      <c r="AL16" s="20"/>
      <c r="AM16" s="20"/>
      <c r="AN16" s="25" t="s">
        <v>40</v>
      </c>
      <c r="AO16" s="20"/>
      <c r="AP16" s="20"/>
      <c r="AQ16" s="20"/>
      <c r="AR16" s="18"/>
      <c r="BE16" s="29"/>
      <c r="BS16" s="15" t="s">
        <v>4</v>
      </c>
    </row>
    <row r="17" ht="18.48" customHeight="1">
      <c r="B17" s="19"/>
      <c r="C17" s="20"/>
      <c r="D17" s="20"/>
      <c r="E17" s="25" t="s">
        <v>41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34</v>
      </c>
      <c r="AL17" s="20"/>
      <c r="AM17" s="20"/>
      <c r="AN17" s="25" t="s">
        <v>40</v>
      </c>
      <c r="AO17" s="20"/>
      <c r="AP17" s="20"/>
      <c r="AQ17" s="20"/>
      <c r="AR17" s="18"/>
      <c r="BE17" s="29"/>
      <c r="BS17" s="15" t="s">
        <v>38</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ht="12" customHeight="1">
      <c r="B19" s="19"/>
      <c r="C19" s="20"/>
      <c r="D19" s="30" t="s">
        <v>42</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31</v>
      </c>
      <c r="AL19" s="20"/>
      <c r="AM19" s="20"/>
      <c r="AN19" s="25" t="s">
        <v>40</v>
      </c>
      <c r="AO19" s="20"/>
      <c r="AP19" s="20"/>
      <c r="AQ19" s="20"/>
      <c r="AR19" s="18"/>
      <c r="BE19" s="29"/>
      <c r="BS19" s="15" t="s">
        <v>6</v>
      </c>
    </row>
    <row r="20" ht="18.48" customHeight="1">
      <c r="B20" s="19"/>
      <c r="C20" s="20"/>
      <c r="D20" s="20"/>
      <c r="E20" s="25" t="s">
        <v>43</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34</v>
      </c>
      <c r="AL20" s="20"/>
      <c r="AM20" s="20"/>
      <c r="AN20" s="25" t="s">
        <v>40</v>
      </c>
      <c r="AO20" s="20"/>
      <c r="AP20" s="20"/>
      <c r="AQ20" s="20"/>
      <c r="AR20" s="18"/>
      <c r="BE20" s="29"/>
      <c r="BS20" s="15" t="s">
        <v>4</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44</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45" customHeight="1">
      <c r="B23" s="19"/>
      <c r="C23" s="20"/>
      <c r="D23" s="20"/>
      <c r="E23" s="35" t="s">
        <v>45</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0"/>
      <c r="AQ25" s="20"/>
      <c r="AR25" s="18"/>
      <c r="BE25" s="29"/>
    </row>
    <row r="26" s="1" customFormat="1" ht="25.92" customHeight="1">
      <c r="B26" s="37"/>
      <c r="C26" s="38"/>
      <c r="D26" s="39" t="s">
        <v>46</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29"/>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1" customFormat="1">
      <c r="B28" s="37"/>
      <c r="C28" s="38"/>
      <c r="D28" s="38"/>
      <c r="E28" s="38"/>
      <c r="F28" s="38"/>
      <c r="G28" s="38"/>
      <c r="H28" s="38"/>
      <c r="I28" s="38"/>
      <c r="J28" s="38"/>
      <c r="K28" s="38"/>
      <c r="L28" s="43" t="s">
        <v>47</v>
      </c>
      <c r="M28" s="43"/>
      <c r="N28" s="43"/>
      <c r="O28" s="43"/>
      <c r="P28" s="43"/>
      <c r="Q28" s="38"/>
      <c r="R28" s="38"/>
      <c r="S28" s="38"/>
      <c r="T28" s="38"/>
      <c r="U28" s="38"/>
      <c r="V28" s="38"/>
      <c r="W28" s="43" t="s">
        <v>48</v>
      </c>
      <c r="X28" s="43"/>
      <c r="Y28" s="43"/>
      <c r="Z28" s="43"/>
      <c r="AA28" s="43"/>
      <c r="AB28" s="43"/>
      <c r="AC28" s="43"/>
      <c r="AD28" s="43"/>
      <c r="AE28" s="43"/>
      <c r="AF28" s="38"/>
      <c r="AG28" s="38"/>
      <c r="AH28" s="38"/>
      <c r="AI28" s="38"/>
      <c r="AJ28" s="38"/>
      <c r="AK28" s="43" t="s">
        <v>49</v>
      </c>
      <c r="AL28" s="43"/>
      <c r="AM28" s="43"/>
      <c r="AN28" s="43"/>
      <c r="AO28" s="43"/>
      <c r="AP28" s="38"/>
      <c r="AQ28" s="38"/>
      <c r="AR28" s="42"/>
      <c r="BE28" s="29"/>
    </row>
    <row r="29" hidden="1" s="2" customFormat="1" ht="14.4" customHeight="1">
      <c r="B29" s="44"/>
      <c r="C29" s="45"/>
      <c r="D29" s="30" t="s">
        <v>50</v>
      </c>
      <c r="E29" s="45"/>
      <c r="F29" s="30" t="s">
        <v>51</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29"/>
    </row>
    <row r="30" hidden="1" s="2" customFormat="1" ht="14.4" customHeight="1">
      <c r="B30" s="44"/>
      <c r="C30" s="45"/>
      <c r="D30" s="45"/>
      <c r="E30" s="45"/>
      <c r="F30" s="30" t="s">
        <v>52</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29"/>
    </row>
    <row r="31" s="2" customFormat="1" ht="14.4" customHeight="1">
      <c r="B31" s="44"/>
      <c r="C31" s="45"/>
      <c r="D31" s="30" t="s">
        <v>50</v>
      </c>
      <c r="E31" s="45"/>
      <c r="F31" s="30" t="s">
        <v>53</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29"/>
    </row>
    <row r="32" s="2" customFormat="1" ht="14.4" customHeight="1">
      <c r="B32" s="44"/>
      <c r="C32" s="45"/>
      <c r="D32" s="45"/>
      <c r="E32" s="45"/>
      <c r="F32" s="30" t="s">
        <v>54</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29"/>
    </row>
    <row r="33" hidden="1" s="2" customFormat="1" ht="14.4" customHeight="1">
      <c r="B33" s="44"/>
      <c r="C33" s="45"/>
      <c r="D33" s="45"/>
      <c r="E33" s="45"/>
      <c r="F33" s="30" t="s">
        <v>55</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row>
    <row r="35" s="1" customFormat="1" ht="25.92" customHeight="1">
      <c r="B35" s="37"/>
      <c r="C35" s="49"/>
      <c r="D35" s="50" t="s">
        <v>56</v>
      </c>
      <c r="E35" s="51"/>
      <c r="F35" s="51"/>
      <c r="G35" s="51"/>
      <c r="H35" s="51"/>
      <c r="I35" s="51"/>
      <c r="J35" s="51"/>
      <c r="K35" s="51"/>
      <c r="L35" s="51"/>
      <c r="M35" s="51"/>
      <c r="N35" s="51"/>
      <c r="O35" s="51"/>
      <c r="P35" s="51"/>
      <c r="Q35" s="51"/>
      <c r="R35" s="51"/>
      <c r="S35" s="51"/>
      <c r="T35" s="52" t="s">
        <v>57</v>
      </c>
      <c r="U35" s="51"/>
      <c r="V35" s="51"/>
      <c r="W35" s="51"/>
      <c r="X35" s="53" t="s">
        <v>58</v>
      </c>
      <c r="Y35" s="51"/>
      <c r="Z35" s="51"/>
      <c r="AA35" s="51"/>
      <c r="AB35" s="51"/>
      <c r="AC35" s="51"/>
      <c r="AD35" s="51"/>
      <c r="AE35" s="51"/>
      <c r="AF35" s="51"/>
      <c r="AG35" s="51"/>
      <c r="AH35" s="51"/>
      <c r="AI35" s="51"/>
      <c r="AJ35" s="51"/>
      <c r="AK35" s="54">
        <f>SUM(AK26:AK33)</f>
        <v>0</v>
      </c>
      <c r="AL35" s="51"/>
      <c r="AM35" s="51"/>
      <c r="AN35" s="51"/>
      <c r="AO35" s="55"/>
      <c r="AP35" s="49"/>
      <c r="AQ35" s="49"/>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2"/>
    </row>
    <row r="41" s="1" customFormat="1" ht="6.96" customHeight="1">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2"/>
    </row>
    <row r="42" s="1" customFormat="1" ht="24.96" customHeight="1">
      <c r="B42" s="37"/>
      <c r="C42" s="21" t="s">
        <v>59</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1" customFormat="1" ht="12" customHeight="1">
      <c r="B44" s="37"/>
      <c r="C44" s="30" t="s">
        <v>13</v>
      </c>
      <c r="D44" s="38"/>
      <c r="E44" s="38"/>
      <c r="F44" s="38"/>
      <c r="G44" s="38"/>
      <c r="H44" s="38"/>
      <c r="I44" s="38"/>
      <c r="J44" s="38"/>
      <c r="K44" s="38"/>
      <c r="L44" s="38" t="str">
        <f>K5</f>
        <v>65019089</v>
      </c>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42"/>
    </row>
    <row r="45" s="3" customFormat="1" ht="36.96" customHeight="1">
      <c r="B45" s="60"/>
      <c r="C45" s="61" t="s">
        <v>16</v>
      </c>
      <c r="D45" s="62"/>
      <c r="E45" s="62"/>
      <c r="F45" s="62"/>
      <c r="G45" s="62"/>
      <c r="H45" s="62"/>
      <c r="I45" s="62"/>
      <c r="J45" s="62"/>
      <c r="K45" s="62"/>
      <c r="L45" s="63" t="str">
        <f>K6</f>
        <v>Oprava trati v úseku Dubina - Chomutov</v>
      </c>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4"/>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0" t="s">
        <v>22</v>
      </c>
      <c r="D47" s="38"/>
      <c r="E47" s="38"/>
      <c r="F47" s="38"/>
      <c r="G47" s="38"/>
      <c r="H47" s="38"/>
      <c r="I47" s="38"/>
      <c r="J47" s="38"/>
      <c r="K47" s="38"/>
      <c r="L47" s="65" t="str">
        <f>IF(K8="","",K8)</f>
        <v>1. TK Chomutov - Dubina</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66" t="str">
        <f>IF(AN8= "","",AN8)</f>
        <v>15. 4. 2019</v>
      </c>
      <c r="AN47" s="66"/>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13.65" customHeight="1">
      <c r="B49" s="37"/>
      <c r="C49" s="30" t="s">
        <v>30</v>
      </c>
      <c r="D49" s="38"/>
      <c r="E49" s="38"/>
      <c r="F49" s="38"/>
      <c r="G49" s="38"/>
      <c r="H49" s="38"/>
      <c r="I49" s="38"/>
      <c r="J49" s="38"/>
      <c r="K49" s="38"/>
      <c r="L49" s="38" t="str">
        <f>IF(E11= "","",E11)</f>
        <v>SŽDC s.o., OŘ UNL, ST Most</v>
      </c>
      <c r="M49" s="38"/>
      <c r="N49" s="38"/>
      <c r="O49" s="38"/>
      <c r="P49" s="38"/>
      <c r="Q49" s="38"/>
      <c r="R49" s="38"/>
      <c r="S49" s="38"/>
      <c r="T49" s="38"/>
      <c r="U49" s="38"/>
      <c r="V49" s="38"/>
      <c r="W49" s="38"/>
      <c r="X49" s="38"/>
      <c r="Y49" s="38"/>
      <c r="Z49" s="38"/>
      <c r="AA49" s="38"/>
      <c r="AB49" s="38"/>
      <c r="AC49" s="38"/>
      <c r="AD49" s="38"/>
      <c r="AE49" s="38"/>
      <c r="AF49" s="38"/>
      <c r="AG49" s="38"/>
      <c r="AH49" s="38"/>
      <c r="AI49" s="30" t="s">
        <v>39</v>
      </c>
      <c r="AJ49" s="38"/>
      <c r="AK49" s="38"/>
      <c r="AL49" s="38"/>
      <c r="AM49" s="67" t="str">
        <f>IF(E17="","",E17)</f>
        <v xml:space="preserve"> </v>
      </c>
      <c r="AN49" s="38"/>
      <c r="AO49" s="38"/>
      <c r="AP49" s="38"/>
      <c r="AQ49" s="38"/>
      <c r="AR49" s="42"/>
      <c r="AS49" s="68" t="s">
        <v>60</v>
      </c>
      <c r="AT49" s="69"/>
      <c r="AU49" s="70"/>
      <c r="AV49" s="70"/>
      <c r="AW49" s="70"/>
      <c r="AX49" s="70"/>
      <c r="AY49" s="70"/>
      <c r="AZ49" s="70"/>
      <c r="BA49" s="70"/>
      <c r="BB49" s="70"/>
      <c r="BC49" s="70"/>
      <c r="BD49" s="71"/>
    </row>
    <row r="50" s="1" customFormat="1" ht="24.9" customHeight="1">
      <c r="B50" s="37"/>
      <c r="C50" s="30" t="s">
        <v>36</v>
      </c>
      <c r="D50" s="38"/>
      <c r="E50" s="38"/>
      <c r="F50" s="38"/>
      <c r="G50" s="38"/>
      <c r="H50" s="38"/>
      <c r="I50" s="38"/>
      <c r="J50" s="38"/>
      <c r="K50" s="38"/>
      <c r="L50" s="38"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42</v>
      </c>
      <c r="AJ50" s="38"/>
      <c r="AK50" s="38"/>
      <c r="AL50" s="38"/>
      <c r="AM50" s="67" t="str">
        <f>IF(E20="","",E20)</f>
        <v>Ing. Horák Jiří, horak@szdc.cz, 602155923</v>
      </c>
      <c r="AN50" s="38"/>
      <c r="AO50" s="38"/>
      <c r="AP50" s="38"/>
      <c r="AQ50" s="38"/>
      <c r="AR50" s="42"/>
      <c r="AS50" s="72"/>
      <c r="AT50" s="73"/>
      <c r="AU50" s="74"/>
      <c r="AV50" s="74"/>
      <c r="AW50" s="74"/>
      <c r="AX50" s="74"/>
      <c r="AY50" s="74"/>
      <c r="AZ50" s="74"/>
      <c r="BA50" s="74"/>
      <c r="BB50" s="74"/>
      <c r="BC50" s="74"/>
      <c r="BD50" s="75"/>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76"/>
      <c r="AT51" s="77"/>
      <c r="AU51" s="78"/>
      <c r="AV51" s="78"/>
      <c r="AW51" s="78"/>
      <c r="AX51" s="78"/>
      <c r="AY51" s="78"/>
      <c r="AZ51" s="78"/>
      <c r="BA51" s="78"/>
      <c r="BB51" s="78"/>
      <c r="BC51" s="78"/>
      <c r="BD51" s="79"/>
    </row>
    <row r="52" s="1" customFormat="1" ht="29.28" customHeight="1">
      <c r="B52" s="37"/>
      <c r="C52" s="80" t="s">
        <v>61</v>
      </c>
      <c r="D52" s="81"/>
      <c r="E52" s="81"/>
      <c r="F52" s="81"/>
      <c r="G52" s="81"/>
      <c r="H52" s="82"/>
      <c r="I52" s="83" t="s">
        <v>62</v>
      </c>
      <c r="J52" s="81"/>
      <c r="K52" s="81"/>
      <c r="L52" s="81"/>
      <c r="M52" s="81"/>
      <c r="N52" s="81"/>
      <c r="O52" s="81"/>
      <c r="P52" s="81"/>
      <c r="Q52" s="81"/>
      <c r="R52" s="81"/>
      <c r="S52" s="81"/>
      <c r="T52" s="81"/>
      <c r="U52" s="81"/>
      <c r="V52" s="81"/>
      <c r="W52" s="81"/>
      <c r="X52" s="81"/>
      <c r="Y52" s="81"/>
      <c r="Z52" s="81"/>
      <c r="AA52" s="81"/>
      <c r="AB52" s="81"/>
      <c r="AC52" s="81"/>
      <c r="AD52" s="81"/>
      <c r="AE52" s="81"/>
      <c r="AF52" s="81"/>
      <c r="AG52" s="84" t="s">
        <v>63</v>
      </c>
      <c r="AH52" s="81"/>
      <c r="AI52" s="81"/>
      <c r="AJ52" s="81"/>
      <c r="AK52" s="81"/>
      <c r="AL52" s="81"/>
      <c r="AM52" s="81"/>
      <c r="AN52" s="83" t="s">
        <v>64</v>
      </c>
      <c r="AO52" s="81"/>
      <c r="AP52" s="81"/>
      <c r="AQ52" s="85" t="s">
        <v>65</v>
      </c>
      <c r="AR52" s="42"/>
      <c r="AS52" s="86" t="s">
        <v>66</v>
      </c>
      <c r="AT52" s="87" t="s">
        <v>67</v>
      </c>
      <c r="AU52" s="87" t="s">
        <v>68</v>
      </c>
      <c r="AV52" s="87" t="s">
        <v>69</v>
      </c>
      <c r="AW52" s="87" t="s">
        <v>70</v>
      </c>
      <c r="AX52" s="87" t="s">
        <v>71</v>
      </c>
      <c r="AY52" s="87" t="s">
        <v>72</v>
      </c>
      <c r="AZ52" s="87" t="s">
        <v>73</v>
      </c>
      <c r="BA52" s="87" t="s">
        <v>74</v>
      </c>
      <c r="BB52" s="87" t="s">
        <v>75</v>
      </c>
      <c r="BC52" s="87" t="s">
        <v>76</v>
      </c>
      <c r="BD52" s="88" t="s">
        <v>77</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89"/>
      <c r="AT53" s="90"/>
      <c r="AU53" s="90"/>
      <c r="AV53" s="90"/>
      <c r="AW53" s="90"/>
      <c r="AX53" s="90"/>
      <c r="AY53" s="90"/>
      <c r="AZ53" s="90"/>
      <c r="BA53" s="90"/>
      <c r="BB53" s="90"/>
      <c r="BC53" s="90"/>
      <c r="BD53" s="91"/>
    </row>
    <row r="54" s="4" customFormat="1" ht="32.4" customHeight="1">
      <c r="B54" s="92"/>
      <c r="C54" s="93" t="s">
        <v>78</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ROUND(AG55+AG58,2)</f>
        <v>0</v>
      </c>
      <c r="AH54" s="95"/>
      <c r="AI54" s="95"/>
      <c r="AJ54" s="95"/>
      <c r="AK54" s="95"/>
      <c r="AL54" s="95"/>
      <c r="AM54" s="95"/>
      <c r="AN54" s="96">
        <f>SUM(AG54,AT54)</f>
        <v>0</v>
      </c>
      <c r="AO54" s="96"/>
      <c r="AP54" s="96"/>
      <c r="AQ54" s="97" t="s">
        <v>40</v>
      </c>
      <c r="AR54" s="98"/>
      <c r="AS54" s="99">
        <f>ROUND(AS55+AS58,2)</f>
        <v>0</v>
      </c>
      <c r="AT54" s="100">
        <f>ROUND(SUM(AV54:AW54),2)</f>
        <v>0</v>
      </c>
      <c r="AU54" s="101">
        <f>ROUND(AU55+AU58,5)</f>
        <v>0</v>
      </c>
      <c r="AV54" s="100">
        <f>ROUND(AZ54*L29,2)</f>
        <v>0</v>
      </c>
      <c r="AW54" s="100">
        <f>ROUND(BA54*L30,2)</f>
        <v>0</v>
      </c>
      <c r="AX54" s="100">
        <f>ROUND(BB54*L29,2)</f>
        <v>0</v>
      </c>
      <c r="AY54" s="100">
        <f>ROUND(BC54*L30,2)</f>
        <v>0</v>
      </c>
      <c r="AZ54" s="100">
        <f>ROUND(AZ55+AZ58,2)</f>
        <v>0</v>
      </c>
      <c r="BA54" s="100">
        <f>ROUND(BA55+BA58,2)</f>
        <v>0</v>
      </c>
      <c r="BB54" s="100">
        <f>ROUND(BB55+BB58,2)</f>
        <v>0</v>
      </c>
      <c r="BC54" s="100">
        <f>ROUND(BC55+BC58,2)</f>
        <v>0</v>
      </c>
      <c r="BD54" s="102">
        <f>ROUND(BD55+BD58,2)</f>
        <v>0</v>
      </c>
      <c r="BS54" s="103" t="s">
        <v>79</v>
      </c>
      <c r="BT54" s="103" t="s">
        <v>80</v>
      </c>
      <c r="BU54" s="104" t="s">
        <v>81</v>
      </c>
      <c r="BV54" s="103" t="s">
        <v>82</v>
      </c>
      <c r="BW54" s="103" t="s">
        <v>5</v>
      </c>
      <c r="BX54" s="103" t="s">
        <v>83</v>
      </c>
      <c r="CL54" s="103" t="s">
        <v>19</v>
      </c>
    </row>
    <row r="55" s="5" customFormat="1" ht="16.5" customHeight="1">
      <c r="B55" s="105"/>
      <c r="C55" s="106"/>
      <c r="D55" s="107" t="s">
        <v>84</v>
      </c>
      <c r="E55" s="107"/>
      <c r="F55" s="107"/>
      <c r="G55" s="107"/>
      <c r="H55" s="107"/>
      <c r="I55" s="108"/>
      <c r="J55" s="107" t="s">
        <v>85</v>
      </c>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9">
        <f>ROUND(SUM(AG56:AG57),2)</f>
        <v>0</v>
      </c>
      <c r="AH55" s="108"/>
      <c r="AI55" s="108"/>
      <c r="AJ55" s="108"/>
      <c r="AK55" s="108"/>
      <c r="AL55" s="108"/>
      <c r="AM55" s="108"/>
      <c r="AN55" s="110">
        <f>SUM(AG55,AT55)</f>
        <v>0</v>
      </c>
      <c r="AO55" s="108"/>
      <c r="AP55" s="108"/>
      <c r="AQ55" s="111" t="s">
        <v>86</v>
      </c>
      <c r="AR55" s="112"/>
      <c r="AS55" s="113">
        <f>ROUND(SUM(AS56:AS57),2)</f>
        <v>0</v>
      </c>
      <c r="AT55" s="114">
        <f>ROUND(SUM(AV55:AW55),2)</f>
        <v>0</v>
      </c>
      <c r="AU55" s="115">
        <f>ROUND(SUM(AU56:AU57),5)</f>
        <v>0</v>
      </c>
      <c r="AV55" s="114">
        <f>ROUND(AZ55*L29,2)</f>
        <v>0</v>
      </c>
      <c r="AW55" s="114">
        <f>ROUND(BA55*L30,2)</f>
        <v>0</v>
      </c>
      <c r="AX55" s="114">
        <f>ROUND(BB55*L29,2)</f>
        <v>0</v>
      </c>
      <c r="AY55" s="114">
        <f>ROUND(BC55*L30,2)</f>
        <v>0</v>
      </c>
      <c r="AZ55" s="114">
        <f>ROUND(SUM(AZ56:AZ57),2)</f>
        <v>0</v>
      </c>
      <c r="BA55" s="114">
        <f>ROUND(SUM(BA56:BA57),2)</f>
        <v>0</v>
      </c>
      <c r="BB55" s="114">
        <f>ROUND(SUM(BB56:BB57),2)</f>
        <v>0</v>
      </c>
      <c r="BC55" s="114">
        <f>ROUND(SUM(BC56:BC57),2)</f>
        <v>0</v>
      </c>
      <c r="BD55" s="116">
        <f>ROUND(SUM(BD56:BD57),2)</f>
        <v>0</v>
      </c>
      <c r="BS55" s="117" t="s">
        <v>79</v>
      </c>
      <c r="BT55" s="117" t="s">
        <v>87</v>
      </c>
      <c r="BU55" s="117" t="s">
        <v>81</v>
      </c>
      <c r="BV55" s="117" t="s">
        <v>82</v>
      </c>
      <c r="BW55" s="117" t="s">
        <v>88</v>
      </c>
      <c r="BX55" s="117" t="s">
        <v>5</v>
      </c>
      <c r="CL55" s="117" t="s">
        <v>40</v>
      </c>
      <c r="CM55" s="117" t="s">
        <v>89</v>
      </c>
    </row>
    <row r="56" s="6" customFormat="1" ht="16.5" customHeight="1">
      <c r="A56" s="118" t="s">
        <v>90</v>
      </c>
      <c r="B56" s="119"/>
      <c r="C56" s="120"/>
      <c r="D56" s="120"/>
      <c r="E56" s="121" t="s">
        <v>91</v>
      </c>
      <c r="F56" s="121"/>
      <c r="G56" s="121"/>
      <c r="H56" s="121"/>
      <c r="I56" s="121"/>
      <c r="J56" s="120"/>
      <c r="K56" s="121" t="s">
        <v>85</v>
      </c>
      <c r="L56" s="121"/>
      <c r="M56" s="121"/>
      <c r="N56" s="121"/>
      <c r="O56" s="121"/>
      <c r="P56" s="121"/>
      <c r="Q56" s="121"/>
      <c r="R56" s="121"/>
      <c r="S56" s="121"/>
      <c r="T56" s="121"/>
      <c r="U56" s="121"/>
      <c r="V56" s="121"/>
      <c r="W56" s="121"/>
      <c r="X56" s="121"/>
      <c r="Y56" s="121"/>
      <c r="Z56" s="121"/>
      <c r="AA56" s="121"/>
      <c r="AB56" s="121"/>
      <c r="AC56" s="121"/>
      <c r="AD56" s="121"/>
      <c r="AE56" s="121"/>
      <c r="AF56" s="121"/>
      <c r="AG56" s="122">
        <f>'Č11 - TSO 1. TK Chomutov ...'!J32</f>
        <v>0</v>
      </c>
      <c r="AH56" s="120"/>
      <c r="AI56" s="120"/>
      <c r="AJ56" s="120"/>
      <c r="AK56" s="120"/>
      <c r="AL56" s="120"/>
      <c r="AM56" s="120"/>
      <c r="AN56" s="122">
        <f>SUM(AG56,AT56)</f>
        <v>0</v>
      </c>
      <c r="AO56" s="120"/>
      <c r="AP56" s="120"/>
      <c r="AQ56" s="123" t="s">
        <v>92</v>
      </c>
      <c r="AR56" s="124"/>
      <c r="AS56" s="125">
        <v>0</v>
      </c>
      <c r="AT56" s="126">
        <f>ROUND(SUM(AV56:AW56),2)</f>
        <v>0</v>
      </c>
      <c r="AU56" s="127">
        <f>'Č11 - TSO 1. TK Chomutov ...'!P85</f>
        <v>0</v>
      </c>
      <c r="AV56" s="126">
        <f>'Č11 - TSO 1. TK Chomutov ...'!J35</f>
        <v>0</v>
      </c>
      <c r="AW56" s="126">
        <f>'Č11 - TSO 1. TK Chomutov ...'!J36</f>
        <v>0</v>
      </c>
      <c r="AX56" s="126">
        <f>'Č11 - TSO 1. TK Chomutov ...'!J37</f>
        <v>0</v>
      </c>
      <c r="AY56" s="126">
        <f>'Č11 - TSO 1. TK Chomutov ...'!J38</f>
        <v>0</v>
      </c>
      <c r="AZ56" s="126">
        <f>'Č11 - TSO 1. TK Chomutov ...'!F35</f>
        <v>0</v>
      </c>
      <c r="BA56" s="126">
        <f>'Č11 - TSO 1. TK Chomutov ...'!F36</f>
        <v>0</v>
      </c>
      <c r="BB56" s="126">
        <f>'Č11 - TSO 1. TK Chomutov ...'!F37</f>
        <v>0</v>
      </c>
      <c r="BC56" s="126">
        <f>'Č11 - TSO 1. TK Chomutov ...'!F38</f>
        <v>0</v>
      </c>
      <c r="BD56" s="128">
        <f>'Č11 - TSO 1. TK Chomutov ...'!F39</f>
        <v>0</v>
      </c>
      <c r="BT56" s="129" t="s">
        <v>89</v>
      </c>
      <c r="BV56" s="129" t="s">
        <v>82</v>
      </c>
      <c r="BW56" s="129" t="s">
        <v>93</v>
      </c>
      <c r="BX56" s="129" t="s">
        <v>88</v>
      </c>
      <c r="CL56" s="129" t="s">
        <v>40</v>
      </c>
    </row>
    <row r="57" s="6" customFormat="1" ht="16.5" customHeight="1">
      <c r="A57" s="118" t="s">
        <v>90</v>
      </c>
      <c r="B57" s="119"/>
      <c r="C57" s="120"/>
      <c r="D57" s="120"/>
      <c r="E57" s="121" t="s">
        <v>94</v>
      </c>
      <c r="F57" s="121"/>
      <c r="G57" s="121"/>
      <c r="H57" s="121"/>
      <c r="I57" s="121"/>
      <c r="J57" s="120"/>
      <c r="K57" s="121" t="s">
        <v>95</v>
      </c>
      <c r="L57" s="121"/>
      <c r="M57" s="121"/>
      <c r="N57" s="121"/>
      <c r="O57" s="121"/>
      <c r="P57" s="121"/>
      <c r="Q57" s="121"/>
      <c r="R57" s="121"/>
      <c r="S57" s="121"/>
      <c r="T57" s="121"/>
      <c r="U57" s="121"/>
      <c r="V57" s="121"/>
      <c r="W57" s="121"/>
      <c r="X57" s="121"/>
      <c r="Y57" s="121"/>
      <c r="Z57" s="121"/>
      <c r="AA57" s="121"/>
      <c r="AB57" s="121"/>
      <c r="AC57" s="121"/>
      <c r="AD57" s="121"/>
      <c r="AE57" s="121"/>
      <c r="AF57" s="121"/>
      <c r="AG57" s="122">
        <f>'Č12 - SZT 1. TK Chomutov ...'!J32</f>
        <v>0</v>
      </c>
      <c r="AH57" s="120"/>
      <c r="AI57" s="120"/>
      <c r="AJ57" s="120"/>
      <c r="AK57" s="120"/>
      <c r="AL57" s="120"/>
      <c r="AM57" s="120"/>
      <c r="AN57" s="122">
        <f>SUM(AG57,AT57)</f>
        <v>0</v>
      </c>
      <c r="AO57" s="120"/>
      <c r="AP57" s="120"/>
      <c r="AQ57" s="123" t="s">
        <v>92</v>
      </c>
      <c r="AR57" s="124"/>
      <c r="AS57" s="125">
        <v>0</v>
      </c>
      <c r="AT57" s="126">
        <f>ROUND(SUM(AV57:AW57),2)</f>
        <v>0</v>
      </c>
      <c r="AU57" s="127">
        <f>'Č12 - SZT 1. TK Chomutov ...'!P85</f>
        <v>0</v>
      </c>
      <c r="AV57" s="126">
        <f>'Č12 - SZT 1. TK Chomutov ...'!J35</f>
        <v>0</v>
      </c>
      <c r="AW57" s="126">
        <f>'Č12 - SZT 1. TK Chomutov ...'!J36</f>
        <v>0</v>
      </c>
      <c r="AX57" s="126">
        <f>'Č12 - SZT 1. TK Chomutov ...'!J37</f>
        <v>0</v>
      </c>
      <c r="AY57" s="126">
        <f>'Č12 - SZT 1. TK Chomutov ...'!J38</f>
        <v>0</v>
      </c>
      <c r="AZ57" s="126">
        <f>'Č12 - SZT 1. TK Chomutov ...'!F35</f>
        <v>0</v>
      </c>
      <c r="BA57" s="126">
        <f>'Č12 - SZT 1. TK Chomutov ...'!F36</f>
        <v>0</v>
      </c>
      <c r="BB57" s="126">
        <f>'Č12 - SZT 1. TK Chomutov ...'!F37</f>
        <v>0</v>
      </c>
      <c r="BC57" s="126">
        <f>'Č12 - SZT 1. TK Chomutov ...'!F38</f>
        <v>0</v>
      </c>
      <c r="BD57" s="128">
        <f>'Č12 - SZT 1. TK Chomutov ...'!F39</f>
        <v>0</v>
      </c>
      <c r="BT57" s="129" t="s">
        <v>89</v>
      </c>
      <c r="BV57" s="129" t="s">
        <v>82</v>
      </c>
      <c r="BW57" s="129" t="s">
        <v>96</v>
      </c>
      <c r="BX57" s="129" t="s">
        <v>88</v>
      </c>
      <c r="CL57" s="129" t="s">
        <v>40</v>
      </c>
    </row>
    <row r="58" s="5" customFormat="1" ht="16.5" customHeight="1">
      <c r="B58" s="105"/>
      <c r="C58" s="106"/>
      <c r="D58" s="107" t="s">
        <v>97</v>
      </c>
      <c r="E58" s="107"/>
      <c r="F58" s="107"/>
      <c r="G58" s="107"/>
      <c r="H58" s="107"/>
      <c r="I58" s="108"/>
      <c r="J58" s="107" t="s">
        <v>98</v>
      </c>
      <c r="K58" s="107"/>
      <c r="L58" s="107"/>
      <c r="M58" s="107"/>
      <c r="N58" s="107"/>
      <c r="O58" s="107"/>
      <c r="P58" s="107"/>
      <c r="Q58" s="107"/>
      <c r="R58" s="107"/>
      <c r="S58" s="107"/>
      <c r="T58" s="107"/>
      <c r="U58" s="107"/>
      <c r="V58" s="107"/>
      <c r="W58" s="107"/>
      <c r="X58" s="107"/>
      <c r="Y58" s="107"/>
      <c r="Z58" s="107"/>
      <c r="AA58" s="107"/>
      <c r="AB58" s="107"/>
      <c r="AC58" s="107"/>
      <c r="AD58" s="107"/>
      <c r="AE58" s="107"/>
      <c r="AF58" s="107"/>
      <c r="AG58" s="109">
        <f>ROUND(AG59,2)</f>
        <v>0</v>
      </c>
      <c r="AH58" s="108"/>
      <c r="AI58" s="108"/>
      <c r="AJ58" s="108"/>
      <c r="AK58" s="108"/>
      <c r="AL58" s="108"/>
      <c r="AM58" s="108"/>
      <c r="AN58" s="110">
        <f>SUM(AG58,AT58)</f>
        <v>0</v>
      </c>
      <c r="AO58" s="108"/>
      <c r="AP58" s="108"/>
      <c r="AQ58" s="111" t="s">
        <v>86</v>
      </c>
      <c r="AR58" s="112"/>
      <c r="AS58" s="113">
        <f>ROUND(AS59,2)</f>
        <v>0</v>
      </c>
      <c r="AT58" s="114">
        <f>ROUND(SUM(AV58:AW58),2)</f>
        <v>0</v>
      </c>
      <c r="AU58" s="115">
        <f>ROUND(AU59,5)</f>
        <v>0</v>
      </c>
      <c r="AV58" s="114">
        <f>ROUND(AZ58*L29,2)</f>
        <v>0</v>
      </c>
      <c r="AW58" s="114">
        <f>ROUND(BA58*L30,2)</f>
        <v>0</v>
      </c>
      <c r="AX58" s="114">
        <f>ROUND(BB58*L29,2)</f>
        <v>0</v>
      </c>
      <c r="AY58" s="114">
        <f>ROUND(BC58*L30,2)</f>
        <v>0</v>
      </c>
      <c r="AZ58" s="114">
        <f>ROUND(AZ59,2)</f>
        <v>0</v>
      </c>
      <c r="BA58" s="114">
        <f>ROUND(BA59,2)</f>
        <v>0</v>
      </c>
      <c r="BB58" s="114">
        <f>ROUND(BB59,2)</f>
        <v>0</v>
      </c>
      <c r="BC58" s="114">
        <f>ROUND(BC59,2)</f>
        <v>0</v>
      </c>
      <c r="BD58" s="116">
        <f>ROUND(BD59,2)</f>
        <v>0</v>
      </c>
      <c r="BS58" s="117" t="s">
        <v>79</v>
      </c>
      <c r="BT58" s="117" t="s">
        <v>87</v>
      </c>
      <c r="BU58" s="117" t="s">
        <v>81</v>
      </c>
      <c r="BV58" s="117" t="s">
        <v>82</v>
      </c>
      <c r="BW58" s="117" t="s">
        <v>99</v>
      </c>
      <c r="BX58" s="117" t="s">
        <v>5</v>
      </c>
      <c r="CL58" s="117" t="s">
        <v>40</v>
      </c>
      <c r="CM58" s="117" t="s">
        <v>89</v>
      </c>
    </row>
    <row r="59" s="6" customFormat="1" ht="16.5" customHeight="1">
      <c r="A59" s="118" t="s">
        <v>90</v>
      </c>
      <c r="B59" s="119"/>
      <c r="C59" s="120"/>
      <c r="D59" s="120"/>
      <c r="E59" s="121" t="s">
        <v>100</v>
      </c>
      <c r="F59" s="121"/>
      <c r="G59" s="121"/>
      <c r="H59" s="121"/>
      <c r="I59" s="121"/>
      <c r="J59" s="120"/>
      <c r="K59" s="121" t="s">
        <v>101</v>
      </c>
      <c r="L59" s="121"/>
      <c r="M59" s="121"/>
      <c r="N59" s="121"/>
      <c r="O59" s="121"/>
      <c r="P59" s="121"/>
      <c r="Q59" s="121"/>
      <c r="R59" s="121"/>
      <c r="S59" s="121"/>
      <c r="T59" s="121"/>
      <c r="U59" s="121"/>
      <c r="V59" s="121"/>
      <c r="W59" s="121"/>
      <c r="X59" s="121"/>
      <c r="Y59" s="121"/>
      <c r="Z59" s="121"/>
      <c r="AA59" s="121"/>
      <c r="AB59" s="121"/>
      <c r="AC59" s="121"/>
      <c r="AD59" s="121"/>
      <c r="AE59" s="121"/>
      <c r="AF59" s="121"/>
      <c r="AG59" s="122">
        <f>'Č21 - VRN'!J32</f>
        <v>0</v>
      </c>
      <c r="AH59" s="120"/>
      <c r="AI59" s="120"/>
      <c r="AJ59" s="120"/>
      <c r="AK59" s="120"/>
      <c r="AL59" s="120"/>
      <c r="AM59" s="120"/>
      <c r="AN59" s="122">
        <f>SUM(AG59,AT59)</f>
        <v>0</v>
      </c>
      <c r="AO59" s="120"/>
      <c r="AP59" s="120"/>
      <c r="AQ59" s="123" t="s">
        <v>92</v>
      </c>
      <c r="AR59" s="124"/>
      <c r="AS59" s="130">
        <v>0</v>
      </c>
      <c r="AT59" s="131">
        <f>ROUND(SUM(AV59:AW59),2)</f>
        <v>0</v>
      </c>
      <c r="AU59" s="132">
        <f>'Č21 - VRN'!P85</f>
        <v>0</v>
      </c>
      <c r="AV59" s="131">
        <f>'Č21 - VRN'!J35</f>
        <v>0</v>
      </c>
      <c r="AW59" s="131">
        <f>'Č21 - VRN'!J36</f>
        <v>0</v>
      </c>
      <c r="AX59" s="131">
        <f>'Č21 - VRN'!J37</f>
        <v>0</v>
      </c>
      <c r="AY59" s="131">
        <f>'Č21 - VRN'!J38</f>
        <v>0</v>
      </c>
      <c r="AZ59" s="131">
        <f>'Č21 - VRN'!F35</f>
        <v>0</v>
      </c>
      <c r="BA59" s="131">
        <f>'Č21 - VRN'!F36</f>
        <v>0</v>
      </c>
      <c r="BB59" s="131">
        <f>'Č21 - VRN'!F37</f>
        <v>0</v>
      </c>
      <c r="BC59" s="131">
        <f>'Č21 - VRN'!F38</f>
        <v>0</v>
      </c>
      <c r="BD59" s="133">
        <f>'Č21 - VRN'!F39</f>
        <v>0</v>
      </c>
      <c r="BT59" s="129" t="s">
        <v>89</v>
      </c>
      <c r="BV59" s="129" t="s">
        <v>82</v>
      </c>
      <c r="BW59" s="129" t="s">
        <v>102</v>
      </c>
      <c r="BX59" s="129" t="s">
        <v>99</v>
      </c>
      <c r="CL59" s="129" t="s">
        <v>40</v>
      </c>
    </row>
    <row r="60" s="1" customFormat="1" ht="30" customHeight="1">
      <c r="B60" s="37"/>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42"/>
    </row>
    <row r="61" s="1" customFormat="1" ht="6.96" customHeight="1">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42"/>
    </row>
  </sheetData>
  <sheetProtection sheet="1" formatColumns="0" formatRows="0" objects="1" scenarios="1" spinCount="100000" saltValue="Uu0Y2w+CD0eKF4rJLIGdFhIzbjq6UBsUdCfLi9QXy3PJX32E6LYOhiHK2CPfMoTwRHOpslWNjVNS8YXFBTFHaQ==" hashValue="s251Ox3HF36ayGTyoovxx7TsntvEB8bjtEplB7HZfFzsGePByN1za8Je27Iq2V1wf/6ZL1k4z8VUeMbjrxyg9w==" algorithmName="SHA-512" password="CC35"/>
  <mergeCells count="58">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G54:AM54"/>
    <mergeCell ref="AN54:AP54"/>
    <mergeCell ref="C52:G52"/>
    <mergeCell ref="I52:AF52"/>
    <mergeCell ref="D55:H55"/>
    <mergeCell ref="J55:AF55"/>
    <mergeCell ref="E56:I56"/>
    <mergeCell ref="K56:AF56"/>
    <mergeCell ref="E57:I57"/>
    <mergeCell ref="K57:AF57"/>
    <mergeCell ref="D58:H58"/>
    <mergeCell ref="J58:AF58"/>
    <mergeCell ref="E59:I59"/>
    <mergeCell ref="K59:AF59"/>
  </mergeCells>
  <hyperlinks>
    <hyperlink ref="A56" location="'Č11 - TSO 1. TK Chomutov ...'!C2" display="/"/>
    <hyperlink ref="A57" location="'Č12 - SZT 1. TK Chomutov ...'!C2" display="/"/>
    <hyperlink ref="A59" location="'Č21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4"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93</v>
      </c>
      <c r="AZ2" s="135" t="s">
        <v>103</v>
      </c>
      <c r="BA2" s="135" t="s">
        <v>104</v>
      </c>
      <c r="BB2" s="135" t="s">
        <v>105</v>
      </c>
      <c r="BC2" s="135" t="s">
        <v>106</v>
      </c>
      <c r="BD2" s="135" t="s">
        <v>89</v>
      </c>
    </row>
    <row r="3" ht="6.96" customHeight="1">
      <c r="B3" s="136"/>
      <c r="C3" s="137"/>
      <c r="D3" s="137"/>
      <c r="E3" s="137"/>
      <c r="F3" s="137"/>
      <c r="G3" s="137"/>
      <c r="H3" s="137"/>
      <c r="I3" s="138"/>
      <c r="J3" s="137"/>
      <c r="K3" s="137"/>
      <c r="L3" s="18"/>
      <c r="AT3" s="15" t="s">
        <v>89</v>
      </c>
      <c r="AZ3" s="135" t="s">
        <v>107</v>
      </c>
      <c r="BA3" s="135" t="s">
        <v>108</v>
      </c>
      <c r="BB3" s="135" t="s">
        <v>109</v>
      </c>
      <c r="BC3" s="135" t="s">
        <v>110</v>
      </c>
      <c r="BD3" s="135" t="s">
        <v>89</v>
      </c>
    </row>
    <row r="4" ht="24.96" customHeight="1">
      <c r="B4" s="18"/>
      <c r="D4" s="139" t="s">
        <v>111</v>
      </c>
      <c r="L4" s="18"/>
      <c r="M4" s="22" t="s">
        <v>10</v>
      </c>
      <c r="AT4" s="15" t="s">
        <v>38</v>
      </c>
      <c r="AZ4" s="135" t="s">
        <v>112</v>
      </c>
      <c r="BA4" s="135" t="s">
        <v>113</v>
      </c>
      <c r="BB4" s="135" t="s">
        <v>114</v>
      </c>
      <c r="BC4" s="135" t="s">
        <v>115</v>
      </c>
      <c r="BD4" s="135" t="s">
        <v>89</v>
      </c>
    </row>
    <row r="5" ht="6.96" customHeight="1">
      <c r="B5" s="18"/>
      <c r="L5" s="18"/>
      <c r="AZ5" s="135" t="s">
        <v>116</v>
      </c>
      <c r="BA5" s="135" t="s">
        <v>117</v>
      </c>
      <c r="BB5" s="135" t="s">
        <v>118</v>
      </c>
      <c r="BC5" s="135" t="s">
        <v>119</v>
      </c>
      <c r="BD5" s="135" t="s">
        <v>89</v>
      </c>
    </row>
    <row r="6" ht="12" customHeight="1">
      <c r="B6" s="18"/>
      <c r="D6" s="140" t="s">
        <v>16</v>
      </c>
      <c r="L6" s="18"/>
      <c r="AZ6" s="135" t="s">
        <v>120</v>
      </c>
      <c r="BA6" s="135" t="s">
        <v>121</v>
      </c>
      <c r="BB6" s="135" t="s">
        <v>105</v>
      </c>
      <c r="BC6" s="135" t="s">
        <v>122</v>
      </c>
      <c r="BD6" s="135" t="s">
        <v>89</v>
      </c>
    </row>
    <row r="7" ht="16.5" customHeight="1">
      <c r="B7" s="18"/>
      <c r="E7" s="141" t="str">
        <f>'Rekapitulace stavby'!K6</f>
        <v>Oprava trati v úseku Dubina - Chomutov</v>
      </c>
      <c r="F7" s="140"/>
      <c r="G7" s="140"/>
      <c r="H7" s="140"/>
      <c r="L7" s="18"/>
      <c r="AZ7" s="135" t="s">
        <v>123</v>
      </c>
      <c r="BA7" s="135" t="s">
        <v>124</v>
      </c>
      <c r="BB7" s="135" t="s">
        <v>109</v>
      </c>
      <c r="BC7" s="135" t="s">
        <v>125</v>
      </c>
      <c r="BD7" s="135" t="s">
        <v>89</v>
      </c>
    </row>
    <row r="8" ht="12" customHeight="1">
      <c r="B8" s="18"/>
      <c r="D8" s="140" t="s">
        <v>126</v>
      </c>
      <c r="L8" s="18"/>
      <c r="AZ8" s="135" t="s">
        <v>127</v>
      </c>
      <c r="BA8" s="135" t="s">
        <v>128</v>
      </c>
      <c r="BB8" s="135" t="s">
        <v>129</v>
      </c>
      <c r="BC8" s="135" t="s">
        <v>130</v>
      </c>
      <c r="BD8" s="135" t="s">
        <v>89</v>
      </c>
    </row>
    <row r="9" s="1" customFormat="1" ht="16.5" customHeight="1">
      <c r="B9" s="42"/>
      <c r="E9" s="141" t="s">
        <v>131</v>
      </c>
      <c r="F9" s="1"/>
      <c r="G9" s="1"/>
      <c r="H9" s="1"/>
      <c r="I9" s="142"/>
      <c r="L9" s="42"/>
      <c r="AZ9" s="135" t="s">
        <v>132</v>
      </c>
      <c r="BA9" s="135" t="s">
        <v>133</v>
      </c>
      <c r="BB9" s="135" t="s">
        <v>129</v>
      </c>
      <c r="BC9" s="135" t="s">
        <v>134</v>
      </c>
      <c r="BD9" s="135" t="s">
        <v>89</v>
      </c>
    </row>
    <row r="10" s="1" customFormat="1" ht="12" customHeight="1">
      <c r="B10" s="42"/>
      <c r="D10" s="140" t="s">
        <v>135</v>
      </c>
      <c r="I10" s="142"/>
      <c r="L10" s="42"/>
      <c r="AZ10" s="135" t="s">
        <v>136</v>
      </c>
      <c r="BA10" s="135" t="s">
        <v>137</v>
      </c>
      <c r="BB10" s="135" t="s">
        <v>109</v>
      </c>
      <c r="BC10" s="135" t="s">
        <v>138</v>
      </c>
      <c r="BD10" s="135" t="s">
        <v>89</v>
      </c>
    </row>
    <row r="11" s="1" customFormat="1" ht="36.96" customHeight="1">
      <c r="B11" s="42"/>
      <c r="E11" s="143" t="s">
        <v>139</v>
      </c>
      <c r="F11" s="1"/>
      <c r="G11" s="1"/>
      <c r="H11" s="1"/>
      <c r="I11" s="142"/>
      <c r="L11" s="42"/>
      <c r="AZ11" s="135" t="s">
        <v>140</v>
      </c>
      <c r="BA11" s="135" t="s">
        <v>141</v>
      </c>
      <c r="BB11" s="135" t="s">
        <v>109</v>
      </c>
      <c r="BC11" s="135" t="s">
        <v>142</v>
      </c>
      <c r="BD11" s="135" t="s">
        <v>89</v>
      </c>
    </row>
    <row r="12" s="1" customFormat="1">
      <c r="B12" s="42"/>
      <c r="I12" s="142"/>
      <c r="L12" s="42"/>
      <c r="AZ12" s="135" t="s">
        <v>143</v>
      </c>
      <c r="BA12" s="135" t="s">
        <v>144</v>
      </c>
      <c r="BB12" s="135" t="s">
        <v>145</v>
      </c>
      <c r="BC12" s="135" t="s">
        <v>146</v>
      </c>
      <c r="BD12" s="135" t="s">
        <v>89</v>
      </c>
    </row>
    <row r="13" s="1" customFormat="1" ht="12" customHeight="1">
      <c r="B13" s="42"/>
      <c r="D13" s="140" t="s">
        <v>18</v>
      </c>
      <c r="F13" s="15" t="s">
        <v>40</v>
      </c>
      <c r="I13" s="144" t="s">
        <v>20</v>
      </c>
      <c r="J13" s="15" t="s">
        <v>40</v>
      </c>
      <c r="L13" s="42"/>
      <c r="AZ13" s="135" t="s">
        <v>147</v>
      </c>
      <c r="BA13" s="135" t="s">
        <v>148</v>
      </c>
      <c r="BB13" s="135" t="s">
        <v>129</v>
      </c>
      <c r="BC13" s="135" t="s">
        <v>149</v>
      </c>
      <c r="BD13" s="135" t="s">
        <v>89</v>
      </c>
    </row>
    <row r="14" s="1" customFormat="1" ht="12" customHeight="1">
      <c r="B14" s="42"/>
      <c r="D14" s="140" t="s">
        <v>22</v>
      </c>
      <c r="F14" s="15" t="s">
        <v>23</v>
      </c>
      <c r="I14" s="144" t="s">
        <v>24</v>
      </c>
      <c r="J14" s="145" t="str">
        <f>'Rekapitulace stavby'!AN8</f>
        <v>15. 4. 2019</v>
      </c>
      <c r="L14" s="42"/>
      <c r="AZ14" s="135" t="s">
        <v>150</v>
      </c>
      <c r="BA14" s="135" t="s">
        <v>151</v>
      </c>
      <c r="BB14" s="135" t="s">
        <v>152</v>
      </c>
      <c r="BC14" s="135" t="s">
        <v>153</v>
      </c>
      <c r="BD14" s="135" t="s">
        <v>89</v>
      </c>
    </row>
    <row r="15" s="1" customFormat="1" ht="10.8" customHeight="1">
      <c r="B15" s="42"/>
      <c r="I15" s="142"/>
      <c r="L15" s="42"/>
      <c r="AZ15" s="135" t="s">
        <v>154</v>
      </c>
      <c r="BA15" s="135" t="s">
        <v>155</v>
      </c>
      <c r="BB15" s="135" t="s">
        <v>152</v>
      </c>
      <c r="BC15" s="135" t="s">
        <v>156</v>
      </c>
      <c r="BD15" s="135" t="s">
        <v>89</v>
      </c>
    </row>
    <row r="16" s="1" customFormat="1" ht="12" customHeight="1">
      <c r="B16" s="42"/>
      <c r="D16" s="140" t="s">
        <v>30</v>
      </c>
      <c r="I16" s="144" t="s">
        <v>31</v>
      </c>
      <c r="J16" s="15" t="s">
        <v>32</v>
      </c>
      <c r="L16" s="42"/>
      <c r="AZ16" s="135" t="s">
        <v>157</v>
      </c>
      <c r="BA16" s="135" t="s">
        <v>158</v>
      </c>
      <c r="BB16" s="135" t="s">
        <v>152</v>
      </c>
      <c r="BC16" s="135" t="s">
        <v>159</v>
      </c>
      <c r="BD16" s="135" t="s">
        <v>89</v>
      </c>
    </row>
    <row r="17" s="1" customFormat="1" ht="18" customHeight="1">
      <c r="B17" s="42"/>
      <c r="E17" s="15" t="s">
        <v>33</v>
      </c>
      <c r="I17" s="144" t="s">
        <v>34</v>
      </c>
      <c r="J17" s="15" t="s">
        <v>35</v>
      </c>
      <c r="L17" s="42"/>
      <c r="AZ17" s="135" t="s">
        <v>160</v>
      </c>
      <c r="BA17" s="135" t="s">
        <v>161</v>
      </c>
      <c r="BB17" s="135" t="s">
        <v>152</v>
      </c>
      <c r="BC17" s="135" t="s">
        <v>162</v>
      </c>
      <c r="BD17" s="135" t="s">
        <v>89</v>
      </c>
    </row>
    <row r="18" s="1" customFormat="1" ht="6.96" customHeight="1">
      <c r="B18" s="42"/>
      <c r="I18" s="142"/>
      <c r="L18" s="42"/>
      <c r="AZ18" s="135" t="s">
        <v>163</v>
      </c>
      <c r="BA18" s="135" t="s">
        <v>164</v>
      </c>
      <c r="BB18" s="135" t="s">
        <v>152</v>
      </c>
      <c r="BC18" s="135" t="s">
        <v>165</v>
      </c>
      <c r="BD18" s="135" t="s">
        <v>89</v>
      </c>
    </row>
    <row r="19" s="1" customFormat="1" ht="12" customHeight="1">
      <c r="B19" s="42"/>
      <c r="D19" s="140" t="s">
        <v>36</v>
      </c>
      <c r="I19" s="144" t="s">
        <v>31</v>
      </c>
      <c r="J19" s="31" t="str">
        <f>'Rekapitulace stavby'!AN13</f>
        <v>Vyplň údaj</v>
      </c>
      <c r="L19" s="42"/>
      <c r="AZ19" s="135" t="s">
        <v>166</v>
      </c>
      <c r="BA19" s="135" t="s">
        <v>167</v>
      </c>
      <c r="BB19" s="135" t="s">
        <v>152</v>
      </c>
      <c r="BC19" s="135" t="s">
        <v>168</v>
      </c>
      <c r="BD19" s="135" t="s">
        <v>89</v>
      </c>
    </row>
    <row r="20" s="1" customFormat="1" ht="18" customHeight="1">
      <c r="B20" s="42"/>
      <c r="E20" s="31" t="str">
        <f>'Rekapitulace stavby'!E14</f>
        <v>Vyplň údaj</v>
      </c>
      <c r="F20" s="15"/>
      <c r="G20" s="15"/>
      <c r="H20" s="15"/>
      <c r="I20" s="144" t="s">
        <v>34</v>
      </c>
      <c r="J20" s="31" t="str">
        <f>'Rekapitulace stavby'!AN14</f>
        <v>Vyplň údaj</v>
      </c>
      <c r="L20" s="42"/>
      <c r="AZ20" s="135" t="s">
        <v>169</v>
      </c>
      <c r="BA20" s="135" t="s">
        <v>170</v>
      </c>
      <c r="BB20" s="135" t="s">
        <v>109</v>
      </c>
      <c r="BC20" s="135" t="s">
        <v>171</v>
      </c>
      <c r="BD20" s="135" t="s">
        <v>89</v>
      </c>
    </row>
    <row r="21" s="1" customFormat="1" ht="6.96" customHeight="1">
      <c r="B21" s="42"/>
      <c r="I21" s="142"/>
      <c r="L21" s="42"/>
      <c r="AZ21" s="135" t="s">
        <v>172</v>
      </c>
      <c r="BA21" s="135" t="s">
        <v>173</v>
      </c>
      <c r="BB21" s="135" t="s">
        <v>109</v>
      </c>
      <c r="BC21" s="135" t="s">
        <v>174</v>
      </c>
      <c r="BD21" s="135" t="s">
        <v>89</v>
      </c>
    </row>
    <row r="22" s="1" customFormat="1" ht="12" customHeight="1">
      <c r="B22" s="42"/>
      <c r="D22" s="140" t="s">
        <v>39</v>
      </c>
      <c r="I22" s="144" t="s">
        <v>31</v>
      </c>
      <c r="J22" s="15" t="str">
        <f>IF('Rekapitulace stavby'!AN16="","",'Rekapitulace stavby'!AN16)</f>
        <v/>
      </c>
      <c r="L22" s="42"/>
      <c r="AZ22" s="135" t="s">
        <v>175</v>
      </c>
      <c r="BA22" s="135" t="s">
        <v>176</v>
      </c>
      <c r="BB22" s="135" t="s">
        <v>129</v>
      </c>
      <c r="BC22" s="135" t="s">
        <v>177</v>
      </c>
      <c r="BD22" s="135" t="s">
        <v>89</v>
      </c>
    </row>
    <row r="23" s="1" customFormat="1" ht="18" customHeight="1">
      <c r="B23" s="42"/>
      <c r="E23" s="15" t="str">
        <f>IF('Rekapitulace stavby'!E17="","",'Rekapitulace stavby'!E17)</f>
        <v xml:space="preserve"> </v>
      </c>
      <c r="I23" s="144" t="s">
        <v>34</v>
      </c>
      <c r="J23" s="15" t="str">
        <f>IF('Rekapitulace stavby'!AN17="","",'Rekapitulace stavby'!AN17)</f>
        <v/>
      </c>
      <c r="L23" s="42"/>
    </row>
    <row r="24" s="1" customFormat="1" ht="6.96" customHeight="1">
      <c r="B24" s="42"/>
      <c r="I24" s="142"/>
      <c r="L24" s="42"/>
    </row>
    <row r="25" s="1" customFormat="1" ht="12" customHeight="1">
      <c r="B25" s="42"/>
      <c r="D25" s="140" t="s">
        <v>42</v>
      </c>
      <c r="I25" s="144" t="s">
        <v>31</v>
      </c>
      <c r="J25" s="15" t="s">
        <v>40</v>
      </c>
      <c r="L25" s="42"/>
    </row>
    <row r="26" s="1" customFormat="1" ht="18" customHeight="1">
      <c r="B26" s="42"/>
      <c r="E26" s="15" t="s">
        <v>43</v>
      </c>
      <c r="I26" s="144" t="s">
        <v>34</v>
      </c>
      <c r="J26" s="15" t="s">
        <v>40</v>
      </c>
      <c r="L26" s="42"/>
    </row>
    <row r="27" s="1" customFormat="1" ht="6.96" customHeight="1">
      <c r="B27" s="42"/>
      <c r="I27" s="142"/>
      <c r="L27" s="42"/>
    </row>
    <row r="28" s="1" customFormat="1" ht="12" customHeight="1">
      <c r="B28" s="42"/>
      <c r="D28" s="140" t="s">
        <v>44</v>
      </c>
      <c r="I28" s="142"/>
      <c r="L28" s="42"/>
    </row>
    <row r="29" s="7" customFormat="1" ht="45" customHeight="1">
      <c r="B29" s="146"/>
      <c r="E29" s="147" t="s">
        <v>45</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46</v>
      </c>
      <c r="I32" s="142"/>
      <c r="J32" s="151">
        <f>ROUND(J85, 2)</f>
        <v>0</v>
      </c>
      <c r="L32" s="42"/>
    </row>
    <row r="33" s="1" customFormat="1" ht="6.96" customHeight="1">
      <c r="B33" s="42"/>
      <c r="D33" s="70"/>
      <c r="E33" s="70"/>
      <c r="F33" s="70"/>
      <c r="G33" s="70"/>
      <c r="H33" s="70"/>
      <c r="I33" s="149"/>
      <c r="J33" s="70"/>
      <c r="K33" s="70"/>
      <c r="L33" s="42"/>
    </row>
    <row r="34" s="1" customFormat="1" ht="14.4" customHeight="1">
      <c r="B34" s="42"/>
      <c r="F34" s="152" t="s">
        <v>48</v>
      </c>
      <c r="I34" s="153" t="s">
        <v>47</v>
      </c>
      <c r="J34" s="152" t="s">
        <v>49</v>
      </c>
      <c r="L34" s="42"/>
    </row>
    <row r="35" hidden="1" s="1" customFormat="1" ht="14.4" customHeight="1">
      <c r="B35" s="42"/>
      <c r="D35" s="140" t="s">
        <v>50</v>
      </c>
      <c r="E35" s="140" t="s">
        <v>51</v>
      </c>
      <c r="F35" s="154">
        <f>ROUND((SUM(BE85:BE346)),  2)</f>
        <v>0</v>
      </c>
      <c r="I35" s="155">
        <v>0.20999999999999999</v>
      </c>
      <c r="J35" s="154">
        <f>ROUND(((SUM(BE85:BE346))*I35),  2)</f>
        <v>0</v>
      </c>
      <c r="L35" s="42"/>
    </row>
    <row r="36" hidden="1" s="1" customFormat="1" ht="14.4" customHeight="1">
      <c r="B36" s="42"/>
      <c r="E36" s="140" t="s">
        <v>52</v>
      </c>
      <c r="F36" s="154">
        <f>ROUND((SUM(BF85:BF346)),  2)</f>
        <v>0</v>
      </c>
      <c r="I36" s="155">
        <v>0.14999999999999999</v>
      </c>
      <c r="J36" s="154">
        <f>ROUND(((SUM(BF85:BF346))*I36),  2)</f>
        <v>0</v>
      </c>
      <c r="L36" s="42"/>
    </row>
    <row r="37" s="1" customFormat="1" ht="14.4" customHeight="1">
      <c r="B37" s="42"/>
      <c r="D37" s="140" t="s">
        <v>50</v>
      </c>
      <c r="E37" s="140" t="s">
        <v>53</v>
      </c>
      <c r="F37" s="154">
        <f>ROUND((SUM(BG85:BG346)),  2)</f>
        <v>0</v>
      </c>
      <c r="I37" s="155">
        <v>0.20999999999999999</v>
      </c>
      <c r="J37" s="154">
        <f>0</f>
        <v>0</v>
      </c>
      <c r="L37" s="42"/>
    </row>
    <row r="38" s="1" customFormat="1" ht="14.4" customHeight="1">
      <c r="B38" s="42"/>
      <c r="E38" s="140" t="s">
        <v>54</v>
      </c>
      <c r="F38" s="154">
        <f>ROUND((SUM(BH85:BH346)),  2)</f>
        <v>0</v>
      </c>
      <c r="I38" s="155">
        <v>0.14999999999999999</v>
      </c>
      <c r="J38" s="154">
        <f>0</f>
        <v>0</v>
      </c>
      <c r="L38" s="42"/>
    </row>
    <row r="39" hidden="1" s="1" customFormat="1" ht="14.4" customHeight="1">
      <c r="B39" s="42"/>
      <c r="E39" s="140" t="s">
        <v>55</v>
      </c>
      <c r="F39" s="154">
        <f>ROUND((SUM(BI85:BI346)),  2)</f>
        <v>0</v>
      </c>
      <c r="I39" s="155">
        <v>0</v>
      </c>
      <c r="J39" s="154">
        <f>0</f>
        <v>0</v>
      </c>
      <c r="L39" s="42"/>
    </row>
    <row r="40" s="1" customFormat="1" ht="6.96" customHeight="1">
      <c r="B40" s="42"/>
      <c r="I40" s="142"/>
      <c r="L40" s="42"/>
    </row>
    <row r="41" s="1" customFormat="1" ht="25.44" customHeight="1">
      <c r="B41" s="42"/>
      <c r="C41" s="156"/>
      <c r="D41" s="157" t="s">
        <v>56</v>
      </c>
      <c r="E41" s="158"/>
      <c r="F41" s="158"/>
      <c r="G41" s="159" t="s">
        <v>57</v>
      </c>
      <c r="H41" s="160" t="s">
        <v>58</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1" t="s">
        <v>178</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0" t="s">
        <v>16</v>
      </c>
      <c r="D49" s="38"/>
      <c r="E49" s="38"/>
      <c r="F49" s="38"/>
      <c r="G49" s="38"/>
      <c r="H49" s="38"/>
      <c r="I49" s="142"/>
      <c r="J49" s="38"/>
      <c r="K49" s="38"/>
      <c r="L49" s="42"/>
    </row>
    <row r="50" s="1" customFormat="1" ht="16.5" customHeight="1">
      <c r="B50" s="37"/>
      <c r="C50" s="38"/>
      <c r="D50" s="38"/>
      <c r="E50" s="170" t="str">
        <f>E7</f>
        <v>Oprava trati v úseku Dubina - Chomutov</v>
      </c>
      <c r="F50" s="30"/>
      <c r="G50" s="30"/>
      <c r="H50" s="30"/>
      <c r="I50" s="142"/>
      <c r="J50" s="38"/>
      <c r="K50" s="38"/>
      <c r="L50" s="42"/>
    </row>
    <row r="51" ht="12" customHeight="1">
      <c r="B51" s="19"/>
      <c r="C51" s="30" t="s">
        <v>126</v>
      </c>
      <c r="D51" s="20"/>
      <c r="E51" s="20"/>
      <c r="F51" s="20"/>
      <c r="G51" s="20"/>
      <c r="H51" s="20"/>
      <c r="I51" s="134"/>
      <c r="J51" s="20"/>
      <c r="K51" s="20"/>
      <c r="L51" s="18"/>
    </row>
    <row r="52" s="1" customFormat="1" ht="16.5" customHeight="1">
      <c r="B52" s="37"/>
      <c r="C52" s="38"/>
      <c r="D52" s="38"/>
      <c r="E52" s="170" t="s">
        <v>131</v>
      </c>
      <c r="F52" s="38"/>
      <c r="G52" s="38"/>
      <c r="H52" s="38"/>
      <c r="I52" s="142"/>
      <c r="J52" s="38"/>
      <c r="K52" s="38"/>
      <c r="L52" s="42"/>
    </row>
    <row r="53" s="1" customFormat="1" ht="12" customHeight="1">
      <c r="B53" s="37"/>
      <c r="C53" s="30" t="s">
        <v>135</v>
      </c>
      <c r="D53" s="38"/>
      <c r="E53" s="38"/>
      <c r="F53" s="38"/>
      <c r="G53" s="38"/>
      <c r="H53" s="38"/>
      <c r="I53" s="142"/>
      <c r="J53" s="38"/>
      <c r="K53" s="38"/>
      <c r="L53" s="42"/>
    </row>
    <row r="54" s="1" customFormat="1" ht="16.5" customHeight="1">
      <c r="B54" s="37"/>
      <c r="C54" s="38"/>
      <c r="D54" s="38"/>
      <c r="E54" s="63" t="str">
        <f>E11</f>
        <v>Č11 - TSO 1. TK Chomutov - Dubina</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0" t="s">
        <v>22</v>
      </c>
      <c r="D56" s="38"/>
      <c r="E56" s="38"/>
      <c r="F56" s="25" t="str">
        <f>F14</f>
        <v>1. TK Chomutov - Dubina</v>
      </c>
      <c r="G56" s="38"/>
      <c r="H56" s="38"/>
      <c r="I56" s="144" t="s">
        <v>24</v>
      </c>
      <c r="J56" s="66" t="str">
        <f>IF(J14="","",J14)</f>
        <v>15. 4. 2019</v>
      </c>
      <c r="K56" s="38"/>
      <c r="L56" s="42"/>
    </row>
    <row r="57" s="1" customFormat="1" ht="6.96" customHeight="1">
      <c r="B57" s="37"/>
      <c r="C57" s="38"/>
      <c r="D57" s="38"/>
      <c r="E57" s="38"/>
      <c r="F57" s="38"/>
      <c r="G57" s="38"/>
      <c r="H57" s="38"/>
      <c r="I57" s="142"/>
      <c r="J57" s="38"/>
      <c r="K57" s="38"/>
      <c r="L57" s="42"/>
    </row>
    <row r="58" s="1" customFormat="1" ht="13.65" customHeight="1">
      <c r="B58" s="37"/>
      <c r="C58" s="30" t="s">
        <v>30</v>
      </c>
      <c r="D58" s="38"/>
      <c r="E58" s="38"/>
      <c r="F58" s="25" t="str">
        <f>E17</f>
        <v>SŽDC s.o., OŘ UNL, ST Most</v>
      </c>
      <c r="G58" s="38"/>
      <c r="H58" s="38"/>
      <c r="I58" s="144" t="s">
        <v>39</v>
      </c>
      <c r="J58" s="35" t="str">
        <f>E23</f>
        <v xml:space="preserve"> </v>
      </c>
      <c r="K58" s="38"/>
      <c r="L58" s="42"/>
    </row>
    <row r="59" s="1" customFormat="1" ht="38.55" customHeight="1">
      <c r="B59" s="37"/>
      <c r="C59" s="30" t="s">
        <v>36</v>
      </c>
      <c r="D59" s="38"/>
      <c r="E59" s="38"/>
      <c r="F59" s="25" t="str">
        <f>IF(E20="","",E20)</f>
        <v>Vyplň údaj</v>
      </c>
      <c r="G59" s="38"/>
      <c r="H59" s="38"/>
      <c r="I59" s="144" t="s">
        <v>42</v>
      </c>
      <c r="J59" s="35" t="str">
        <f>E26</f>
        <v>Ing. Horák Jiří, horak@szdc.cz, 602155923</v>
      </c>
      <c r="K59" s="38"/>
      <c r="L59" s="42"/>
    </row>
    <row r="60" s="1" customFormat="1" ht="10.32" customHeight="1">
      <c r="B60" s="37"/>
      <c r="C60" s="38"/>
      <c r="D60" s="38"/>
      <c r="E60" s="38"/>
      <c r="F60" s="38"/>
      <c r="G60" s="38"/>
      <c r="H60" s="38"/>
      <c r="I60" s="142"/>
      <c r="J60" s="38"/>
      <c r="K60" s="38"/>
      <c r="L60" s="42"/>
    </row>
    <row r="61" s="1" customFormat="1" ht="29.28" customHeight="1">
      <c r="B61" s="37"/>
      <c r="C61" s="171" t="s">
        <v>179</v>
      </c>
      <c r="D61" s="172"/>
      <c r="E61" s="172"/>
      <c r="F61" s="172"/>
      <c r="G61" s="172"/>
      <c r="H61" s="172"/>
      <c r="I61" s="173"/>
      <c r="J61" s="174" t="s">
        <v>180</v>
      </c>
      <c r="K61" s="172"/>
      <c r="L61" s="42"/>
    </row>
    <row r="62" s="1" customFormat="1" ht="10.32" customHeight="1">
      <c r="B62" s="37"/>
      <c r="C62" s="38"/>
      <c r="D62" s="38"/>
      <c r="E62" s="38"/>
      <c r="F62" s="38"/>
      <c r="G62" s="38"/>
      <c r="H62" s="38"/>
      <c r="I62" s="142"/>
      <c r="J62" s="38"/>
      <c r="K62" s="38"/>
      <c r="L62" s="42"/>
    </row>
    <row r="63" s="1" customFormat="1" ht="22.8" customHeight="1">
      <c r="B63" s="37"/>
      <c r="C63" s="175" t="s">
        <v>78</v>
      </c>
      <c r="D63" s="38"/>
      <c r="E63" s="38"/>
      <c r="F63" s="38"/>
      <c r="G63" s="38"/>
      <c r="H63" s="38"/>
      <c r="I63" s="142"/>
      <c r="J63" s="96">
        <f>J85</f>
        <v>0</v>
      </c>
      <c r="K63" s="38"/>
      <c r="L63" s="42"/>
      <c r="AU63" s="15" t="s">
        <v>181</v>
      </c>
    </row>
    <row r="64" s="1" customFormat="1" ht="21.84" customHeight="1">
      <c r="B64" s="37"/>
      <c r="C64" s="38"/>
      <c r="D64" s="38"/>
      <c r="E64" s="38"/>
      <c r="F64" s="38"/>
      <c r="G64" s="38"/>
      <c r="H64" s="38"/>
      <c r="I64" s="142"/>
      <c r="J64" s="38"/>
      <c r="K64" s="38"/>
      <c r="L64" s="42"/>
    </row>
    <row r="65" s="1" customFormat="1" ht="6.96" customHeight="1">
      <c r="B65" s="56"/>
      <c r="C65" s="57"/>
      <c r="D65" s="57"/>
      <c r="E65" s="57"/>
      <c r="F65" s="57"/>
      <c r="G65" s="57"/>
      <c r="H65" s="57"/>
      <c r="I65" s="166"/>
      <c r="J65" s="57"/>
      <c r="K65" s="57"/>
      <c r="L65" s="42"/>
    </row>
    <row r="69" s="1" customFormat="1" ht="6.96" customHeight="1">
      <c r="B69" s="58"/>
      <c r="C69" s="59"/>
      <c r="D69" s="59"/>
      <c r="E69" s="59"/>
      <c r="F69" s="59"/>
      <c r="G69" s="59"/>
      <c r="H69" s="59"/>
      <c r="I69" s="169"/>
      <c r="J69" s="59"/>
      <c r="K69" s="59"/>
      <c r="L69" s="42"/>
    </row>
    <row r="70" s="1" customFormat="1" ht="24.96" customHeight="1">
      <c r="B70" s="37"/>
      <c r="C70" s="21" t="s">
        <v>182</v>
      </c>
      <c r="D70" s="38"/>
      <c r="E70" s="38"/>
      <c r="F70" s="38"/>
      <c r="G70" s="38"/>
      <c r="H70" s="38"/>
      <c r="I70" s="142"/>
      <c r="J70" s="38"/>
      <c r="K70" s="38"/>
      <c r="L70" s="42"/>
    </row>
    <row r="71" s="1" customFormat="1" ht="6.96" customHeight="1">
      <c r="B71" s="37"/>
      <c r="C71" s="38"/>
      <c r="D71" s="38"/>
      <c r="E71" s="38"/>
      <c r="F71" s="38"/>
      <c r="G71" s="38"/>
      <c r="H71" s="38"/>
      <c r="I71" s="142"/>
      <c r="J71" s="38"/>
      <c r="K71" s="38"/>
      <c r="L71" s="42"/>
    </row>
    <row r="72" s="1" customFormat="1" ht="12" customHeight="1">
      <c r="B72" s="37"/>
      <c r="C72" s="30" t="s">
        <v>16</v>
      </c>
      <c r="D72" s="38"/>
      <c r="E72" s="38"/>
      <c r="F72" s="38"/>
      <c r="G72" s="38"/>
      <c r="H72" s="38"/>
      <c r="I72" s="142"/>
      <c r="J72" s="38"/>
      <c r="K72" s="38"/>
      <c r="L72" s="42"/>
    </row>
    <row r="73" s="1" customFormat="1" ht="16.5" customHeight="1">
      <c r="B73" s="37"/>
      <c r="C73" s="38"/>
      <c r="D73" s="38"/>
      <c r="E73" s="170" t="str">
        <f>E7</f>
        <v>Oprava trati v úseku Dubina - Chomutov</v>
      </c>
      <c r="F73" s="30"/>
      <c r="G73" s="30"/>
      <c r="H73" s="30"/>
      <c r="I73" s="142"/>
      <c r="J73" s="38"/>
      <c r="K73" s="38"/>
      <c r="L73" s="42"/>
    </row>
    <row r="74" ht="12" customHeight="1">
      <c r="B74" s="19"/>
      <c r="C74" s="30" t="s">
        <v>126</v>
      </c>
      <c r="D74" s="20"/>
      <c r="E74" s="20"/>
      <c r="F74" s="20"/>
      <c r="G74" s="20"/>
      <c r="H74" s="20"/>
      <c r="I74" s="134"/>
      <c r="J74" s="20"/>
      <c r="K74" s="20"/>
      <c r="L74" s="18"/>
    </row>
    <row r="75" s="1" customFormat="1" ht="16.5" customHeight="1">
      <c r="B75" s="37"/>
      <c r="C75" s="38"/>
      <c r="D75" s="38"/>
      <c r="E75" s="170" t="s">
        <v>131</v>
      </c>
      <c r="F75" s="38"/>
      <c r="G75" s="38"/>
      <c r="H75" s="38"/>
      <c r="I75" s="142"/>
      <c r="J75" s="38"/>
      <c r="K75" s="38"/>
      <c r="L75" s="42"/>
    </row>
    <row r="76" s="1" customFormat="1" ht="12" customHeight="1">
      <c r="B76" s="37"/>
      <c r="C76" s="30" t="s">
        <v>135</v>
      </c>
      <c r="D76" s="38"/>
      <c r="E76" s="38"/>
      <c r="F76" s="38"/>
      <c r="G76" s="38"/>
      <c r="H76" s="38"/>
      <c r="I76" s="142"/>
      <c r="J76" s="38"/>
      <c r="K76" s="38"/>
      <c r="L76" s="42"/>
    </row>
    <row r="77" s="1" customFormat="1" ht="16.5" customHeight="1">
      <c r="B77" s="37"/>
      <c r="C77" s="38"/>
      <c r="D77" s="38"/>
      <c r="E77" s="63" t="str">
        <f>E11</f>
        <v>Č11 - TSO 1. TK Chomutov - Dubina</v>
      </c>
      <c r="F77" s="38"/>
      <c r="G77" s="38"/>
      <c r="H77" s="38"/>
      <c r="I77" s="142"/>
      <c r="J77" s="38"/>
      <c r="K77" s="38"/>
      <c r="L77" s="42"/>
    </row>
    <row r="78" s="1" customFormat="1" ht="6.96" customHeight="1">
      <c r="B78" s="37"/>
      <c r="C78" s="38"/>
      <c r="D78" s="38"/>
      <c r="E78" s="38"/>
      <c r="F78" s="38"/>
      <c r="G78" s="38"/>
      <c r="H78" s="38"/>
      <c r="I78" s="142"/>
      <c r="J78" s="38"/>
      <c r="K78" s="38"/>
      <c r="L78" s="42"/>
    </row>
    <row r="79" s="1" customFormat="1" ht="12" customHeight="1">
      <c r="B79" s="37"/>
      <c r="C79" s="30" t="s">
        <v>22</v>
      </c>
      <c r="D79" s="38"/>
      <c r="E79" s="38"/>
      <c r="F79" s="25" t="str">
        <f>F14</f>
        <v>1. TK Chomutov - Dubina</v>
      </c>
      <c r="G79" s="38"/>
      <c r="H79" s="38"/>
      <c r="I79" s="144" t="s">
        <v>24</v>
      </c>
      <c r="J79" s="66" t="str">
        <f>IF(J14="","",J14)</f>
        <v>15. 4. 2019</v>
      </c>
      <c r="K79" s="38"/>
      <c r="L79" s="42"/>
    </row>
    <row r="80" s="1" customFormat="1" ht="6.96" customHeight="1">
      <c r="B80" s="37"/>
      <c r="C80" s="38"/>
      <c r="D80" s="38"/>
      <c r="E80" s="38"/>
      <c r="F80" s="38"/>
      <c r="G80" s="38"/>
      <c r="H80" s="38"/>
      <c r="I80" s="142"/>
      <c r="J80" s="38"/>
      <c r="K80" s="38"/>
      <c r="L80" s="42"/>
    </row>
    <row r="81" s="1" customFormat="1" ht="13.65" customHeight="1">
      <c r="B81" s="37"/>
      <c r="C81" s="30" t="s">
        <v>30</v>
      </c>
      <c r="D81" s="38"/>
      <c r="E81" s="38"/>
      <c r="F81" s="25" t="str">
        <f>E17</f>
        <v>SŽDC s.o., OŘ UNL, ST Most</v>
      </c>
      <c r="G81" s="38"/>
      <c r="H81" s="38"/>
      <c r="I81" s="144" t="s">
        <v>39</v>
      </c>
      <c r="J81" s="35" t="str">
        <f>E23</f>
        <v xml:space="preserve"> </v>
      </c>
      <c r="K81" s="38"/>
      <c r="L81" s="42"/>
    </row>
    <row r="82" s="1" customFormat="1" ht="38.55" customHeight="1">
      <c r="B82" s="37"/>
      <c r="C82" s="30" t="s">
        <v>36</v>
      </c>
      <c r="D82" s="38"/>
      <c r="E82" s="38"/>
      <c r="F82" s="25" t="str">
        <f>IF(E20="","",E20)</f>
        <v>Vyplň údaj</v>
      </c>
      <c r="G82" s="38"/>
      <c r="H82" s="38"/>
      <c r="I82" s="144" t="s">
        <v>42</v>
      </c>
      <c r="J82" s="35" t="str">
        <f>E26</f>
        <v>Ing. Horák Jiří, horak@szdc.cz, 602155923</v>
      </c>
      <c r="K82" s="38"/>
      <c r="L82" s="42"/>
    </row>
    <row r="83" s="1" customFormat="1" ht="10.32" customHeight="1">
      <c r="B83" s="37"/>
      <c r="C83" s="38"/>
      <c r="D83" s="38"/>
      <c r="E83" s="38"/>
      <c r="F83" s="38"/>
      <c r="G83" s="38"/>
      <c r="H83" s="38"/>
      <c r="I83" s="142"/>
      <c r="J83" s="38"/>
      <c r="K83" s="38"/>
      <c r="L83" s="42"/>
    </row>
    <row r="84" s="8" customFormat="1" ht="29.28" customHeight="1">
      <c r="B84" s="176"/>
      <c r="C84" s="177" t="s">
        <v>183</v>
      </c>
      <c r="D84" s="178" t="s">
        <v>65</v>
      </c>
      <c r="E84" s="178" t="s">
        <v>61</v>
      </c>
      <c r="F84" s="178" t="s">
        <v>62</v>
      </c>
      <c r="G84" s="178" t="s">
        <v>184</v>
      </c>
      <c r="H84" s="178" t="s">
        <v>185</v>
      </c>
      <c r="I84" s="179" t="s">
        <v>186</v>
      </c>
      <c r="J84" s="178" t="s">
        <v>180</v>
      </c>
      <c r="K84" s="180" t="s">
        <v>187</v>
      </c>
      <c r="L84" s="181"/>
      <c r="M84" s="86" t="s">
        <v>40</v>
      </c>
      <c r="N84" s="87" t="s">
        <v>50</v>
      </c>
      <c r="O84" s="87" t="s">
        <v>188</v>
      </c>
      <c r="P84" s="87" t="s">
        <v>189</v>
      </c>
      <c r="Q84" s="87" t="s">
        <v>190</v>
      </c>
      <c r="R84" s="87" t="s">
        <v>191</v>
      </c>
      <c r="S84" s="87" t="s">
        <v>192</v>
      </c>
      <c r="T84" s="88" t="s">
        <v>193</v>
      </c>
    </row>
    <row r="85" s="1" customFormat="1" ht="22.8" customHeight="1">
      <c r="B85" s="37"/>
      <c r="C85" s="93" t="s">
        <v>194</v>
      </c>
      <c r="D85" s="38"/>
      <c r="E85" s="38"/>
      <c r="F85" s="38"/>
      <c r="G85" s="38"/>
      <c r="H85" s="38"/>
      <c r="I85" s="142"/>
      <c r="J85" s="182">
        <f>BK85</f>
        <v>0</v>
      </c>
      <c r="K85" s="38"/>
      <c r="L85" s="42"/>
      <c r="M85" s="89"/>
      <c r="N85" s="90"/>
      <c r="O85" s="90"/>
      <c r="P85" s="183">
        <f>SUM(P86:P346)</f>
        <v>0</v>
      </c>
      <c r="Q85" s="90"/>
      <c r="R85" s="183">
        <f>SUM(R86:R346)</f>
        <v>1218.6572399999996</v>
      </c>
      <c r="S85" s="90"/>
      <c r="T85" s="184">
        <f>SUM(T86:T346)</f>
        <v>0</v>
      </c>
      <c r="AT85" s="15" t="s">
        <v>79</v>
      </c>
      <c r="AU85" s="15" t="s">
        <v>181</v>
      </c>
      <c r="BK85" s="185">
        <f>SUM(BK86:BK346)</f>
        <v>0</v>
      </c>
    </row>
    <row r="86" s="1" customFormat="1" ht="33.75" customHeight="1">
      <c r="B86" s="37"/>
      <c r="C86" s="186" t="s">
        <v>87</v>
      </c>
      <c r="D86" s="186" t="s">
        <v>195</v>
      </c>
      <c r="E86" s="187" t="s">
        <v>196</v>
      </c>
      <c r="F86" s="188" t="s">
        <v>197</v>
      </c>
      <c r="G86" s="189" t="s">
        <v>109</v>
      </c>
      <c r="H86" s="190">
        <v>500</v>
      </c>
      <c r="I86" s="191"/>
      <c r="J86" s="192">
        <f>ROUND(I86*H86,2)</f>
        <v>0</v>
      </c>
      <c r="K86" s="188" t="s">
        <v>198</v>
      </c>
      <c r="L86" s="42"/>
      <c r="M86" s="193" t="s">
        <v>40</v>
      </c>
      <c r="N86" s="194" t="s">
        <v>53</v>
      </c>
      <c r="O86" s="78"/>
      <c r="P86" s="195">
        <f>O86*H86</f>
        <v>0</v>
      </c>
      <c r="Q86" s="195">
        <v>0</v>
      </c>
      <c r="R86" s="195">
        <f>Q86*H86</f>
        <v>0</v>
      </c>
      <c r="S86" s="195">
        <v>0</v>
      </c>
      <c r="T86" s="196">
        <f>S86*H86</f>
        <v>0</v>
      </c>
      <c r="AR86" s="15" t="s">
        <v>199</v>
      </c>
      <c r="AT86" s="15" t="s">
        <v>195</v>
      </c>
      <c r="AU86" s="15" t="s">
        <v>80</v>
      </c>
      <c r="AY86" s="15" t="s">
        <v>200</v>
      </c>
      <c r="BE86" s="197">
        <f>IF(N86="základní",J86,0)</f>
        <v>0</v>
      </c>
      <c r="BF86" s="197">
        <f>IF(N86="snížená",J86,0)</f>
        <v>0</v>
      </c>
      <c r="BG86" s="197">
        <f>IF(N86="zákl. přenesená",J86,0)</f>
        <v>0</v>
      </c>
      <c r="BH86" s="197">
        <f>IF(N86="sníž. přenesená",J86,0)</f>
        <v>0</v>
      </c>
      <c r="BI86" s="197">
        <f>IF(N86="nulová",J86,0)</f>
        <v>0</v>
      </c>
      <c r="BJ86" s="15" t="s">
        <v>199</v>
      </c>
      <c r="BK86" s="197">
        <f>ROUND(I86*H86,2)</f>
        <v>0</v>
      </c>
      <c r="BL86" s="15" t="s">
        <v>199</v>
      </c>
      <c r="BM86" s="15" t="s">
        <v>201</v>
      </c>
    </row>
    <row r="87" s="1" customFormat="1">
      <c r="B87" s="37"/>
      <c r="C87" s="38"/>
      <c r="D87" s="198" t="s">
        <v>202</v>
      </c>
      <c r="E87" s="38"/>
      <c r="F87" s="199" t="s">
        <v>203</v>
      </c>
      <c r="G87" s="38"/>
      <c r="H87" s="38"/>
      <c r="I87" s="142"/>
      <c r="J87" s="38"/>
      <c r="K87" s="38"/>
      <c r="L87" s="42"/>
      <c r="M87" s="200"/>
      <c r="N87" s="78"/>
      <c r="O87" s="78"/>
      <c r="P87" s="78"/>
      <c r="Q87" s="78"/>
      <c r="R87" s="78"/>
      <c r="S87" s="78"/>
      <c r="T87" s="79"/>
      <c r="AT87" s="15" t="s">
        <v>202</v>
      </c>
      <c r="AU87" s="15" t="s">
        <v>80</v>
      </c>
    </row>
    <row r="88" s="9" customFormat="1">
      <c r="B88" s="201"/>
      <c r="C88" s="202"/>
      <c r="D88" s="198" t="s">
        <v>204</v>
      </c>
      <c r="E88" s="203" t="s">
        <v>40</v>
      </c>
      <c r="F88" s="204" t="s">
        <v>205</v>
      </c>
      <c r="G88" s="202"/>
      <c r="H88" s="205">
        <v>500</v>
      </c>
      <c r="I88" s="206"/>
      <c r="J88" s="202"/>
      <c r="K88" s="202"/>
      <c r="L88" s="207"/>
      <c r="M88" s="208"/>
      <c r="N88" s="209"/>
      <c r="O88" s="209"/>
      <c r="P88" s="209"/>
      <c r="Q88" s="209"/>
      <c r="R88" s="209"/>
      <c r="S88" s="209"/>
      <c r="T88" s="210"/>
      <c r="AT88" s="211" t="s">
        <v>204</v>
      </c>
      <c r="AU88" s="211" t="s">
        <v>80</v>
      </c>
      <c r="AV88" s="9" t="s">
        <v>89</v>
      </c>
      <c r="AW88" s="9" t="s">
        <v>38</v>
      </c>
      <c r="AX88" s="9" t="s">
        <v>80</v>
      </c>
      <c r="AY88" s="211" t="s">
        <v>200</v>
      </c>
    </row>
    <row r="89" s="10" customFormat="1">
      <c r="B89" s="212"/>
      <c r="C89" s="213"/>
      <c r="D89" s="198" t="s">
        <v>204</v>
      </c>
      <c r="E89" s="214" t="s">
        <v>40</v>
      </c>
      <c r="F89" s="215" t="s">
        <v>206</v>
      </c>
      <c r="G89" s="213"/>
      <c r="H89" s="216">
        <v>500</v>
      </c>
      <c r="I89" s="217"/>
      <c r="J89" s="213"/>
      <c r="K89" s="213"/>
      <c r="L89" s="218"/>
      <c r="M89" s="219"/>
      <c r="N89" s="220"/>
      <c r="O89" s="220"/>
      <c r="P89" s="220"/>
      <c r="Q89" s="220"/>
      <c r="R89" s="220"/>
      <c r="S89" s="220"/>
      <c r="T89" s="221"/>
      <c r="AT89" s="222" t="s">
        <v>204</v>
      </c>
      <c r="AU89" s="222" t="s">
        <v>80</v>
      </c>
      <c r="AV89" s="10" t="s">
        <v>199</v>
      </c>
      <c r="AW89" s="10" t="s">
        <v>38</v>
      </c>
      <c r="AX89" s="10" t="s">
        <v>87</v>
      </c>
      <c r="AY89" s="222" t="s">
        <v>200</v>
      </c>
    </row>
    <row r="90" s="1" customFormat="1" ht="22.5" customHeight="1">
      <c r="B90" s="37"/>
      <c r="C90" s="186" t="s">
        <v>89</v>
      </c>
      <c r="D90" s="186" t="s">
        <v>195</v>
      </c>
      <c r="E90" s="187" t="s">
        <v>207</v>
      </c>
      <c r="F90" s="188" t="s">
        <v>208</v>
      </c>
      <c r="G90" s="189" t="s">
        <v>145</v>
      </c>
      <c r="H90" s="190">
        <v>150</v>
      </c>
      <c r="I90" s="191"/>
      <c r="J90" s="192">
        <f>ROUND(I90*H90,2)</f>
        <v>0</v>
      </c>
      <c r="K90" s="188" t="s">
        <v>209</v>
      </c>
      <c r="L90" s="42"/>
      <c r="M90" s="193" t="s">
        <v>40</v>
      </c>
      <c r="N90" s="194" t="s">
        <v>53</v>
      </c>
      <c r="O90" s="78"/>
      <c r="P90" s="195">
        <f>O90*H90</f>
        <v>0</v>
      </c>
      <c r="Q90" s="195">
        <v>0</v>
      </c>
      <c r="R90" s="195">
        <f>Q90*H90</f>
        <v>0</v>
      </c>
      <c r="S90" s="195">
        <v>0</v>
      </c>
      <c r="T90" s="196">
        <f>S90*H90</f>
        <v>0</v>
      </c>
      <c r="AR90" s="15" t="s">
        <v>199</v>
      </c>
      <c r="AT90" s="15" t="s">
        <v>195</v>
      </c>
      <c r="AU90" s="15" t="s">
        <v>80</v>
      </c>
      <c r="AY90" s="15" t="s">
        <v>200</v>
      </c>
      <c r="BE90" s="197">
        <f>IF(N90="základní",J90,0)</f>
        <v>0</v>
      </c>
      <c r="BF90" s="197">
        <f>IF(N90="snížená",J90,0)</f>
        <v>0</v>
      </c>
      <c r="BG90" s="197">
        <f>IF(N90="zákl. přenesená",J90,0)</f>
        <v>0</v>
      </c>
      <c r="BH90" s="197">
        <f>IF(N90="sníž. přenesená",J90,0)</f>
        <v>0</v>
      </c>
      <c r="BI90" s="197">
        <f>IF(N90="nulová",J90,0)</f>
        <v>0</v>
      </c>
      <c r="BJ90" s="15" t="s">
        <v>199</v>
      </c>
      <c r="BK90" s="197">
        <f>ROUND(I90*H90,2)</f>
        <v>0</v>
      </c>
      <c r="BL90" s="15" t="s">
        <v>199</v>
      </c>
      <c r="BM90" s="15" t="s">
        <v>210</v>
      </c>
    </row>
    <row r="91" s="1" customFormat="1">
      <c r="B91" s="37"/>
      <c r="C91" s="38"/>
      <c r="D91" s="198" t="s">
        <v>202</v>
      </c>
      <c r="E91" s="38"/>
      <c r="F91" s="199" t="s">
        <v>211</v>
      </c>
      <c r="G91" s="38"/>
      <c r="H91" s="38"/>
      <c r="I91" s="142"/>
      <c r="J91" s="38"/>
      <c r="K91" s="38"/>
      <c r="L91" s="42"/>
      <c r="M91" s="200"/>
      <c r="N91" s="78"/>
      <c r="O91" s="78"/>
      <c r="P91" s="78"/>
      <c r="Q91" s="78"/>
      <c r="R91" s="78"/>
      <c r="S91" s="78"/>
      <c r="T91" s="79"/>
      <c r="AT91" s="15" t="s">
        <v>202</v>
      </c>
      <c r="AU91" s="15" t="s">
        <v>80</v>
      </c>
    </row>
    <row r="92" s="11" customFormat="1">
      <c r="B92" s="223"/>
      <c r="C92" s="224"/>
      <c r="D92" s="198" t="s">
        <v>204</v>
      </c>
      <c r="E92" s="225" t="s">
        <v>40</v>
      </c>
      <c r="F92" s="226" t="s">
        <v>212</v>
      </c>
      <c r="G92" s="224"/>
      <c r="H92" s="225" t="s">
        <v>40</v>
      </c>
      <c r="I92" s="227"/>
      <c r="J92" s="224"/>
      <c r="K92" s="224"/>
      <c r="L92" s="228"/>
      <c r="M92" s="229"/>
      <c r="N92" s="230"/>
      <c r="O92" s="230"/>
      <c r="P92" s="230"/>
      <c r="Q92" s="230"/>
      <c r="R92" s="230"/>
      <c r="S92" s="230"/>
      <c r="T92" s="231"/>
      <c r="AT92" s="232" t="s">
        <v>204</v>
      </c>
      <c r="AU92" s="232" t="s">
        <v>80</v>
      </c>
      <c r="AV92" s="11" t="s">
        <v>87</v>
      </c>
      <c r="AW92" s="11" t="s">
        <v>38</v>
      </c>
      <c r="AX92" s="11" t="s">
        <v>80</v>
      </c>
      <c r="AY92" s="232" t="s">
        <v>200</v>
      </c>
    </row>
    <row r="93" s="9" customFormat="1">
      <c r="B93" s="201"/>
      <c r="C93" s="202"/>
      <c r="D93" s="198" t="s">
        <v>204</v>
      </c>
      <c r="E93" s="203" t="s">
        <v>40</v>
      </c>
      <c r="F93" s="204" t="s">
        <v>213</v>
      </c>
      <c r="G93" s="202"/>
      <c r="H93" s="205">
        <v>150</v>
      </c>
      <c r="I93" s="206"/>
      <c r="J93" s="202"/>
      <c r="K93" s="202"/>
      <c r="L93" s="207"/>
      <c r="M93" s="208"/>
      <c r="N93" s="209"/>
      <c r="O93" s="209"/>
      <c r="P93" s="209"/>
      <c r="Q93" s="209"/>
      <c r="R93" s="209"/>
      <c r="S93" s="209"/>
      <c r="T93" s="210"/>
      <c r="AT93" s="211" t="s">
        <v>204</v>
      </c>
      <c r="AU93" s="211" t="s">
        <v>80</v>
      </c>
      <c r="AV93" s="9" t="s">
        <v>89</v>
      </c>
      <c r="AW93" s="9" t="s">
        <v>38</v>
      </c>
      <c r="AX93" s="9" t="s">
        <v>80</v>
      </c>
      <c r="AY93" s="211" t="s">
        <v>200</v>
      </c>
    </row>
    <row r="94" s="10" customFormat="1">
      <c r="B94" s="212"/>
      <c r="C94" s="213"/>
      <c r="D94" s="198" t="s">
        <v>204</v>
      </c>
      <c r="E94" s="214" t="s">
        <v>147</v>
      </c>
      <c r="F94" s="215" t="s">
        <v>206</v>
      </c>
      <c r="G94" s="213"/>
      <c r="H94" s="216">
        <v>150</v>
      </c>
      <c r="I94" s="217"/>
      <c r="J94" s="213"/>
      <c r="K94" s="213"/>
      <c r="L94" s="218"/>
      <c r="M94" s="219"/>
      <c r="N94" s="220"/>
      <c r="O94" s="220"/>
      <c r="P94" s="220"/>
      <c r="Q94" s="220"/>
      <c r="R94" s="220"/>
      <c r="S94" s="220"/>
      <c r="T94" s="221"/>
      <c r="AT94" s="222" t="s">
        <v>204</v>
      </c>
      <c r="AU94" s="222" t="s">
        <v>80</v>
      </c>
      <c r="AV94" s="10" t="s">
        <v>199</v>
      </c>
      <c r="AW94" s="10" t="s">
        <v>38</v>
      </c>
      <c r="AX94" s="10" t="s">
        <v>87</v>
      </c>
      <c r="AY94" s="222" t="s">
        <v>200</v>
      </c>
    </row>
    <row r="95" s="1" customFormat="1" ht="22.5" customHeight="1">
      <c r="B95" s="37"/>
      <c r="C95" s="186" t="s">
        <v>214</v>
      </c>
      <c r="D95" s="186" t="s">
        <v>195</v>
      </c>
      <c r="E95" s="187" t="s">
        <v>215</v>
      </c>
      <c r="F95" s="188" t="s">
        <v>216</v>
      </c>
      <c r="G95" s="189" t="s">
        <v>145</v>
      </c>
      <c r="H95" s="190">
        <v>2805</v>
      </c>
      <c r="I95" s="191"/>
      <c r="J95" s="192">
        <f>ROUND(I95*H95,2)</f>
        <v>0</v>
      </c>
      <c r="K95" s="188" t="s">
        <v>209</v>
      </c>
      <c r="L95" s="42"/>
      <c r="M95" s="193" t="s">
        <v>40</v>
      </c>
      <c r="N95" s="194" t="s">
        <v>53</v>
      </c>
      <c r="O95" s="78"/>
      <c r="P95" s="195">
        <f>O95*H95</f>
        <v>0</v>
      </c>
      <c r="Q95" s="195">
        <v>0</v>
      </c>
      <c r="R95" s="195">
        <f>Q95*H95</f>
        <v>0</v>
      </c>
      <c r="S95" s="195">
        <v>0</v>
      </c>
      <c r="T95" s="196">
        <f>S95*H95</f>
        <v>0</v>
      </c>
      <c r="AR95" s="15" t="s">
        <v>199</v>
      </c>
      <c r="AT95" s="15" t="s">
        <v>195</v>
      </c>
      <c r="AU95" s="15" t="s">
        <v>80</v>
      </c>
      <c r="AY95" s="15" t="s">
        <v>200</v>
      </c>
      <c r="BE95" s="197">
        <f>IF(N95="základní",J95,0)</f>
        <v>0</v>
      </c>
      <c r="BF95" s="197">
        <f>IF(N95="snížená",J95,0)</f>
        <v>0</v>
      </c>
      <c r="BG95" s="197">
        <f>IF(N95="zákl. přenesená",J95,0)</f>
        <v>0</v>
      </c>
      <c r="BH95" s="197">
        <f>IF(N95="sníž. přenesená",J95,0)</f>
        <v>0</v>
      </c>
      <c r="BI95" s="197">
        <f>IF(N95="nulová",J95,0)</f>
        <v>0</v>
      </c>
      <c r="BJ95" s="15" t="s">
        <v>199</v>
      </c>
      <c r="BK95" s="197">
        <f>ROUND(I95*H95,2)</f>
        <v>0</v>
      </c>
      <c r="BL95" s="15" t="s">
        <v>199</v>
      </c>
      <c r="BM95" s="15" t="s">
        <v>217</v>
      </c>
    </row>
    <row r="96" s="1" customFormat="1">
      <c r="B96" s="37"/>
      <c r="C96" s="38"/>
      <c r="D96" s="198" t="s">
        <v>202</v>
      </c>
      <c r="E96" s="38"/>
      <c r="F96" s="199" t="s">
        <v>211</v>
      </c>
      <c r="G96" s="38"/>
      <c r="H96" s="38"/>
      <c r="I96" s="142"/>
      <c r="J96" s="38"/>
      <c r="K96" s="38"/>
      <c r="L96" s="42"/>
      <c r="M96" s="200"/>
      <c r="N96" s="78"/>
      <c r="O96" s="78"/>
      <c r="P96" s="78"/>
      <c r="Q96" s="78"/>
      <c r="R96" s="78"/>
      <c r="S96" s="78"/>
      <c r="T96" s="79"/>
      <c r="AT96" s="15" t="s">
        <v>202</v>
      </c>
      <c r="AU96" s="15" t="s">
        <v>80</v>
      </c>
    </row>
    <row r="97" s="9" customFormat="1">
      <c r="B97" s="201"/>
      <c r="C97" s="202"/>
      <c r="D97" s="198" t="s">
        <v>204</v>
      </c>
      <c r="E97" s="203" t="s">
        <v>40</v>
      </c>
      <c r="F97" s="204" t="s">
        <v>218</v>
      </c>
      <c r="G97" s="202"/>
      <c r="H97" s="205">
        <v>2805</v>
      </c>
      <c r="I97" s="206"/>
      <c r="J97" s="202"/>
      <c r="K97" s="202"/>
      <c r="L97" s="207"/>
      <c r="M97" s="208"/>
      <c r="N97" s="209"/>
      <c r="O97" s="209"/>
      <c r="P97" s="209"/>
      <c r="Q97" s="209"/>
      <c r="R97" s="209"/>
      <c r="S97" s="209"/>
      <c r="T97" s="210"/>
      <c r="AT97" s="211" t="s">
        <v>204</v>
      </c>
      <c r="AU97" s="211" t="s">
        <v>80</v>
      </c>
      <c r="AV97" s="9" t="s">
        <v>89</v>
      </c>
      <c r="AW97" s="9" t="s">
        <v>38</v>
      </c>
      <c r="AX97" s="9" t="s">
        <v>80</v>
      </c>
      <c r="AY97" s="211" t="s">
        <v>200</v>
      </c>
    </row>
    <row r="98" s="10" customFormat="1">
      <c r="B98" s="212"/>
      <c r="C98" s="213"/>
      <c r="D98" s="198" t="s">
        <v>204</v>
      </c>
      <c r="E98" s="214" t="s">
        <v>143</v>
      </c>
      <c r="F98" s="215" t="s">
        <v>206</v>
      </c>
      <c r="G98" s="213"/>
      <c r="H98" s="216">
        <v>2805</v>
      </c>
      <c r="I98" s="217"/>
      <c r="J98" s="213"/>
      <c r="K98" s="213"/>
      <c r="L98" s="218"/>
      <c r="M98" s="219"/>
      <c r="N98" s="220"/>
      <c r="O98" s="220"/>
      <c r="P98" s="220"/>
      <c r="Q98" s="220"/>
      <c r="R98" s="220"/>
      <c r="S98" s="220"/>
      <c r="T98" s="221"/>
      <c r="AT98" s="222" t="s">
        <v>204</v>
      </c>
      <c r="AU98" s="222" t="s">
        <v>80</v>
      </c>
      <c r="AV98" s="10" t="s">
        <v>199</v>
      </c>
      <c r="AW98" s="10" t="s">
        <v>38</v>
      </c>
      <c r="AX98" s="10" t="s">
        <v>87</v>
      </c>
      <c r="AY98" s="222" t="s">
        <v>200</v>
      </c>
    </row>
    <row r="99" s="1" customFormat="1" ht="67.5" customHeight="1">
      <c r="B99" s="37"/>
      <c r="C99" s="186" t="s">
        <v>199</v>
      </c>
      <c r="D99" s="186" t="s">
        <v>195</v>
      </c>
      <c r="E99" s="187" t="s">
        <v>219</v>
      </c>
      <c r="F99" s="188" t="s">
        <v>220</v>
      </c>
      <c r="G99" s="189" t="s">
        <v>105</v>
      </c>
      <c r="H99" s="190">
        <v>1.875</v>
      </c>
      <c r="I99" s="191"/>
      <c r="J99" s="192">
        <f>ROUND(I99*H99,2)</f>
        <v>0</v>
      </c>
      <c r="K99" s="188" t="s">
        <v>198</v>
      </c>
      <c r="L99" s="42"/>
      <c r="M99" s="193" t="s">
        <v>40</v>
      </c>
      <c r="N99" s="194" t="s">
        <v>53</v>
      </c>
      <c r="O99" s="78"/>
      <c r="P99" s="195">
        <f>O99*H99</f>
        <v>0</v>
      </c>
      <c r="Q99" s="195">
        <v>0</v>
      </c>
      <c r="R99" s="195">
        <f>Q99*H99</f>
        <v>0</v>
      </c>
      <c r="S99" s="195">
        <v>0</v>
      </c>
      <c r="T99" s="196">
        <f>S99*H99</f>
        <v>0</v>
      </c>
      <c r="AR99" s="15" t="s">
        <v>199</v>
      </c>
      <c r="AT99" s="15" t="s">
        <v>195</v>
      </c>
      <c r="AU99" s="15" t="s">
        <v>80</v>
      </c>
      <c r="AY99" s="15" t="s">
        <v>200</v>
      </c>
      <c r="BE99" s="197">
        <f>IF(N99="základní",J99,0)</f>
        <v>0</v>
      </c>
      <c r="BF99" s="197">
        <f>IF(N99="snížená",J99,0)</f>
        <v>0</v>
      </c>
      <c r="BG99" s="197">
        <f>IF(N99="zákl. přenesená",J99,0)</f>
        <v>0</v>
      </c>
      <c r="BH99" s="197">
        <f>IF(N99="sníž. přenesená",J99,0)</f>
        <v>0</v>
      </c>
      <c r="BI99" s="197">
        <f>IF(N99="nulová",J99,0)</f>
        <v>0</v>
      </c>
      <c r="BJ99" s="15" t="s">
        <v>199</v>
      </c>
      <c r="BK99" s="197">
        <f>ROUND(I99*H99,2)</f>
        <v>0</v>
      </c>
      <c r="BL99" s="15" t="s">
        <v>199</v>
      </c>
      <c r="BM99" s="15" t="s">
        <v>221</v>
      </c>
    </row>
    <row r="100" s="1" customFormat="1">
      <c r="B100" s="37"/>
      <c r="C100" s="38"/>
      <c r="D100" s="198" t="s">
        <v>202</v>
      </c>
      <c r="E100" s="38"/>
      <c r="F100" s="199" t="s">
        <v>222</v>
      </c>
      <c r="G100" s="38"/>
      <c r="H100" s="38"/>
      <c r="I100" s="142"/>
      <c r="J100" s="38"/>
      <c r="K100" s="38"/>
      <c r="L100" s="42"/>
      <c r="M100" s="200"/>
      <c r="N100" s="78"/>
      <c r="O100" s="78"/>
      <c r="P100" s="78"/>
      <c r="Q100" s="78"/>
      <c r="R100" s="78"/>
      <c r="S100" s="78"/>
      <c r="T100" s="79"/>
      <c r="AT100" s="15" t="s">
        <v>202</v>
      </c>
      <c r="AU100" s="15" t="s">
        <v>80</v>
      </c>
    </row>
    <row r="101" s="1" customFormat="1">
      <c r="B101" s="37"/>
      <c r="C101" s="38"/>
      <c r="D101" s="198" t="s">
        <v>223</v>
      </c>
      <c r="E101" s="38"/>
      <c r="F101" s="199" t="s">
        <v>224</v>
      </c>
      <c r="G101" s="38"/>
      <c r="H101" s="38"/>
      <c r="I101" s="142"/>
      <c r="J101" s="38"/>
      <c r="K101" s="38"/>
      <c r="L101" s="42"/>
      <c r="M101" s="200"/>
      <c r="N101" s="78"/>
      <c r="O101" s="78"/>
      <c r="P101" s="78"/>
      <c r="Q101" s="78"/>
      <c r="R101" s="78"/>
      <c r="S101" s="78"/>
      <c r="T101" s="79"/>
      <c r="AT101" s="15" t="s">
        <v>223</v>
      </c>
      <c r="AU101" s="15" t="s">
        <v>80</v>
      </c>
    </row>
    <row r="102" s="11" customFormat="1">
      <c r="B102" s="223"/>
      <c r="C102" s="224"/>
      <c r="D102" s="198" t="s">
        <v>204</v>
      </c>
      <c r="E102" s="225" t="s">
        <v>40</v>
      </c>
      <c r="F102" s="226" t="s">
        <v>225</v>
      </c>
      <c r="G102" s="224"/>
      <c r="H102" s="225" t="s">
        <v>40</v>
      </c>
      <c r="I102" s="227"/>
      <c r="J102" s="224"/>
      <c r="K102" s="224"/>
      <c r="L102" s="228"/>
      <c r="M102" s="229"/>
      <c r="N102" s="230"/>
      <c r="O102" s="230"/>
      <c r="P102" s="230"/>
      <c r="Q102" s="230"/>
      <c r="R102" s="230"/>
      <c r="S102" s="230"/>
      <c r="T102" s="231"/>
      <c r="AT102" s="232" t="s">
        <v>204</v>
      </c>
      <c r="AU102" s="232" t="s">
        <v>80</v>
      </c>
      <c r="AV102" s="11" t="s">
        <v>87</v>
      </c>
      <c r="AW102" s="11" t="s">
        <v>38</v>
      </c>
      <c r="AX102" s="11" t="s">
        <v>80</v>
      </c>
      <c r="AY102" s="232" t="s">
        <v>200</v>
      </c>
    </row>
    <row r="103" s="9" customFormat="1">
      <c r="B103" s="201"/>
      <c r="C103" s="202"/>
      <c r="D103" s="198" t="s">
        <v>204</v>
      </c>
      <c r="E103" s="203" t="s">
        <v>40</v>
      </c>
      <c r="F103" s="204" t="s">
        <v>226</v>
      </c>
      <c r="G103" s="202"/>
      <c r="H103" s="205">
        <v>1.875</v>
      </c>
      <c r="I103" s="206"/>
      <c r="J103" s="202"/>
      <c r="K103" s="202"/>
      <c r="L103" s="207"/>
      <c r="M103" s="208"/>
      <c r="N103" s="209"/>
      <c r="O103" s="209"/>
      <c r="P103" s="209"/>
      <c r="Q103" s="209"/>
      <c r="R103" s="209"/>
      <c r="S103" s="209"/>
      <c r="T103" s="210"/>
      <c r="AT103" s="211" t="s">
        <v>204</v>
      </c>
      <c r="AU103" s="211" t="s">
        <v>80</v>
      </c>
      <c r="AV103" s="9" t="s">
        <v>89</v>
      </c>
      <c r="AW103" s="9" t="s">
        <v>38</v>
      </c>
      <c r="AX103" s="9" t="s">
        <v>80</v>
      </c>
      <c r="AY103" s="211" t="s">
        <v>200</v>
      </c>
    </row>
    <row r="104" s="10" customFormat="1">
      <c r="B104" s="212"/>
      <c r="C104" s="213"/>
      <c r="D104" s="198" t="s">
        <v>204</v>
      </c>
      <c r="E104" s="214" t="s">
        <v>103</v>
      </c>
      <c r="F104" s="215" t="s">
        <v>206</v>
      </c>
      <c r="G104" s="213"/>
      <c r="H104" s="216">
        <v>1.875</v>
      </c>
      <c r="I104" s="217"/>
      <c r="J104" s="213"/>
      <c r="K104" s="213"/>
      <c r="L104" s="218"/>
      <c r="M104" s="219"/>
      <c r="N104" s="220"/>
      <c r="O104" s="220"/>
      <c r="P104" s="220"/>
      <c r="Q104" s="220"/>
      <c r="R104" s="220"/>
      <c r="S104" s="220"/>
      <c r="T104" s="221"/>
      <c r="AT104" s="222" t="s">
        <v>204</v>
      </c>
      <c r="AU104" s="222" t="s">
        <v>80</v>
      </c>
      <c r="AV104" s="10" t="s">
        <v>199</v>
      </c>
      <c r="AW104" s="10" t="s">
        <v>38</v>
      </c>
      <c r="AX104" s="10" t="s">
        <v>87</v>
      </c>
      <c r="AY104" s="222" t="s">
        <v>200</v>
      </c>
    </row>
    <row r="105" s="1" customFormat="1" ht="45" customHeight="1">
      <c r="B105" s="37"/>
      <c r="C105" s="186" t="s">
        <v>159</v>
      </c>
      <c r="D105" s="186" t="s">
        <v>195</v>
      </c>
      <c r="E105" s="187" t="s">
        <v>227</v>
      </c>
      <c r="F105" s="188" t="s">
        <v>228</v>
      </c>
      <c r="G105" s="189" t="s">
        <v>129</v>
      </c>
      <c r="H105" s="190">
        <v>84.400000000000006</v>
      </c>
      <c r="I105" s="191"/>
      <c r="J105" s="192">
        <f>ROUND(I105*H105,2)</f>
        <v>0</v>
      </c>
      <c r="K105" s="188" t="s">
        <v>198</v>
      </c>
      <c r="L105" s="42"/>
      <c r="M105" s="193" t="s">
        <v>40</v>
      </c>
      <c r="N105" s="194" t="s">
        <v>53</v>
      </c>
      <c r="O105" s="78"/>
      <c r="P105" s="195">
        <f>O105*H105</f>
        <v>0</v>
      </c>
      <c r="Q105" s="195">
        <v>0</v>
      </c>
      <c r="R105" s="195">
        <f>Q105*H105</f>
        <v>0</v>
      </c>
      <c r="S105" s="195">
        <v>0</v>
      </c>
      <c r="T105" s="196">
        <f>S105*H105</f>
        <v>0</v>
      </c>
      <c r="AR105" s="15" t="s">
        <v>199</v>
      </c>
      <c r="AT105" s="15" t="s">
        <v>195</v>
      </c>
      <c r="AU105" s="15" t="s">
        <v>80</v>
      </c>
      <c r="AY105" s="15" t="s">
        <v>200</v>
      </c>
      <c r="BE105" s="197">
        <f>IF(N105="základní",J105,0)</f>
        <v>0</v>
      </c>
      <c r="BF105" s="197">
        <f>IF(N105="snížená",J105,0)</f>
        <v>0</v>
      </c>
      <c r="BG105" s="197">
        <f>IF(N105="zákl. přenesená",J105,0)</f>
        <v>0</v>
      </c>
      <c r="BH105" s="197">
        <f>IF(N105="sníž. přenesená",J105,0)</f>
        <v>0</v>
      </c>
      <c r="BI105" s="197">
        <f>IF(N105="nulová",J105,0)</f>
        <v>0</v>
      </c>
      <c r="BJ105" s="15" t="s">
        <v>199</v>
      </c>
      <c r="BK105" s="197">
        <f>ROUND(I105*H105,2)</f>
        <v>0</v>
      </c>
      <c r="BL105" s="15" t="s">
        <v>199</v>
      </c>
      <c r="BM105" s="15" t="s">
        <v>229</v>
      </c>
    </row>
    <row r="106" s="1" customFormat="1">
      <c r="B106" s="37"/>
      <c r="C106" s="38"/>
      <c r="D106" s="198" t="s">
        <v>202</v>
      </c>
      <c r="E106" s="38"/>
      <c r="F106" s="199" t="s">
        <v>230</v>
      </c>
      <c r="G106" s="38"/>
      <c r="H106" s="38"/>
      <c r="I106" s="142"/>
      <c r="J106" s="38"/>
      <c r="K106" s="38"/>
      <c r="L106" s="42"/>
      <c r="M106" s="200"/>
      <c r="N106" s="78"/>
      <c r="O106" s="78"/>
      <c r="P106" s="78"/>
      <c r="Q106" s="78"/>
      <c r="R106" s="78"/>
      <c r="S106" s="78"/>
      <c r="T106" s="79"/>
      <c r="AT106" s="15" t="s">
        <v>202</v>
      </c>
      <c r="AU106" s="15" t="s">
        <v>80</v>
      </c>
    </row>
    <row r="107" s="1" customFormat="1">
      <c r="B107" s="37"/>
      <c r="C107" s="38"/>
      <c r="D107" s="198" t="s">
        <v>223</v>
      </c>
      <c r="E107" s="38"/>
      <c r="F107" s="199" t="s">
        <v>231</v>
      </c>
      <c r="G107" s="38"/>
      <c r="H107" s="38"/>
      <c r="I107" s="142"/>
      <c r="J107" s="38"/>
      <c r="K107" s="38"/>
      <c r="L107" s="42"/>
      <c r="M107" s="200"/>
      <c r="N107" s="78"/>
      <c r="O107" s="78"/>
      <c r="P107" s="78"/>
      <c r="Q107" s="78"/>
      <c r="R107" s="78"/>
      <c r="S107" s="78"/>
      <c r="T107" s="79"/>
      <c r="AT107" s="15" t="s">
        <v>223</v>
      </c>
      <c r="AU107" s="15" t="s">
        <v>80</v>
      </c>
    </row>
    <row r="108" s="11" customFormat="1">
      <c r="B108" s="223"/>
      <c r="C108" s="224"/>
      <c r="D108" s="198" t="s">
        <v>204</v>
      </c>
      <c r="E108" s="225" t="s">
        <v>40</v>
      </c>
      <c r="F108" s="226" t="s">
        <v>232</v>
      </c>
      <c r="G108" s="224"/>
      <c r="H108" s="225" t="s">
        <v>40</v>
      </c>
      <c r="I108" s="227"/>
      <c r="J108" s="224"/>
      <c r="K108" s="224"/>
      <c r="L108" s="228"/>
      <c r="M108" s="229"/>
      <c r="N108" s="230"/>
      <c r="O108" s="230"/>
      <c r="P108" s="230"/>
      <c r="Q108" s="230"/>
      <c r="R108" s="230"/>
      <c r="S108" s="230"/>
      <c r="T108" s="231"/>
      <c r="AT108" s="232" t="s">
        <v>204</v>
      </c>
      <c r="AU108" s="232" t="s">
        <v>80</v>
      </c>
      <c r="AV108" s="11" t="s">
        <v>87</v>
      </c>
      <c r="AW108" s="11" t="s">
        <v>38</v>
      </c>
      <c r="AX108" s="11" t="s">
        <v>80</v>
      </c>
      <c r="AY108" s="232" t="s">
        <v>200</v>
      </c>
    </row>
    <row r="109" s="9" customFormat="1">
      <c r="B109" s="201"/>
      <c r="C109" s="202"/>
      <c r="D109" s="198" t="s">
        <v>204</v>
      </c>
      <c r="E109" s="203" t="s">
        <v>40</v>
      </c>
      <c r="F109" s="204" t="s">
        <v>233</v>
      </c>
      <c r="G109" s="202"/>
      <c r="H109" s="205">
        <v>40.090000000000003</v>
      </c>
      <c r="I109" s="206"/>
      <c r="J109" s="202"/>
      <c r="K109" s="202"/>
      <c r="L109" s="207"/>
      <c r="M109" s="208"/>
      <c r="N109" s="209"/>
      <c r="O109" s="209"/>
      <c r="P109" s="209"/>
      <c r="Q109" s="209"/>
      <c r="R109" s="209"/>
      <c r="S109" s="209"/>
      <c r="T109" s="210"/>
      <c r="AT109" s="211" t="s">
        <v>204</v>
      </c>
      <c r="AU109" s="211" t="s">
        <v>80</v>
      </c>
      <c r="AV109" s="9" t="s">
        <v>89</v>
      </c>
      <c r="AW109" s="9" t="s">
        <v>38</v>
      </c>
      <c r="AX109" s="9" t="s">
        <v>80</v>
      </c>
      <c r="AY109" s="211" t="s">
        <v>200</v>
      </c>
    </row>
    <row r="110" s="11" customFormat="1">
      <c r="B110" s="223"/>
      <c r="C110" s="224"/>
      <c r="D110" s="198" t="s">
        <v>204</v>
      </c>
      <c r="E110" s="225" t="s">
        <v>40</v>
      </c>
      <c r="F110" s="226" t="s">
        <v>234</v>
      </c>
      <c r="G110" s="224"/>
      <c r="H110" s="225" t="s">
        <v>40</v>
      </c>
      <c r="I110" s="227"/>
      <c r="J110" s="224"/>
      <c r="K110" s="224"/>
      <c r="L110" s="228"/>
      <c r="M110" s="229"/>
      <c r="N110" s="230"/>
      <c r="O110" s="230"/>
      <c r="P110" s="230"/>
      <c r="Q110" s="230"/>
      <c r="R110" s="230"/>
      <c r="S110" s="230"/>
      <c r="T110" s="231"/>
      <c r="AT110" s="232" t="s">
        <v>204</v>
      </c>
      <c r="AU110" s="232" t="s">
        <v>80</v>
      </c>
      <c r="AV110" s="11" t="s">
        <v>87</v>
      </c>
      <c r="AW110" s="11" t="s">
        <v>38</v>
      </c>
      <c r="AX110" s="11" t="s">
        <v>80</v>
      </c>
      <c r="AY110" s="232" t="s">
        <v>200</v>
      </c>
    </row>
    <row r="111" s="9" customFormat="1">
      <c r="B111" s="201"/>
      <c r="C111" s="202"/>
      <c r="D111" s="198" t="s">
        <v>204</v>
      </c>
      <c r="E111" s="203" t="s">
        <v>40</v>
      </c>
      <c r="F111" s="204" t="s">
        <v>235</v>
      </c>
      <c r="G111" s="202"/>
      <c r="H111" s="205">
        <v>44.310000000000002</v>
      </c>
      <c r="I111" s="206"/>
      <c r="J111" s="202"/>
      <c r="K111" s="202"/>
      <c r="L111" s="207"/>
      <c r="M111" s="208"/>
      <c r="N111" s="209"/>
      <c r="O111" s="209"/>
      <c r="P111" s="209"/>
      <c r="Q111" s="209"/>
      <c r="R111" s="209"/>
      <c r="S111" s="209"/>
      <c r="T111" s="210"/>
      <c r="AT111" s="211" t="s">
        <v>204</v>
      </c>
      <c r="AU111" s="211" t="s">
        <v>80</v>
      </c>
      <c r="AV111" s="9" t="s">
        <v>89</v>
      </c>
      <c r="AW111" s="9" t="s">
        <v>38</v>
      </c>
      <c r="AX111" s="9" t="s">
        <v>80</v>
      </c>
      <c r="AY111" s="211" t="s">
        <v>200</v>
      </c>
    </row>
    <row r="112" s="10" customFormat="1">
      <c r="B112" s="212"/>
      <c r="C112" s="213"/>
      <c r="D112" s="198" t="s">
        <v>204</v>
      </c>
      <c r="E112" s="214" t="s">
        <v>127</v>
      </c>
      <c r="F112" s="215" t="s">
        <v>206</v>
      </c>
      <c r="G112" s="213"/>
      <c r="H112" s="216">
        <v>84.400000000000006</v>
      </c>
      <c r="I112" s="217"/>
      <c r="J112" s="213"/>
      <c r="K112" s="213"/>
      <c r="L112" s="218"/>
      <c r="M112" s="219"/>
      <c r="N112" s="220"/>
      <c r="O112" s="220"/>
      <c r="P112" s="220"/>
      <c r="Q112" s="220"/>
      <c r="R112" s="220"/>
      <c r="S112" s="220"/>
      <c r="T112" s="221"/>
      <c r="AT112" s="222" t="s">
        <v>204</v>
      </c>
      <c r="AU112" s="222" t="s">
        <v>80</v>
      </c>
      <c r="AV112" s="10" t="s">
        <v>199</v>
      </c>
      <c r="AW112" s="10" t="s">
        <v>38</v>
      </c>
      <c r="AX112" s="10" t="s">
        <v>87</v>
      </c>
      <c r="AY112" s="222" t="s">
        <v>200</v>
      </c>
    </row>
    <row r="113" s="1" customFormat="1" ht="22.5" customHeight="1">
      <c r="B113" s="37"/>
      <c r="C113" s="186" t="s">
        <v>236</v>
      </c>
      <c r="D113" s="186" t="s">
        <v>195</v>
      </c>
      <c r="E113" s="187" t="s">
        <v>237</v>
      </c>
      <c r="F113" s="188" t="s">
        <v>238</v>
      </c>
      <c r="G113" s="189" t="s">
        <v>129</v>
      </c>
      <c r="H113" s="190">
        <v>1200</v>
      </c>
      <c r="I113" s="191"/>
      <c r="J113" s="192">
        <f>ROUND(I113*H113,2)</f>
        <v>0</v>
      </c>
      <c r="K113" s="188" t="s">
        <v>198</v>
      </c>
      <c r="L113" s="42"/>
      <c r="M113" s="193" t="s">
        <v>40</v>
      </c>
      <c r="N113" s="194" t="s">
        <v>53</v>
      </c>
      <c r="O113" s="78"/>
      <c r="P113" s="195">
        <f>O113*H113</f>
        <v>0</v>
      </c>
      <c r="Q113" s="195">
        <v>0</v>
      </c>
      <c r="R113" s="195">
        <f>Q113*H113</f>
        <v>0</v>
      </c>
      <c r="S113" s="195">
        <v>0</v>
      </c>
      <c r="T113" s="196">
        <f>S113*H113</f>
        <v>0</v>
      </c>
      <c r="AR113" s="15" t="s">
        <v>199</v>
      </c>
      <c r="AT113" s="15" t="s">
        <v>195</v>
      </c>
      <c r="AU113" s="15" t="s">
        <v>80</v>
      </c>
      <c r="AY113" s="15" t="s">
        <v>200</v>
      </c>
      <c r="BE113" s="197">
        <f>IF(N113="základní",J113,0)</f>
        <v>0</v>
      </c>
      <c r="BF113" s="197">
        <f>IF(N113="snížená",J113,0)</f>
        <v>0</v>
      </c>
      <c r="BG113" s="197">
        <f>IF(N113="zákl. přenesená",J113,0)</f>
        <v>0</v>
      </c>
      <c r="BH113" s="197">
        <f>IF(N113="sníž. přenesená",J113,0)</f>
        <v>0</v>
      </c>
      <c r="BI113" s="197">
        <f>IF(N113="nulová",J113,0)</f>
        <v>0</v>
      </c>
      <c r="BJ113" s="15" t="s">
        <v>199</v>
      </c>
      <c r="BK113" s="197">
        <f>ROUND(I113*H113,2)</f>
        <v>0</v>
      </c>
      <c r="BL113" s="15" t="s">
        <v>199</v>
      </c>
      <c r="BM113" s="15" t="s">
        <v>239</v>
      </c>
    </row>
    <row r="114" s="1" customFormat="1">
      <c r="B114" s="37"/>
      <c r="C114" s="38"/>
      <c r="D114" s="198" t="s">
        <v>202</v>
      </c>
      <c r="E114" s="38"/>
      <c r="F114" s="199" t="s">
        <v>240</v>
      </c>
      <c r="G114" s="38"/>
      <c r="H114" s="38"/>
      <c r="I114" s="142"/>
      <c r="J114" s="38"/>
      <c r="K114" s="38"/>
      <c r="L114" s="42"/>
      <c r="M114" s="200"/>
      <c r="N114" s="78"/>
      <c r="O114" s="78"/>
      <c r="P114" s="78"/>
      <c r="Q114" s="78"/>
      <c r="R114" s="78"/>
      <c r="S114" s="78"/>
      <c r="T114" s="79"/>
      <c r="AT114" s="15" t="s">
        <v>202</v>
      </c>
      <c r="AU114" s="15" t="s">
        <v>80</v>
      </c>
    </row>
    <row r="115" s="9" customFormat="1">
      <c r="B115" s="201"/>
      <c r="C115" s="202"/>
      <c r="D115" s="198" t="s">
        <v>204</v>
      </c>
      <c r="E115" s="203" t="s">
        <v>40</v>
      </c>
      <c r="F115" s="204" t="s">
        <v>241</v>
      </c>
      <c r="G115" s="202"/>
      <c r="H115" s="205">
        <v>1200</v>
      </c>
      <c r="I115" s="206"/>
      <c r="J115" s="202"/>
      <c r="K115" s="202"/>
      <c r="L115" s="207"/>
      <c r="M115" s="208"/>
      <c r="N115" s="209"/>
      <c r="O115" s="209"/>
      <c r="P115" s="209"/>
      <c r="Q115" s="209"/>
      <c r="R115" s="209"/>
      <c r="S115" s="209"/>
      <c r="T115" s="210"/>
      <c r="AT115" s="211" t="s">
        <v>204</v>
      </c>
      <c r="AU115" s="211" t="s">
        <v>80</v>
      </c>
      <c r="AV115" s="9" t="s">
        <v>89</v>
      </c>
      <c r="AW115" s="9" t="s">
        <v>38</v>
      </c>
      <c r="AX115" s="9" t="s">
        <v>80</v>
      </c>
      <c r="AY115" s="211" t="s">
        <v>200</v>
      </c>
    </row>
    <row r="116" s="10" customFormat="1">
      <c r="B116" s="212"/>
      <c r="C116" s="213"/>
      <c r="D116" s="198" t="s">
        <v>204</v>
      </c>
      <c r="E116" s="214" t="s">
        <v>132</v>
      </c>
      <c r="F116" s="215" t="s">
        <v>206</v>
      </c>
      <c r="G116" s="213"/>
      <c r="H116" s="216">
        <v>1200</v>
      </c>
      <c r="I116" s="217"/>
      <c r="J116" s="213"/>
      <c r="K116" s="213"/>
      <c r="L116" s="218"/>
      <c r="M116" s="219"/>
      <c r="N116" s="220"/>
      <c r="O116" s="220"/>
      <c r="P116" s="220"/>
      <c r="Q116" s="220"/>
      <c r="R116" s="220"/>
      <c r="S116" s="220"/>
      <c r="T116" s="221"/>
      <c r="AT116" s="222" t="s">
        <v>204</v>
      </c>
      <c r="AU116" s="222" t="s">
        <v>80</v>
      </c>
      <c r="AV116" s="10" t="s">
        <v>199</v>
      </c>
      <c r="AW116" s="10" t="s">
        <v>38</v>
      </c>
      <c r="AX116" s="10" t="s">
        <v>87</v>
      </c>
      <c r="AY116" s="222" t="s">
        <v>200</v>
      </c>
    </row>
    <row r="117" s="1" customFormat="1" ht="22.5" customHeight="1">
      <c r="B117" s="37"/>
      <c r="C117" s="186" t="s">
        <v>242</v>
      </c>
      <c r="D117" s="186" t="s">
        <v>195</v>
      </c>
      <c r="E117" s="187" t="s">
        <v>243</v>
      </c>
      <c r="F117" s="188" t="s">
        <v>244</v>
      </c>
      <c r="G117" s="189" t="s">
        <v>105</v>
      </c>
      <c r="H117" s="190">
        <v>1.875</v>
      </c>
      <c r="I117" s="191"/>
      <c r="J117" s="192">
        <f>ROUND(I117*H117,2)</f>
        <v>0</v>
      </c>
      <c r="K117" s="188" t="s">
        <v>198</v>
      </c>
      <c r="L117" s="42"/>
      <c r="M117" s="193" t="s">
        <v>40</v>
      </c>
      <c r="N117" s="194" t="s">
        <v>53</v>
      </c>
      <c r="O117" s="78"/>
      <c r="P117" s="195">
        <f>O117*H117</f>
        <v>0</v>
      </c>
      <c r="Q117" s="195">
        <v>0</v>
      </c>
      <c r="R117" s="195">
        <f>Q117*H117</f>
        <v>0</v>
      </c>
      <c r="S117" s="195">
        <v>0</v>
      </c>
      <c r="T117" s="196">
        <f>S117*H117</f>
        <v>0</v>
      </c>
      <c r="AR117" s="15" t="s">
        <v>199</v>
      </c>
      <c r="AT117" s="15" t="s">
        <v>195</v>
      </c>
      <c r="AU117" s="15" t="s">
        <v>80</v>
      </c>
      <c r="AY117" s="15" t="s">
        <v>200</v>
      </c>
      <c r="BE117" s="197">
        <f>IF(N117="základní",J117,0)</f>
        <v>0</v>
      </c>
      <c r="BF117" s="197">
        <f>IF(N117="snížená",J117,0)</f>
        <v>0</v>
      </c>
      <c r="BG117" s="197">
        <f>IF(N117="zákl. přenesená",J117,0)</f>
        <v>0</v>
      </c>
      <c r="BH117" s="197">
        <f>IF(N117="sníž. přenesená",J117,0)</f>
        <v>0</v>
      </c>
      <c r="BI117" s="197">
        <f>IF(N117="nulová",J117,0)</f>
        <v>0</v>
      </c>
      <c r="BJ117" s="15" t="s">
        <v>199</v>
      </c>
      <c r="BK117" s="197">
        <f>ROUND(I117*H117,2)</f>
        <v>0</v>
      </c>
      <c r="BL117" s="15" t="s">
        <v>199</v>
      </c>
      <c r="BM117" s="15" t="s">
        <v>245</v>
      </c>
    </row>
    <row r="118" s="1" customFormat="1">
      <c r="B118" s="37"/>
      <c r="C118" s="38"/>
      <c r="D118" s="198" t="s">
        <v>202</v>
      </c>
      <c r="E118" s="38"/>
      <c r="F118" s="199" t="s">
        <v>246</v>
      </c>
      <c r="G118" s="38"/>
      <c r="H118" s="38"/>
      <c r="I118" s="142"/>
      <c r="J118" s="38"/>
      <c r="K118" s="38"/>
      <c r="L118" s="42"/>
      <c r="M118" s="200"/>
      <c r="N118" s="78"/>
      <c r="O118" s="78"/>
      <c r="P118" s="78"/>
      <c r="Q118" s="78"/>
      <c r="R118" s="78"/>
      <c r="S118" s="78"/>
      <c r="T118" s="79"/>
      <c r="AT118" s="15" t="s">
        <v>202</v>
      </c>
      <c r="AU118" s="15" t="s">
        <v>80</v>
      </c>
    </row>
    <row r="119" s="1" customFormat="1">
      <c r="B119" s="37"/>
      <c r="C119" s="38"/>
      <c r="D119" s="198" t="s">
        <v>223</v>
      </c>
      <c r="E119" s="38"/>
      <c r="F119" s="199" t="s">
        <v>247</v>
      </c>
      <c r="G119" s="38"/>
      <c r="H119" s="38"/>
      <c r="I119" s="142"/>
      <c r="J119" s="38"/>
      <c r="K119" s="38"/>
      <c r="L119" s="42"/>
      <c r="M119" s="200"/>
      <c r="N119" s="78"/>
      <c r="O119" s="78"/>
      <c r="P119" s="78"/>
      <c r="Q119" s="78"/>
      <c r="R119" s="78"/>
      <c r="S119" s="78"/>
      <c r="T119" s="79"/>
      <c r="AT119" s="15" t="s">
        <v>223</v>
      </c>
      <c r="AU119" s="15" t="s">
        <v>80</v>
      </c>
    </row>
    <row r="120" s="9" customFormat="1">
      <c r="B120" s="201"/>
      <c r="C120" s="202"/>
      <c r="D120" s="198" t="s">
        <v>204</v>
      </c>
      <c r="E120" s="203" t="s">
        <v>40</v>
      </c>
      <c r="F120" s="204" t="s">
        <v>103</v>
      </c>
      <c r="G120" s="202"/>
      <c r="H120" s="205">
        <v>1.875</v>
      </c>
      <c r="I120" s="206"/>
      <c r="J120" s="202"/>
      <c r="K120" s="202"/>
      <c r="L120" s="207"/>
      <c r="M120" s="208"/>
      <c r="N120" s="209"/>
      <c r="O120" s="209"/>
      <c r="P120" s="209"/>
      <c r="Q120" s="209"/>
      <c r="R120" s="209"/>
      <c r="S120" s="209"/>
      <c r="T120" s="210"/>
      <c r="AT120" s="211" t="s">
        <v>204</v>
      </c>
      <c r="AU120" s="211" t="s">
        <v>80</v>
      </c>
      <c r="AV120" s="9" t="s">
        <v>89</v>
      </c>
      <c r="AW120" s="9" t="s">
        <v>38</v>
      </c>
      <c r="AX120" s="9" t="s">
        <v>80</v>
      </c>
      <c r="AY120" s="211" t="s">
        <v>200</v>
      </c>
    </row>
    <row r="121" s="10" customFormat="1">
      <c r="B121" s="212"/>
      <c r="C121" s="213"/>
      <c r="D121" s="198" t="s">
        <v>204</v>
      </c>
      <c r="E121" s="214" t="s">
        <v>40</v>
      </c>
      <c r="F121" s="215" t="s">
        <v>206</v>
      </c>
      <c r="G121" s="213"/>
      <c r="H121" s="216">
        <v>1.875</v>
      </c>
      <c r="I121" s="217"/>
      <c r="J121" s="213"/>
      <c r="K121" s="213"/>
      <c r="L121" s="218"/>
      <c r="M121" s="219"/>
      <c r="N121" s="220"/>
      <c r="O121" s="220"/>
      <c r="P121" s="220"/>
      <c r="Q121" s="220"/>
      <c r="R121" s="220"/>
      <c r="S121" s="220"/>
      <c r="T121" s="221"/>
      <c r="AT121" s="222" t="s">
        <v>204</v>
      </c>
      <c r="AU121" s="222" t="s">
        <v>80</v>
      </c>
      <c r="AV121" s="10" t="s">
        <v>199</v>
      </c>
      <c r="AW121" s="10" t="s">
        <v>38</v>
      </c>
      <c r="AX121" s="10" t="s">
        <v>87</v>
      </c>
      <c r="AY121" s="222" t="s">
        <v>200</v>
      </c>
    </row>
    <row r="122" s="1" customFormat="1" ht="56.25" customHeight="1">
      <c r="B122" s="37"/>
      <c r="C122" s="186" t="s">
        <v>248</v>
      </c>
      <c r="D122" s="186" t="s">
        <v>195</v>
      </c>
      <c r="E122" s="187" t="s">
        <v>249</v>
      </c>
      <c r="F122" s="188" t="s">
        <v>250</v>
      </c>
      <c r="G122" s="189" t="s">
        <v>109</v>
      </c>
      <c r="H122" s="190">
        <v>3182</v>
      </c>
      <c r="I122" s="191"/>
      <c r="J122" s="192">
        <f>ROUND(I122*H122,2)</f>
        <v>0</v>
      </c>
      <c r="K122" s="188" t="s">
        <v>198</v>
      </c>
      <c r="L122" s="42"/>
      <c r="M122" s="193" t="s">
        <v>40</v>
      </c>
      <c r="N122" s="194" t="s">
        <v>53</v>
      </c>
      <c r="O122" s="78"/>
      <c r="P122" s="195">
        <f>O122*H122</f>
        <v>0</v>
      </c>
      <c r="Q122" s="195">
        <v>0</v>
      </c>
      <c r="R122" s="195">
        <f>Q122*H122</f>
        <v>0</v>
      </c>
      <c r="S122" s="195">
        <v>0</v>
      </c>
      <c r="T122" s="196">
        <f>S122*H122</f>
        <v>0</v>
      </c>
      <c r="AR122" s="15" t="s">
        <v>199</v>
      </c>
      <c r="AT122" s="15" t="s">
        <v>195</v>
      </c>
      <c r="AU122" s="15" t="s">
        <v>80</v>
      </c>
      <c r="AY122" s="15" t="s">
        <v>200</v>
      </c>
      <c r="BE122" s="197">
        <f>IF(N122="základní",J122,0)</f>
        <v>0</v>
      </c>
      <c r="BF122" s="197">
        <f>IF(N122="snížená",J122,0)</f>
        <v>0</v>
      </c>
      <c r="BG122" s="197">
        <f>IF(N122="zákl. přenesená",J122,0)</f>
        <v>0</v>
      </c>
      <c r="BH122" s="197">
        <f>IF(N122="sníž. přenesená",J122,0)</f>
        <v>0</v>
      </c>
      <c r="BI122" s="197">
        <f>IF(N122="nulová",J122,0)</f>
        <v>0</v>
      </c>
      <c r="BJ122" s="15" t="s">
        <v>199</v>
      </c>
      <c r="BK122" s="197">
        <f>ROUND(I122*H122,2)</f>
        <v>0</v>
      </c>
      <c r="BL122" s="15" t="s">
        <v>199</v>
      </c>
      <c r="BM122" s="15" t="s">
        <v>251</v>
      </c>
    </row>
    <row r="123" s="1" customFormat="1">
      <c r="B123" s="37"/>
      <c r="C123" s="38"/>
      <c r="D123" s="198" t="s">
        <v>202</v>
      </c>
      <c r="E123" s="38"/>
      <c r="F123" s="199" t="s">
        <v>252</v>
      </c>
      <c r="G123" s="38"/>
      <c r="H123" s="38"/>
      <c r="I123" s="142"/>
      <c r="J123" s="38"/>
      <c r="K123" s="38"/>
      <c r="L123" s="42"/>
      <c r="M123" s="200"/>
      <c r="N123" s="78"/>
      <c r="O123" s="78"/>
      <c r="P123" s="78"/>
      <c r="Q123" s="78"/>
      <c r="R123" s="78"/>
      <c r="S123" s="78"/>
      <c r="T123" s="79"/>
      <c r="AT123" s="15" t="s">
        <v>202</v>
      </c>
      <c r="AU123" s="15" t="s">
        <v>80</v>
      </c>
    </row>
    <row r="124" s="1" customFormat="1">
      <c r="B124" s="37"/>
      <c r="C124" s="38"/>
      <c r="D124" s="198" t="s">
        <v>223</v>
      </c>
      <c r="E124" s="38"/>
      <c r="F124" s="199" t="s">
        <v>253</v>
      </c>
      <c r="G124" s="38"/>
      <c r="H124" s="38"/>
      <c r="I124" s="142"/>
      <c r="J124" s="38"/>
      <c r="K124" s="38"/>
      <c r="L124" s="42"/>
      <c r="M124" s="200"/>
      <c r="N124" s="78"/>
      <c r="O124" s="78"/>
      <c r="P124" s="78"/>
      <c r="Q124" s="78"/>
      <c r="R124" s="78"/>
      <c r="S124" s="78"/>
      <c r="T124" s="79"/>
      <c r="AT124" s="15" t="s">
        <v>223</v>
      </c>
      <c r="AU124" s="15" t="s">
        <v>80</v>
      </c>
    </row>
    <row r="125" s="9" customFormat="1">
      <c r="B125" s="201"/>
      <c r="C125" s="202"/>
      <c r="D125" s="198" t="s">
        <v>204</v>
      </c>
      <c r="E125" s="203" t="s">
        <v>40</v>
      </c>
      <c r="F125" s="204" t="s">
        <v>254</v>
      </c>
      <c r="G125" s="202"/>
      <c r="H125" s="205">
        <v>3182.3029999999999</v>
      </c>
      <c r="I125" s="206"/>
      <c r="J125" s="202"/>
      <c r="K125" s="202"/>
      <c r="L125" s="207"/>
      <c r="M125" s="208"/>
      <c r="N125" s="209"/>
      <c r="O125" s="209"/>
      <c r="P125" s="209"/>
      <c r="Q125" s="209"/>
      <c r="R125" s="209"/>
      <c r="S125" s="209"/>
      <c r="T125" s="210"/>
      <c r="AT125" s="211" t="s">
        <v>204</v>
      </c>
      <c r="AU125" s="211" t="s">
        <v>80</v>
      </c>
      <c r="AV125" s="9" t="s">
        <v>89</v>
      </c>
      <c r="AW125" s="9" t="s">
        <v>38</v>
      </c>
      <c r="AX125" s="9" t="s">
        <v>80</v>
      </c>
      <c r="AY125" s="211" t="s">
        <v>200</v>
      </c>
    </row>
    <row r="126" s="9" customFormat="1">
      <c r="B126" s="201"/>
      <c r="C126" s="202"/>
      <c r="D126" s="198" t="s">
        <v>204</v>
      </c>
      <c r="E126" s="203" t="s">
        <v>40</v>
      </c>
      <c r="F126" s="204" t="s">
        <v>255</v>
      </c>
      <c r="G126" s="202"/>
      <c r="H126" s="205">
        <v>-0.30299999999999999</v>
      </c>
      <c r="I126" s="206"/>
      <c r="J126" s="202"/>
      <c r="K126" s="202"/>
      <c r="L126" s="207"/>
      <c r="M126" s="208"/>
      <c r="N126" s="209"/>
      <c r="O126" s="209"/>
      <c r="P126" s="209"/>
      <c r="Q126" s="209"/>
      <c r="R126" s="209"/>
      <c r="S126" s="209"/>
      <c r="T126" s="210"/>
      <c r="AT126" s="211" t="s">
        <v>204</v>
      </c>
      <c r="AU126" s="211" t="s">
        <v>80</v>
      </c>
      <c r="AV126" s="9" t="s">
        <v>89</v>
      </c>
      <c r="AW126" s="9" t="s">
        <v>38</v>
      </c>
      <c r="AX126" s="9" t="s">
        <v>80</v>
      </c>
      <c r="AY126" s="211" t="s">
        <v>200</v>
      </c>
    </row>
    <row r="127" s="10" customFormat="1">
      <c r="B127" s="212"/>
      <c r="C127" s="213"/>
      <c r="D127" s="198" t="s">
        <v>204</v>
      </c>
      <c r="E127" s="214" t="s">
        <v>107</v>
      </c>
      <c r="F127" s="215" t="s">
        <v>206</v>
      </c>
      <c r="G127" s="213"/>
      <c r="H127" s="216">
        <v>3182</v>
      </c>
      <c r="I127" s="217"/>
      <c r="J127" s="213"/>
      <c r="K127" s="213"/>
      <c r="L127" s="218"/>
      <c r="M127" s="219"/>
      <c r="N127" s="220"/>
      <c r="O127" s="220"/>
      <c r="P127" s="220"/>
      <c r="Q127" s="220"/>
      <c r="R127" s="220"/>
      <c r="S127" s="220"/>
      <c r="T127" s="221"/>
      <c r="AT127" s="222" t="s">
        <v>204</v>
      </c>
      <c r="AU127" s="222" t="s">
        <v>80</v>
      </c>
      <c r="AV127" s="10" t="s">
        <v>199</v>
      </c>
      <c r="AW127" s="10" t="s">
        <v>38</v>
      </c>
      <c r="AX127" s="10" t="s">
        <v>87</v>
      </c>
      <c r="AY127" s="222" t="s">
        <v>200</v>
      </c>
    </row>
    <row r="128" s="1" customFormat="1" ht="56.25" customHeight="1">
      <c r="B128" s="37"/>
      <c r="C128" s="186" t="s">
        <v>256</v>
      </c>
      <c r="D128" s="186" t="s">
        <v>195</v>
      </c>
      <c r="E128" s="187" t="s">
        <v>257</v>
      </c>
      <c r="F128" s="188" t="s">
        <v>258</v>
      </c>
      <c r="G128" s="189" t="s">
        <v>109</v>
      </c>
      <c r="H128" s="190">
        <v>2</v>
      </c>
      <c r="I128" s="191"/>
      <c r="J128" s="192">
        <f>ROUND(I128*H128,2)</f>
        <v>0</v>
      </c>
      <c r="K128" s="188" t="s">
        <v>209</v>
      </c>
      <c r="L128" s="42"/>
      <c r="M128" s="193" t="s">
        <v>40</v>
      </c>
      <c r="N128" s="194" t="s">
        <v>53</v>
      </c>
      <c r="O128" s="78"/>
      <c r="P128" s="195">
        <f>O128*H128</f>
        <v>0</v>
      </c>
      <c r="Q128" s="195">
        <v>0</v>
      </c>
      <c r="R128" s="195">
        <f>Q128*H128</f>
        <v>0</v>
      </c>
      <c r="S128" s="195">
        <v>0</v>
      </c>
      <c r="T128" s="196">
        <f>S128*H128</f>
        <v>0</v>
      </c>
      <c r="AR128" s="15" t="s">
        <v>199</v>
      </c>
      <c r="AT128" s="15" t="s">
        <v>195</v>
      </c>
      <c r="AU128" s="15" t="s">
        <v>80</v>
      </c>
      <c r="AY128" s="15" t="s">
        <v>200</v>
      </c>
      <c r="BE128" s="197">
        <f>IF(N128="základní",J128,0)</f>
        <v>0</v>
      </c>
      <c r="BF128" s="197">
        <f>IF(N128="snížená",J128,0)</f>
        <v>0</v>
      </c>
      <c r="BG128" s="197">
        <f>IF(N128="zákl. přenesená",J128,0)</f>
        <v>0</v>
      </c>
      <c r="BH128" s="197">
        <f>IF(N128="sníž. přenesená",J128,0)</f>
        <v>0</v>
      </c>
      <c r="BI128" s="197">
        <f>IF(N128="nulová",J128,0)</f>
        <v>0</v>
      </c>
      <c r="BJ128" s="15" t="s">
        <v>199</v>
      </c>
      <c r="BK128" s="197">
        <f>ROUND(I128*H128,2)</f>
        <v>0</v>
      </c>
      <c r="BL128" s="15" t="s">
        <v>199</v>
      </c>
      <c r="BM128" s="15" t="s">
        <v>259</v>
      </c>
    </row>
    <row r="129" s="1" customFormat="1">
      <c r="B129" s="37"/>
      <c r="C129" s="38"/>
      <c r="D129" s="198" t="s">
        <v>202</v>
      </c>
      <c r="E129" s="38"/>
      <c r="F129" s="199" t="s">
        <v>260</v>
      </c>
      <c r="G129" s="38"/>
      <c r="H129" s="38"/>
      <c r="I129" s="142"/>
      <c r="J129" s="38"/>
      <c r="K129" s="38"/>
      <c r="L129" s="42"/>
      <c r="M129" s="200"/>
      <c r="N129" s="78"/>
      <c r="O129" s="78"/>
      <c r="P129" s="78"/>
      <c r="Q129" s="78"/>
      <c r="R129" s="78"/>
      <c r="S129" s="78"/>
      <c r="T129" s="79"/>
      <c r="AT129" s="15" t="s">
        <v>202</v>
      </c>
      <c r="AU129" s="15" t="s">
        <v>80</v>
      </c>
    </row>
    <row r="130" s="1" customFormat="1" ht="56.25" customHeight="1">
      <c r="B130" s="37"/>
      <c r="C130" s="186" t="s">
        <v>119</v>
      </c>
      <c r="D130" s="186" t="s">
        <v>195</v>
      </c>
      <c r="E130" s="187" t="s">
        <v>261</v>
      </c>
      <c r="F130" s="188" t="s">
        <v>262</v>
      </c>
      <c r="G130" s="189" t="s">
        <v>109</v>
      </c>
      <c r="H130" s="190">
        <v>6</v>
      </c>
      <c r="I130" s="191"/>
      <c r="J130" s="192">
        <f>ROUND(I130*H130,2)</f>
        <v>0</v>
      </c>
      <c r="K130" s="188" t="s">
        <v>209</v>
      </c>
      <c r="L130" s="42"/>
      <c r="M130" s="193" t="s">
        <v>40</v>
      </c>
      <c r="N130" s="194" t="s">
        <v>53</v>
      </c>
      <c r="O130" s="78"/>
      <c r="P130" s="195">
        <f>O130*H130</f>
        <v>0</v>
      </c>
      <c r="Q130" s="195">
        <v>0</v>
      </c>
      <c r="R130" s="195">
        <f>Q130*H130</f>
        <v>0</v>
      </c>
      <c r="S130" s="195">
        <v>0</v>
      </c>
      <c r="T130" s="196">
        <f>S130*H130</f>
        <v>0</v>
      </c>
      <c r="AR130" s="15" t="s">
        <v>199</v>
      </c>
      <c r="AT130" s="15" t="s">
        <v>195</v>
      </c>
      <c r="AU130" s="15" t="s">
        <v>80</v>
      </c>
      <c r="AY130" s="15" t="s">
        <v>200</v>
      </c>
      <c r="BE130" s="197">
        <f>IF(N130="základní",J130,0)</f>
        <v>0</v>
      </c>
      <c r="BF130" s="197">
        <f>IF(N130="snížená",J130,0)</f>
        <v>0</v>
      </c>
      <c r="BG130" s="197">
        <f>IF(N130="zákl. přenesená",J130,0)</f>
        <v>0</v>
      </c>
      <c r="BH130" s="197">
        <f>IF(N130="sníž. přenesená",J130,0)</f>
        <v>0</v>
      </c>
      <c r="BI130" s="197">
        <f>IF(N130="nulová",J130,0)</f>
        <v>0</v>
      </c>
      <c r="BJ130" s="15" t="s">
        <v>199</v>
      </c>
      <c r="BK130" s="197">
        <f>ROUND(I130*H130,2)</f>
        <v>0</v>
      </c>
      <c r="BL130" s="15" t="s">
        <v>199</v>
      </c>
      <c r="BM130" s="15" t="s">
        <v>263</v>
      </c>
    </row>
    <row r="131" s="1" customFormat="1">
      <c r="B131" s="37"/>
      <c r="C131" s="38"/>
      <c r="D131" s="198" t="s">
        <v>202</v>
      </c>
      <c r="E131" s="38"/>
      <c r="F131" s="199" t="s">
        <v>260</v>
      </c>
      <c r="G131" s="38"/>
      <c r="H131" s="38"/>
      <c r="I131" s="142"/>
      <c r="J131" s="38"/>
      <c r="K131" s="38"/>
      <c r="L131" s="42"/>
      <c r="M131" s="200"/>
      <c r="N131" s="78"/>
      <c r="O131" s="78"/>
      <c r="P131" s="78"/>
      <c r="Q131" s="78"/>
      <c r="R131" s="78"/>
      <c r="S131" s="78"/>
      <c r="T131" s="79"/>
      <c r="AT131" s="15" t="s">
        <v>202</v>
      </c>
      <c r="AU131" s="15" t="s">
        <v>80</v>
      </c>
    </row>
    <row r="132" s="1" customFormat="1" ht="22.5" customHeight="1">
      <c r="B132" s="37"/>
      <c r="C132" s="186" t="s">
        <v>264</v>
      </c>
      <c r="D132" s="186" t="s">
        <v>195</v>
      </c>
      <c r="E132" s="187" t="s">
        <v>265</v>
      </c>
      <c r="F132" s="188" t="s">
        <v>266</v>
      </c>
      <c r="G132" s="189" t="s">
        <v>109</v>
      </c>
      <c r="H132" s="190">
        <v>50</v>
      </c>
      <c r="I132" s="191"/>
      <c r="J132" s="192">
        <f>ROUND(I132*H132,2)</f>
        <v>0</v>
      </c>
      <c r="K132" s="188" t="s">
        <v>198</v>
      </c>
      <c r="L132" s="42"/>
      <c r="M132" s="193" t="s">
        <v>40</v>
      </c>
      <c r="N132" s="194" t="s">
        <v>53</v>
      </c>
      <c r="O132" s="78"/>
      <c r="P132" s="195">
        <f>O132*H132</f>
        <v>0</v>
      </c>
      <c r="Q132" s="195">
        <v>0</v>
      </c>
      <c r="R132" s="195">
        <f>Q132*H132</f>
        <v>0</v>
      </c>
      <c r="S132" s="195">
        <v>0</v>
      </c>
      <c r="T132" s="196">
        <f>S132*H132</f>
        <v>0</v>
      </c>
      <c r="AR132" s="15" t="s">
        <v>199</v>
      </c>
      <c r="AT132" s="15" t="s">
        <v>195</v>
      </c>
      <c r="AU132" s="15" t="s">
        <v>80</v>
      </c>
      <c r="AY132" s="15" t="s">
        <v>200</v>
      </c>
      <c r="BE132" s="197">
        <f>IF(N132="základní",J132,0)</f>
        <v>0</v>
      </c>
      <c r="BF132" s="197">
        <f>IF(N132="snížená",J132,0)</f>
        <v>0</v>
      </c>
      <c r="BG132" s="197">
        <f>IF(N132="zákl. přenesená",J132,0)</f>
        <v>0</v>
      </c>
      <c r="BH132" s="197">
        <f>IF(N132="sníž. přenesená",J132,0)</f>
        <v>0</v>
      </c>
      <c r="BI132" s="197">
        <f>IF(N132="nulová",J132,0)</f>
        <v>0</v>
      </c>
      <c r="BJ132" s="15" t="s">
        <v>199</v>
      </c>
      <c r="BK132" s="197">
        <f>ROUND(I132*H132,2)</f>
        <v>0</v>
      </c>
      <c r="BL132" s="15" t="s">
        <v>199</v>
      </c>
      <c r="BM132" s="15" t="s">
        <v>267</v>
      </c>
    </row>
    <row r="133" s="1" customFormat="1">
      <c r="B133" s="37"/>
      <c r="C133" s="38"/>
      <c r="D133" s="198" t="s">
        <v>202</v>
      </c>
      <c r="E133" s="38"/>
      <c r="F133" s="199" t="s">
        <v>268</v>
      </c>
      <c r="G133" s="38"/>
      <c r="H133" s="38"/>
      <c r="I133" s="142"/>
      <c r="J133" s="38"/>
      <c r="K133" s="38"/>
      <c r="L133" s="42"/>
      <c r="M133" s="200"/>
      <c r="N133" s="78"/>
      <c r="O133" s="78"/>
      <c r="P133" s="78"/>
      <c r="Q133" s="78"/>
      <c r="R133" s="78"/>
      <c r="S133" s="78"/>
      <c r="T133" s="79"/>
      <c r="AT133" s="15" t="s">
        <v>202</v>
      </c>
      <c r="AU133" s="15" t="s">
        <v>80</v>
      </c>
    </row>
    <row r="134" s="9" customFormat="1">
      <c r="B134" s="201"/>
      <c r="C134" s="202"/>
      <c r="D134" s="198" t="s">
        <v>204</v>
      </c>
      <c r="E134" s="203" t="s">
        <v>40</v>
      </c>
      <c r="F134" s="204" t="s">
        <v>269</v>
      </c>
      <c r="G134" s="202"/>
      <c r="H134" s="205">
        <v>50</v>
      </c>
      <c r="I134" s="206"/>
      <c r="J134" s="202"/>
      <c r="K134" s="202"/>
      <c r="L134" s="207"/>
      <c r="M134" s="208"/>
      <c r="N134" s="209"/>
      <c r="O134" s="209"/>
      <c r="P134" s="209"/>
      <c r="Q134" s="209"/>
      <c r="R134" s="209"/>
      <c r="S134" s="209"/>
      <c r="T134" s="210"/>
      <c r="AT134" s="211" t="s">
        <v>204</v>
      </c>
      <c r="AU134" s="211" t="s">
        <v>80</v>
      </c>
      <c r="AV134" s="9" t="s">
        <v>89</v>
      </c>
      <c r="AW134" s="9" t="s">
        <v>38</v>
      </c>
      <c r="AX134" s="9" t="s">
        <v>80</v>
      </c>
      <c r="AY134" s="211" t="s">
        <v>200</v>
      </c>
    </row>
    <row r="135" s="10" customFormat="1">
      <c r="B135" s="212"/>
      <c r="C135" s="213"/>
      <c r="D135" s="198" t="s">
        <v>204</v>
      </c>
      <c r="E135" s="214" t="s">
        <v>136</v>
      </c>
      <c r="F135" s="215" t="s">
        <v>206</v>
      </c>
      <c r="G135" s="213"/>
      <c r="H135" s="216">
        <v>50</v>
      </c>
      <c r="I135" s="217"/>
      <c r="J135" s="213"/>
      <c r="K135" s="213"/>
      <c r="L135" s="218"/>
      <c r="M135" s="219"/>
      <c r="N135" s="220"/>
      <c r="O135" s="220"/>
      <c r="P135" s="220"/>
      <c r="Q135" s="220"/>
      <c r="R135" s="220"/>
      <c r="S135" s="220"/>
      <c r="T135" s="221"/>
      <c r="AT135" s="222" t="s">
        <v>204</v>
      </c>
      <c r="AU135" s="222" t="s">
        <v>80</v>
      </c>
      <c r="AV135" s="10" t="s">
        <v>199</v>
      </c>
      <c r="AW135" s="10" t="s">
        <v>38</v>
      </c>
      <c r="AX135" s="10" t="s">
        <v>87</v>
      </c>
      <c r="AY135" s="222" t="s">
        <v>200</v>
      </c>
    </row>
    <row r="136" s="1" customFormat="1" ht="22.5" customHeight="1">
      <c r="B136" s="37"/>
      <c r="C136" s="186" t="s">
        <v>125</v>
      </c>
      <c r="D136" s="186" t="s">
        <v>195</v>
      </c>
      <c r="E136" s="187" t="s">
        <v>270</v>
      </c>
      <c r="F136" s="188" t="s">
        <v>271</v>
      </c>
      <c r="G136" s="189" t="s">
        <v>109</v>
      </c>
      <c r="H136" s="190">
        <v>675</v>
      </c>
      <c r="I136" s="191"/>
      <c r="J136" s="192">
        <f>ROUND(I136*H136,2)</f>
        <v>0</v>
      </c>
      <c r="K136" s="188" t="s">
        <v>198</v>
      </c>
      <c r="L136" s="42"/>
      <c r="M136" s="193" t="s">
        <v>40</v>
      </c>
      <c r="N136" s="194" t="s">
        <v>53</v>
      </c>
      <c r="O136" s="78"/>
      <c r="P136" s="195">
        <f>O136*H136</f>
        <v>0</v>
      </c>
      <c r="Q136" s="195">
        <v>0</v>
      </c>
      <c r="R136" s="195">
        <f>Q136*H136</f>
        <v>0</v>
      </c>
      <c r="S136" s="195">
        <v>0</v>
      </c>
      <c r="T136" s="196">
        <f>S136*H136</f>
        <v>0</v>
      </c>
      <c r="AR136" s="15" t="s">
        <v>199</v>
      </c>
      <c r="AT136" s="15" t="s">
        <v>195</v>
      </c>
      <c r="AU136" s="15" t="s">
        <v>80</v>
      </c>
      <c r="AY136" s="15" t="s">
        <v>200</v>
      </c>
      <c r="BE136" s="197">
        <f>IF(N136="základní",J136,0)</f>
        <v>0</v>
      </c>
      <c r="BF136" s="197">
        <f>IF(N136="snížená",J136,0)</f>
        <v>0</v>
      </c>
      <c r="BG136" s="197">
        <f>IF(N136="zákl. přenesená",J136,0)</f>
        <v>0</v>
      </c>
      <c r="BH136" s="197">
        <f>IF(N136="sníž. přenesená",J136,0)</f>
        <v>0</v>
      </c>
      <c r="BI136" s="197">
        <f>IF(N136="nulová",J136,0)</f>
        <v>0</v>
      </c>
      <c r="BJ136" s="15" t="s">
        <v>199</v>
      </c>
      <c r="BK136" s="197">
        <f>ROUND(I136*H136,2)</f>
        <v>0</v>
      </c>
      <c r="BL136" s="15" t="s">
        <v>199</v>
      </c>
      <c r="BM136" s="15" t="s">
        <v>272</v>
      </c>
    </row>
    <row r="137" s="1" customFormat="1">
      <c r="B137" s="37"/>
      <c r="C137" s="38"/>
      <c r="D137" s="198" t="s">
        <v>202</v>
      </c>
      <c r="E137" s="38"/>
      <c r="F137" s="199" t="s">
        <v>268</v>
      </c>
      <c r="G137" s="38"/>
      <c r="H137" s="38"/>
      <c r="I137" s="142"/>
      <c r="J137" s="38"/>
      <c r="K137" s="38"/>
      <c r="L137" s="42"/>
      <c r="M137" s="200"/>
      <c r="N137" s="78"/>
      <c r="O137" s="78"/>
      <c r="P137" s="78"/>
      <c r="Q137" s="78"/>
      <c r="R137" s="78"/>
      <c r="S137" s="78"/>
      <c r="T137" s="79"/>
      <c r="AT137" s="15" t="s">
        <v>202</v>
      </c>
      <c r="AU137" s="15" t="s">
        <v>80</v>
      </c>
    </row>
    <row r="138" s="9" customFormat="1">
      <c r="B138" s="201"/>
      <c r="C138" s="202"/>
      <c r="D138" s="198" t="s">
        <v>204</v>
      </c>
      <c r="E138" s="203" t="s">
        <v>40</v>
      </c>
      <c r="F138" s="204" t="s">
        <v>273</v>
      </c>
      <c r="G138" s="202"/>
      <c r="H138" s="205">
        <v>675</v>
      </c>
      <c r="I138" s="206"/>
      <c r="J138" s="202"/>
      <c r="K138" s="202"/>
      <c r="L138" s="207"/>
      <c r="M138" s="208"/>
      <c r="N138" s="209"/>
      <c r="O138" s="209"/>
      <c r="P138" s="209"/>
      <c r="Q138" s="209"/>
      <c r="R138" s="209"/>
      <c r="S138" s="209"/>
      <c r="T138" s="210"/>
      <c r="AT138" s="211" t="s">
        <v>204</v>
      </c>
      <c r="AU138" s="211" t="s">
        <v>80</v>
      </c>
      <c r="AV138" s="9" t="s">
        <v>89</v>
      </c>
      <c r="AW138" s="9" t="s">
        <v>38</v>
      </c>
      <c r="AX138" s="9" t="s">
        <v>80</v>
      </c>
      <c r="AY138" s="211" t="s">
        <v>200</v>
      </c>
    </row>
    <row r="139" s="10" customFormat="1">
      <c r="B139" s="212"/>
      <c r="C139" s="213"/>
      <c r="D139" s="198" t="s">
        <v>204</v>
      </c>
      <c r="E139" s="214" t="s">
        <v>140</v>
      </c>
      <c r="F139" s="215" t="s">
        <v>206</v>
      </c>
      <c r="G139" s="213"/>
      <c r="H139" s="216">
        <v>675</v>
      </c>
      <c r="I139" s="217"/>
      <c r="J139" s="213"/>
      <c r="K139" s="213"/>
      <c r="L139" s="218"/>
      <c r="M139" s="219"/>
      <c r="N139" s="220"/>
      <c r="O139" s="220"/>
      <c r="P139" s="220"/>
      <c r="Q139" s="220"/>
      <c r="R139" s="220"/>
      <c r="S139" s="220"/>
      <c r="T139" s="221"/>
      <c r="AT139" s="222" t="s">
        <v>204</v>
      </c>
      <c r="AU139" s="222" t="s">
        <v>80</v>
      </c>
      <c r="AV139" s="10" t="s">
        <v>199</v>
      </c>
      <c r="AW139" s="10" t="s">
        <v>38</v>
      </c>
      <c r="AX139" s="10" t="s">
        <v>87</v>
      </c>
      <c r="AY139" s="222" t="s">
        <v>200</v>
      </c>
    </row>
    <row r="140" s="1" customFormat="1" ht="45" customHeight="1">
      <c r="B140" s="37"/>
      <c r="C140" s="186" t="s">
        <v>274</v>
      </c>
      <c r="D140" s="186" t="s">
        <v>195</v>
      </c>
      <c r="E140" s="187" t="s">
        <v>275</v>
      </c>
      <c r="F140" s="188" t="s">
        <v>276</v>
      </c>
      <c r="G140" s="189" t="s">
        <v>114</v>
      </c>
      <c r="H140" s="190">
        <v>3827</v>
      </c>
      <c r="I140" s="191"/>
      <c r="J140" s="192">
        <f>ROUND(I140*H140,2)</f>
        <v>0</v>
      </c>
      <c r="K140" s="188" t="s">
        <v>209</v>
      </c>
      <c r="L140" s="42"/>
      <c r="M140" s="193" t="s">
        <v>40</v>
      </c>
      <c r="N140" s="194" t="s">
        <v>53</v>
      </c>
      <c r="O140" s="78"/>
      <c r="P140" s="195">
        <f>O140*H140</f>
        <v>0</v>
      </c>
      <c r="Q140" s="195">
        <v>0</v>
      </c>
      <c r="R140" s="195">
        <f>Q140*H140</f>
        <v>0</v>
      </c>
      <c r="S140" s="195">
        <v>0</v>
      </c>
      <c r="T140" s="196">
        <f>S140*H140</f>
        <v>0</v>
      </c>
      <c r="AR140" s="15" t="s">
        <v>199</v>
      </c>
      <c r="AT140" s="15" t="s">
        <v>195</v>
      </c>
      <c r="AU140" s="15" t="s">
        <v>80</v>
      </c>
      <c r="AY140" s="15" t="s">
        <v>200</v>
      </c>
      <c r="BE140" s="197">
        <f>IF(N140="základní",J140,0)</f>
        <v>0</v>
      </c>
      <c r="BF140" s="197">
        <f>IF(N140="snížená",J140,0)</f>
        <v>0</v>
      </c>
      <c r="BG140" s="197">
        <f>IF(N140="zákl. přenesená",J140,0)</f>
        <v>0</v>
      </c>
      <c r="BH140" s="197">
        <f>IF(N140="sníž. přenesená",J140,0)</f>
        <v>0</v>
      </c>
      <c r="BI140" s="197">
        <f>IF(N140="nulová",J140,0)</f>
        <v>0</v>
      </c>
      <c r="BJ140" s="15" t="s">
        <v>199</v>
      </c>
      <c r="BK140" s="197">
        <f>ROUND(I140*H140,2)</f>
        <v>0</v>
      </c>
      <c r="BL140" s="15" t="s">
        <v>199</v>
      </c>
      <c r="BM140" s="15" t="s">
        <v>277</v>
      </c>
    </row>
    <row r="141" s="1" customFormat="1">
      <c r="B141" s="37"/>
      <c r="C141" s="38"/>
      <c r="D141" s="198" t="s">
        <v>202</v>
      </c>
      <c r="E141" s="38"/>
      <c r="F141" s="199" t="s">
        <v>278</v>
      </c>
      <c r="G141" s="38"/>
      <c r="H141" s="38"/>
      <c r="I141" s="142"/>
      <c r="J141" s="38"/>
      <c r="K141" s="38"/>
      <c r="L141" s="42"/>
      <c r="M141" s="200"/>
      <c r="N141" s="78"/>
      <c r="O141" s="78"/>
      <c r="P141" s="78"/>
      <c r="Q141" s="78"/>
      <c r="R141" s="78"/>
      <c r="S141" s="78"/>
      <c r="T141" s="79"/>
      <c r="AT141" s="15" t="s">
        <v>202</v>
      </c>
      <c r="AU141" s="15" t="s">
        <v>80</v>
      </c>
    </row>
    <row r="142" s="1" customFormat="1">
      <c r="B142" s="37"/>
      <c r="C142" s="38"/>
      <c r="D142" s="198" t="s">
        <v>223</v>
      </c>
      <c r="E142" s="38"/>
      <c r="F142" s="199" t="s">
        <v>279</v>
      </c>
      <c r="G142" s="38"/>
      <c r="H142" s="38"/>
      <c r="I142" s="142"/>
      <c r="J142" s="38"/>
      <c r="K142" s="38"/>
      <c r="L142" s="42"/>
      <c r="M142" s="200"/>
      <c r="N142" s="78"/>
      <c r="O142" s="78"/>
      <c r="P142" s="78"/>
      <c r="Q142" s="78"/>
      <c r="R142" s="78"/>
      <c r="S142" s="78"/>
      <c r="T142" s="79"/>
      <c r="AT142" s="15" t="s">
        <v>223</v>
      </c>
      <c r="AU142" s="15" t="s">
        <v>80</v>
      </c>
    </row>
    <row r="143" s="9" customFormat="1">
      <c r="B143" s="201"/>
      <c r="C143" s="202"/>
      <c r="D143" s="198" t="s">
        <v>204</v>
      </c>
      <c r="E143" s="203" t="s">
        <v>40</v>
      </c>
      <c r="F143" s="204" t="s">
        <v>280</v>
      </c>
      <c r="G143" s="202"/>
      <c r="H143" s="205">
        <v>3840</v>
      </c>
      <c r="I143" s="206"/>
      <c r="J143" s="202"/>
      <c r="K143" s="202"/>
      <c r="L143" s="207"/>
      <c r="M143" s="208"/>
      <c r="N143" s="209"/>
      <c r="O143" s="209"/>
      <c r="P143" s="209"/>
      <c r="Q143" s="209"/>
      <c r="R143" s="209"/>
      <c r="S143" s="209"/>
      <c r="T143" s="210"/>
      <c r="AT143" s="211" t="s">
        <v>204</v>
      </c>
      <c r="AU143" s="211" t="s">
        <v>80</v>
      </c>
      <c r="AV143" s="9" t="s">
        <v>89</v>
      </c>
      <c r="AW143" s="9" t="s">
        <v>38</v>
      </c>
      <c r="AX143" s="9" t="s">
        <v>80</v>
      </c>
      <c r="AY143" s="211" t="s">
        <v>200</v>
      </c>
    </row>
    <row r="144" s="9" customFormat="1">
      <c r="B144" s="201"/>
      <c r="C144" s="202"/>
      <c r="D144" s="198" t="s">
        <v>204</v>
      </c>
      <c r="E144" s="203" t="s">
        <v>40</v>
      </c>
      <c r="F144" s="204" t="s">
        <v>281</v>
      </c>
      <c r="G144" s="202"/>
      <c r="H144" s="205">
        <v>-13</v>
      </c>
      <c r="I144" s="206"/>
      <c r="J144" s="202"/>
      <c r="K144" s="202"/>
      <c r="L144" s="207"/>
      <c r="M144" s="208"/>
      <c r="N144" s="209"/>
      <c r="O144" s="209"/>
      <c r="P144" s="209"/>
      <c r="Q144" s="209"/>
      <c r="R144" s="209"/>
      <c r="S144" s="209"/>
      <c r="T144" s="210"/>
      <c r="AT144" s="211" t="s">
        <v>204</v>
      </c>
      <c r="AU144" s="211" t="s">
        <v>80</v>
      </c>
      <c r="AV144" s="9" t="s">
        <v>89</v>
      </c>
      <c r="AW144" s="9" t="s">
        <v>38</v>
      </c>
      <c r="AX144" s="9" t="s">
        <v>80</v>
      </c>
      <c r="AY144" s="211" t="s">
        <v>200</v>
      </c>
    </row>
    <row r="145" s="10" customFormat="1">
      <c r="B145" s="212"/>
      <c r="C145" s="213"/>
      <c r="D145" s="198" t="s">
        <v>204</v>
      </c>
      <c r="E145" s="214" t="s">
        <v>112</v>
      </c>
      <c r="F145" s="215" t="s">
        <v>206</v>
      </c>
      <c r="G145" s="213"/>
      <c r="H145" s="216">
        <v>3827</v>
      </c>
      <c r="I145" s="217"/>
      <c r="J145" s="213"/>
      <c r="K145" s="213"/>
      <c r="L145" s="218"/>
      <c r="M145" s="219"/>
      <c r="N145" s="220"/>
      <c r="O145" s="220"/>
      <c r="P145" s="220"/>
      <c r="Q145" s="220"/>
      <c r="R145" s="220"/>
      <c r="S145" s="220"/>
      <c r="T145" s="221"/>
      <c r="AT145" s="222" t="s">
        <v>204</v>
      </c>
      <c r="AU145" s="222" t="s">
        <v>80</v>
      </c>
      <c r="AV145" s="10" t="s">
        <v>199</v>
      </c>
      <c r="AW145" s="10" t="s">
        <v>38</v>
      </c>
      <c r="AX145" s="10" t="s">
        <v>87</v>
      </c>
      <c r="AY145" s="222" t="s">
        <v>200</v>
      </c>
    </row>
    <row r="146" s="1" customFormat="1" ht="45" customHeight="1">
      <c r="B146" s="37"/>
      <c r="C146" s="186" t="s">
        <v>282</v>
      </c>
      <c r="D146" s="186" t="s">
        <v>195</v>
      </c>
      <c r="E146" s="187" t="s">
        <v>283</v>
      </c>
      <c r="F146" s="188" t="s">
        <v>284</v>
      </c>
      <c r="G146" s="189" t="s">
        <v>114</v>
      </c>
      <c r="H146" s="190">
        <v>12</v>
      </c>
      <c r="I146" s="191"/>
      <c r="J146" s="192">
        <f>ROUND(I146*H146,2)</f>
        <v>0</v>
      </c>
      <c r="K146" s="188" t="s">
        <v>209</v>
      </c>
      <c r="L146" s="42"/>
      <c r="M146" s="193" t="s">
        <v>40</v>
      </c>
      <c r="N146" s="194" t="s">
        <v>53</v>
      </c>
      <c r="O146" s="78"/>
      <c r="P146" s="195">
        <f>O146*H146</f>
        <v>0</v>
      </c>
      <c r="Q146" s="195">
        <v>0</v>
      </c>
      <c r="R146" s="195">
        <f>Q146*H146</f>
        <v>0</v>
      </c>
      <c r="S146" s="195">
        <v>0</v>
      </c>
      <c r="T146" s="196">
        <f>S146*H146</f>
        <v>0</v>
      </c>
      <c r="AR146" s="15" t="s">
        <v>199</v>
      </c>
      <c r="AT146" s="15" t="s">
        <v>195</v>
      </c>
      <c r="AU146" s="15" t="s">
        <v>80</v>
      </c>
      <c r="AY146" s="15" t="s">
        <v>200</v>
      </c>
      <c r="BE146" s="197">
        <f>IF(N146="základní",J146,0)</f>
        <v>0</v>
      </c>
      <c r="BF146" s="197">
        <f>IF(N146="snížená",J146,0)</f>
        <v>0</v>
      </c>
      <c r="BG146" s="197">
        <f>IF(N146="zákl. přenesená",J146,0)</f>
        <v>0</v>
      </c>
      <c r="BH146" s="197">
        <f>IF(N146="sníž. přenesená",J146,0)</f>
        <v>0</v>
      </c>
      <c r="BI146" s="197">
        <f>IF(N146="nulová",J146,0)</f>
        <v>0</v>
      </c>
      <c r="BJ146" s="15" t="s">
        <v>199</v>
      </c>
      <c r="BK146" s="197">
        <f>ROUND(I146*H146,2)</f>
        <v>0</v>
      </c>
      <c r="BL146" s="15" t="s">
        <v>199</v>
      </c>
      <c r="BM146" s="15" t="s">
        <v>285</v>
      </c>
    </row>
    <row r="147" s="1" customFormat="1">
      <c r="B147" s="37"/>
      <c r="C147" s="38"/>
      <c r="D147" s="198" t="s">
        <v>202</v>
      </c>
      <c r="E147" s="38"/>
      <c r="F147" s="199" t="s">
        <v>286</v>
      </c>
      <c r="G147" s="38"/>
      <c r="H147" s="38"/>
      <c r="I147" s="142"/>
      <c r="J147" s="38"/>
      <c r="K147" s="38"/>
      <c r="L147" s="42"/>
      <c r="M147" s="200"/>
      <c r="N147" s="78"/>
      <c r="O147" s="78"/>
      <c r="P147" s="78"/>
      <c r="Q147" s="78"/>
      <c r="R147" s="78"/>
      <c r="S147" s="78"/>
      <c r="T147" s="79"/>
      <c r="AT147" s="15" t="s">
        <v>202</v>
      </c>
      <c r="AU147" s="15" t="s">
        <v>80</v>
      </c>
    </row>
    <row r="148" s="9" customFormat="1">
      <c r="B148" s="201"/>
      <c r="C148" s="202"/>
      <c r="D148" s="198" t="s">
        <v>204</v>
      </c>
      <c r="E148" s="203" t="s">
        <v>40</v>
      </c>
      <c r="F148" s="204" t="s">
        <v>287</v>
      </c>
      <c r="G148" s="202"/>
      <c r="H148" s="205">
        <v>12</v>
      </c>
      <c r="I148" s="206"/>
      <c r="J148" s="202"/>
      <c r="K148" s="202"/>
      <c r="L148" s="207"/>
      <c r="M148" s="208"/>
      <c r="N148" s="209"/>
      <c r="O148" s="209"/>
      <c r="P148" s="209"/>
      <c r="Q148" s="209"/>
      <c r="R148" s="209"/>
      <c r="S148" s="209"/>
      <c r="T148" s="210"/>
      <c r="AT148" s="211" t="s">
        <v>204</v>
      </c>
      <c r="AU148" s="211" t="s">
        <v>80</v>
      </c>
      <c r="AV148" s="9" t="s">
        <v>89</v>
      </c>
      <c r="AW148" s="9" t="s">
        <v>38</v>
      </c>
      <c r="AX148" s="9" t="s">
        <v>80</v>
      </c>
      <c r="AY148" s="211" t="s">
        <v>200</v>
      </c>
    </row>
    <row r="149" s="10" customFormat="1">
      <c r="B149" s="212"/>
      <c r="C149" s="213"/>
      <c r="D149" s="198" t="s">
        <v>204</v>
      </c>
      <c r="E149" s="214" t="s">
        <v>40</v>
      </c>
      <c r="F149" s="215" t="s">
        <v>206</v>
      </c>
      <c r="G149" s="213"/>
      <c r="H149" s="216">
        <v>12</v>
      </c>
      <c r="I149" s="217"/>
      <c r="J149" s="213"/>
      <c r="K149" s="213"/>
      <c r="L149" s="218"/>
      <c r="M149" s="219"/>
      <c r="N149" s="220"/>
      <c r="O149" s="220"/>
      <c r="P149" s="220"/>
      <c r="Q149" s="220"/>
      <c r="R149" s="220"/>
      <c r="S149" s="220"/>
      <c r="T149" s="221"/>
      <c r="AT149" s="222" t="s">
        <v>204</v>
      </c>
      <c r="AU149" s="222" t="s">
        <v>80</v>
      </c>
      <c r="AV149" s="10" t="s">
        <v>199</v>
      </c>
      <c r="AW149" s="10" t="s">
        <v>38</v>
      </c>
      <c r="AX149" s="10" t="s">
        <v>87</v>
      </c>
      <c r="AY149" s="222" t="s">
        <v>200</v>
      </c>
    </row>
    <row r="150" s="1" customFormat="1" ht="33.75" customHeight="1">
      <c r="B150" s="37"/>
      <c r="C150" s="186" t="s">
        <v>8</v>
      </c>
      <c r="D150" s="186" t="s">
        <v>195</v>
      </c>
      <c r="E150" s="187" t="s">
        <v>288</v>
      </c>
      <c r="F150" s="188" t="s">
        <v>289</v>
      </c>
      <c r="G150" s="189" t="s">
        <v>290</v>
      </c>
      <c r="H150" s="190">
        <v>10</v>
      </c>
      <c r="I150" s="191"/>
      <c r="J150" s="192">
        <f>ROUND(I150*H150,2)</f>
        <v>0</v>
      </c>
      <c r="K150" s="188" t="s">
        <v>209</v>
      </c>
      <c r="L150" s="42"/>
      <c r="M150" s="193" t="s">
        <v>40</v>
      </c>
      <c r="N150" s="194" t="s">
        <v>53</v>
      </c>
      <c r="O150" s="78"/>
      <c r="P150" s="195">
        <f>O150*H150</f>
        <v>0</v>
      </c>
      <c r="Q150" s="195">
        <v>0</v>
      </c>
      <c r="R150" s="195">
        <f>Q150*H150</f>
        <v>0</v>
      </c>
      <c r="S150" s="195">
        <v>0</v>
      </c>
      <c r="T150" s="196">
        <f>S150*H150</f>
        <v>0</v>
      </c>
      <c r="AR150" s="15" t="s">
        <v>199</v>
      </c>
      <c r="AT150" s="15" t="s">
        <v>195</v>
      </c>
      <c r="AU150" s="15" t="s">
        <v>80</v>
      </c>
      <c r="AY150" s="15" t="s">
        <v>200</v>
      </c>
      <c r="BE150" s="197">
        <f>IF(N150="základní",J150,0)</f>
        <v>0</v>
      </c>
      <c r="BF150" s="197">
        <f>IF(N150="snížená",J150,0)</f>
        <v>0</v>
      </c>
      <c r="BG150" s="197">
        <f>IF(N150="zákl. přenesená",J150,0)</f>
        <v>0</v>
      </c>
      <c r="BH150" s="197">
        <f>IF(N150="sníž. přenesená",J150,0)</f>
        <v>0</v>
      </c>
      <c r="BI150" s="197">
        <f>IF(N150="nulová",J150,0)</f>
        <v>0</v>
      </c>
      <c r="BJ150" s="15" t="s">
        <v>199</v>
      </c>
      <c r="BK150" s="197">
        <f>ROUND(I150*H150,2)</f>
        <v>0</v>
      </c>
      <c r="BL150" s="15" t="s">
        <v>199</v>
      </c>
      <c r="BM150" s="15" t="s">
        <v>291</v>
      </c>
    </row>
    <row r="151" s="1" customFormat="1">
      <c r="B151" s="37"/>
      <c r="C151" s="38"/>
      <c r="D151" s="198" t="s">
        <v>202</v>
      </c>
      <c r="E151" s="38"/>
      <c r="F151" s="199" t="s">
        <v>292</v>
      </c>
      <c r="G151" s="38"/>
      <c r="H151" s="38"/>
      <c r="I151" s="142"/>
      <c r="J151" s="38"/>
      <c r="K151" s="38"/>
      <c r="L151" s="42"/>
      <c r="M151" s="200"/>
      <c r="N151" s="78"/>
      <c r="O151" s="78"/>
      <c r="P151" s="78"/>
      <c r="Q151" s="78"/>
      <c r="R151" s="78"/>
      <c r="S151" s="78"/>
      <c r="T151" s="79"/>
      <c r="AT151" s="15" t="s">
        <v>202</v>
      </c>
      <c r="AU151" s="15" t="s">
        <v>80</v>
      </c>
    </row>
    <row r="152" s="9" customFormat="1">
      <c r="B152" s="201"/>
      <c r="C152" s="202"/>
      <c r="D152" s="198" t="s">
        <v>204</v>
      </c>
      <c r="E152" s="203" t="s">
        <v>40</v>
      </c>
      <c r="F152" s="204" t="s">
        <v>293</v>
      </c>
      <c r="G152" s="202"/>
      <c r="H152" s="205">
        <v>2</v>
      </c>
      <c r="I152" s="206"/>
      <c r="J152" s="202"/>
      <c r="K152" s="202"/>
      <c r="L152" s="207"/>
      <c r="M152" s="208"/>
      <c r="N152" s="209"/>
      <c r="O152" s="209"/>
      <c r="P152" s="209"/>
      <c r="Q152" s="209"/>
      <c r="R152" s="209"/>
      <c r="S152" s="209"/>
      <c r="T152" s="210"/>
      <c r="AT152" s="211" t="s">
        <v>204</v>
      </c>
      <c r="AU152" s="211" t="s">
        <v>80</v>
      </c>
      <c r="AV152" s="9" t="s">
        <v>89</v>
      </c>
      <c r="AW152" s="9" t="s">
        <v>38</v>
      </c>
      <c r="AX152" s="9" t="s">
        <v>80</v>
      </c>
      <c r="AY152" s="211" t="s">
        <v>200</v>
      </c>
    </row>
    <row r="153" s="9" customFormat="1">
      <c r="B153" s="201"/>
      <c r="C153" s="202"/>
      <c r="D153" s="198" t="s">
        <v>204</v>
      </c>
      <c r="E153" s="203" t="s">
        <v>40</v>
      </c>
      <c r="F153" s="204" t="s">
        <v>294</v>
      </c>
      <c r="G153" s="202"/>
      <c r="H153" s="205">
        <v>2</v>
      </c>
      <c r="I153" s="206"/>
      <c r="J153" s="202"/>
      <c r="K153" s="202"/>
      <c r="L153" s="207"/>
      <c r="M153" s="208"/>
      <c r="N153" s="209"/>
      <c r="O153" s="209"/>
      <c r="P153" s="209"/>
      <c r="Q153" s="209"/>
      <c r="R153" s="209"/>
      <c r="S153" s="209"/>
      <c r="T153" s="210"/>
      <c r="AT153" s="211" t="s">
        <v>204</v>
      </c>
      <c r="AU153" s="211" t="s">
        <v>80</v>
      </c>
      <c r="AV153" s="9" t="s">
        <v>89</v>
      </c>
      <c r="AW153" s="9" t="s">
        <v>38</v>
      </c>
      <c r="AX153" s="9" t="s">
        <v>80</v>
      </c>
      <c r="AY153" s="211" t="s">
        <v>200</v>
      </c>
    </row>
    <row r="154" s="9" customFormat="1">
      <c r="B154" s="201"/>
      <c r="C154" s="202"/>
      <c r="D154" s="198" t="s">
        <v>204</v>
      </c>
      <c r="E154" s="203" t="s">
        <v>40</v>
      </c>
      <c r="F154" s="204" t="s">
        <v>295</v>
      </c>
      <c r="G154" s="202"/>
      <c r="H154" s="205">
        <v>2</v>
      </c>
      <c r="I154" s="206"/>
      <c r="J154" s="202"/>
      <c r="K154" s="202"/>
      <c r="L154" s="207"/>
      <c r="M154" s="208"/>
      <c r="N154" s="209"/>
      <c r="O154" s="209"/>
      <c r="P154" s="209"/>
      <c r="Q154" s="209"/>
      <c r="R154" s="209"/>
      <c r="S154" s="209"/>
      <c r="T154" s="210"/>
      <c r="AT154" s="211" t="s">
        <v>204</v>
      </c>
      <c r="AU154" s="211" t="s">
        <v>80</v>
      </c>
      <c r="AV154" s="9" t="s">
        <v>89</v>
      </c>
      <c r="AW154" s="9" t="s">
        <v>38</v>
      </c>
      <c r="AX154" s="9" t="s">
        <v>80</v>
      </c>
      <c r="AY154" s="211" t="s">
        <v>200</v>
      </c>
    </row>
    <row r="155" s="9" customFormat="1">
      <c r="B155" s="201"/>
      <c r="C155" s="202"/>
      <c r="D155" s="198" t="s">
        <v>204</v>
      </c>
      <c r="E155" s="203" t="s">
        <v>40</v>
      </c>
      <c r="F155" s="204" t="s">
        <v>296</v>
      </c>
      <c r="G155" s="202"/>
      <c r="H155" s="205">
        <v>2</v>
      </c>
      <c r="I155" s="206"/>
      <c r="J155" s="202"/>
      <c r="K155" s="202"/>
      <c r="L155" s="207"/>
      <c r="M155" s="208"/>
      <c r="N155" s="209"/>
      <c r="O155" s="209"/>
      <c r="P155" s="209"/>
      <c r="Q155" s="209"/>
      <c r="R155" s="209"/>
      <c r="S155" s="209"/>
      <c r="T155" s="210"/>
      <c r="AT155" s="211" t="s">
        <v>204</v>
      </c>
      <c r="AU155" s="211" t="s">
        <v>80</v>
      </c>
      <c r="AV155" s="9" t="s">
        <v>89</v>
      </c>
      <c r="AW155" s="9" t="s">
        <v>38</v>
      </c>
      <c r="AX155" s="9" t="s">
        <v>80</v>
      </c>
      <c r="AY155" s="211" t="s">
        <v>200</v>
      </c>
    </row>
    <row r="156" s="9" customFormat="1">
      <c r="B156" s="201"/>
      <c r="C156" s="202"/>
      <c r="D156" s="198" t="s">
        <v>204</v>
      </c>
      <c r="E156" s="203" t="s">
        <v>40</v>
      </c>
      <c r="F156" s="204" t="s">
        <v>297</v>
      </c>
      <c r="G156" s="202"/>
      <c r="H156" s="205">
        <v>2</v>
      </c>
      <c r="I156" s="206"/>
      <c r="J156" s="202"/>
      <c r="K156" s="202"/>
      <c r="L156" s="207"/>
      <c r="M156" s="208"/>
      <c r="N156" s="209"/>
      <c r="O156" s="209"/>
      <c r="P156" s="209"/>
      <c r="Q156" s="209"/>
      <c r="R156" s="209"/>
      <c r="S156" s="209"/>
      <c r="T156" s="210"/>
      <c r="AT156" s="211" t="s">
        <v>204</v>
      </c>
      <c r="AU156" s="211" t="s">
        <v>80</v>
      </c>
      <c r="AV156" s="9" t="s">
        <v>89</v>
      </c>
      <c r="AW156" s="9" t="s">
        <v>38</v>
      </c>
      <c r="AX156" s="9" t="s">
        <v>80</v>
      </c>
      <c r="AY156" s="211" t="s">
        <v>200</v>
      </c>
    </row>
    <row r="157" s="10" customFormat="1">
      <c r="B157" s="212"/>
      <c r="C157" s="213"/>
      <c r="D157" s="198" t="s">
        <v>204</v>
      </c>
      <c r="E157" s="214" t="s">
        <v>116</v>
      </c>
      <c r="F157" s="215" t="s">
        <v>206</v>
      </c>
      <c r="G157" s="213"/>
      <c r="H157" s="216">
        <v>10</v>
      </c>
      <c r="I157" s="217"/>
      <c r="J157" s="213"/>
      <c r="K157" s="213"/>
      <c r="L157" s="218"/>
      <c r="M157" s="219"/>
      <c r="N157" s="220"/>
      <c r="O157" s="220"/>
      <c r="P157" s="220"/>
      <c r="Q157" s="220"/>
      <c r="R157" s="220"/>
      <c r="S157" s="220"/>
      <c r="T157" s="221"/>
      <c r="AT157" s="222" t="s">
        <v>204</v>
      </c>
      <c r="AU157" s="222" t="s">
        <v>80</v>
      </c>
      <c r="AV157" s="10" t="s">
        <v>199</v>
      </c>
      <c r="AW157" s="10" t="s">
        <v>38</v>
      </c>
      <c r="AX157" s="10" t="s">
        <v>87</v>
      </c>
      <c r="AY157" s="222" t="s">
        <v>200</v>
      </c>
    </row>
    <row r="158" s="1" customFormat="1" ht="22.5" customHeight="1">
      <c r="B158" s="37"/>
      <c r="C158" s="186" t="s">
        <v>298</v>
      </c>
      <c r="D158" s="186" t="s">
        <v>195</v>
      </c>
      <c r="E158" s="187" t="s">
        <v>299</v>
      </c>
      <c r="F158" s="188" t="s">
        <v>300</v>
      </c>
      <c r="G158" s="189" t="s">
        <v>109</v>
      </c>
      <c r="H158" s="190">
        <v>21</v>
      </c>
      <c r="I158" s="191"/>
      <c r="J158" s="192">
        <f>ROUND(I158*H158,2)</f>
        <v>0</v>
      </c>
      <c r="K158" s="188" t="s">
        <v>209</v>
      </c>
      <c r="L158" s="42"/>
      <c r="M158" s="193" t="s">
        <v>40</v>
      </c>
      <c r="N158" s="194" t="s">
        <v>53</v>
      </c>
      <c r="O158" s="78"/>
      <c r="P158" s="195">
        <f>O158*H158</f>
        <v>0</v>
      </c>
      <c r="Q158" s="195">
        <v>0</v>
      </c>
      <c r="R158" s="195">
        <f>Q158*H158</f>
        <v>0</v>
      </c>
      <c r="S158" s="195">
        <v>0</v>
      </c>
      <c r="T158" s="196">
        <f>S158*H158</f>
        <v>0</v>
      </c>
      <c r="AR158" s="15" t="s">
        <v>199</v>
      </c>
      <c r="AT158" s="15" t="s">
        <v>195</v>
      </c>
      <c r="AU158" s="15" t="s">
        <v>80</v>
      </c>
      <c r="AY158" s="15" t="s">
        <v>200</v>
      </c>
      <c r="BE158" s="197">
        <f>IF(N158="základní",J158,0)</f>
        <v>0</v>
      </c>
      <c r="BF158" s="197">
        <f>IF(N158="snížená",J158,0)</f>
        <v>0</v>
      </c>
      <c r="BG158" s="197">
        <f>IF(N158="zákl. přenesená",J158,0)</f>
        <v>0</v>
      </c>
      <c r="BH158" s="197">
        <f>IF(N158="sníž. přenesená",J158,0)</f>
        <v>0</v>
      </c>
      <c r="BI158" s="197">
        <f>IF(N158="nulová",J158,0)</f>
        <v>0</v>
      </c>
      <c r="BJ158" s="15" t="s">
        <v>199</v>
      </c>
      <c r="BK158" s="197">
        <f>ROUND(I158*H158,2)</f>
        <v>0</v>
      </c>
      <c r="BL158" s="15" t="s">
        <v>199</v>
      </c>
      <c r="BM158" s="15" t="s">
        <v>301</v>
      </c>
    </row>
    <row r="159" s="1" customFormat="1">
      <c r="B159" s="37"/>
      <c r="C159" s="38"/>
      <c r="D159" s="198" t="s">
        <v>202</v>
      </c>
      <c r="E159" s="38"/>
      <c r="F159" s="199" t="s">
        <v>302</v>
      </c>
      <c r="G159" s="38"/>
      <c r="H159" s="38"/>
      <c r="I159" s="142"/>
      <c r="J159" s="38"/>
      <c r="K159" s="38"/>
      <c r="L159" s="42"/>
      <c r="M159" s="200"/>
      <c r="N159" s="78"/>
      <c r="O159" s="78"/>
      <c r="P159" s="78"/>
      <c r="Q159" s="78"/>
      <c r="R159" s="78"/>
      <c r="S159" s="78"/>
      <c r="T159" s="79"/>
      <c r="AT159" s="15" t="s">
        <v>202</v>
      </c>
      <c r="AU159" s="15" t="s">
        <v>80</v>
      </c>
    </row>
    <row r="160" s="1" customFormat="1">
      <c r="B160" s="37"/>
      <c r="C160" s="38"/>
      <c r="D160" s="198" t="s">
        <v>223</v>
      </c>
      <c r="E160" s="38"/>
      <c r="F160" s="199" t="s">
        <v>303</v>
      </c>
      <c r="G160" s="38"/>
      <c r="H160" s="38"/>
      <c r="I160" s="142"/>
      <c r="J160" s="38"/>
      <c r="K160" s="38"/>
      <c r="L160" s="42"/>
      <c r="M160" s="200"/>
      <c r="N160" s="78"/>
      <c r="O160" s="78"/>
      <c r="P160" s="78"/>
      <c r="Q160" s="78"/>
      <c r="R160" s="78"/>
      <c r="S160" s="78"/>
      <c r="T160" s="79"/>
      <c r="AT160" s="15" t="s">
        <v>223</v>
      </c>
      <c r="AU160" s="15" t="s">
        <v>80</v>
      </c>
    </row>
    <row r="161" s="11" customFormat="1">
      <c r="B161" s="223"/>
      <c r="C161" s="224"/>
      <c r="D161" s="198" t="s">
        <v>204</v>
      </c>
      <c r="E161" s="225" t="s">
        <v>40</v>
      </c>
      <c r="F161" s="226" t="s">
        <v>304</v>
      </c>
      <c r="G161" s="224"/>
      <c r="H161" s="225" t="s">
        <v>40</v>
      </c>
      <c r="I161" s="227"/>
      <c r="J161" s="224"/>
      <c r="K161" s="224"/>
      <c r="L161" s="228"/>
      <c r="M161" s="229"/>
      <c r="N161" s="230"/>
      <c r="O161" s="230"/>
      <c r="P161" s="230"/>
      <c r="Q161" s="230"/>
      <c r="R161" s="230"/>
      <c r="S161" s="230"/>
      <c r="T161" s="231"/>
      <c r="AT161" s="232" t="s">
        <v>204</v>
      </c>
      <c r="AU161" s="232" t="s">
        <v>80</v>
      </c>
      <c r="AV161" s="11" t="s">
        <v>87</v>
      </c>
      <c r="AW161" s="11" t="s">
        <v>38</v>
      </c>
      <c r="AX161" s="11" t="s">
        <v>80</v>
      </c>
      <c r="AY161" s="232" t="s">
        <v>200</v>
      </c>
    </row>
    <row r="162" s="9" customFormat="1">
      <c r="B162" s="201"/>
      <c r="C162" s="202"/>
      <c r="D162" s="198" t="s">
        <v>204</v>
      </c>
      <c r="E162" s="203" t="s">
        <v>40</v>
      </c>
      <c r="F162" s="204" t="s">
        <v>305</v>
      </c>
      <c r="G162" s="202"/>
      <c r="H162" s="205">
        <v>8</v>
      </c>
      <c r="I162" s="206"/>
      <c r="J162" s="202"/>
      <c r="K162" s="202"/>
      <c r="L162" s="207"/>
      <c r="M162" s="208"/>
      <c r="N162" s="209"/>
      <c r="O162" s="209"/>
      <c r="P162" s="209"/>
      <c r="Q162" s="209"/>
      <c r="R162" s="209"/>
      <c r="S162" s="209"/>
      <c r="T162" s="210"/>
      <c r="AT162" s="211" t="s">
        <v>204</v>
      </c>
      <c r="AU162" s="211" t="s">
        <v>80</v>
      </c>
      <c r="AV162" s="9" t="s">
        <v>89</v>
      </c>
      <c r="AW162" s="9" t="s">
        <v>38</v>
      </c>
      <c r="AX162" s="9" t="s">
        <v>80</v>
      </c>
      <c r="AY162" s="211" t="s">
        <v>200</v>
      </c>
    </row>
    <row r="163" s="12" customFormat="1">
      <c r="B163" s="233"/>
      <c r="C163" s="234"/>
      <c r="D163" s="198" t="s">
        <v>204</v>
      </c>
      <c r="E163" s="235" t="s">
        <v>40</v>
      </c>
      <c r="F163" s="236" t="s">
        <v>306</v>
      </c>
      <c r="G163" s="234"/>
      <c r="H163" s="237">
        <v>8</v>
      </c>
      <c r="I163" s="238"/>
      <c r="J163" s="234"/>
      <c r="K163" s="234"/>
      <c r="L163" s="239"/>
      <c r="M163" s="240"/>
      <c r="N163" s="241"/>
      <c r="O163" s="241"/>
      <c r="P163" s="241"/>
      <c r="Q163" s="241"/>
      <c r="R163" s="241"/>
      <c r="S163" s="241"/>
      <c r="T163" s="242"/>
      <c r="AT163" s="243" t="s">
        <v>204</v>
      </c>
      <c r="AU163" s="243" t="s">
        <v>80</v>
      </c>
      <c r="AV163" s="12" t="s">
        <v>214</v>
      </c>
      <c r="AW163" s="12" t="s">
        <v>38</v>
      </c>
      <c r="AX163" s="12" t="s">
        <v>80</v>
      </c>
      <c r="AY163" s="243" t="s">
        <v>200</v>
      </c>
    </row>
    <row r="164" s="11" customFormat="1">
      <c r="B164" s="223"/>
      <c r="C164" s="224"/>
      <c r="D164" s="198" t="s">
        <v>204</v>
      </c>
      <c r="E164" s="225" t="s">
        <v>40</v>
      </c>
      <c r="F164" s="226" t="s">
        <v>304</v>
      </c>
      <c r="G164" s="224"/>
      <c r="H164" s="225" t="s">
        <v>40</v>
      </c>
      <c r="I164" s="227"/>
      <c r="J164" s="224"/>
      <c r="K164" s="224"/>
      <c r="L164" s="228"/>
      <c r="M164" s="229"/>
      <c r="N164" s="230"/>
      <c r="O164" s="230"/>
      <c r="P164" s="230"/>
      <c r="Q164" s="230"/>
      <c r="R164" s="230"/>
      <c r="S164" s="230"/>
      <c r="T164" s="231"/>
      <c r="AT164" s="232" t="s">
        <v>204</v>
      </c>
      <c r="AU164" s="232" t="s">
        <v>80</v>
      </c>
      <c r="AV164" s="11" t="s">
        <v>87</v>
      </c>
      <c r="AW164" s="11" t="s">
        <v>38</v>
      </c>
      <c r="AX164" s="11" t="s">
        <v>80</v>
      </c>
      <c r="AY164" s="232" t="s">
        <v>200</v>
      </c>
    </row>
    <row r="165" s="9" customFormat="1">
      <c r="B165" s="201"/>
      <c r="C165" s="202"/>
      <c r="D165" s="198" t="s">
        <v>204</v>
      </c>
      <c r="E165" s="203" t="s">
        <v>40</v>
      </c>
      <c r="F165" s="204" t="s">
        <v>307</v>
      </c>
      <c r="G165" s="202"/>
      <c r="H165" s="205">
        <v>13</v>
      </c>
      <c r="I165" s="206"/>
      <c r="J165" s="202"/>
      <c r="K165" s="202"/>
      <c r="L165" s="207"/>
      <c r="M165" s="208"/>
      <c r="N165" s="209"/>
      <c r="O165" s="209"/>
      <c r="P165" s="209"/>
      <c r="Q165" s="209"/>
      <c r="R165" s="209"/>
      <c r="S165" s="209"/>
      <c r="T165" s="210"/>
      <c r="AT165" s="211" t="s">
        <v>204</v>
      </c>
      <c r="AU165" s="211" t="s">
        <v>80</v>
      </c>
      <c r="AV165" s="9" t="s">
        <v>89</v>
      </c>
      <c r="AW165" s="9" t="s">
        <v>38</v>
      </c>
      <c r="AX165" s="9" t="s">
        <v>80</v>
      </c>
      <c r="AY165" s="211" t="s">
        <v>200</v>
      </c>
    </row>
    <row r="166" s="12" customFormat="1">
      <c r="B166" s="233"/>
      <c r="C166" s="234"/>
      <c r="D166" s="198" t="s">
        <v>204</v>
      </c>
      <c r="E166" s="235" t="s">
        <v>40</v>
      </c>
      <c r="F166" s="236" t="s">
        <v>306</v>
      </c>
      <c r="G166" s="234"/>
      <c r="H166" s="237">
        <v>13</v>
      </c>
      <c r="I166" s="238"/>
      <c r="J166" s="234"/>
      <c r="K166" s="234"/>
      <c r="L166" s="239"/>
      <c r="M166" s="240"/>
      <c r="N166" s="241"/>
      <c r="O166" s="241"/>
      <c r="P166" s="241"/>
      <c r="Q166" s="241"/>
      <c r="R166" s="241"/>
      <c r="S166" s="241"/>
      <c r="T166" s="242"/>
      <c r="AT166" s="243" t="s">
        <v>204</v>
      </c>
      <c r="AU166" s="243" t="s">
        <v>80</v>
      </c>
      <c r="AV166" s="12" t="s">
        <v>214</v>
      </c>
      <c r="AW166" s="12" t="s">
        <v>38</v>
      </c>
      <c r="AX166" s="12" t="s">
        <v>80</v>
      </c>
      <c r="AY166" s="243" t="s">
        <v>200</v>
      </c>
    </row>
    <row r="167" s="10" customFormat="1">
      <c r="B167" s="212"/>
      <c r="C167" s="213"/>
      <c r="D167" s="198" t="s">
        <v>204</v>
      </c>
      <c r="E167" s="214" t="s">
        <v>40</v>
      </c>
      <c r="F167" s="215" t="s">
        <v>206</v>
      </c>
      <c r="G167" s="213"/>
      <c r="H167" s="216">
        <v>21</v>
      </c>
      <c r="I167" s="217"/>
      <c r="J167" s="213"/>
      <c r="K167" s="213"/>
      <c r="L167" s="218"/>
      <c r="M167" s="219"/>
      <c r="N167" s="220"/>
      <c r="O167" s="220"/>
      <c r="P167" s="220"/>
      <c r="Q167" s="220"/>
      <c r="R167" s="220"/>
      <c r="S167" s="220"/>
      <c r="T167" s="221"/>
      <c r="AT167" s="222" t="s">
        <v>204</v>
      </c>
      <c r="AU167" s="222" t="s">
        <v>80</v>
      </c>
      <c r="AV167" s="10" t="s">
        <v>199</v>
      </c>
      <c r="AW167" s="10" t="s">
        <v>38</v>
      </c>
      <c r="AX167" s="10" t="s">
        <v>87</v>
      </c>
      <c r="AY167" s="222" t="s">
        <v>200</v>
      </c>
    </row>
    <row r="168" s="1" customFormat="1" ht="22.5" customHeight="1">
      <c r="B168" s="37"/>
      <c r="C168" s="186" t="s">
        <v>308</v>
      </c>
      <c r="D168" s="186" t="s">
        <v>195</v>
      </c>
      <c r="E168" s="187" t="s">
        <v>309</v>
      </c>
      <c r="F168" s="188" t="s">
        <v>310</v>
      </c>
      <c r="G168" s="189" t="s">
        <v>109</v>
      </c>
      <c r="H168" s="190">
        <v>160</v>
      </c>
      <c r="I168" s="191"/>
      <c r="J168" s="192">
        <f>ROUND(I168*H168,2)</f>
        <v>0</v>
      </c>
      <c r="K168" s="188" t="s">
        <v>198</v>
      </c>
      <c r="L168" s="42"/>
      <c r="M168" s="193" t="s">
        <v>40</v>
      </c>
      <c r="N168" s="194" t="s">
        <v>53</v>
      </c>
      <c r="O168" s="78"/>
      <c r="P168" s="195">
        <f>O168*H168</f>
        <v>0</v>
      </c>
      <c r="Q168" s="195">
        <v>0</v>
      </c>
      <c r="R168" s="195">
        <f>Q168*H168</f>
        <v>0</v>
      </c>
      <c r="S168" s="195">
        <v>0</v>
      </c>
      <c r="T168" s="196">
        <f>S168*H168</f>
        <v>0</v>
      </c>
      <c r="AR168" s="15" t="s">
        <v>199</v>
      </c>
      <c r="AT168" s="15" t="s">
        <v>195</v>
      </c>
      <c r="AU168" s="15" t="s">
        <v>80</v>
      </c>
      <c r="AY168" s="15" t="s">
        <v>200</v>
      </c>
      <c r="BE168" s="197">
        <f>IF(N168="základní",J168,0)</f>
        <v>0</v>
      </c>
      <c r="BF168" s="197">
        <f>IF(N168="snížená",J168,0)</f>
        <v>0</v>
      </c>
      <c r="BG168" s="197">
        <f>IF(N168="zákl. přenesená",J168,0)</f>
        <v>0</v>
      </c>
      <c r="BH168" s="197">
        <f>IF(N168="sníž. přenesená",J168,0)</f>
        <v>0</v>
      </c>
      <c r="BI168" s="197">
        <f>IF(N168="nulová",J168,0)</f>
        <v>0</v>
      </c>
      <c r="BJ168" s="15" t="s">
        <v>199</v>
      </c>
      <c r="BK168" s="197">
        <f>ROUND(I168*H168,2)</f>
        <v>0</v>
      </c>
      <c r="BL168" s="15" t="s">
        <v>199</v>
      </c>
      <c r="BM168" s="15" t="s">
        <v>311</v>
      </c>
    </row>
    <row r="169" s="1" customFormat="1">
      <c r="B169" s="37"/>
      <c r="C169" s="38"/>
      <c r="D169" s="198" t="s">
        <v>202</v>
      </c>
      <c r="E169" s="38"/>
      <c r="F169" s="199" t="s">
        <v>312</v>
      </c>
      <c r="G169" s="38"/>
      <c r="H169" s="38"/>
      <c r="I169" s="142"/>
      <c r="J169" s="38"/>
      <c r="K169" s="38"/>
      <c r="L169" s="42"/>
      <c r="M169" s="200"/>
      <c r="N169" s="78"/>
      <c r="O169" s="78"/>
      <c r="P169" s="78"/>
      <c r="Q169" s="78"/>
      <c r="R169" s="78"/>
      <c r="S169" s="78"/>
      <c r="T169" s="79"/>
      <c r="AT169" s="15" t="s">
        <v>202</v>
      </c>
      <c r="AU169" s="15" t="s">
        <v>80</v>
      </c>
    </row>
    <row r="170" s="9" customFormat="1">
      <c r="B170" s="201"/>
      <c r="C170" s="202"/>
      <c r="D170" s="198" t="s">
        <v>204</v>
      </c>
      <c r="E170" s="203" t="s">
        <v>40</v>
      </c>
      <c r="F170" s="204" t="s">
        <v>313</v>
      </c>
      <c r="G170" s="202"/>
      <c r="H170" s="205">
        <v>160</v>
      </c>
      <c r="I170" s="206"/>
      <c r="J170" s="202"/>
      <c r="K170" s="202"/>
      <c r="L170" s="207"/>
      <c r="M170" s="208"/>
      <c r="N170" s="209"/>
      <c r="O170" s="209"/>
      <c r="P170" s="209"/>
      <c r="Q170" s="209"/>
      <c r="R170" s="209"/>
      <c r="S170" s="209"/>
      <c r="T170" s="210"/>
      <c r="AT170" s="211" t="s">
        <v>204</v>
      </c>
      <c r="AU170" s="211" t="s">
        <v>80</v>
      </c>
      <c r="AV170" s="9" t="s">
        <v>89</v>
      </c>
      <c r="AW170" s="9" t="s">
        <v>38</v>
      </c>
      <c r="AX170" s="9" t="s">
        <v>80</v>
      </c>
      <c r="AY170" s="211" t="s">
        <v>200</v>
      </c>
    </row>
    <row r="171" s="10" customFormat="1">
      <c r="B171" s="212"/>
      <c r="C171" s="213"/>
      <c r="D171" s="198" t="s">
        <v>204</v>
      </c>
      <c r="E171" s="214" t="s">
        <v>40</v>
      </c>
      <c r="F171" s="215" t="s">
        <v>206</v>
      </c>
      <c r="G171" s="213"/>
      <c r="H171" s="216">
        <v>160</v>
      </c>
      <c r="I171" s="217"/>
      <c r="J171" s="213"/>
      <c r="K171" s="213"/>
      <c r="L171" s="218"/>
      <c r="M171" s="219"/>
      <c r="N171" s="220"/>
      <c r="O171" s="220"/>
      <c r="P171" s="220"/>
      <c r="Q171" s="220"/>
      <c r="R171" s="220"/>
      <c r="S171" s="220"/>
      <c r="T171" s="221"/>
      <c r="AT171" s="222" t="s">
        <v>204</v>
      </c>
      <c r="AU171" s="222" t="s">
        <v>80</v>
      </c>
      <c r="AV171" s="10" t="s">
        <v>199</v>
      </c>
      <c r="AW171" s="10" t="s">
        <v>38</v>
      </c>
      <c r="AX171" s="10" t="s">
        <v>87</v>
      </c>
      <c r="AY171" s="222" t="s">
        <v>200</v>
      </c>
    </row>
    <row r="172" s="1" customFormat="1" ht="22.5" customHeight="1">
      <c r="B172" s="37"/>
      <c r="C172" s="186" t="s">
        <v>314</v>
      </c>
      <c r="D172" s="186" t="s">
        <v>195</v>
      </c>
      <c r="E172" s="187" t="s">
        <v>315</v>
      </c>
      <c r="F172" s="188" t="s">
        <v>316</v>
      </c>
      <c r="G172" s="189" t="s">
        <v>109</v>
      </c>
      <c r="H172" s="190">
        <v>42</v>
      </c>
      <c r="I172" s="191"/>
      <c r="J172" s="192">
        <f>ROUND(I172*H172,2)</f>
        <v>0</v>
      </c>
      <c r="K172" s="188" t="s">
        <v>209</v>
      </c>
      <c r="L172" s="42"/>
      <c r="M172" s="193" t="s">
        <v>40</v>
      </c>
      <c r="N172" s="194" t="s">
        <v>53</v>
      </c>
      <c r="O172" s="78"/>
      <c r="P172" s="195">
        <f>O172*H172</f>
        <v>0</v>
      </c>
      <c r="Q172" s="195">
        <v>0</v>
      </c>
      <c r="R172" s="195">
        <f>Q172*H172</f>
        <v>0</v>
      </c>
      <c r="S172" s="195">
        <v>0</v>
      </c>
      <c r="T172" s="196">
        <f>S172*H172</f>
        <v>0</v>
      </c>
      <c r="AR172" s="15" t="s">
        <v>199</v>
      </c>
      <c r="AT172" s="15" t="s">
        <v>195</v>
      </c>
      <c r="AU172" s="15" t="s">
        <v>80</v>
      </c>
      <c r="AY172" s="15" t="s">
        <v>200</v>
      </c>
      <c r="BE172" s="197">
        <f>IF(N172="základní",J172,0)</f>
        <v>0</v>
      </c>
      <c r="BF172" s="197">
        <f>IF(N172="snížená",J172,0)</f>
        <v>0</v>
      </c>
      <c r="BG172" s="197">
        <f>IF(N172="zákl. přenesená",J172,0)</f>
        <v>0</v>
      </c>
      <c r="BH172" s="197">
        <f>IF(N172="sníž. přenesená",J172,0)</f>
        <v>0</v>
      </c>
      <c r="BI172" s="197">
        <f>IF(N172="nulová",J172,0)</f>
        <v>0</v>
      </c>
      <c r="BJ172" s="15" t="s">
        <v>199</v>
      </c>
      <c r="BK172" s="197">
        <f>ROUND(I172*H172,2)</f>
        <v>0</v>
      </c>
      <c r="BL172" s="15" t="s">
        <v>199</v>
      </c>
      <c r="BM172" s="15" t="s">
        <v>317</v>
      </c>
    </row>
    <row r="173" s="1" customFormat="1">
      <c r="B173" s="37"/>
      <c r="C173" s="38"/>
      <c r="D173" s="198" t="s">
        <v>202</v>
      </c>
      <c r="E173" s="38"/>
      <c r="F173" s="199" t="s">
        <v>318</v>
      </c>
      <c r="G173" s="38"/>
      <c r="H173" s="38"/>
      <c r="I173" s="142"/>
      <c r="J173" s="38"/>
      <c r="K173" s="38"/>
      <c r="L173" s="42"/>
      <c r="M173" s="200"/>
      <c r="N173" s="78"/>
      <c r="O173" s="78"/>
      <c r="P173" s="78"/>
      <c r="Q173" s="78"/>
      <c r="R173" s="78"/>
      <c r="S173" s="78"/>
      <c r="T173" s="79"/>
      <c r="AT173" s="15" t="s">
        <v>202</v>
      </c>
      <c r="AU173" s="15" t="s">
        <v>80</v>
      </c>
    </row>
    <row r="174" s="9" customFormat="1">
      <c r="B174" s="201"/>
      <c r="C174" s="202"/>
      <c r="D174" s="198" t="s">
        <v>204</v>
      </c>
      <c r="E174" s="203" t="s">
        <v>40</v>
      </c>
      <c r="F174" s="204" t="s">
        <v>319</v>
      </c>
      <c r="G174" s="202"/>
      <c r="H174" s="205">
        <v>2</v>
      </c>
      <c r="I174" s="206"/>
      <c r="J174" s="202"/>
      <c r="K174" s="202"/>
      <c r="L174" s="207"/>
      <c r="M174" s="208"/>
      <c r="N174" s="209"/>
      <c r="O174" s="209"/>
      <c r="P174" s="209"/>
      <c r="Q174" s="209"/>
      <c r="R174" s="209"/>
      <c r="S174" s="209"/>
      <c r="T174" s="210"/>
      <c r="AT174" s="211" t="s">
        <v>204</v>
      </c>
      <c r="AU174" s="211" t="s">
        <v>80</v>
      </c>
      <c r="AV174" s="9" t="s">
        <v>89</v>
      </c>
      <c r="AW174" s="9" t="s">
        <v>38</v>
      </c>
      <c r="AX174" s="9" t="s">
        <v>80</v>
      </c>
      <c r="AY174" s="211" t="s">
        <v>200</v>
      </c>
    </row>
    <row r="175" s="9" customFormat="1">
      <c r="B175" s="201"/>
      <c r="C175" s="202"/>
      <c r="D175" s="198" t="s">
        <v>204</v>
      </c>
      <c r="E175" s="203" t="s">
        <v>40</v>
      </c>
      <c r="F175" s="204" t="s">
        <v>320</v>
      </c>
      <c r="G175" s="202"/>
      <c r="H175" s="205">
        <v>40</v>
      </c>
      <c r="I175" s="206"/>
      <c r="J175" s="202"/>
      <c r="K175" s="202"/>
      <c r="L175" s="207"/>
      <c r="M175" s="208"/>
      <c r="N175" s="209"/>
      <c r="O175" s="209"/>
      <c r="P175" s="209"/>
      <c r="Q175" s="209"/>
      <c r="R175" s="209"/>
      <c r="S175" s="209"/>
      <c r="T175" s="210"/>
      <c r="AT175" s="211" t="s">
        <v>204</v>
      </c>
      <c r="AU175" s="211" t="s">
        <v>80</v>
      </c>
      <c r="AV175" s="9" t="s">
        <v>89</v>
      </c>
      <c r="AW175" s="9" t="s">
        <v>38</v>
      </c>
      <c r="AX175" s="9" t="s">
        <v>80</v>
      </c>
      <c r="AY175" s="211" t="s">
        <v>200</v>
      </c>
    </row>
    <row r="176" s="10" customFormat="1">
      <c r="B176" s="212"/>
      <c r="C176" s="213"/>
      <c r="D176" s="198" t="s">
        <v>204</v>
      </c>
      <c r="E176" s="214" t="s">
        <v>40</v>
      </c>
      <c r="F176" s="215" t="s">
        <v>206</v>
      </c>
      <c r="G176" s="213"/>
      <c r="H176" s="216">
        <v>42</v>
      </c>
      <c r="I176" s="217"/>
      <c r="J176" s="213"/>
      <c r="K176" s="213"/>
      <c r="L176" s="218"/>
      <c r="M176" s="219"/>
      <c r="N176" s="220"/>
      <c r="O176" s="220"/>
      <c r="P176" s="220"/>
      <c r="Q176" s="220"/>
      <c r="R176" s="220"/>
      <c r="S176" s="220"/>
      <c r="T176" s="221"/>
      <c r="AT176" s="222" t="s">
        <v>204</v>
      </c>
      <c r="AU176" s="222" t="s">
        <v>80</v>
      </c>
      <c r="AV176" s="10" t="s">
        <v>199</v>
      </c>
      <c r="AW176" s="10" t="s">
        <v>38</v>
      </c>
      <c r="AX176" s="10" t="s">
        <v>87</v>
      </c>
      <c r="AY176" s="222" t="s">
        <v>200</v>
      </c>
    </row>
    <row r="177" s="1" customFormat="1" ht="33.75" customHeight="1">
      <c r="B177" s="37"/>
      <c r="C177" s="186" t="s">
        <v>321</v>
      </c>
      <c r="D177" s="186" t="s">
        <v>195</v>
      </c>
      <c r="E177" s="187" t="s">
        <v>322</v>
      </c>
      <c r="F177" s="188" t="s">
        <v>323</v>
      </c>
      <c r="G177" s="189" t="s">
        <v>105</v>
      </c>
      <c r="H177" s="190">
        <v>1.9550000000000001</v>
      </c>
      <c r="I177" s="191"/>
      <c r="J177" s="192">
        <f>ROUND(I177*H177,2)</f>
        <v>0</v>
      </c>
      <c r="K177" s="188" t="s">
        <v>198</v>
      </c>
      <c r="L177" s="42"/>
      <c r="M177" s="193" t="s">
        <v>40</v>
      </c>
      <c r="N177" s="194" t="s">
        <v>53</v>
      </c>
      <c r="O177" s="78"/>
      <c r="P177" s="195">
        <f>O177*H177</f>
        <v>0</v>
      </c>
      <c r="Q177" s="195">
        <v>0</v>
      </c>
      <c r="R177" s="195">
        <f>Q177*H177</f>
        <v>0</v>
      </c>
      <c r="S177" s="195">
        <v>0</v>
      </c>
      <c r="T177" s="196">
        <f>S177*H177</f>
        <v>0</v>
      </c>
      <c r="AR177" s="15" t="s">
        <v>199</v>
      </c>
      <c r="AT177" s="15" t="s">
        <v>195</v>
      </c>
      <c r="AU177" s="15" t="s">
        <v>80</v>
      </c>
      <c r="AY177" s="15" t="s">
        <v>200</v>
      </c>
      <c r="BE177" s="197">
        <f>IF(N177="základní",J177,0)</f>
        <v>0</v>
      </c>
      <c r="BF177" s="197">
        <f>IF(N177="snížená",J177,0)</f>
        <v>0</v>
      </c>
      <c r="BG177" s="197">
        <f>IF(N177="zákl. přenesená",J177,0)</f>
        <v>0</v>
      </c>
      <c r="BH177" s="197">
        <f>IF(N177="sníž. přenesená",J177,0)</f>
        <v>0</v>
      </c>
      <c r="BI177" s="197">
        <f>IF(N177="nulová",J177,0)</f>
        <v>0</v>
      </c>
      <c r="BJ177" s="15" t="s">
        <v>199</v>
      </c>
      <c r="BK177" s="197">
        <f>ROUND(I177*H177,2)</f>
        <v>0</v>
      </c>
      <c r="BL177" s="15" t="s">
        <v>199</v>
      </c>
      <c r="BM177" s="15" t="s">
        <v>324</v>
      </c>
    </row>
    <row r="178" s="1" customFormat="1">
      <c r="B178" s="37"/>
      <c r="C178" s="38"/>
      <c r="D178" s="198" t="s">
        <v>202</v>
      </c>
      <c r="E178" s="38"/>
      <c r="F178" s="199" t="s">
        <v>325</v>
      </c>
      <c r="G178" s="38"/>
      <c r="H178" s="38"/>
      <c r="I178" s="142"/>
      <c r="J178" s="38"/>
      <c r="K178" s="38"/>
      <c r="L178" s="42"/>
      <c r="M178" s="200"/>
      <c r="N178" s="78"/>
      <c r="O178" s="78"/>
      <c r="P178" s="78"/>
      <c r="Q178" s="78"/>
      <c r="R178" s="78"/>
      <c r="S178" s="78"/>
      <c r="T178" s="79"/>
      <c r="AT178" s="15" t="s">
        <v>202</v>
      </c>
      <c r="AU178" s="15" t="s">
        <v>80</v>
      </c>
    </row>
    <row r="179" s="1" customFormat="1">
      <c r="B179" s="37"/>
      <c r="C179" s="38"/>
      <c r="D179" s="198" t="s">
        <v>223</v>
      </c>
      <c r="E179" s="38"/>
      <c r="F179" s="199" t="s">
        <v>326</v>
      </c>
      <c r="G179" s="38"/>
      <c r="H179" s="38"/>
      <c r="I179" s="142"/>
      <c r="J179" s="38"/>
      <c r="K179" s="38"/>
      <c r="L179" s="42"/>
      <c r="M179" s="200"/>
      <c r="N179" s="78"/>
      <c r="O179" s="78"/>
      <c r="P179" s="78"/>
      <c r="Q179" s="78"/>
      <c r="R179" s="78"/>
      <c r="S179" s="78"/>
      <c r="T179" s="79"/>
      <c r="AT179" s="15" t="s">
        <v>223</v>
      </c>
      <c r="AU179" s="15" t="s">
        <v>80</v>
      </c>
    </row>
    <row r="180" s="9" customFormat="1">
      <c r="B180" s="201"/>
      <c r="C180" s="202"/>
      <c r="D180" s="198" t="s">
        <v>204</v>
      </c>
      <c r="E180" s="203" t="s">
        <v>40</v>
      </c>
      <c r="F180" s="204" t="s">
        <v>327</v>
      </c>
      <c r="G180" s="202"/>
      <c r="H180" s="205">
        <v>1.9550000000000001</v>
      </c>
      <c r="I180" s="206"/>
      <c r="J180" s="202"/>
      <c r="K180" s="202"/>
      <c r="L180" s="207"/>
      <c r="M180" s="208"/>
      <c r="N180" s="209"/>
      <c r="O180" s="209"/>
      <c r="P180" s="209"/>
      <c r="Q180" s="209"/>
      <c r="R180" s="209"/>
      <c r="S180" s="209"/>
      <c r="T180" s="210"/>
      <c r="AT180" s="211" t="s">
        <v>204</v>
      </c>
      <c r="AU180" s="211" t="s">
        <v>80</v>
      </c>
      <c r="AV180" s="9" t="s">
        <v>89</v>
      </c>
      <c r="AW180" s="9" t="s">
        <v>38</v>
      </c>
      <c r="AX180" s="9" t="s">
        <v>80</v>
      </c>
      <c r="AY180" s="211" t="s">
        <v>200</v>
      </c>
    </row>
    <row r="181" s="11" customFormat="1">
      <c r="B181" s="223"/>
      <c r="C181" s="224"/>
      <c r="D181" s="198" t="s">
        <v>204</v>
      </c>
      <c r="E181" s="225" t="s">
        <v>40</v>
      </c>
      <c r="F181" s="226" t="s">
        <v>328</v>
      </c>
      <c r="G181" s="224"/>
      <c r="H181" s="225" t="s">
        <v>40</v>
      </c>
      <c r="I181" s="227"/>
      <c r="J181" s="224"/>
      <c r="K181" s="224"/>
      <c r="L181" s="228"/>
      <c r="M181" s="229"/>
      <c r="N181" s="230"/>
      <c r="O181" s="230"/>
      <c r="P181" s="230"/>
      <c r="Q181" s="230"/>
      <c r="R181" s="230"/>
      <c r="S181" s="230"/>
      <c r="T181" s="231"/>
      <c r="AT181" s="232" t="s">
        <v>204</v>
      </c>
      <c r="AU181" s="232" t="s">
        <v>80</v>
      </c>
      <c r="AV181" s="11" t="s">
        <v>87</v>
      </c>
      <c r="AW181" s="11" t="s">
        <v>38</v>
      </c>
      <c r="AX181" s="11" t="s">
        <v>80</v>
      </c>
      <c r="AY181" s="232" t="s">
        <v>200</v>
      </c>
    </row>
    <row r="182" s="10" customFormat="1">
      <c r="B182" s="212"/>
      <c r="C182" s="213"/>
      <c r="D182" s="198" t="s">
        <v>204</v>
      </c>
      <c r="E182" s="214" t="s">
        <v>120</v>
      </c>
      <c r="F182" s="215" t="s">
        <v>206</v>
      </c>
      <c r="G182" s="213"/>
      <c r="H182" s="216">
        <v>1.9550000000000001</v>
      </c>
      <c r="I182" s="217"/>
      <c r="J182" s="213"/>
      <c r="K182" s="213"/>
      <c r="L182" s="218"/>
      <c r="M182" s="219"/>
      <c r="N182" s="220"/>
      <c r="O182" s="220"/>
      <c r="P182" s="220"/>
      <c r="Q182" s="220"/>
      <c r="R182" s="220"/>
      <c r="S182" s="220"/>
      <c r="T182" s="221"/>
      <c r="AT182" s="222" t="s">
        <v>204</v>
      </c>
      <c r="AU182" s="222" t="s">
        <v>80</v>
      </c>
      <c r="AV182" s="10" t="s">
        <v>199</v>
      </c>
      <c r="AW182" s="10" t="s">
        <v>38</v>
      </c>
      <c r="AX182" s="10" t="s">
        <v>87</v>
      </c>
      <c r="AY182" s="222" t="s">
        <v>200</v>
      </c>
    </row>
    <row r="183" s="1" customFormat="1" ht="33.75" customHeight="1">
      <c r="B183" s="37"/>
      <c r="C183" s="186" t="s">
        <v>329</v>
      </c>
      <c r="D183" s="186" t="s">
        <v>195</v>
      </c>
      <c r="E183" s="187" t="s">
        <v>330</v>
      </c>
      <c r="F183" s="188" t="s">
        <v>331</v>
      </c>
      <c r="G183" s="189" t="s">
        <v>114</v>
      </c>
      <c r="H183" s="190">
        <v>20</v>
      </c>
      <c r="I183" s="191"/>
      <c r="J183" s="192">
        <f>ROUND(I183*H183,2)</f>
        <v>0</v>
      </c>
      <c r="K183" s="188" t="s">
        <v>198</v>
      </c>
      <c r="L183" s="42"/>
      <c r="M183" s="193" t="s">
        <v>40</v>
      </c>
      <c r="N183" s="194" t="s">
        <v>53</v>
      </c>
      <c r="O183" s="78"/>
      <c r="P183" s="195">
        <f>O183*H183</f>
        <v>0</v>
      </c>
      <c r="Q183" s="195">
        <v>0</v>
      </c>
      <c r="R183" s="195">
        <f>Q183*H183</f>
        <v>0</v>
      </c>
      <c r="S183" s="195">
        <v>0</v>
      </c>
      <c r="T183" s="196">
        <f>S183*H183</f>
        <v>0</v>
      </c>
      <c r="AR183" s="15" t="s">
        <v>199</v>
      </c>
      <c r="AT183" s="15" t="s">
        <v>195</v>
      </c>
      <c r="AU183" s="15" t="s">
        <v>80</v>
      </c>
      <c r="AY183" s="15" t="s">
        <v>200</v>
      </c>
      <c r="BE183" s="197">
        <f>IF(N183="základní",J183,0)</f>
        <v>0</v>
      </c>
      <c r="BF183" s="197">
        <f>IF(N183="snížená",J183,0)</f>
        <v>0</v>
      </c>
      <c r="BG183" s="197">
        <f>IF(N183="zákl. přenesená",J183,0)</f>
        <v>0</v>
      </c>
      <c r="BH183" s="197">
        <f>IF(N183="sníž. přenesená",J183,0)</f>
        <v>0</v>
      </c>
      <c r="BI183" s="197">
        <f>IF(N183="nulová",J183,0)</f>
        <v>0</v>
      </c>
      <c r="BJ183" s="15" t="s">
        <v>199</v>
      </c>
      <c r="BK183" s="197">
        <f>ROUND(I183*H183,2)</f>
        <v>0</v>
      </c>
      <c r="BL183" s="15" t="s">
        <v>199</v>
      </c>
      <c r="BM183" s="15" t="s">
        <v>332</v>
      </c>
    </row>
    <row r="184" s="1" customFormat="1">
      <c r="B184" s="37"/>
      <c r="C184" s="38"/>
      <c r="D184" s="198" t="s">
        <v>202</v>
      </c>
      <c r="E184" s="38"/>
      <c r="F184" s="199" t="s">
        <v>333</v>
      </c>
      <c r="G184" s="38"/>
      <c r="H184" s="38"/>
      <c r="I184" s="142"/>
      <c r="J184" s="38"/>
      <c r="K184" s="38"/>
      <c r="L184" s="42"/>
      <c r="M184" s="200"/>
      <c r="N184" s="78"/>
      <c r="O184" s="78"/>
      <c r="P184" s="78"/>
      <c r="Q184" s="78"/>
      <c r="R184" s="78"/>
      <c r="S184" s="78"/>
      <c r="T184" s="79"/>
      <c r="AT184" s="15" t="s">
        <v>202</v>
      </c>
      <c r="AU184" s="15" t="s">
        <v>80</v>
      </c>
    </row>
    <row r="185" s="1" customFormat="1">
      <c r="B185" s="37"/>
      <c r="C185" s="38"/>
      <c r="D185" s="198" t="s">
        <v>223</v>
      </c>
      <c r="E185" s="38"/>
      <c r="F185" s="199" t="s">
        <v>334</v>
      </c>
      <c r="G185" s="38"/>
      <c r="H185" s="38"/>
      <c r="I185" s="142"/>
      <c r="J185" s="38"/>
      <c r="K185" s="38"/>
      <c r="L185" s="42"/>
      <c r="M185" s="200"/>
      <c r="N185" s="78"/>
      <c r="O185" s="78"/>
      <c r="P185" s="78"/>
      <c r="Q185" s="78"/>
      <c r="R185" s="78"/>
      <c r="S185" s="78"/>
      <c r="T185" s="79"/>
      <c r="AT185" s="15" t="s">
        <v>223</v>
      </c>
      <c r="AU185" s="15" t="s">
        <v>80</v>
      </c>
    </row>
    <row r="186" s="9" customFormat="1">
      <c r="B186" s="201"/>
      <c r="C186" s="202"/>
      <c r="D186" s="198" t="s">
        <v>204</v>
      </c>
      <c r="E186" s="203" t="s">
        <v>40</v>
      </c>
      <c r="F186" s="204" t="s">
        <v>335</v>
      </c>
      <c r="G186" s="202"/>
      <c r="H186" s="205">
        <v>20</v>
      </c>
      <c r="I186" s="206"/>
      <c r="J186" s="202"/>
      <c r="K186" s="202"/>
      <c r="L186" s="207"/>
      <c r="M186" s="208"/>
      <c r="N186" s="209"/>
      <c r="O186" s="209"/>
      <c r="P186" s="209"/>
      <c r="Q186" s="209"/>
      <c r="R186" s="209"/>
      <c r="S186" s="209"/>
      <c r="T186" s="210"/>
      <c r="AT186" s="211" t="s">
        <v>204</v>
      </c>
      <c r="AU186" s="211" t="s">
        <v>80</v>
      </c>
      <c r="AV186" s="9" t="s">
        <v>89</v>
      </c>
      <c r="AW186" s="9" t="s">
        <v>38</v>
      </c>
      <c r="AX186" s="9" t="s">
        <v>80</v>
      </c>
      <c r="AY186" s="211" t="s">
        <v>200</v>
      </c>
    </row>
    <row r="187" s="10" customFormat="1">
      <c r="B187" s="212"/>
      <c r="C187" s="213"/>
      <c r="D187" s="198" t="s">
        <v>204</v>
      </c>
      <c r="E187" s="214" t="s">
        <v>336</v>
      </c>
      <c r="F187" s="215" t="s">
        <v>206</v>
      </c>
      <c r="G187" s="213"/>
      <c r="H187" s="216">
        <v>20</v>
      </c>
      <c r="I187" s="217"/>
      <c r="J187" s="213"/>
      <c r="K187" s="213"/>
      <c r="L187" s="218"/>
      <c r="M187" s="219"/>
      <c r="N187" s="220"/>
      <c r="O187" s="220"/>
      <c r="P187" s="220"/>
      <c r="Q187" s="220"/>
      <c r="R187" s="220"/>
      <c r="S187" s="220"/>
      <c r="T187" s="221"/>
      <c r="AT187" s="222" t="s">
        <v>204</v>
      </c>
      <c r="AU187" s="222" t="s">
        <v>80</v>
      </c>
      <c r="AV187" s="10" t="s">
        <v>199</v>
      </c>
      <c r="AW187" s="10" t="s">
        <v>38</v>
      </c>
      <c r="AX187" s="10" t="s">
        <v>87</v>
      </c>
      <c r="AY187" s="222" t="s">
        <v>200</v>
      </c>
    </row>
    <row r="188" s="1" customFormat="1" ht="33.75" customHeight="1">
      <c r="B188" s="37"/>
      <c r="C188" s="186" t="s">
        <v>7</v>
      </c>
      <c r="D188" s="186" t="s">
        <v>195</v>
      </c>
      <c r="E188" s="187" t="s">
        <v>337</v>
      </c>
      <c r="F188" s="188" t="s">
        <v>338</v>
      </c>
      <c r="G188" s="189" t="s">
        <v>114</v>
      </c>
      <c r="H188" s="190">
        <v>20</v>
      </c>
      <c r="I188" s="191"/>
      <c r="J188" s="192">
        <f>ROUND(I188*H188,2)</f>
        <v>0</v>
      </c>
      <c r="K188" s="188" t="s">
        <v>198</v>
      </c>
      <c r="L188" s="42"/>
      <c r="M188" s="193" t="s">
        <v>40</v>
      </c>
      <c r="N188" s="194" t="s">
        <v>53</v>
      </c>
      <c r="O188" s="78"/>
      <c r="P188" s="195">
        <f>O188*H188</f>
        <v>0</v>
      </c>
      <c r="Q188" s="195">
        <v>0</v>
      </c>
      <c r="R188" s="195">
        <f>Q188*H188</f>
        <v>0</v>
      </c>
      <c r="S188" s="195">
        <v>0</v>
      </c>
      <c r="T188" s="196">
        <f>S188*H188</f>
        <v>0</v>
      </c>
      <c r="AR188" s="15" t="s">
        <v>199</v>
      </c>
      <c r="AT188" s="15" t="s">
        <v>195</v>
      </c>
      <c r="AU188" s="15" t="s">
        <v>80</v>
      </c>
      <c r="AY188" s="15" t="s">
        <v>200</v>
      </c>
      <c r="BE188" s="197">
        <f>IF(N188="základní",J188,0)</f>
        <v>0</v>
      </c>
      <c r="BF188" s="197">
        <f>IF(N188="snížená",J188,0)</f>
        <v>0</v>
      </c>
      <c r="BG188" s="197">
        <f>IF(N188="zákl. přenesená",J188,0)</f>
        <v>0</v>
      </c>
      <c r="BH188" s="197">
        <f>IF(N188="sníž. přenesená",J188,0)</f>
        <v>0</v>
      </c>
      <c r="BI188" s="197">
        <f>IF(N188="nulová",J188,0)</f>
        <v>0</v>
      </c>
      <c r="BJ188" s="15" t="s">
        <v>199</v>
      </c>
      <c r="BK188" s="197">
        <f>ROUND(I188*H188,2)</f>
        <v>0</v>
      </c>
      <c r="BL188" s="15" t="s">
        <v>199</v>
      </c>
      <c r="BM188" s="15" t="s">
        <v>339</v>
      </c>
    </row>
    <row r="189" s="1" customFormat="1">
      <c r="B189" s="37"/>
      <c r="C189" s="38"/>
      <c r="D189" s="198" t="s">
        <v>202</v>
      </c>
      <c r="E189" s="38"/>
      <c r="F189" s="199" t="s">
        <v>325</v>
      </c>
      <c r="G189" s="38"/>
      <c r="H189" s="38"/>
      <c r="I189" s="142"/>
      <c r="J189" s="38"/>
      <c r="K189" s="38"/>
      <c r="L189" s="42"/>
      <c r="M189" s="200"/>
      <c r="N189" s="78"/>
      <c r="O189" s="78"/>
      <c r="P189" s="78"/>
      <c r="Q189" s="78"/>
      <c r="R189" s="78"/>
      <c r="S189" s="78"/>
      <c r="T189" s="79"/>
      <c r="AT189" s="15" t="s">
        <v>202</v>
      </c>
      <c r="AU189" s="15" t="s">
        <v>80</v>
      </c>
    </row>
    <row r="190" s="1" customFormat="1">
      <c r="B190" s="37"/>
      <c r="C190" s="38"/>
      <c r="D190" s="198" t="s">
        <v>223</v>
      </c>
      <c r="E190" s="38"/>
      <c r="F190" s="199" t="s">
        <v>334</v>
      </c>
      <c r="G190" s="38"/>
      <c r="H190" s="38"/>
      <c r="I190" s="142"/>
      <c r="J190" s="38"/>
      <c r="K190" s="38"/>
      <c r="L190" s="42"/>
      <c r="M190" s="200"/>
      <c r="N190" s="78"/>
      <c r="O190" s="78"/>
      <c r="P190" s="78"/>
      <c r="Q190" s="78"/>
      <c r="R190" s="78"/>
      <c r="S190" s="78"/>
      <c r="T190" s="79"/>
      <c r="AT190" s="15" t="s">
        <v>223</v>
      </c>
      <c r="AU190" s="15" t="s">
        <v>80</v>
      </c>
    </row>
    <row r="191" s="9" customFormat="1">
      <c r="B191" s="201"/>
      <c r="C191" s="202"/>
      <c r="D191" s="198" t="s">
        <v>204</v>
      </c>
      <c r="E191" s="203" t="s">
        <v>40</v>
      </c>
      <c r="F191" s="204" t="s">
        <v>340</v>
      </c>
      <c r="G191" s="202"/>
      <c r="H191" s="205">
        <v>20</v>
      </c>
      <c r="I191" s="206"/>
      <c r="J191" s="202"/>
      <c r="K191" s="202"/>
      <c r="L191" s="207"/>
      <c r="M191" s="208"/>
      <c r="N191" s="209"/>
      <c r="O191" s="209"/>
      <c r="P191" s="209"/>
      <c r="Q191" s="209"/>
      <c r="R191" s="209"/>
      <c r="S191" s="209"/>
      <c r="T191" s="210"/>
      <c r="AT191" s="211" t="s">
        <v>204</v>
      </c>
      <c r="AU191" s="211" t="s">
        <v>80</v>
      </c>
      <c r="AV191" s="9" t="s">
        <v>89</v>
      </c>
      <c r="AW191" s="9" t="s">
        <v>38</v>
      </c>
      <c r="AX191" s="9" t="s">
        <v>80</v>
      </c>
      <c r="AY191" s="211" t="s">
        <v>200</v>
      </c>
    </row>
    <row r="192" s="10" customFormat="1">
      <c r="B192" s="212"/>
      <c r="C192" s="213"/>
      <c r="D192" s="198" t="s">
        <v>204</v>
      </c>
      <c r="E192" s="214" t="s">
        <v>40</v>
      </c>
      <c r="F192" s="215" t="s">
        <v>206</v>
      </c>
      <c r="G192" s="213"/>
      <c r="H192" s="216">
        <v>20</v>
      </c>
      <c r="I192" s="217"/>
      <c r="J192" s="213"/>
      <c r="K192" s="213"/>
      <c r="L192" s="218"/>
      <c r="M192" s="219"/>
      <c r="N192" s="220"/>
      <c r="O192" s="220"/>
      <c r="P192" s="220"/>
      <c r="Q192" s="220"/>
      <c r="R192" s="220"/>
      <c r="S192" s="220"/>
      <c r="T192" s="221"/>
      <c r="AT192" s="222" t="s">
        <v>204</v>
      </c>
      <c r="AU192" s="222" t="s">
        <v>80</v>
      </c>
      <c r="AV192" s="10" t="s">
        <v>199</v>
      </c>
      <c r="AW192" s="10" t="s">
        <v>38</v>
      </c>
      <c r="AX192" s="10" t="s">
        <v>87</v>
      </c>
      <c r="AY192" s="222" t="s">
        <v>200</v>
      </c>
    </row>
    <row r="193" s="1" customFormat="1" ht="22.5" customHeight="1">
      <c r="B193" s="37"/>
      <c r="C193" s="186" t="s">
        <v>341</v>
      </c>
      <c r="D193" s="186" t="s">
        <v>195</v>
      </c>
      <c r="E193" s="187" t="s">
        <v>342</v>
      </c>
      <c r="F193" s="188" t="s">
        <v>343</v>
      </c>
      <c r="G193" s="189" t="s">
        <v>105</v>
      </c>
      <c r="H193" s="190">
        <v>3.9100000000000001</v>
      </c>
      <c r="I193" s="191"/>
      <c r="J193" s="192">
        <f>ROUND(I193*H193,2)</f>
        <v>0</v>
      </c>
      <c r="K193" s="188" t="s">
        <v>198</v>
      </c>
      <c r="L193" s="42"/>
      <c r="M193" s="193" t="s">
        <v>40</v>
      </c>
      <c r="N193" s="194" t="s">
        <v>53</v>
      </c>
      <c r="O193" s="78"/>
      <c r="P193" s="195">
        <f>O193*H193</f>
        <v>0</v>
      </c>
      <c r="Q193" s="195">
        <v>0</v>
      </c>
      <c r="R193" s="195">
        <f>Q193*H193</f>
        <v>0</v>
      </c>
      <c r="S193" s="195">
        <v>0</v>
      </c>
      <c r="T193" s="196">
        <f>S193*H193</f>
        <v>0</v>
      </c>
      <c r="AR193" s="15" t="s">
        <v>199</v>
      </c>
      <c r="AT193" s="15" t="s">
        <v>195</v>
      </c>
      <c r="AU193" s="15" t="s">
        <v>80</v>
      </c>
      <c r="AY193" s="15" t="s">
        <v>200</v>
      </c>
      <c r="BE193" s="197">
        <f>IF(N193="základní",J193,0)</f>
        <v>0</v>
      </c>
      <c r="BF193" s="197">
        <f>IF(N193="snížená",J193,0)</f>
        <v>0</v>
      </c>
      <c r="BG193" s="197">
        <f>IF(N193="zákl. přenesená",J193,0)</f>
        <v>0</v>
      </c>
      <c r="BH193" s="197">
        <f>IF(N193="sníž. přenesená",J193,0)</f>
        <v>0</v>
      </c>
      <c r="BI193" s="197">
        <f>IF(N193="nulová",J193,0)</f>
        <v>0</v>
      </c>
      <c r="BJ193" s="15" t="s">
        <v>199</v>
      </c>
      <c r="BK193" s="197">
        <f>ROUND(I193*H193,2)</f>
        <v>0</v>
      </c>
      <c r="BL193" s="15" t="s">
        <v>199</v>
      </c>
      <c r="BM193" s="15" t="s">
        <v>344</v>
      </c>
    </row>
    <row r="194" s="1" customFormat="1">
      <c r="B194" s="37"/>
      <c r="C194" s="38"/>
      <c r="D194" s="198" t="s">
        <v>202</v>
      </c>
      <c r="E194" s="38"/>
      <c r="F194" s="199" t="s">
        <v>345</v>
      </c>
      <c r="G194" s="38"/>
      <c r="H194" s="38"/>
      <c r="I194" s="142"/>
      <c r="J194" s="38"/>
      <c r="K194" s="38"/>
      <c r="L194" s="42"/>
      <c r="M194" s="200"/>
      <c r="N194" s="78"/>
      <c r="O194" s="78"/>
      <c r="P194" s="78"/>
      <c r="Q194" s="78"/>
      <c r="R194" s="78"/>
      <c r="S194" s="78"/>
      <c r="T194" s="79"/>
      <c r="AT194" s="15" t="s">
        <v>202</v>
      </c>
      <c r="AU194" s="15" t="s">
        <v>80</v>
      </c>
    </row>
    <row r="195" s="1" customFormat="1">
      <c r="B195" s="37"/>
      <c r="C195" s="38"/>
      <c r="D195" s="198" t="s">
        <v>223</v>
      </c>
      <c r="E195" s="38"/>
      <c r="F195" s="199" t="s">
        <v>346</v>
      </c>
      <c r="G195" s="38"/>
      <c r="H195" s="38"/>
      <c r="I195" s="142"/>
      <c r="J195" s="38"/>
      <c r="K195" s="38"/>
      <c r="L195" s="42"/>
      <c r="M195" s="200"/>
      <c r="N195" s="78"/>
      <c r="O195" s="78"/>
      <c r="P195" s="78"/>
      <c r="Q195" s="78"/>
      <c r="R195" s="78"/>
      <c r="S195" s="78"/>
      <c r="T195" s="79"/>
      <c r="AT195" s="15" t="s">
        <v>223</v>
      </c>
      <c r="AU195" s="15" t="s">
        <v>80</v>
      </c>
    </row>
    <row r="196" s="9" customFormat="1">
      <c r="B196" s="201"/>
      <c r="C196" s="202"/>
      <c r="D196" s="198" t="s">
        <v>204</v>
      </c>
      <c r="E196" s="203" t="s">
        <v>40</v>
      </c>
      <c r="F196" s="204" t="s">
        <v>347</v>
      </c>
      <c r="G196" s="202"/>
      <c r="H196" s="205">
        <v>3.9100000000000001</v>
      </c>
      <c r="I196" s="206"/>
      <c r="J196" s="202"/>
      <c r="K196" s="202"/>
      <c r="L196" s="207"/>
      <c r="M196" s="208"/>
      <c r="N196" s="209"/>
      <c r="O196" s="209"/>
      <c r="P196" s="209"/>
      <c r="Q196" s="209"/>
      <c r="R196" s="209"/>
      <c r="S196" s="209"/>
      <c r="T196" s="210"/>
      <c r="AT196" s="211" t="s">
        <v>204</v>
      </c>
      <c r="AU196" s="211" t="s">
        <v>80</v>
      </c>
      <c r="AV196" s="9" t="s">
        <v>89</v>
      </c>
      <c r="AW196" s="9" t="s">
        <v>38</v>
      </c>
      <c r="AX196" s="9" t="s">
        <v>80</v>
      </c>
      <c r="AY196" s="211" t="s">
        <v>200</v>
      </c>
    </row>
    <row r="197" s="10" customFormat="1">
      <c r="B197" s="212"/>
      <c r="C197" s="213"/>
      <c r="D197" s="198" t="s">
        <v>204</v>
      </c>
      <c r="E197" s="214" t="s">
        <v>40</v>
      </c>
      <c r="F197" s="215" t="s">
        <v>206</v>
      </c>
      <c r="G197" s="213"/>
      <c r="H197" s="216">
        <v>3.9100000000000001</v>
      </c>
      <c r="I197" s="217"/>
      <c r="J197" s="213"/>
      <c r="K197" s="213"/>
      <c r="L197" s="218"/>
      <c r="M197" s="219"/>
      <c r="N197" s="220"/>
      <c r="O197" s="220"/>
      <c r="P197" s="220"/>
      <c r="Q197" s="220"/>
      <c r="R197" s="220"/>
      <c r="S197" s="220"/>
      <c r="T197" s="221"/>
      <c r="AT197" s="222" t="s">
        <v>204</v>
      </c>
      <c r="AU197" s="222" t="s">
        <v>80</v>
      </c>
      <c r="AV197" s="10" t="s">
        <v>199</v>
      </c>
      <c r="AW197" s="10" t="s">
        <v>38</v>
      </c>
      <c r="AX197" s="10" t="s">
        <v>87</v>
      </c>
      <c r="AY197" s="222" t="s">
        <v>200</v>
      </c>
    </row>
    <row r="198" s="1" customFormat="1" ht="45" customHeight="1">
      <c r="B198" s="37"/>
      <c r="C198" s="186" t="s">
        <v>348</v>
      </c>
      <c r="D198" s="186" t="s">
        <v>195</v>
      </c>
      <c r="E198" s="187" t="s">
        <v>349</v>
      </c>
      <c r="F198" s="188" t="s">
        <v>350</v>
      </c>
      <c r="G198" s="189" t="s">
        <v>351</v>
      </c>
      <c r="H198" s="190">
        <v>12</v>
      </c>
      <c r="I198" s="191"/>
      <c r="J198" s="192">
        <f>ROUND(I198*H198,2)</f>
        <v>0</v>
      </c>
      <c r="K198" s="188" t="s">
        <v>209</v>
      </c>
      <c r="L198" s="42"/>
      <c r="M198" s="193" t="s">
        <v>40</v>
      </c>
      <c r="N198" s="194" t="s">
        <v>53</v>
      </c>
      <c r="O198" s="78"/>
      <c r="P198" s="195">
        <f>O198*H198</f>
        <v>0</v>
      </c>
      <c r="Q198" s="195">
        <v>0</v>
      </c>
      <c r="R198" s="195">
        <f>Q198*H198</f>
        <v>0</v>
      </c>
      <c r="S198" s="195">
        <v>0</v>
      </c>
      <c r="T198" s="196">
        <f>S198*H198</f>
        <v>0</v>
      </c>
      <c r="AR198" s="15" t="s">
        <v>199</v>
      </c>
      <c r="AT198" s="15" t="s">
        <v>195</v>
      </c>
      <c r="AU198" s="15" t="s">
        <v>80</v>
      </c>
      <c r="AY198" s="15" t="s">
        <v>200</v>
      </c>
      <c r="BE198" s="197">
        <f>IF(N198="základní",J198,0)</f>
        <v>0</v>
      </c>
      <c r="BF198" s="197">
        <f>IF(N198="snížená",J198,0)</f>
        <v>0</v>
      </c>
      <c r="BG198" s="197">
        <f>IF(N198="zákl. přenesená",J198,0)</f>
        <v>0</v>
      </c>
      <c r="BH198" s="197">
        <f>IF(N198="sníž. přenesená",J198,0)</f>
        <v>0</v>
      </c>
      <c r="BI198" s="197">
        <f>IF(N198="nulová",J198,0)</f>
        <v>0</v>
      </c>
      <c r="BJ198" s="15" t="s">
        <v>199</v>
      </c>
      <c r="BK198" s="197">
        <f>ROUND(I198*H198,2)</f>
        <v>0</v>
      </c>
      <c r="BL198" s="15" t="s">
        <v>199</v>
      </c>
      <c r="BM198" s="15" t="s">
        <v>352</v>
      </c>
    </row>
    <row r="199" s="1" customFormat="1">
      <c r="B199" s="37"/>
      <c r="C199" s="38"/>
      <c r="D199" s="198" t="s">
        <v>202</v>
      </c>
      <c r="E199" s="38"/>
      <c r="F199" s="199" t="s">
        <v>353</v>
      </c>
      <c r="G199" s="38"/>
      <c r="H199" s="38"/>
      <c r="I199" s="142"/>
      <c r="J199" s="38"/>
      <c r="K199" s="38"/>
      <c r="L199" s="42"/>
      <c r="M199" s="200"/>
      <c r="N199" s="78"/>
      <c r="O199" s="78"/>
      <c r="P199" s="78"/>
      <c r="Q199" s="78"/>
      <c r="R199" s="78"/>
      <c r="S199" s="78"/>
      <c r="T199" s="79"/>
      <c r="AT199" s="15" t="s">
        <v>202</v>
      </c>
      <c r="AU199" s="15" t="s">
        <v>80</v>
      </c>
    </row>
    <row r="200" s="9" customFormat="1">
      <c r="B200" s="201"/>
      <c r="C200" s="202"/>
      <c r="D200" s="198" t="s">
        <v>204</v>
      </c>
      <c r="E200" s="203" t="s">
        <v>40</v>
      </c>
      <c r="F200" s="204" t="s">
        <v>123</v>
      </c>
      <c r="G200" s="202"/>
      <c r="H200" s="205">
        <v>12</v>
      </c>
      <c r="I200" s="206"/>
      <c r="J200" s="202"/>
      <c r="K200" s="202"/>
      <c r="L200" s="207"/>
      <c r="M200" s="208"/>
      <c r="N200" s="209"/>
      <c r="O200" s="209"/>
      <c r="P200" s="209"/>
      <c r="Q200" s="209"/>
      <c r="R200" s="209"/>
      <c r="S200" s="209"/>
      <c r="T200" s="210"/>
      <c r="AT200" s="211" t="s">
        <v>204</v>
      </c>
      <c r="AU200" s="211" t="s">
        <v>80</v>
      </c>
      <c r="AV200" s="9" t="s">
        <v>89</v>
      </c>
      <c r="AW200" s="9" t="s">
        <v>38</v>
      </c>
      <c r="AX200" s="9" t="s">
        <v>80</v>
      </c>
      <c r="AY200" s="211" t="s">
        <v>200</v>
      </c>
    </row>
    <row r="201" s="10" customFormat="1">
      <c r="B201" s="212"/>
      <c r="C201" s="213"/>
      <c r="D201" s="198" t="s">
        <v>204</v>
      </c>
      <c r="E201" s="214" t="s">
        <v>40</v>
      </c>
      <c r="F201" s="215" t="s">
        <v>206</v>
      </c>
      <c r="G201" s="213"/>
      <c r="H201" s="216">
        <v>12</v>
      </c>
      <c r="I201" s="217"/>
      <c r="J201" s="213"/>
      <c r="K201" s="213"/>
      <c r="L201" s="218"/>
      <c r="M201" s="219"/>
      <c r="N201" s="220"/>
      <c r="O201" s="220"/>
      <c r="P201" s="220"/>
      <c r="Q201" s="220"/>
      <c r="R201" s="220"/>
      <c r="S201" s="220"/>
      <c r="T201" s="221"/>
      <c r="AT201" s="222" t="s">
        <v>204</v>
      </c>
      <c r="AU201" s="222" t="s">
        <v>80</v>
      </c>
      <c r="AV201" s="10" t="s">
        <v>199</v>
      </c>
      <c r="AW201" s="10" t="s">
        <v>38</v>
      </c>
      <c r="AX201" s="10" t="s">
        <v>87</v>
      </c>
      <c r="AY201" s="222" t="s">
        <v>200</v>
      </c>
    </row>
    <row r="202" s="1" customFormat="1" ht="56.25" customHeight="1">
      <c r="B202" s="37"/>
      <c r="C202" s="186" t="s">
        <v>354</v>
      </c>
      <c r="D202" s="186" t="s">
        <v>195</v>
      </c>
      <c r="E202" s="187" t="s">
        <v>355</v>
      </c>
      <c r="F202" s="188" t="s">
        <v>356</v>
      </c>
      <c r="G202" s="189" t="s">
        <v>351</v>
      </c>
      <c r="H202" s="190">
        <v>24</v>
      </c>
      <c r="I202" s="191"/>
      <c r="J202" s="192">
        <f>ROUND(I202*H202,2)</f>
        <v>0</v>
      </c>
      <c r="K202" s="188" t="s">
        <v>209</v>
      </c>
      <c r="L202" s="42"/>
      <c r="M202" s="193" t="s">
        <v>40</v>
      </c>
      <c r="N202" s="194" t="s">
        <v>53</v>
      </c>
      <c r="O202" s="78"/>
      <c r="P202" s="195">
        <f>O202*H202</f>
        <v>0</v>
      </c>
      <c r="Q202" s="195">
        <v>0</v>
      </c>
      <c r="R202" s="195">
        <f>Q202*H202</f>
        <v>0</v>
      </c>
      <c r="S202" s="195">
        <v>0</v>
      </c>
      <c r="T202" s="196">
        <f>S202*H202</f>
        <v>0</v>
      </c>
      <c r="AR202" s="15" t="s">
        <v>199</v>
      </c>
      <c r="AT202" s="15" t="s">
        <v>195</v>
      </c>
      <c r="AU202" s="15" t="s">
        <v>80</v>
      </c>
      <c r="AY202" s="15" t="s">
        <v>200</v>
      </c>
      <c r="BE202" s="197">
        <f>IF(N202="základní",J202,0)</f>
        <v>0</v>
      </c>
      <c r="BF202" s="197">
        <f>IF(N202="snížená",J202,0)</f>
        <v>0</v>
      </c>
      <c r="BG202" s="197">
        <f>IF(N202="zákl. přenesená",J202,0)</f>
        <v>0</v>
      </c>
      <c r="BH202" s="197">
        <f>IF(N202="sníž. přenesená",J202,0)</f>
        <v>0</v>
      </c>
      <c r="BI202" s="197">
        <f>IF(N202="nulová",J202,0)</f>
        <v>0</v>
      </c>
      <c r="BJ202" s="15" t="s">
        <v>199</v>
      </c>
      <c r="BK202" s="197">
        <f>ROUND(I202*H202,2)</f>
        <v>0</v>
      </c>
      <c r="BL202" s="15" t="s">
        <v>199</v>
      </c>
      <c r="BM202" s="15" t="s">
        <v>357</v>
      </c>
    </row>
    <row r="203" s="1" customFormat="1">
      <c r="B203" s="37"/>
      <c r="C203" s="38"/>
      <c r="D203" s="198" t="s">
        <v>202</v>
      </c>
      <c r="E203" s="38"/>
      <c r="F203" s="199" t="s">
        <v>358</v>
      </c>
      <c r="G203" s="38"/>
      <c r="H203" s="38"/>
      <c r="I203" s="142"/>
      <c r="J203" s="38"/>
      <c r="K203" s="38"/>
      <c r="L203" s="42"/>
      <c r="M203" s="200"/>
      <c r="N203" s="78"/>
      <c r="O203" s="78"/>
      <c r="P203" s="78"/>
      <c r="Q203" s="78"/>
      <c r="R203" s="78"/>
      <c r="S203" s="78"/>
      <c r="T203" s="79"/>
      <c r="AT203" s="15" t="s">
        <v>202</v>
      </c>
      <c r="AU203" s="15" t="s">
        <v>80</v>
      </c>
    </row>
    <row r="204" s="9" customFormat="1">
      <c r="B204" s="201"/>
      <c r="C204" s="202"/>
      <c r="D204" s="198" t="s">
        <v>204</v>
      </c>
      <c r="E204" s="203" t="s">
        <v>40</v>
      </c>
      <c r="F204" s="204" t="s">
        <v>359</v>
      </c>
      <c r="G204" s="202"/>
      <c r="H204" s="205">
        <v>24</v>
      </c>
      <c r="I204" s="206"/>
      <c r="J204" s="202"/>
      <c r="K204" s="202"/>
      <c r="L204" s="207"/>
      <c r="M204" s="208"/>
      <c r="N204" s="209"/>
      <c r="O204" s="209"/>
      <c r="P204" s="209"/>
      <c r="Q204" s="209"/>
      <c r="R204" s="209"/>
      <c r="S204" s="209"/>
      <c r="T204" s="210"/>
      <c r="AT204" s="211" t="s">
        <v>204</v>
      </c>
      <c r="AU204" s="211" t="s">
        <v>80</v>
      </c>
      <c r="AV204" s="9" t="s">
        <v>89</v>
      </c>
      <c r="AW204" s="9" t="s">
        <v>38</v>
      </c>
      <c r="AX204" s="9" t="s">
        <v>80</v>
      </c>
      <c r="AY204" s="211" t="s">
        <v>200</v>
      </c>
    </row>
    <row r="205" s="10" customFormat="1">
      <c r="B205" s="212"/>
      <c r="C205" s="213"/>
      <c r="D205" s="198" t="s">
        <v>204</v>
      </c>
      <c r="E205" s="214" t="s">
        <v>40</v>
      </c>
      <c r="F205" s="215" t="s">
        <v>206</v>
      </c>
      <c r="G205" s="213"/>
      <c r="H205" s="216">
        <v>24</v>
      </c>
      <c r="I205" s="217"/>
      <c r="J205" s="213"/>
      <c r="K205" s="213"/>
      <c r="L205" s="218"/>
      <c r="M205" s="219"/>
      <c r="N205" s="220"/>
      <c r="O205" s="220"/>
      <c r="P205" s="220"/>
      <c r="Q205" s="220"/>
      <c r="R205" s="220"/>
      <c r="S205" s="220"/>
      <c r="T205" s="221"/>
      <c r="AT205" s="222" t="s">
        <v>204</v>
      </c>
      <c r="AU205" s="222" t="s">
        <v>80</v>
      </c>
      <c r="AV205" s="10" t="s">
        <v>199</v>
      </c>
      <c r="AW205" s="10" t="s">
        <v>38</v>
      </c>
      <c r="AX205" s="10" t="s">
        <v>87</v>
      </c>
      <c r="AY205" s="222" t="s">
        <v>200</v>
      </c>
    </row>
    <row r="206" s="1" customFormat="1" ht="45" customHeight="1">
      <c r="B206" s="37"/>
      <c r="C206" s="186" t="s">
        <v>360</v>
      </c>
      <c r="D206" s="186" t="s">
        <v>195</v>
      </c>
      <c r="E206" s="187" t="s">
        <v>361</v>
      </c>
      <c r="F206" s="188" t="s">
        <v>362</v>
      </c>
      <c r="G206" s="189" t="s">
        <v>351</v>
      </c>
      <c r="H206" s="190">
        <v>2</v>
      </c>
      <c r="I206" s="191"/>
      <c r="J206" s="192">
        <f>ROUND(I206*H206,2)</f>
        <v>0</v>
      </c>
      <c r="K206" s="188" t="s">
        <v>209</v>
      </c>
      <c r="L206" s="42"/>
      <c r="M206" s="193" t="s">
        <v>40</v>
      </c>
      <c r="N206" s="194" t="s">
        <v>53</v>
      </c>
      <c r="O206" s="78"/>
      <c r="P206" s="195">
        <f>O206*H206</f>
        <v>0</v>
      </c>
      <c r="Q206" s="195">
        <v>0</v>
      </c>
      <c r="R206" s="195">
        <f>Q206*H206</f>
        <v>0</v>
      </c>
      <c r="S206" s="195">
        <v>0</v>
      </c>
      <c r="T206" s="196">
        <f>S206*H206</f>
        <v>0</v>
      </c>
      <c r="AR206" s="15" t="s">
        <v>199</v>
      </c>
      <c r="AT206" s="15" t="s">
        <v>195</v>
      </c>
      <c r="AU206" s="15" t="s">
        <v>80</v>
      </c>
      <c r="AY206" s="15" t="s">
        <v>200</v>
      </c>
      <c r="BE206" s="197">
        <f>IF(N206="základní",J206,0)</f>
        <v>0</v>
      </c>
      <c r="BF206" s="197">
        <f>IF(N206="snížená",J206,0)</f>
        <v>0</v>
      </c>
      <c r="BG206" s="197">
        <f>IF(N206="zákl. přenesená",J206,0)</f>
        <v>0</v>
      </c>
      <c r="BH206" s="197">
        <f>IF(N206="sníž. přenesená",J206,0)</f>
        <v>0</v>
      </c>
      <c r="BI206" s="197">
        <f>IF(N206="nulová",J206,0)</f>
        <v>0</v>
      </c>
      <c r="BJ206" s="15" t="s">
        <v>199</v>
      </c>
      <c r="BK206" s="197">
        <f>ROUND(I206*H206,2)</f>
        <v>0</v>
      </c>
      <c r="BL206" s="15" t="s">
        <v>199</v>
      </c>
      <c r="BM206" s="15" t="s">
        <v>363</v>
      </c>
    </row>
    <row r="207" s="1" customFormat="1">
      <c r="B207" s="37"/>
      <c r="C207" s="38"/>
      <c r="D207" s="198" t="s">
        <v>202</v>
      </c>
      <c r="E207" s="38"/>
      <c r="F207" s="199" t="s">
        <v>353</v>
      </c>
      <c r="G207" s="38"/>
      <c r="H207" s="38"/>
      <c r="I207" s="142"/>
      <c r="J207" s="38"/>
      <c r="K207" s="38"/>
      <c r="L207" s="42"/>
      <c r="M207" s="200"/>
      <c r="N207" s="78"/>
      <c r="O207" s="78"/>
      <c r="P207" s="78"/>
      <c r="Q207" s="78"/>
      <c r="R207" s="78"/>
      <c r="S207" s="78"/>
      <c r="T207" s="79"/>
      <c r="AT207" s="15" t="s">
        <v>202</v>
      </c>
      <c r="AU207" s="15" t="s">
        <v>80</v>
      </c>
    </row>
    <row r="208" s="9" customFormat="1">
      <c r="B208" s="201"/>
      <c r="C208" s="202"/>
      <c r="D208" s="198" t="s">
        <v>204</v>
      </c>
      <c r="E208" s="203" t="s">
        <v>40</v>
      </c>
      <c r="F208" s="204" t="s">
        <v>364</v>
      </c>
      <c r="G208" s="202"/>
      <c r="H208" s="205">
        <v>2</v>
      </c>
      <c r="I208" s="206"/>
      <c r="J208" s="202"/>
      <c r="K208" s="202"/>
      <c r="L208" s="207"/>
      <c r="M208" s="208"/>
      <c r="N208" s="209"/>
      <c r="O208" s="209"/>
      <c r="P208" s="209"/>
      <c r="Q208" s="209"/>
      <c r="R208" s="209"/>
      <c r="S208" s="209"/>
      <c r="T208" s="210"/>
      <c r="AT208" s="211" t="s">
        <v>204</v>
      </c>
      <c r="AU208" s="211" t="s">
        <v>80</v>
      </c>
      <c r="AV208" s="9" t="s">
        <v>89</v>
      </c>
      <c r="AW208" s="9" t="s">
        <v>38</v>
      </c>
      <c r="AX208" s="9" t="s">
        <v>80</v>
      </c>
      <c r="AY208" s="211" t="s">
        <v>200</v>
      </c>
    </row>
    <row r="209" s="10" customFormat="1">
      <c r="B209" s="212"/>
      <c r="C209" s="213"/>
      <c r="D209" s="198" t="s">
        <v>204</v>
      </c>
      <c r="E209" s="214" t="s">
        <v>40</v>
      </c>
      <c r="F209" s="215" t="s">
        <v>206</v>
      </c>
      <c r="G209" s="213"/>
      <c r="H209" s="216">
        <v>2</v>
      </c>
      <c r="I209" s="217"/>
      <c r="J209" s="213"/>
      <c r="K209" s="213"/>
      <c r="L209" s="218"/>
      <c r="M209" s="219"/>
      <c r="N209" s="220"/>
      <c r="O209" s="220"/>
      <c r="P209" s="220"/>
      <c r="Q209" s="220"/>
      <c r="R209" s="220"/>
      <c r="S209" s="220"/>
      <c r="T209" s="221"/>
      <c r="AT209" s="222" t="s">
        <v>204</v>
      </c>
      <c r="AU209" s="222" t="s">
        <v>80</v>
      </c>
      <c r="AV209" s="10" t="s">
        <v>199</v>
      </c>
      <c r="AW209" s="10" t="s">
        <v>38</v>
      </c>
      <c r="AX209" s="10" t="s">
        <v>87</v>
      </c>
      <c r="AY209" s="222" t="s">
        <v>200</v>
      </c>
    </row>
    <row r="210" s="1" customFormat="1" ht="45" customHeight="1">
      <c r="B210" s="37"/>
      <c r="C210" s="186" t="s">
        <v>365</v>
      </c>
      <c r="D210" s="186" t="s">
        <v>195</v>
      </c>
      <c r="E210" s="187" t="s">
        <v>366</v>
      </c>
      <c r="F210" s="188" t="s">
        <v>367</v>
      </c>
      <c r="G210" s="189" t="s">
        <v>351</v>
      </c>
      <c r="H210" s="190">
        <v>1</v>
      </c>
      <c r="I210" s="191"/>
      <c r="J210" s="192">
        <f>ROUND(I210*H210,2)</f>
        <v>0</v>
      </c>
      <c r="K210" s="188" t="s">
        <v>209</v>
      </c>
      <c r="L210" s="42"/>
      <c r="M210" s="193" t="s">
        <v>40</v>
      </c>
      <c r="N210" s="194" t="s">
        <v>53</v>
      </c>
      <c r="O210" s="78"/>
      <c r="P210" s="195">
        <f>O210*H210</f>
        <v>0</v>
      </c>
      <c r="Q210" s="195">
        <v>0</v>
      </c>
      <c r="R210" s="195">
        <f>Q210*H210</f>
        <v>0</v>
      </c>
      <c r="S210" s="195">
        <v>0</v>
      </c>
      <c r="T210" s="196">
        <f>S210*H210</f>
        <v>0</v>
      </c>
      <c r="AR210" s="15" t="s">
        <v>199</v>
      </c>
      <c r="AT210" s="15" t="s">
        <v>195</v>
      </c>
      <c r="AU210" s="15" t="s">
        <v>80</v>
      </c>
      <c r="AY210" s="15" t="s">
        <v>200</v>
      </c>
      <c r="BE210" s="197">
        <f>IF(N210="základní",J210,0)</f>
        <v>0</v>
      </c>
      <c r="BF210" s="197">
        <f>IF(N210="snížená",J210,0)</f>
        <v>0</v>
      </c>
      <c r="BG210" s="197">
        <f>IF(N210="zákl. přenesená",J210,0)</f>
        <v>0</v>
      </c>
      <c r="BH210" s="197">
        <f>IF(N210="sníž. přenesená",J210,0)</f>
        <v>0</v>
      </c>
      <c r="BI210" s="197">
        <f>IF(N210="nulová",J210,0)</f>
        <v>0</v>
      </c>
      <c r="BJ210" s="15" t="s">
        <v>199</v>
      </c>
      <c r="BK210" s="197">
        <f>ROUND(I210*H210,2)</f>
        <v>0</v>
      </c>
      <c r="BL210" s="15" t="s">
        <v>199</v>
      </c>
      <c r="BM210" s="15" t="s">
        <v>368</v>
      </c>
    </row>
    <row r="211" s="1" customFormat="1">
      <c r="B211" s="37"/>
      <c r="C211" s="38"/>
      <c r="D211" s="198" t="s">
        <v>202</v>
      </c>
      <c r="E211" s="38"/>
      <c r="F211" s="199" t="s">
        <v>353</v>
      </c>
      <c r="G211" s="38"/>
      <c r="H211" s="38"/>
      <c r="I211" s="142"/>
      <c r="J211" s="38"/>
      <c r="K211" s="38"/>
      <c r="L211" s="42"/>
      <c r="M211" s="200"/>
      <c r="N211" s="78"/>
      <c r="O211" s="78"/>
      <c r="P211" s="78"/>
      <c r="Q211" s="78"/>
      <c r="R211" s="78"/>
      <c r="S211" s="78"/>
      <c r="T211" s="79"/>
      <c r="AT211" s="15" t="s">
        <v>202</v>
      </c>
      <c r="AU211" s="15" t="s">
        <v>80</v>
      </c>
    </row>
    <row r="212" s="9" customFormat="1">
      <c r="B212" s="201"/>
      <c r="C212" s="202"/>
      <c r="D212" s="198" t="s">
        <v>204</v>
      </c>
      <c r="E212" s="203" t="s">
        <v>40</v>
      </c>
      <c r="F212" s="204" t="s">
        <v>369</v>
      </c>
      <c r="G212" s="202"/>
      <c r="H212" s="205">
        <v>1</v>
      </c>
      <c r="I212" s="206"/>
      <c r="J212" s="202"/>
      <c r="K212" s="202"/>
      <c r="L212" s="207"/>
      <c r="M212" s="208"/>
      <c r="N212" s="209"/>
      <c r="O212" s="209"/>
      <c r="P212" s="209"/>
      <c r="Q212" s="209"/>
      <c r="R212" s="209"/>
      <c r="S212" s="209"/>
      <c r="T212" s="210"/>
      <c r="AT212" s="211" t="s">
        <v>204</v>
      </c>
      <c r="AU212" s="211" t="s">
        <v>80</v>
      </c>
      <c r="AV212" s="9" t="s">
        <v>89</v>
      </c>
      <c r="AW212" s="9" t="s">
        <v>38</v>
      </c>
      <c r="AX212" s="9" t="s">
        <v>80</v>
      </c>
      <c r="AY212" s="211" t="s">
        <v>200</v>
      </c>
    </row>
    <row r="213" s="10" customFormat="1">
      <c r="B213" s="212"/>
      <c r="C213" s="213"/>
      <c r="D213" s="198" t="s">
        <v>204</v>
      </c>
      <c r="E213" s="214" t="s">
        <v>40</v>
      </c>
      <c r="F213" s="215" t="s">
        <v>206</v>
      </c>
      <c r="G213" s="213"/>
      <c r="H213" s="216">
        <v>1</v>
      </c>
      <c r="I213" s="217"/>
      <c r="J213" s="213"/>
      <c r="K213" s="213"/>
      <c r="L213" s="218"/>
      <c r="M213" s="219"/>
      <c r="N213" s="220"/>
      <c r="O213" s="220"/>
      <c r="P213" s="220"/>
      <c r="Q213" s="220"/>
      <c r="R213" s="220"/>
      <c r="S213" s="220"/>
      <c r="T213" s="221"/>
      <c r="AT213" s="222" t="s">
        <v>204</v>
      </c>
      <c r="AU213" s="222" t="s">
        <v>80</v>
      </c>
      <c r="AV213" s="10" t="s">
        <v>199</v>
      </c>
      <c r="AW213" s="10" t="s">
        <v>38</v>
      </c>
      <c r="AX213" s="10" t="s">
        <v>87</v>
      </c>
      <c r="AY213" s="222" t="s">
        <v>200</v>
      </c>
    </row>
    <row r="214" s="1" customFormat="1" ht="33.75" customHeight="1">
      <c r="B214" s="37"/>
      <c r="C214" s="186" t="s">
        <v>370</v>
      </c>
      <c r="D214" s="186" t="s">
        <v>195</v>
      </c>
      <c r="E214" s="187" t="s">
        <v>371</v>
      </c>
      <c r="F214" s="188" t="s">
        <v>372</v>
      </c>
      <c r="G214" s="189" t="s">
        <v>351</v>
      </c>
      <c r="H214" s="190">
        <v>12</v>
      </c>
      <c r="I214" s="191"/>
      <c r="J214" s="192">
        <f>ROUND(I214*H214,2)</f>
        <v>0</v>
      </c>
      <c r="K214" s="188" t="s">
        <v>209</v>
      </c>
      <c r="L214" s="42"/>
      <c r="M214" s="193" t="s">
        <v>40</v>
      </c>
      <c r="N214" s="194" t="s">
        <v>53</v>
      </c>
      <c r="O214" s="78"/>
      <c r="P214" s="195">
        <f>O214*H214</f>
        <v>0</v>
      </c>
      <c r="Q214" s="195">
        <v>0</v>
      </c>
      <c r="R214" s="195">
        <f>Q214*H214</f>
        <v>0</v>
      </c>
      <c r="S214" s="195">
        <v>0</v>
      </c>
      <c r="T214" s="196">
        <f>S214*H214</f>
        <v>0</v>
      </c>
      <c r="AR214" s="15" t="s">
        <v>199</v>
      </c>
      <c r="AT214" s="15" t="s">
        <v>195</v>
      </c>
      <c r="AU214" s="15" t="s">
        <v>80</v>
      </c>
      <c r="AY214" s="15" t="s">
        <v>200</v>
      </c>
      <c r="BE214" s="197">
        <f>IF(N214="základní",J214,0)</f>
        <v>0</v>
      </c>
      <c r="BF214" s="197">
        <f>IF(N214="snížená",J214,0)</f>
        <v>0</v>
      </c>
      <c r="BG214" s="197">
        <f>IF(N214="zákl. přenesená",J214,0)</f>
        <v>0</v>
      </c>
      <c r="BH214" s="197">
        <f>IF(N214="sníž. přenesená",J214,0)</f>
        <v>0</v>
      </c>
      <c r="BI214" s="197">
        <f>IF(N214="nulová",J214,0)</f>
        <v>0</v>
      </c>
      <c r="BJ214" s="15" t="s">
        <v>199</v>
      </c>
      <c r="BK214" s="197">
        <f>ROUND(I214*H214,2)</f>
        <v>0</v>
      </c>
      <c r="BL214" s="15" t="s">
        <v>199</v>
      </c>
      <c r="BM214" s="15" t="s">
        <v>373</v>
      </c>
    </row>
    <row r="215" s="1" customFormat="1">
      <c r="B215" s="37"/>
      <c r="C215" s="38"/>
      <c r="D215" s="198" t="s">
        <v>202</v>
      </c>
      <c r="E215" s="38"/>
      <c r="F215" s="199" t="s">
        <v>374</v>
      </c>
      <c r="G215" s="38"/>
      <c r="H215" s="38"/>
      <c r="I215" s="142"/>
      <c r="J215" s="38"/>
      <c r="K215" s="38"/>
      <c r="L215" s="42"/>
      <c r="M215" s="200"/>
      <c r="N215" s="78"/>
      <c r="O215" s="78"/>
      <c r="P215" s="78"/>
      <c r="Q215" s="78"/>
      <c r="R215" s="78"/>
      <c r="S215" s="78"/>
      <c r="T215" s="79"/>
      <c r="AT215" s="15" t="s">
        <v>202</v>
      </c>
      <c r="AU215" s="15" t="s">
        <v>80</v>
      </c>
    </row>
    <row r="216" s="9" customFormat="1">
      <c r="B216" s="201"/>
      <c r="C216" s="202"/>
      <c r="D216" s="198" t="s">
        <v>204</v>
      </c>
      <c r="E216" s="203" t="s">
        <v>40</v>
      </c>
      <c r="F216" s="204" t="s">
        <v>375</v>
      </c>
      <c r="G216" s="202"/>
      <c r="H216" s="205">
        <v>12</v>
      </c>
      <c r="I216" s="206"/>
      <c r="J216" s="202"/>
      <c r="K216" s="202"/>
      <c r="L216" s="207"/>
      <c r="M216" s="208"/>
      <c r="N216" s="209"/>
      <c r="O216" s="209"/>
      <c r="P216" s="209"/>
      <c r="Q216" s="209"/>
      <c r="R216" s="209"/>
      <c r="S216" s="209"/>
      <c r="T216" s="210"/>
      <c r="AT216" s="211" t="s">
        <v>204</v>
      </c>
      <c r="AU216" s="211" t="s">
        <v>80</v>
      </c>
      <c r="AV216" s="9" t="s">
        <v>89</v>
      </c>
      <c r="AW216" s="9" t="s">
        <v>38</v>
      </c>
      <c r="AX216" s="9" t="s">
        <v>80</v>
      </c>
      <c r="AY216" s="211" t="s">
        <v>200</v>
      </c>
    </row>
    <row r="217" s="10" customFormat="1">
      <c r="B217" s="212"/>
      <c r="C217" s="213"/>
      <c r="D217" s="198" t="s">
        <v>204</v>
      </c>
      <c r="E217" s="214" t="s">
        <v>123</v>
      </c>
      <c r="F217" s="215" t="s">
        <v>206</v>
      </c>
      <c r="G217" s="213"/>
      <c r="H217" s="216">
        <v>12</v>
      </c>
      <c r="I217" s="217"/>
      <c r="J217" s="213"/>
      <c r="K217" s="213"/>
      <c r="L217" s="218"/>
      <c r="M217" s="219"/>
      <c r="N217" s="220"/>
      <c r="O217" s="220"/>
      <c r="P217" s="220"/>
      <c r="Q217" s="220"/>
      <c r="R217" s="220"/>
      <c r="S217" s="220"/>
      <c r="T217" s="221"/>
      <c r="AT217" s="222" t="s">
        <v>204</v>
      </c>
      <c r="AU217" s="222" t="s">
        <v>80</v>
      </c>
      <c r="AV217" s="10" t="s">
        <v>199</v>
      </c>
      <c r="AW217" s="10" t="s">
        <v>38</v>
      </c>
      <c r="AX217" s="10" t="s">
        <v>87</v>
      </c>
      <c r="AY217" s="222" t="s">
        <v>200</v>
      </c>
    </row>
    <row r="218" s="1" customFormat="1" ht="45" customHeight="1">
      <c r="B218" s="37"/>
      <c r="C218" s="186" t="s">
        <v>376</v>
      </c>
      <c r="D218" s="186" t="s">
        <v>195</v>
      </c>
      <c r="E218" s="187" t="s">
        <v>377</v>
      </c>
      <c r="F218" s="188" t="s">
        <v>378</v>
      </c>
      <c r="G218" s="189" t="s">
        <v>114</v>
      </c>
      <c r="H218" s="190">
        <v>3910</v>
      </c>
      <c r="I218" s="191"/>
      <c r="J218" s="192">
        <f>ROUND(I218*H218,2)</f>
        <v>0</v>
      </c>
      <c r="K218" s="188" t="s">
        <v>209</v>
      </c>
      <c r="L218" s="42"/>
      <c r="M218" s="193" t="s">
        <v>40</v>
      </c>
      <c r="N218" s="194" t="s">
        <v>53</v>
      </c>
      <c r="O218" s="78"/>
      <c r="P218" s="195">
        <f>O218*H218</f>
        <v>0</v>
      </c>
      <c r="Q218" s="195">
        <v>0</v>
      </c>
      <c r="R218" s="195">
        <f>Q218*H218</f>
        <v>0</v>
      </c>
      <c r="S218" s="195">
        <v>0</v>
      </c>
      <c r="T218" s="196">
        <f>S218*H218</f>
        <v>0</v>
      </c>
      <c r="AR218" s="15" t="s">
        <v>199</v>
      </c>
      <c r="AT218" s="15" t="s">
        <v>195</v>
      </c>
      <c r="AU218" s="15" t="s">
        <v>80</v>
      </c>
      <c r="AY218" s="15" t="s">
        <v>200</v>
      </c>
      <c r="BE218" s="197">
        <f>IF(N218="základní",J218,0)</f>
        <v>0</v>
      </c>
      <c r="BF218" s="197">
        <f>IF(N218="snížená",J218,0)</f>
        <v>0</v>
      </c>
      <c r="BG218" s="197">
        <f>IF(N218="zákl. přenesená",J218,0)</f>
        <v>0</v>
      </c>
      <c r="BH218" s="197">
        <f>IF(N218="sníž. přenesená",J218,0)</f>
        <v>0</v>
      </c>
      <c r="BI218" s="197">
        <f>IF(N218="nulová",J218,0)</f>
        <v>0</v>
      </c>
      <c r="BJ218" s="15" t="s">
        <v>199</v>
      </c>
      <c r="BK218" s="197">
        <f>ROUND(I218*H218,2)</f>
        <v>0</v>
      </c>
      <c r="BL218" s="15" t="s">
        <v>199</v>
      </c>
      <c r="BM218" s="15" t="s">
        <v>379</v>
      </c>
    </row>
    <row r="219" s="1" customFormat="1">
      <c r="B219" s="37"/>
      <c r="C219" s="38"/>
      <c r="D219" s="198" t="s">
        <v>202</v>
      </c>
      <c r="E219" s="38"/>
      <c r="F219" s="199" t="s">
        <v>380</v>
      </c>
      <c r="G219" s="38"/>
      <c r="H219" s="38"/>
      <c r="I219" s="142"/>
      <c r="J219" s="38"/>
      <c r="K219" s="38"/>
      <c r="L219" s="42"/>
      <c r="M219" s="200"/>
      <c r="N219" s="78"/>
      <c r="O219" s="78"/>
      <c r="P219" s="78"/>
      <c r="Q219" s="78"/>
      <c r="R219" s="78"/>
      <c r="S219" s="78"/>
      <c r="T219" s="79"/>
      <c r="AT219" s="15" t="s">
        <v>202</v>
      </c>
      <c r="AU219" s="15" t="s">
        <v>80</v>
      </c>
    </row>
    <row r="220" s="9" customFormat="1">
      <c r="B220" s="201"/>
      <c r="C220" s="202"/>
      <c r="D220" s="198" t="s">
        <v>204</v>
      </c>
      <c r="E220" s="203" t="s">
        <v>40</v>
      </c>
      <c r="F220" s="204" t="s">
        <v>381</v>
      </c>
      <c r="G220" s="202"/>
      <c r="H220" s="205">
        <v>3910</v>
      </c>
      <c r="I220" s="206"/>
      <c r="J220" s="202"/>
      <c r="K220" s="202"/>
      <c r="L220" s="207"/>
      <c r="M220" s="208"/>
      <c r="N220" s="209"/>
      <c r="O220" s="209"/>
      <c r="P220" s="209"/>
      <c r="Q220" s="209"/>
      <c r="R220" s="209"/>
      <c r="S220" s="209"/>
      <c r="T220" s="210"/>
      <c r="AT220" s="211" t="s">
        <v>204</v>
      </c>
      <c r="AU220" s="211" t="s">
        <v>80</v>
      </c>
      <c r="AV220" s="9" t="s">
        <v>89</v>
      </c>
      <c r="AW220" s="9" t="s">
        <v>38</v>
      </c>
      <c r="AX220" s="9" t="s">
        <v>80</v>
      </c>
      <c r="AY220" s="211" t="s">
        <v>200</v>
      </c>
    </row>
    <row r="221" s="10" customFormat="1">
      <c r="B221" s="212"/>
      <c r="C221" s="213"/>
      <c r="D221" s="198" t="s">
        <v>204</v>
      </c>
      <c r="E221" s="214" t="s">
        <v>40</v>
      </c>
      <c r="F221" s="215" t="s">
        <v>206</v>
      </c>
      <c r="G221" s="213"/>
      <c r="H221" s="216">
        <v>3910</v>
      </c>
      <c r="I221" s="217"/>
      <c r="J221" s="213"/>
      <c r="K221" s="213"/>
      <c r="L221" s="218"/>
      <c r="M221" s="219"/>
      <c r="N221" s="220"/>
      <c r="O221" s="220"/>
      <c r="P221" s="220"/>
      <c r="Q221" s="220"/>
      <c r="R221" s="220"/>
      <c r="S221" s="220"/>
      <c r="T221" s="221"/>
      <c r="AT221" s="222" t="s">
        <v>204</v>
      </c>
      <c r="AU221" s="222" t="s">
        <v>80</v>
      </c>
      <c r="AV221" s="10" t="s">
        <v>199</v>
      </c>
      <c r="AW221" s="10" t="s">
        <v>38</v>
      </c>
      <c r="AX221" s="10" t="s">
        <v>87</v>
      </c>
      <c r="AY221" s="222" t="s">
        <v>200</v>
      </c>
    </row>
    <row r="222" s="1" customFormat="1" ht="22.5" customHeight="1">
      <c r="B222" s="37"/>
      <c r="C222" s="186" t="s">
        <v>382</v>
      </c>
      <c r="D222" s="186" t="s">
        <v>195</v>
      </c>
      <c r="E222" s="187" t="s">
        <v>383</v>
      </c>
      <c r="F222" s="188" t="s">
        <v>384</v>
      </c>
      <c r="G222" s="189" t="s">
        <v>109</v>
      </c>
      <c r="H222" s="190">
        <v>39</v>
      </c>
      <c r="I222" s="191"/>
      <c r="J222" s="192">
        <f>ROUND(I222*H222,2)</f>
        <v>0</v>
      </c>
      <c r="K222" s="188" t="s">
        <v>209</v>
      </c>
      <c r="L222" s="42"/>
      <c r="M222" s="193" t="s">
        <v>40</v>
      </c>
      <c r="N222" s="194" t="s">
        <v>53</v>
      </c>
      <c r="O222" s="78"/>
      <c r="P222" s="195">
        <f>O222*H222</f>
        <v>0</v>
      </c>
      <c r="Q222" s="195">
        <v>0</v>
      </c>
      <c r="R222" s="195">
        <f>Q222*H222</f>
        <v>0</v>
      </c>
      <c r="S222" s="195">
        <v>0</v>
      </c>
      <c r="T222" s="196">
        <f>S222*H222</f>
        <v>0</v>
      </c>
      <c r="AR222" s="15" t="s">
        <v>199</v>
      </c>
      <c r="AT222" s="15" t="s">
        <v>195</v>
      </c>
      <c r="AU222" s="15" t="s">
        <v>80</v>
      </c>
      <c r="AY222" s="15" t="s">
        <v>200</v>
      </c>
      <c r="BE222" s="197">
        <f>IF(N222="základní",J222,0)</f>
        <v>0</v>
      </c>
      <c r="BF222" s="197">
        <f>IF(N222="snížená",J222,0)</f>
        <v>0</v>
      </c>
      <c r="BG222" s="197">
        <f>IF(N222="zákl. přenesená",J222,0)</f>
        <v>0</v>
      </c>
      <c r="BH222" s="197">
        <f>IF(N222="sníž. přenesená",J222,0)</f>
        <v>0</v>
      </c>
      <c r="BI222" s="197">
        <f>IF(N222="nulová",J222,0)</f>
        <v>0</v>
      </c>
      <c r="BJ222" s="15" t="s">
        <v>199</v>
      </c>
      <c r="BK222" s="197">
        <f>ROUND(I222*H222,2)</f>
        <v>0</v>
      </c>
      <c r="BL222" s="15" t="s">
        <v>199</v>
      </c>
      <c r="BM222" s="15" t="s">
        <v>385</v>
      </c>
    </row>
    <row r="223" s="1" customFormat="1">
      <c r="B223" s="37"/>
      <c r="C223" s="38"/>
      <c r="D223" s="198" t="s">
        <v>202</v>
      </c>
      <c r="E223" s="38"/>
      <c r="F223" s="199" t="s">
        <v>386</v>
      </c>
      <c r="G223" s="38"/>
      <c r="H223" s="38"/>
      <c r="I223" s="142"/>
      <c r="J223" s="38"/>
      <c r="K223" s="38"/>
      <c r="L223" s="42"/>
      <c r="M223" s="200"/>
      <c r="N223" s="78"/>
      <c r="O223" s="78"/>
      <c r="P223" s="78"/>
      <c r="Q223" s="78"/>
      <c r="R223" s="78"/>
      <c r="S223" s="78"/>
      <c r="T223" s="79"/>
      <c r="AT223" s="15" t="s">
        <v>202</v>
      </c>
      <c r="AU223" s="15" t="s">
        <v>80</v>
      </c>
    </row>
    <row r="224" s="9" customFormat="1">
      <c r="B224" s="201"/>
      <c r="C224" s="202"/>
      <c r="D224" s="198" t="s">
        <v>204</v>
      </c>
      <c r="E224" s="203" t="s">
        <v>40</v>
      </c>
      <c r="F224" s="204" t="s">
        <v>169</v>
      </c>
      <c r="G224" s="202"/>
      <c r="H224" s="205">
        <v>39</v>
      </c>
      <c r="I224" s="206"/>
      <c r="J224" s="202"/>
      <c r="K224" s="202"/>
      <c r="L224" s="207"/>
      <c r="M224" s="208"/>
      <c r="N224" s="209"/>
      <c r="O224" s="209"/>
      <c r="P224" s="209"/>
      <c r="Q224" s="209"/>
      <c r="R224" s="209"/>
      <c r="S224" s="209"/>
      <c r="T224" s="210"/>
      <c r="AT224" s="211" t="s">
        <v>204</v>
      </c>
      <c r="AU224" s="211" t="s">
        <v>80</v>
      </c>
      <c r="AV224" s="9" t="s">
        <v>89</v>
      </c>
      <c r="AW224" s="9" t="s">
        <v>38</v>
      </c>
      <c r="AX224" s="9" t="s">
        <v>80</v>
      </c>
      <c r="AY224" s="211" t="s">
        <v>200</v>
      </c>
    </row>
    <row r="225" s="10" customFormat="1">
      <c r="B225" s="212"/>
      <c r="C225" s="213"/>
      <c r="D225" s="198" t="s">
        <v>204</v>
      </c>
      <c r="E225" s="214" t="s">
        <v>40</v>
      </c>
      <c r="F225" s="215" t="s">
        <v>206</v>
      </c>
      <c r="G225" s="213"/>
      <c r="H225" s="216">
        <v>39</v>
      </c>
      <c r="I225" s="217"/>
      <c r="J225" s="213"/>
      <c r="K225" s="213"/>
      <c r="L225" s="218"/>
      <c r="M225" s="219"/>
      <c r="N225" s="220"/>
      <c r="O225" s="220"/>
      <c r="P225" s="220"/>
      <c r="Q225" s="220"/>
      <c r="R225" s="220"/>
      <c r="S225" s="220"/>
      <c r="T225" s="221"/>
      <c r="AT225" s="222" t="s">
        <v>204</v>
      </c>
      <c r="AU225" s="222" t="s">
        <v>80</v>
      </c>
      <c r="AV225" s="10" t="s">
        <v>199</v>
      </c>
      <c r="AW225" s="10" t="s">
        <v>38</v>
      </c>
      <c r="AX225" s="10" t="s">
        <v>87</v>
      </c>
      <c r="AY225" s="222" t="s">
        <v>200</v>
      </c>
    </row>
    <row r="226" s="1" customFormat="1" ht="33.75" customHeight="1">
      <c r="B226" s="37"/>
      <c r="C226" s="186" t="s">
        <v>387</v>
      </c>
      <c r="D226" s="186" t="s">
        <v>195</v>
      </c>
      <c r="E226" s="187" t="s">
        <v>388</v>
      </c>
      <c r="F226" s="188" t="s">
        <v>389</v>
      </c>
      <c r="G226" s="189" t="s">
        <v>109</v>
      </c>
      <c r="H226" s="190">
        <v>39</v>
      </c>
      <c r="I226" s="191"/>
      <c r="J226" s="192">
        <f>ROUND(I226*H226,2)</f>
        <v>0</v>
      </c>
      <c r="K226" s="188" t="s">
        <v>198</v>
      </c>
      <c r="L226" s="42"/>
      <c r="M226" s="193" t="s">
        <v>40</v>
      </c>
      <c r="N226" s="194" t="s">
        <v>53</v>
      </c>
      <c r="O226" s="78"/>
      <c r="P226" s="195">
        <f>O226*H226</f>
        <v>0</v>
      </c>
      <c r="Q226" s="195">
        <v>0</v>
      </c>
      <c r="R226" s="195">
        <f>Q226*H226</f>
        <v>0</v>
      </c>
      <c r="S226" s="195">
        <v>0</v>
      </c>
      <c r="T226" s="196">
        <f>S226*H226</f>
        <v>0</v>
      </c>
      <c r="AR226" s="15" t="s">
        <v>199</v>
      </c>
      <c r="AT226" s="15" t="s">
        <v>195</v>
      </c>
      <c r="AU226" s="15" t="s">
        <v>80</v>
      </c>
      <c r="AY226" s="15" t="s">
        <v>200</v>
      </c>
      <c r="BE226" s="197">
        <f>IF(N226="základní",J226,0)</f>
        <v>0</v>
      </c>
      <c r="BF226" s="197">
        <f>IF(N226="snížená",J226,0)</f>
        <v>0</v>
      </c>
      <c r="BG226" s="197">
        <f>IF(N226="zákl. přenesená",J226,0)</f>
        <v>0</v>
      </c>
      <c r="BH226" s="197">
        <f>IF(N226="sníž. přenesená",J226,0)</f>
        <v>0</v>
      </c>
      <c r="BI226" s="197">
        <f>IF(N226="nulová",J226,0)</f>
        <v>0</v>
      </c>
      <c r="BJ226" s="15" t="s">
        <v>199</v>
      </c>
      <c r="BK226" s="197">
        <f>ROUND(I226*H226,2)</f>
        <v>0</v>
      </c>
      <c r="BL226" s="15" t="s">
        <v>199</v>
      </c>
      <c r="BM226" s="15" t="s">
        <v>390</v>
      </c>
    </row>
    <row r="227" s="1" customFormat="1">
      <c r="B227" s="37"/>
      <c r="C227" s="38"/>
      <c r="D227" s="198" t="s">
        <v>202</v>
      </c>
      <c r="E227" s="38"/>
      <c r="F227" s="199" t="s">
        <v>391</v>
      </c>
      <c r="G227" s="38"/>
      <c r="H227" s="38"/>
      <c r="I227" s="142"/>
      <c r="J227" s="38"/>
      <c r="K227" s="38"/>
      <c r="L227" s="42"/>
      <c r="M227" s="200"/>
      <c r="N227" s="78"/>
      <c r="O227" s="78"/>
      <c r="P227" s="78"/>
      <c r="Q227" s="78"/>
      <c r="R227" s="78"/>
      <c r="S227" s="78"/>
      <c r="T227" s="79"/>
      <c r="AT227" s="15" t="s">
        <v>202</v>
      </c>
      <c r="AU227" s="15" t="s">
        <v>80</v>
      </c>
    </row>
    <row r="228" s="1" customFormat="1">
      <c r="B228" s="37"/>
      <c r="C228" s="38"/>
      <c r="D228" s="198" t="s">
        <v>223</v>
      </c>
      <c r="E228" s="38"/>
      <c r="F228" s="199" t="s">
        <v>392</v>
      </c>
      <c r="G228" s="38"/>
      <c r="H228" s="38"/>
      <c r="I228" s="142"/>
      <c r="J228" s="38"/>
      <c r="K228" s="38"/>
      <c r="L228" s="42"/>
      <c r="M228" s="200"/>
      <c r="N228" s="78"/>
      <c r="O228" s="78"/>
      <c r="P228" s="78"/>
      <c r="Q228" s="78"/>
      <c r="R228" s="78"/>
      <c r="S228" s="78"/>
      <c r="T228" s="79"/>
      <c r="AT228" s="15" t="s">
        <v>223</v>
      </c>
      <c r="AU228" s="15" t="s">
        <v>80</v>
      </c>
    </row>
    <row r="229" s="9" customFormat="1">
      <c r="B229" s="201"/>
      <c r="C229" s="202"/>
      <c r="D229" s="198" t="s">
        <v>204</v>
      </c>
      <c r="E229" s="203" t="s">
        <v>40</v>
      </c>
      <c r="F229" s="204" t="s">
        <v>393</v>
      </c>
      <c r="G229" s="202"/>
      <c r="H229" s="205">
        <v>39</v>
      </c>
      <c r="I229" s="206"/>
      <c r="J229" s="202"/>
      <c r="K229" s="202"/>
      <c r="L229" s="207"/>
      <c r="M229" s="208"/>
      <c r="N229" s="209"/>
      <c r="O229" s="209"/>
      <c r="P229" s="209"/>
      <c r="Q229" s="209"/>
      <c r="R229" s="209"/>
      <c r="S229" s="209"/>
      <c r="T229" s="210"/>
      <c r="AT229" s="211" t="s">
        <v>204</v>
      </c>
      <c r="AU229" s="211" t="s">
        <v>80</v>
      </c>
      <c r="AV229" s="9" t="s">
        <v>89</v>
      </c>
      <c r="AW229" s="9" t="s">
        <v>38</v>
      </c>
      <c r="AX229" s="9" t="s">
        <v>80</v>
      </c>
      <c r="AY229" s="211" t="s">
        <v>200</v>
      </c>
    </row>
    <row r="230" s="10" customFormat="1">
      <c r="B230" s="212"/>
      <c r="C230" s="213"/>
      <c r="D230" s="198" t="s">
        <v>204</v>
      </c>
      <c r="E230" s="214" t="s">
        <v>169</v>
      </c>
      <c r="F230" s="215" t="s">
        <v>206</v>
      </c>
      <c r="G230" s="213"/>
      <c r="H230" s="216">
        <v>39</v>
      </c>
      <c r="I230" s="217"/>
      <c r="J230" s="213"/>
      <c r="K230" s="213"/>
      <c r="L230" s="218"/>
      <c r="M230" s="219"/>
      <c r="N230" s="220"/>
      <c r="O230" s="220"/>
      <c r="P230" s="220"/>
      <c r="Q230" s="220"/>
      <c r="R230" s="220"/>
      <c r="S230" s="220"/>
      <c r="T230" s="221"/>
      <c r="AT230" s="222" t="s">
        <v>204</v>
      </c>
      <c r="AU230" s="222" t="s">
        <v>80</v>
      </c>
      <c r="AV230" s="10" t="s">
        <v>199</v>
      </c>
      <c r="AW230" s="10" t="s">
        <v>38</v>
      </c>
      <c r="AX230" s="10" t="s">
        <v>87</v>
      </c>
      <c r="AY230" s="222" t="s">
        <v>200</v>
      </c>
    </row>
    <row r="231" s="1" customFormat="1" ht="22.5" customHeight="1">
      <c r="B231" s="37"/>
      <c r="C231" s="186" t="s">
        <v>394</v>
      </c>
      <c r="D231" s="186" t="s">
        <v>195</v>
      </c>
      <c r="E231" s="187" t="s">
        <v>395</v>
      </c>
      <c r="F231" s="188" t="s">
        <v>396</v>
      </c>
      <c r="G231" s="189" t="s">
        <v>109</v>
      </c>
      <c r="H231" s="190">
        <v>19</v>
      </c>
      <c r="I231" s="191"/>
      <c r="J231" s="192">
        <f>ROUND(I231*H231,2)</f>
        <v>0</v>
      </c>
      <c r="K231" s="188" t="s">
        <v>198</v>
      </c>
      <c r="L231" s="42"/>
      <c r="M231" s="193" t="s">
        <v>40</v>
      </c>
      <c r="N231" s="194" t="s">
        <v>53</v>
      </c>
      <c r="O231" s="78"/>
      <c r="P231" s="195">
        <f>O231*H231</f>
        <v>0</v>
      </c>
      <c r="Q231" s="195">
        <v>0</v>
      </c>
      <c r="R231" s="195">
        <f>Q231*H231</f>
        <v>0</v>
      </c>
      <c r="S231" s="195">
        <v>0</v>
      </c>
      <c r="T231" s="196">
        <f>S231*H231</f>
        <v>0</v>
      </c>
      <c r="AR231" s="15" t="s">
        <v>199</v>
      </c>
      <c r="AT231" s="15" t="s">
        <v>195</v>
      </c>
      <c r="AU231" s="15" t="s">
        <v>80</v>
      </c>
      <c r="AY231" s="15" t="s">
        <v>200</v>
      </c>
      <c r="BE231" s="197">
        <f>IF(N231="základní",J231,0)</f>
        <v>0</v>
      </c>
      <c r="BF231" s="197">
        <f>IF(N231="snížená",J231,0)</f>
        <v>0</v>
      </c>
      <c r="BG231" s="197">
        <f>IF(N231="zákl. přenesená",J231,0)</f>
        <v>0</v>
      </c>
      <c r="BH231" s="197">
        <f>IF(N231="sníž. přenesená",J231,0)</f>
        <v>0</v>
      </c>
      <c r="BI231" s="197">
        <f>IF(N231="nulová",J231,0)</f>
        <v>0</v>
      </c>
      <c r="BJ231" s="15" t="s">
        <v>199</v>
      </c>
      <c r="BK231" s="197">
        <f>ROUND(I231*H231,2)</f>
        <v>0</v>
      </c>
      <c r="BL231" s="15" t="s">
        <v>199</v>
      </c>
      <c r="BM231" s="15" t="s">
        <v>397</v>
      </c>
    </row>
    <row r="232" s="1" customFormat="1">
      <c r="B232" s="37"/>
      <c r="C232" s="38"/>
      <c r="D232" s="198" t="s">
        <v>202</v>
      </c>
      <c r="E232" s="38"/>
      <c r="F232" s="199" t="s">
        <v>398</v>
      </c>
      <c r="G232" s="38"/>
      <c r="H232" s="38"/>
      <c r="I232" s="142"/>
      <c r="J232" s="38"/>
      <c r="K232" s="38"/>
      <c r="L232" s="42"/>
      <c r="M232" s="200"/>
      <c r="N232" s="78"/>
      <c r="O232" s="78"/>
      <c r="P232" s="78"/>
      <c r="Q232" s="78"/>
      <c r="R232" s="78"/>
      <c r="S232" s="78"/>
      <c r="T232" s="79"/>
      <c r="AT232" s="15" t="s">
        <v>202</v>
      </c>
      <c r="AU232" s="15" t="s">
        <v>80</v>
      </c>
    </row>
    <row r="233" s="1" customFormat="1">
      <c r="B233" s="37"/>
      <c r="C233" s="38"/>
      <c r="D233" s="198" t="s">
        <v>223</v>
      </c>
      <c r="E233" s="38"/>
      <c r="F233" s="199" t="s">
        <v>399</v>
      </c>
      <c r="G233" s="38"/>
      <c r="H233" s="38"/>
      <c r="I233" s="142"/>
      <c r="J233" s="38"/>
      <c r="K233" s="38"/>
      <c r="L233" s="42"/>
      <c r="M233" s="200"/>
      <c r="N233" s="78"/>
      <c r="O233" s="78"/>
      <c r="P233" s="78"/>
      <c r="Q233" s="78"/>
      <c r="R233" s="78"/>
      <c r="S233" s="78"/>
      <c r="T233" s="79"/>
      <c r="AT233" s="15" t="s">
        <v>223</v>
      </c>
      <c r="AU233" s="15" t="s">
        <v>80</v>
      </c>
    </row>
    <row r="234" s="1" customFormat="1" ht="33.75" customHeight="1">
      <c r="B234" s="37"/>
      <c r="C234" s="186" t="s">
        <v>400</v>
      </c>
      <c r="D234" s="186" t="s">
        <v>195</v>
      </c>
      <c r="E234" s="187" t="s">
        <v>401</v>
      </c>
      <c r="F234" s="188" t="s">
        <v>402</v>
      </c>
      <c r="G234" s="189" t="s">
        <v>129</v>
      </c>
      <c r="H234" s="190">
        <v>250</v>
      </c>
      <c r="I234" s="191"/>
      <c r="J234" s="192">
        <f>ROUND(I234*H234,2)</f>
        <v>0</v>
      </c>
      <c r="K234" s="188" t="s">
        <v>198</v>
      </c>
      <c r="L234" s="42"/>
      <c r="M234" s="193" t="s">
        <v>40</v>
      </c>
      <c r="N234" s="194" t="s">
        <v>53</v>
      </c>
      <c r="O234" s="78"/>
      <c r="P234" s="195">
        <f>O234*H234</f>
        <v>0</v>
      </c>
      <c r="Q234" s="195">
        <v>0</v>
      </c>
      <c r="R234" s="195">
        <f>Q234*H234</f>
        <v>0</v>
      </c>
      <c r="S234" s="195">
        <v>0</v>
      </c>
      <c r="T234" s="196">
        <f>S234*H234</f>
        <v>0</v>
      </c>
      <c r="AR234" s="15" t="s">
        <v>199</v>
      </c>
      <c r="AT234" s="15" t="s">
        <v>195</v>
      </c>
      <c r="AU234" s="15" t="s">
        <v>80</v>
      </c>
      <c r="AY234" s="15" t="s">
        <v>200</v>
      </c>
      <c r="BE234" s="197">
        <f>IF(N234="základní",J234,0)</f>
        <v>0</v>
      </c>
      <c r="BF234" s="197">
        <f>IF(N234="snížená",J234,0)</f>
        <v>0</v>
      </c>
      <c r="BG234" s="197">
        <f>IF(N234="zákl. přenesená",J234,0)</f>
        <v>0</v>
      </c>
      <c r="BH234" s="197">
        <f>IF(N234="sníž. přenesená",J234,0)</f>
        <v>0</v>
      </c>
      <c r="BI234" s="197">
        <f>IF(N234="nulová",J234,0)</f>
        <v>0</v>
      </c>
      <c r="BJ234" s="15" t="s">
        <v>199</v>
      </c>
      <c r="BK234" s="197">
        <f>ROUND(I234*H234,2)</f>
        <v>0</v>
      </c>
      <c r="BL234" s="15" t="s">
        <v>199</v>
      </c>
      <c r="BM234" s="15" t="s">
        <v>403</v>
      </c>
    </row>
    <row r="235" s="1" customFormat="1">
      <c r="B235" s="37"/>
      <c r="C235" s="38"/>
      <c r="D235" s="198" t="s">
        <v>202</v>
      </c>
      <c r="E235" s="38"/>
      <c r="F235" s="199" t="s">
        <v>404</v>
      </c>
      <c r="G235" s="38"/>
      <c r="H235" s="38"/>
      <c r="I235" s="142"/>
      <c r="J235" s="38"/>
      <c r="K235" s="38"/>
      <c r="L235" s="42"/>
      <c r="M235" s="200"/>
      <c r="N235" s="78"/>
      <c r="O235" s="78"/>
      <c r="P235" s="78"/>
      <c r="Q235" s="78"/>
      <c r="R235" s="78"/>
      <c r="S235" s="78"/>
      <c r="T235" s="79"/>
      <c r="AT235" s="15" t="s">
        <v>202</v>
      </c>
      <c r="AU235" s="15" t="s">
        <v>80</v>
      </c>
    </row>
    <row r="236" s="1" customFormat="1">
      <c r="B236" s="37"/>
      <c r="C236" s="38"/>
      <c r="D236" s="198" t="s">
        <v>223</v>
      </c>
      <c r="E236" s="38"/>
      <c r="F236" s="199" t="s">
        <v>405</v>
      </c>
      <c r="G236" s="38"/>
      <c r="H236" s="38"/>
      <c r="I236" s="142"/>
      <c r="J236" s="38"/>
      <c r="K236" s="38"/>
      <c r="L236" s="42"/>
      <c r="M236" s="200"/>
      <c r="N236" s="78"/>
      <c r="O236" s="78"/>
      <c r="P236" s="78"/>
      <c r="Q236" s="78"/>
      <c r="R236" s="78"/>
      <c r="S236" s="78"/>
      <c r="T236" s="79"/>
      <c r="AT236" s="15" t="s">
        <v>223</v>
      </c>
      <c r="AU236" s="15" t="s">
        <v>80</v>
      </c>
    </row>
    <row r="237" s="9" customFormat="1">
      <c r="B237" s="201"/>
      <c r="C237" s="202"/>
      <c r="D237" s="198" t="s">
        <v>204</v>
      </c>
      <c r="E237" s="203" t="s">
        <v>40</v>
      </c>
      <c r="F237" s="204" t="s">
        <v>406</v>
      </c>
      <c r="G237" s="202"/>
      <c r="H237" s="205">
        <v>250</v>
      </c>
      <c r="I237" s="206"/>
      <c r="J237" s="202"/>
      <c r="K237" s="202"/>
      <c r="L237" s="207"/>
      <c r="M237" s="208"/>
      <c r="N237" s="209"/>
      <c r="O237" s="209"/>
      <c r="P237" s="209"/>
      <c r="Q237" s="209"/>
      <c r="R237" s="209"/>
      <c r="S237" s="209"/>
      <c r="T237" s="210"/>
      <c r="AT237" s="211" t="s">
        <v>204</v>
      </c>
      <c r="AU237" s="211" t="s">
        <v>80</v>
      </c>
      <c r="AV237" s="9" t="s">
        <v>89</v>
      </c>
      <c r="AW237" s="9" t="s">
        <v>38</v>
      </c>
      <c r="AX237" s="9" t="s">
        <v>80</v>
      </c>
      <c r="AY237" s="211" t="s">
        <v>200</v>
      </c>
    </row>
    <row r="238" s="10" customFormat="1">
      <c r="B238" s="212"/>
      <c r="C238" s="213"/>
      <c r="D238" s="198" t="s">
        <v>204</v>
      </c>
      <c r="E238" s="214" t="s">
        <v>175</v>
      </c>
      <c r="F238" s="215" t="s">
        <v>206</v>
      </c>
      <c r="G238" s="213"/>
      <c r="H238" s="216">
        <v>250</v>
      </c>
      <c r="I238" s="217"/>
      <c r="J238" s="213"/>
      <c r="K238" s="213"/>
      <c r="L238" s="218"/>
      <c r="M238" s="219"/>
      <c r="N238" s="220"/>
      <c r="O238" s="220"/>
      <c r="P238" s="220"/>
      <c r="Q238" s="220"/>
      <c r="R238" s="220"/>
      <c r="S238" s="220"/>
      <c r="T238" s="221"/>
      <c r="AT238" s="222" t="s">
        <v>204</v>
      </c>
      <c r="AU238" s="222" t="s">
        <v>80</v>
      </c>
      <c r="AV238" s="10" t="s">
        <v>199</v>
      </c>
      <c r="AW238" s="10" t="s">
        <v>38</v>
      </c>
      <c r="AX238" s="10" t="s">
        <v>87</v>
      </c>
      <c r="AY238" s="222" t="s">
        <v>200</v>
      </c>
    </row>
    <row r="239" s="1" customFormat="1" ht="22.5" customHeight="1">
      <c r="B239" s="37"/>
      <c r="C239" s="244" t="s">
        <v>407</v>
      </c>
      <c r="D239" s="244" t="s">
        <v>408</v>
      </c>
      <c r="E239" s="245" t="s">
        <v>409</v>
      </c>
      <c r="F239" s="246" t="s">
        <v>410</v>
      </c>
      <c r="G239" s="247" t="s">
        <v>109</v>
      </c>
      <c r="H239" s="248">
        <v>10</v>
      </c>
      <c r="I239" s="249"/>
      <c r="J239" s="250">
        <f>ROUND(I239*H239,2)</f>
        <v>0</v>
      </c>
      <c r="K239" s="246" t="s">
        <v>209</v>
      </c>
      <c r="L239" s="251"/>
      <c r="M239" s="252" t="s">
        <v>40</v>
      </c>
      <c r="N239" s="253" t="s">
        <v>53</v>
      </c>
      <c r="O239" s="78"/>
      <c r="P239" s="195">
        <f>O239*H239</f>
        <v>0</v>
      </c>
      <c r="Q239" s="195">
        <v>0</v>
      </c>
      <c r="R239" s="195">
        <f>Q239*H239</f>
        <v>0</v>
      </c>
      <c r="S239" s="195">
        <v>0</v>
      </c>
      <c r="T239" s="196">
        <f>S239*H239</f>
        <v>0</v>
      </c>
      <c r="AR239" s="15" t="s">
        <v>411</v>
      </c>
      <c r="AT239" s="15" t="s">
        <v>408</v>
      </c>
      <c r="AU239" s="15" t="s">
        <v>80</v>
      </c>
      <c r="AY239" s="15" t="s">
        <v>200</v>
      </c>
      <c r="BE239" s="197">
        <f>IF(N239="základní",J239,0)</f>
        <v>0</v>
      </c>
      <c r="BF239" s="197">
        <f>IF(N239="snížená",J239,0)</f>
        <v>0</v>
      </c>
      <c r="BG239" s="197">
        <f>IF(N239="zákl. přenesená",J239,0)</f>
        <v>0</v>
      </c>
      <c r="BH239" s="197">
        <f>IF(N239="sníž. přenesená",J239,0)</f>
        <v>0</v>
      </c>
      <c r="BI239" s="197">
        <f>IF(N239="nulová",J239,0)</f>
        <v>0</v>
      </c>
      <c r="BJ239" s="15" t="s">
        <v>199</v>
      </c>
      <c r="BK239" s="197">
        <f>ROUND(I239*H239,2)</f>
        <v>0</v>
      </c>
      <c r="BL239" s="15" t="s">
        <v>411</v>
      </c>
      <c r="BM239" s="15" t="s">
        <v>412</v>
      </c>
    </row>
    <row r="240" s="9" customFormat="1">
      <c r="B240" s="201"/>
      <c r="C240" s="202"/>
      <c r="D240" s="198" t="s">
        <v>204</v>
      </c>
      <c r="E240" s="203" t="s">
        <v>40</v>
      </c>
      <c r="F240" s="204" t="s">
        <v>116</v>
      </c>
      <c r="G240" s="202"/>
      <c r="H240" s="205">
        <v>10</v>
      </c>
      <c r="I240" s="206"/>
      <c r="J240" s="202"/>
      <c r="K240" s="202"/>
      <c r="L240" s="207"/>
      <c r="M240" s="208"/>
      <c r="N240" s="209"/>
      <c r="O240" s="209"/>
      <c r="P240" s="209"/>
      <c r="Q240" s="209"/>
      <c r="R240" s="209"/>
      <c r="S240" s="209"/>
      <c r="T240" s="210"/>
      <c r="AT240" s="211" t="s">
        <v>204</v>
      </c>
      <c r="AU240" s="211" t="s">
        <v>80</v>
      </c>
      <c r="AV240" s="9" t="s">
        <v>89</v>
      </c>
      <c r="AW240" s="9" t="s">
        <v>38</v>
      </c>
      <c r="AX240" s="9" t="s">
        <v>80</v>
      </c>
      <c r="AY240" s="211" t="s">
        <v>200</v>
      </c>
    </row>
    <row r="241" s="10" customFormat="1">
      <c r="B241" s="212"/>
      <c r="C241" s="213"/>
      <c r="D241" s="198" t="s">
        <v>204</v>
      </c>
      <c r="E241" s="214" t="s">
        <v>40</v>
      </c>
      <c r="F241" s="215" t="s">
        <v>206</v>
      </c>
      <c r="G241" s="213"/>
      <c r="H241" s="216">
        <v>10</v>
      </c>
      <c r="I241" s="217"/>
      <c r="J241" s="213"/>
      <c r="K241" s="213"/>
      <c r="L241" s="218"/>
      <c r="M241" s="219"/>
      <c r="N241" s="220"/>
      <c r="O241" s="220"/>
      <c r="P241" s="220"/>
      <c r="Q241" s="220"/>
      <c r="R241" s="220"/>
      <c r="S241" s="220"/>
      <c r="T241" s="221"/>
      <c r="AT241" s="222" t="s">
        <v>204</v>
      </c>
      <c r="AU241" s="222" t="s">
        <v>80</v>
      </c>
      <c r="AV241" s="10" t="s">
        <v>199</v>
      </c>
      <c r="AW241" s="10" t="s">
        <v>38</v>
      </c>
      <c r="AX241" s="10" t="s">
        <v>87</v>
      </c>
      <c r="AY241" s="222" t="s">
        <v>200</v>
      </c>
    </row>
    <row r="242" s="1" customFormat="1" ht="22.5" customHeight="1">
      <c r="B242" s="37"/>
      <c r="C242" s="186" t="s">
        <v>413</v>
      </c>
      <c r="D242" s="186" t="s">
        <v>195</v>
      </c>
      <c r="E242" s="187" t="s">
        <v>414</v>
      </c>
      <c r="F242" s="188" t="s">
        <v>415</v>
      </c>
      <c r="G242" s="189" t="s">
        <v>129</v>
      </c>
      <c r="H242" s="190">
        <v>2</v>
      </c>
      <c r="I242" s="191"/>
      <c r="J242" s="192">
        <f>ROUND(I242*H242,2)</f>
        <v>0</v>
      </c>
      <c r="K242" s="188" t="s">
        <v>198</v>
      </c>
      <c r="L242" s="42"/>
      <c r="M242" s="193" t="s">
        <v>40</v>
      </c>
      <c r="N242" s="194" t="s">
        <v>53</v>
      </c>
      <c r="O242" s="78"/>
      <c r="P242" s="195">
        <f>O242*H242</f>
        <v>0</v>
      </c>
      <c r="Q242" s="195">
        <v>0</v>
      </c>
      <c r="R242" s="195">
        <f>Q242*H242</f>
        <v>0</v>
      </c>
      <c r="S242" s="195">
        <v>0</v>
      </c>
      <c r="T242" s="196">
        <f>S242*H242</f>
        <v>0</v>
      </c>
      <c r="AR242" s="15" t="s">
        <v>199</v>
      </c>
      <c r="AT242" s="15" t="s">
        <v>195</v>
      </c>
      <c r="AU242" s="15" t="s">
        <v>80</v>
      </c>
      <c r="AY242" s="15" t="s">
        <v>200</v>
      </c>
      <c r="BE242" s="197">
        <f>IF(N242="základní",J242,0)</f>
        <v>0</v>
      </c>
      <c r="BF242" s="197">
        <f>IF(N242="snížená",J242,0)</f>
        <v>0</v>
      </c>
      <c r="BG242" s="197">
        <f>IF(N242="zákl. přenesená",J242,0)</f>
        <v>0</v>
      </c>
      <c r="BH242" s="197">
        <f>IF(N242="sníž. přenesená",J242,0)</f>
        <v>0</v>
      </c>
      <c r="BI242" s="197">
        <f>IF(N242="nulová",J242,0)</f>
        <v>0</v>
      </c>
      <c r="BJ242" s="15" t="s">
        <v>199</v>
      </c>
      <c r="BK242" s="197">
        <f>ROUND(I242*H242,2)</f>
        <v>0</v>
      </c>
      <c r="BL242" s="15" t="s">
        <v>199</v>
      </c>
      <c r="BM242" s="15" t="s">
        <v>416</v>
      </c>
    </row>
    <row r="243" s="1" customFormat="1">
      <c r="B243" s="37"/>
      <c r="C243" s="38"/>
      <c r="D243" s="198" t="s">
        <v>202</v>
      </c>
      <c r="E243" s="38"/>
      <c r="F243" s="199" t="s">
        <v>417</v>
      </c>
      <c r="G243" s="38"/>
      <c r="H243" s="38"/>
      <c r="I243" s="142"/>
      <c r="J243" s="38"/>
      <c r="K243" s="38"/>
      <c r="L243" s="42"/>
      <c r="M243" s="200"/>
      <c r="N243" s="78"/>
      <c r="O243" s="78"/>
      <c r="P243" s="78"/>
      <c r="Q243" s="78"/>
      <c r="R243" s="78"/>
      <c r="S243" s="78"/>
      <c r="T243" s="79"/>
      <c r="AT243" s="15" t="s">
        <v>202</v>
      </c>
      <c r="AU243" s="15" t="s">
        <v>80</v>
      </c>
    </row>
    <row r="244" s="9" customFormat="1">
      <c r="B244" s="201"/>
      <c r="C244" s="202"/>
      <c r="D244" s="198" t="s">
        <v>204</v>
      </c>
      <c r="E244" s="203" t="s">
        <v>40</v>
      </c>
      <c r="F244" s="204" t="s">
        <v>418</v>
      </c>
      <c r="G244" s="202"/>
      <c r="H244" s="205">
        <v>2</v>
      </c>
      <c r="I244" s="206"/>
      <c r="J244" s="202"/>
      <c r="K244" s="202"/>
      <c r="L244" s="207"/>
      <c r="M244" s="208"/>
      <c r="N244" s="209"/>
      <c r="O244" s="209"/>
      <c r="P244" s="209"/>
      <c r="Q244" s="209"/>
      <c r="R244" s="209"/>
      <c r="S244" s="209"/>
      <c r="T244" s="210"/>
      <c r="AT244" s="211" t="s">
        <v>204</v>
      </c>
      <c r="AU244" s="211" t="s">
        <v>80</v>
      </c>
      <c r="AV244" s="9" t="s">
        <v>89</v>
      </c>
      <c r="AW244" s="9" t="s">
        <v>38</v>
      </c>
      <c r="AX244" s="9" t="s">
        <v>80</v>
      </c>
      <c r="AY244" s="211" t="s">
        <v>200</v>
      </c>
    </row>
    <row r="245" s="10" customFormat="1">
      <c r="B245" s="212"/>
      <c r="C245" s="213"/>
      <c r="D245" s="198" t="s">
        <v>204</v>
      </c>
      <c r="E245" s="214" t="s">
        <v>40</v>
      </c>
      <c r="F245" s="215" t="s">
        <v>206</v>
      </c>
      <c r="G245" s="213"/>
      <c r="H245" s="216">
        <v>2</v>
      </c>
      <c r="I245" s="217"/>
      <c r="J245" s="213"/>
      <c r="K245" s="213"/>
      <c r="L245" s="218"/>
      <c r="M245" s="219"/>
      <c r="N245" s="220"/>
      <c r="O245" s="220"/>
      <c r="P245" s="220"/>
      <c r="Q245" s="220"/>
      <c r="R245" s="220"/>
      <c r="S245" s="220"/>
      <c r="T245" s="221"/>
      <c r="AT245" s="222" t="s">
        <v>204</v>
      </c>
      <c r="AU245" s="222" t="s">
        <v>80</v>
      </c>
      <c r="AV245" s="10" t="s">
        <v>199</v>
      </c>
      <c r="AW245" s="10" t="s">
        <v>38</v>
      </c>
      <c r="AX245" s="10" t="s">
        <v>87</v>
      </c>
      <c r="AY245" s="222" t="s">
        <v>200</v>
      </c>
    </row>
    <row r="246" s="1" customFormat="1" ht="22.5" customHeight="1">
      <c r="B246" s="37"/>
      <c r="C246" s="186" t="s">
        <v>419</v>
      </c>
      <c r="D246" s="186" t="s">
        <v>195</v>
      </c>
      <c r="E246" s="187" t="s">
        <v>420</v>
      </c>
      <c r="F246" s="188" t="s">
        <v>421</v>
      </c>
      <c r="G246" s="189" t="s">
        <v>152</v>
      </c>
      <c r="H246" s="190">
        <v>64.159999999999997</v>
      </c>
      <c r="I246" s="191"/>
      <c r="J246" s="192">
        <f>ROUND(I246*H246,2)</f>
        <v>0</v>
      </c>
      <c r="K246" s="188" t="s">
        <v>40</v>
      </c>
      <c r="L246" s="42"/>
      <c r="M246" s="193" t="s">
        <v>40</v>
      </c>
      <c r="N246" s="194" t="s">
        <v>53</v>
      </c>
      <c r="O246" s="78"/>
      <c r="P246" s="195">
        <f>O246*H246</f>
        <v>0</v>
      </c>
      <c r="Q246" s="195">
        <v>0</v>
      </c>
      <c r="R246" s="195">
        <f>Q246*H246</f>
        <v>0</v>
      </c>
      <c r="S246" s="195">
        <v>0</v>
      </c>
      <c r="T246" s="196">
        <f>S246*H246</f>
        <v>0</v>
      </c>
      <c r="AR246" s="15" t="s">
        <v>411</v>
      </c>
      <c r="AT246" s="15" t="s">
        <v>195</v>
      </c>
      <c r="AU246" s="15" t="s">
        <v>80</v>
      </c>
      <c r="AY246" s="15" t="s">
        <v>200</v>
      </c>
      <c r="BE246" s="197">
        <f>IF(N246="základní",J246,0)</f>
        <v>0</v>
      </c>
      <c r="BF246" s="197">
        <f>IF(N246="snížená",J246,0)</f>
        <v>0</v>
      </c>
      <c r="BG246" s="197">
        <f>IF(N246="zákl. přenesená",J246,0)</f>
        <v>0</v>
      </c>
      <c r="BH246" s="197">
        <f>IF(N246="sníž. přenesená",J246,0)</f>
        <v>0</v>
      </c>
      <c r="BI246" s="197">
        <f>IF(N246="nulová",J246,0)</f>
        <v>0</v>
      </c>
      <c r="BJ246" s="15" t="s">
        <v>199</v>
      </c>
      <c r="BK246" s="197">
        <f>ROUND(I246*H246,2)</f>
        <v>0</v>
      </c>
      <c r="BL246" s="15" t="s">
        <v>411</v>
      </c>
      <c r="BM246" s="15" t="s">
        <v>422</v>
      </c>
    </row>
    <row r="247" s="11" customFormat="1">
      <c r="B247" s="223"/>
      <c r="C247" s="224"/>
      <c r="D247" s="198" t="s">
        <v>204</v>
      </c>
      <c r="E247" s="225" t="s">
        <v>40</v>
      </c>
      <c r="F247" s="226" t="s">
        <v>423</v>
      </c>
      <c r="G247" s="224"/>
      <c r="H247" s="225" t="s">
        <v>40</v>
      </c>
      <c r="I247" s="227"/>
      <c r="J247" s="224"/>
      <c r="K247" s="224"/>
      <c r="L247" s="228"/>
      <c r="M247" s="229"/>
      <c r="N247" s="230"/>
      <c r="O247" s="230"/>
      <c r="P247" s="230"/>
      <c r="Q247" s="230"/>
      <c r="R247" s="230"/>
      <c r="S247" s="230"/>
      <c r="T247" s="231"/>
      <c r="AT247" s="232" t="s">
        <v>204</v>
      </c>
      <c r="AU247" s="232" t="s">
        <v>80</v>
      </c>
      <c r="AV247" s="11" t="s">
        <v>87</v>
      </c>
      <c r="AW247" s="11" t="s">
        <v>38</v>
      </c>
      <c r="AX247" s="11" t="s">
        <v>80</v>
      </c>
      <c r="AY247" s="232" t="s">
        <v>200</v>
      </c>
    </row>
    <row r="248" s="9" customFormat="1">
      <c r="B248" s="201"/>
      <c r="C248" s="202"/>
      <c r="D248" s="198" t="s">
        <v>204</v>
      </c>
      <c r="E248" s="203" t="s">
        <v>40</v>
      </c>
      <c r="F248" s="204" t="s">
        <v>424</v>
      </c>
      <c r="G248" s="202"/>
      <c r="H248" s="205">
        <v>64.159999999999997</v>
      </c>
      <c r="I248" s="206"/>
      <c r="J248" s="202"/>
      <c r="K248" s="202"/>
      <c r="L248" s="207"/>
      <c r="M248" s="208"/>
      <c r="N248" s="209"/>
      <c r="O248" s="209"/>
      <c r="P248" s="209"/>
      <c r="Q248" s="209"/>
      <c r="R248" s="209"/>
      <c r="S248" s="209"/>
      <c r="T248" s="210"/>
      <c r="AT248" s="211" t="s">
        <v>204</v>
      </c>
      <c r="AU248" s="211" t="s">
        <v>80</v>
      </c>
      <c r="AV248" s="9" t="s">
        <v>89</v>
      </c>
      <c r="AW248" s="9" t="s">
        <v>38</v>
      </c>
      <c r="AX248" s="9" t="s">
        <v>80</v>
      </c>
      <c r="AY248" s="211" t="s">
        <v>200</v>
      </c>
    </row>
    <row r="249" s="10" customFormat="1">
      <c r="B249" s="212"/>
      <c r="C249" s="213"/>
      <c r="D249" s="198" t="s">
        <v>204</v>
      </c>
      <c r="E249" s="214" t="s">
        <v>163</v>
      </c>
      <c r="F249" s="215" t="s">
        <v>206</v>
      </c>
      <c r="G249" s="213"/>
      <c r="H249" s="216">
        <v>64.159999999999997</v>
      </c>
      <c r="I249" s="217"/>
      <c r="J249" s="213"/>
      <c r="K249" s="213"/>
      <c r="L249" s="218"/>
      <c r="M249" s="219"/>
      <c r="N249" s="220"/>
      <c r="O249" s="220"/>
      <c r="P249" s="220"/>
      <c r="Q249" s="220"/>
      <c r="R249" s="220"/>
      <c r="S249" s="220"/>
      <c r="T249" s="221"/>
      <c r="AT249" s="222" t="s">
        <v>204</v>
      </c>
      <c r="AU249" s="222" t="s">
        <v>80</v>
      </c>
      <c r="AV249" s="10" t="s">
        <v>199</v>
      </c>
      <c r="AW249" s="10" t="s">
        <v>38</v>
      </c>
      <c r="AX249" s="10" t="s">
        <v>87</v>
      </c>
      <c r="AY249" s="222" t="s">
        <v>200</v>
      </c>
    </row>
    <row r="250" s="1" customFormat="1" ht="22.5" customHeight="1">
      <c r="B250" s="37"/>
      <c r="C250" s="186" t="s">
        <v>425</v>
      </c>
      <c r="D250" s="186" t="s">
        <v>195</v>
      </c>
      <c r="E250" s="187" t="s">
        <v>426</v>
      </c>
      <c r="F250" s="188" t="s">
        <v>427</v>
      </c>
      <c r="G250" s="189" t="s">
        <v>109</v>
      </c>
      <c r="H250" s="190">
        <v>84</v>
      </c>
      <c r="I250" s="191"/>
      <c r="J250" s="192">
        <f>ROUND(I250*H250,2)</f>
        <v>0</v>
      </c>
      <c r="K250" s="188" t="s">
        <v>209</v>
      </c>
      <c r="L250" s="42"/>
      <c r="M250" s="193" t="s">
        <v>40</v>
      </c>
      <c r="N250" s="194" t="s">
        <v>53</v>
      </c>
      <c r="O250" s="78"/>
      <c r="P250" s="195">
        <f>O250*H250</f>
        <v>0</v>
      </c>
      <c r="Q250" s="195">
        <v>0</v>
      </c>
      <c r="R250" s="195">
        <f>Q250*H250</f>
        <v>0</v>
      </c>
      <c r="S250" s="195">
        <v>0</v>
      </c>
      <c r="T250" s="196">
        <f>S250*H250</f>
        <v>0</v>
      </c>
      <c r="AR250" s="15" t="s">
        <v>411</v>
      </c>
      <c r="AT250" s="15" t="s">
        <v>195</v>
      </c>
      <c r="AU250" s="15" t="s">
        <v>80</v>
      </c>
      <c r="AY250" s="15" t="s">
        <v>200</v>
      </c>
      <c r="BE250" s="197">
        <f>IF(N250="základní",J250,0)</f>
        <v>0</v>
      </c>
      <c r="BF250" s="197">
        <f>IF(N250="snížená",J250,0)</f>
        <v>0</v>
      </c>
      <c r="BG250" s="197">
        <f>IF(N250="zákl. přenesená",J250,0)</f>
        <v>0</v>
      </c>
      <c r="BH250" s="197">
        <f>IF(N250="sníž. přenesená",J250,0)</f>
        <v>0</v>
      </c>
      <c r="BI250" s="197">
        <f>IF(N250="nulová",J250,0)</f>
        <v>0</v>
      </c>
      <c r="BJ250" s="15" t="s">
        <v>199</v>
      </c>
      <c r="BK250" s="197">
        <f>ROUND(I250*H250,2)</f>
        <v>0</v>
      </c>
      <c r="BL250" s="15" t="s">
        <v>411</v>
      </c>
      <c r="BM250" s="15" t="s">
        <v>428</v>
      </c>
    </row>
    <row r="251" s="9" customFormat="1">
      <c r="B251" s="201"/>
      <c r="C251" s="202"/>
      <c r="D251" s="198" t="s">
        <v>204</v>
      </c>
      <c r="E251" s="203" t="s">
        <v>40</v>
      </c>
      <c r="F251" s="204" t="s">
        <v>429</v>
      </c>
      <c r="G251" s="202"/>
      <c r="H251" s="205">
        <v>84</v>
      </c>
      <c r="I251" s="206"/>
      <c r="J251" s="202"/>
      <c r="K251" s="202"/>
      <c r="L251" s="207"/>
      <c r="M251" s="208"/>
      <c r="N251" s="209"/>
      <c r="O251" s="209"/>
      <c r="P251" s="209"/>
      <c r="Q251" s="209"/>
      <c r="R251" s="209"/>
      <c r="S251" s="209"/>
      <c r="T251" s="210"/>
      <c r="AT251" s="211" t="s">
        <v>204</v>
      </c>
      <c r="AU251" s="211" t="s">
        <v>80</v>
      </c>
      <c r="AV251" s="9" t="s">
        <v>89</v>
      </c>
      <c r="AW251" s="9" t="s">
        <v>38</v>
      </c>
      <c r="AX251" s="9" t="s">
        <v>80</v>
      </c>
      <c r="AY251" s="211" t="s">
        <v>200</v>
      </c>
    </row>
    <row r="252" s="10" customFormat="1">
      <c r="B252" s="212"/>
      <c r="C252" s="213"/>
      <c r="D252" s="198" t="s">
        <v>204</v>
      </c>
      <c r="E252" s="214" t="s">
        <v>172</v>
      </c>
      <c r="F252" s="215" t="s">
        <v>206</v>
      </c>
      <c r="G252" s="213"/>
      <c r="H252" s="216">
        <v>84</v>
      </c>
      <c r="I252" s="217"/>
      <c r="J252" s="213"/>
      <c r="K252" s="213"/>
      <c r="L252" s="218"/>
      <c r="M252" s="219"/>
      <c r="N252" s="220"/>
      <c r="O252" s="220"/>
      <c r="P252" s="220"/>
      <c r="Q252" s="220"/>
      <c r="R252" s="220"/>
      <c r="S252" s="220"/>
      <c r="T252" s="221"/>
      <c r="AT252" s="222" t="s">
        <v>204</v>
      </c>
      <c r="AU252" s="222" t="s">
        <v>80</v>
      </c>
      <c r="AV252" s="10" t="s">
        <v>199</v>
      </c>
      <c r="AW252" s="10" t="s">
        <v>38</v>
      </c>
      <c r="AX252" s="10" t="s">
        <v>87</v>
      </c>
      <c r="AY252" s="222" t="s">
        <v>200</v>
      </c>
    </row>
    <row r="253" s="1" customFormat="1" ht="22.5" customHeight="1">
      <c r="B253" s="37"/>
      <c r="C253" s="186" t="s">
        <v>430</v>
      </c>
      <c r="D253" s="186" t="s">
        <v>195</v>
      </c>
      <c r="E253" s="187" t="s">
        <v>431</v>
      </c>
      <c r="F253" s="188" t="s">
        <v>432</v>
      </c>
      <c r="G253" s="189" t="s">
        <v>109</v>
      </c>
      <c r="H253" s="190">
        <v>84</v>
      </c>
      <c r="I253" s="191"/>
      <c r="J253" s="192">
        <f>ROUND(I253*H253,2)</f>
        <v>0</v>
      </c>
      <c r="K253" s="188" t="s">
        <v>209</v>
      </c>
      <c r="L253" s="42"/>
      <c r="M253" s="193" t="s">
        <v>40</v>
      </c>
      <c r="N253" s="194" t="s">
        <v>53</v>
      </c>
      <c r="O253" s="78"/>
      <c r="P253" s="195">
        <f>O253*H253</f>
        <v>0</v>
      </c>
      <c r="Q253" s="195">
        <v>0</v>
      </c>
      <c r="R253" s="195">
        <f>Q253*H253</f>
        <v>0</v>
      </c>
      <c r="S253" s="195">
        <v>0</v>
      </c>
      <c r="T253" s="196">
        <f>S253*H253</f>
        <v>0</v>
      </c>
      <c r="AR253" s="15" t="s">
        <v>411</v>
      </c>
      <c r="AT253" s="15" t="s">
        <v>195</v>
      </c>
      <c r="AU253" s="15" t="s">
        <v>80</v>
      </c>
      <c r="AY253" s="15" t="s">
        <v>200</v>
      </c>
      <c r="BE253" s="197">
        <f>IF(N253="základní",J253,0)</f>
        <v>0</v>
      </c>
      <c r="BF253" s="197">
        <f>IF(N253="snížená",J253,0)</f>
        <v>0</v>
      </c>
      <c r="BG253" s="197">
        <f>IF(N253="zákl. přenesená",J253,0)</f>
        <v>0</v>
      </c>
      <c r="BH253" s="197">
        <f>IF(N253="sníž. přenesená",J253,0)</f>
        <v>0</v>
      </c>
      <c r="BI253" s="197">
        <f>IF(N253="nulová",J253,0)</f>
        <v>0</v>
      </c>
      <c r="BJ253" s="15" t="s">
        <v>199</v>
      </c>
      <c r="BK253" s="197">
        <f>ROUND(I253*H253,2)</f>
        <v>0</v>
      </c>
      <c r="BL253" s="15" t="s">
        <v>411</v>
      </c>
      <c r="BM253" s="15" t="s">
        <v>433</v>
      </c>
    </row>
    <row r="254" s="9" customFormat="1">
      <c r="B254" s="201"/>
      <c r="C254" s="202"/>
      <c r="D254" s="198" t="s">
        <v>204</v>
      </c>
      <c r="E254" s="203" t="s">
        <v>40</v>
      </c>
      <c r="F254" s="204" t="s">
        <v>172</v>
      </c>
      <c r="G254" s="202"/>
      <c r="H254" s="205">
        <v>84</v>
      </c>
      <c r="I254" s="206"/>
      <c r="J254" s="202"/>
      <c r="K254" s="202"/>
      <c r="L254" s="207"/>
      <c r="M254" s="208"/>
      <c r="N254" s="209"/>
      <c r="O254" s="209"/>
      <c r="P254" s="209"/>
      <c r="Q254" s="209"/>
      <c r="R254" s="209"/>
      <c r="S254" s="209"/>
      <c r="T254" s="210"/>
      <c r="AT254" s="211" t="s">
        <v>204</v>
      </c>
      <c r="AU254" s="211" t="s">
        <v>80</v>
      </c>
      <c r="AV254" s="9" t="s">
        <v>89</v>
      </c>
      <c r="AW254" s="9" t="s">
        <v>38</v>
      </c>
      <c r="AX254" s="9" t="s">
        <v>80</v>
      </c>
      <c r="AY254" s="211" t="s">
        <v>200</v>
      </c>
    </row>
    <row r="255" s="10" customFormat="1">
      <c r="B255" s="212"/>
      <c r="C255" s="213"/>
      <c r="D255" s="198" t="s">
        <v>204</v>
      </c>
      <c r="E255" s="214" t="s">
        <v>40</v>
      </c>
      <c r="F255" s="215" t="s">
        <v>206</v>
      </c>
      <c r="G255" s="213"/>
      <c r="H255" s="216">
        <v>84</v>
      </c>
      <c r="I255" s="217"/>
      <c r="J255" s="213"/>
      <c r="K255" s="213"/>
      <c r="L255" s="218"/>
      <c r="M255" s="219"/>
      <c r="N255" s="220"/>
      <c r="O255" s="220"/>
      <c r="P255" s="220"/>
      <c r="Q255" s="220"/>
      <c r="R255" s="220"/>
      <c r="S255" s="220"/>
      <c r="T255" s="221"/>
      <c r="AT255" s="222" t="s">
        <v>204</v>
      </c>
      <c r="AU255" s="222" t="s">
        <v>80</v>
      </c>
      <c r="AV255" s="10" t="s">
        <v>199</v>
      </c>
      <c r="AW255" s="10" t="s">
        <v>38</v>
      </c>
      <c r="AX255" s="10" t="s">
        <v>87</v>
      </c>
      <c r="AY255" s="222" t="s">
        <v>200</v>
      </c>
    </row>
    <row r="256" s="1" customFormat="1" ht="33.75" customHeight="1">
      <c r="B256" s="37"/>
      <c r="C256" s="186" t="s">
        <v>434</v>
      </c>
      <c r="D256" s="186" t="s">
        <v>195</v>
      </c>
      <c r="E256" s="187" t="s">
        <v>435</v>
      </c>
      <c r="F256" s="188" t="s">
        <v>436</v>
      </c>
      <c r="G256" s="189" t="s">
        <v>152</v>
      </c>
      <c r="H256" s="190">
        <v>3624.3099999999999</v>
      </c>
      <c r="I256" s="191"/>
      <c r="J256" s="192">
        <f>ROUND(I256*H256,2)</f>
        <v>0</v>
      </c>
      <c r="K256" s="188" t="s">
        <v>209</v>
      </c>
      <c r="L256" s="42"/>
      <c r="M256" s="193" t="s">
        <v>40</v>
      </c>
      <c r="N256" s="194" t="s">
        <v>53</v>
      </c>
      <c r="O256" s="78"/>
      <c r="P256" s="195">
        <f>O256*H256</f>
        <v>0</v>
      </c>
      <c r="Q256" s="195">
        <v>0</v>
      </c>
      <c r="R256" s="195">
        <f>Q256*H256</f>
        <v>0</v>
      </c>
      <c r="S256" s="195">
        <v>0</v>
      </c>
      <c r="T256" s="196">
        <f>S256*H256</f>
        <v>0</v>
      </c>
      <c r="AR256" s="15" t="s">
        <v>411</v>
      </c>
      <c r="AT256" s="15" t="s">
        <v>195</v>
      </c>
      <c r="AU256" s="15" t="s">
        <v>80</v>
      </c>
      <c r="AY256" s="15" t="s">
        <v>200</v>
      </c>
      <c r="BE256" s="197">
        <f>IF(N256="základní",J256,0)</f>
        <v>0</v>
      </c>
      <c r="BF256" s="197">
        <f>IF(N256="snížená",J256,0)</f>
        <v>0</v>
      </c>
      <c r="BG256" s="197">
        <f>IF(N256="zákl. přenesená",J256,0)</f>
        <v>0</v>
      </c>
      <c r="BH256" s="197">
        <f>IF(N256="sníž. přenesená",J256,0)</f>
        <v>0</v>
      </c>
      <c r="BI256" s="197">
        <f>IF(N256="nulová",J256,0)</f>
        <v>0</v>
      </c>
      <c r="BJ256" s="15" t="s">
        <v>199</v>
      </c>
      <c r="BK256" s="197">
        <f>ROUND(I256*H256,2)</f>
        <v>0</v>
      </c>
      <c r="BL256" s="15" t="s">
        <v>411</v>
      </c>
      <c r="BM256" s="15" t="s">
        <v>437</v>
      </c>
    </row>
    <row r="257" s="1" customFormat="1">
      <c r="B257" s="37"/>
      <c r="C257" s="38"/>
      <c r="D257" s="198" t="s">
        <v>202</v>
      </c>
      <c r="E257" s="38"/>
      <c r="F257" s="199" t="s">
        <v>438</v>
      </c>
      <c r="G257" s="38"/>
      <c r="H257" s="38"/>
      <c r="I257" s="142"/>
      <c r="J257" s="38"/>
      <c r="K257" s="38"/>
      <c r="L257" s="42"/>
      <c r="M257" s="200"/>
      <c r="N257" s="78"/>
      <c r="O257" s="78"/>
      <c r="P257" s="78"/>
      <c r="Q257" s="78"/>
      <c r="R257" s="78"/>
      <c r="S257" s="78"/>
      <c r="T257" s="79"/>
      <c r="AT257" s="15" t="s">
        <v>202</v>
      </c>
      <c r="AU257" s="15" t="s">
        <v>80</v>
      </c>
    </row>
    <row r="258" s="9" customFormat="1">
      <c r="B258" s="201"/>
      <c r="C258" s="202"/>
      <c r="D258" s="198" t="s">
        <v>204</v>
      </c>
      <c r="E258" s="203" t="s">
        <v>40</v>
      </c>
      <c r="F258" s="204" t="s">
        <v>150</v>
      </c>
      <c r="G258" s="202"/>
      <c r="H258" s="205">
        <v>3559.77</v>
      </c>
      <c r="I258" s="206"/>
      <c r="J258" s="202"/>
      <c r="K258" s="202"/>
      <c r="L258" s="207"/>
      <c r="M258" s="208"/>
      <c r="N258" s="209"/>
      <c r="O258" s="209"/>
      <c r="P258" s="209"/>
      <c r="Q258" s="209"/>
      <c r="R258" s="209"/>
      <c r="S258" s="209"/>
      <c r="T258" s="210"/>
      <c r="AT258" s="211" t="s">
        <v>204</v>
      </c>
      <c r="AU258" s="211" t="s">
        <v>80</v>
      </c>
      <c r="AV258" s="9" t="s">
        <v>89</v>
      </c>
      <c r="AW258" s="9" t="s">
        <v>38</v>
      </c>
      <c r="AX258" s="9" t="s">
        <v>80</v>
      </c>
      <c r="AY258" s="211" t="s">
        <v>200</v>
      </c>
    </row>
    <row r="259" s="9" customFormat="1">
      <c r="B259" s="201"/>
      <c r="C259" s="202"/>
      <c r="D259" s="198" t="s">
        <v>204</v>
      </c>
      <c r="E259" s="203" t="s">
        <v>40</v>
      </c>
      <c r="F259" s="204" t="s">
        <v>163</v>
      </c>
      <c r="G259" s="202"/>
      <c r="H259" s="205">
        <v>64.159999999999997</v>
      </c>
      <c r="I259" s="206"/>
      <c r="J259" s="202"/>
      <c r="K259" s="202"/>
      <c r="L259" s="207"/>
      <c r="M259" s="208"/>
      <c r="N259" s="209"/>
      <c r="O259" s="209"/>
      <c r="P259" s="209"/>
      <c r="Q259" s="209"/>
      <c r="R259" s="209"/>
      <c r="S259" s="209"/>
      <c r="T259" s="210"/>
      <c r="AT259" s="211" t="s">
        <v>204</v>
      </c>
      <c r="AU259" s="211" t="s">
        <v>80</v>
      </c>
      <c r="AV259" s="9" t="s">
        <v>89</v>
      </c>
      <c r="AW259" s="9" t="s">
        <v>38</v>
      </c>
      <c r="AX259" s="9" t="s">
        <v>80</v>
      </c>
      <c r="AY259" s="211" t="s">
        <v>200</v>
      </c>
    </row>
    <row r="260" s="9" customFormat="1">
      <c r="B260" s="201"/>
      <c r="C260" s="202"/>
      <c r="D260" s="198" t="s">
        <v>204</v>
      </c>
      <c r="E260" s="203" t="s">
        <v>40</v>
      </c>
      <c r="F260" s="204" t="s">
        <v>160</v>
      </c>
      <c r="G260" s="202"/>
      <c r="H260" s="205">
        <v>0.38</v>
      </c>
      <c r="I260" s="206"/>
      <c r="J260" s="202"/>
      <c r="K260" s="202"/>
      <c r="L260" s="207"/>
      <c r="M260" s="208"/>
      <c r="N260" s="209"/>
      <c r="O260" s="209"/>
      <c r="P260" s="209"/>
      <c r="Q260" s="209"/>
      <c r="R260" s="209"/>
      <c r="S260" s="209"/>
      <c r="T260" s="210"/>
      <c r="AT260" s="211" t="s">
        <v>204</v>
      </c>
      <c r="AU260" s="211" t="s">
        <v>80</v>
      </c>
      <c r="AV260" s="9" t="s">
        <v>89</v>
      </c>
      <c r="AW260" s="9" t="s">
        <v>38</v>
      </c>
      <c r="AX260" s="9" t="s">
        <v>80</v>
      </c>
      <c r="AY260" s="211" t="s">
        <v>200</v>
      </c>
    </row>
    <row r="261" s="10" customFormat="1">
      <c r="B261" s="212"/>
      <c r="C261" s="213"/>
      <c r="D261" s="198" t="s">
        <v>204</v>
      </c>
      <c r="E261" s="214" t="s">
        <v>40</v>
      </c>
      <c r="F261" s="215" t="s">
        <v>206</v>
      </c>
      <c r="G261" s="213"/>
      <c r="H261" s="216">
        <v>3624.3099999999999</v>
      </c>
      <c r="I261" s="217"/>
      <c r="J261" s="213"/>
      <c r="K261" s="213"/>
      <c r="L261" s="218"/>
      <c r="M261" s="219"/>
      <c r="N261" s="220"/>
      <c r="O261" s="220"/>
      <c r="P261" s="220"/>
      <c r="Q261" s="220"/>
      <c r="R261" s="220"/>
      <c r="S261" s="220"/>
      <c r="T261" s="221"/>
      <c r="AT261" s="222" t="s">
        <v>204</v>
      </c>
      <c r="AU261" s="222" t="s">
        <v>80</v>
      </c>
      <c r="AV261" s="10" t="s">
        <v>199</v>
      </c>
      <c r="AW261" s="10" t="s">
        <v>38</v>
      </c>
      <c r="AX261" s="10" t="s">
        <v>87</v>
      </c>
      <c r="AY261" s="222" t="s">
        <v>200</v>
      </c>
    </row>
    <row r="262" s="1" customFormat="1" ht="22.5" customHeight="1">
      <c r="B262" s="37"/>
      <c r="C262" s="186" t="s">
        <v>171</v>
      </c>
      <c r="D262" s="186" t="s">
        <v>195</v>
      </c>
      <c r="E262" s="187" t="s">
        <v>439</v>
      </c>
      <c r="F262" s="188" t="s">
        <v>440</v>
      </c>
      <c r="G262" s="189" t="s">
        <v>152</v>
      </c>
      <c r="H262" s="190">
        <v>3559.77</v>
      </c>
      <c r="I262" s="191"/>
      <c r="J262" s="192">
        <f>ROUND(I262*H262,2)</f>
        <v>0</v>
      </c>
      <c r="K262" s="188" t="s">
        <v>198</v>
      </c>
      <c r="L262" s="42"/>
      <c r="M262" s="193" t="s">
        <v>40</v>
      </c>
      <c r="N262" s="194" t="s">
        <v>53</v>
      </c>
      <c r="O262" s="78"/>
      <c r="P262" s="195">
        <f>O262*H262</f>
        <v>0</v>
      </c>
      <c r="Q262" s="195">
        <v>0</v>
      </c>
      <c r="R262" s="195">
        <f>Q262*H262</f>
        <v>0</v>
      </c>
      <c r="S262" s="195">
        <v>0</v>
      </c>
      <c r="T262" s="196">
        <f>S262*H262</f>
        <v>0</v>
      </c>
      <c r="AR262" s="15" t="s">
        <v>411</v>
      </c>
      <c r="AT262" s="15" t="s">
        <v>195</v>
      </c>
      <c r="AU262" s="15" t="s">
        <v>80</v>
      </c>
      <c r="AY262" s="15" t="s">
        <v>200</v>
      </c>
      <c r="BE262" s="197">
        <f>IF(N262="základní",J262,0)</f>
        <v>0</v>
      </c>
      <c r="BF262" s="197">
        <f>IF(N262="snížená",J262,0)</f>
        <v>0</v>
      </c>
      <c r="BG262" s="197">
        <f>IF(N262="zákl. přenesená",J262,0)</f>
        <v>0</v>
      </c>
      <c r="BH262" s="197">
        <f>IF(N262="sníž. přenesená",J262,0)</f>
        <v>0</v>
      </c>
      <c r="BI262" s="197">
        <f>IF(N262="nulová",J262,0)</f>
        <v>0</v>
      </c>
      <c r="BJ262" s="15" t="s">
        <v>199</v>
      </c>
      <c r="BK262" s="197">
        <f>ROUND(I262*H262,2)</f>
        <v>0</v>
      </c>
      <c r="BL262" s="15" t="s">
        <v>411</v>
      </c>
      <c r="BM262" s="15" t="s">
        <v>441</v>
      </c>
    </row>
    <row r="263" s="1" customFormat="1">
      <c r="B263" s="37"/>
      <c r="C263" s="38"/>
      <c r="D263" s="198" t="s">
        <v>202</v>
      </c>
      <c r="E263" s="38"/>
      <c r="F263" s="199" t="s">
        <v>442</v>
      </c>
      <c r="G263" s="38"/>
      <c r="H263" s="38"/>
      <c r="I263" s="142"/>
      <c r="J263" s="38"/>
      <c r="K263" s="38"/>
      <c r="L263" s="42"/>
      <c r="M263" s="200"/>
      <c r="N263" s="78"/>
      <c r="O263" s="78"/>
      <c r="P263" s="78"/>
      <c r="Q263" s="78"/>
      <c r="R263" s="78"/>
      <c r="S263" s="78"/>
      <c r="T263" s="79"/>
      <c r="AT263" s="15" t="s">
        <v>202</v>
      </c>
      <c r="AU263" s="15" t="s">
        <v>80</v>
      </c>
    </row>
    <row r="264" s="1" customFormat="1">
      <c r="B264" s="37"/>
      <c r="C264" s="38"/>
      <c r="D264" s="198" t="s">
        <v>223</v>
      </c>
      <c r="E264" s="38"/>
      <c r="F264" s="199" t="s">
        <v>443</v>
      </c>
      <c r="G264" s="38"/>
      <c r="H264" s="38"/>
      <c r="I264" s="142"/>
      <c r="J264" s="38"/>
      <c r="K264" s="38"/>
      <c r="L264" s="42"/>
      <c r="M264" s="200"/>
      <c r="N264" s="78"/>
      <c r="O264" s="78"/>
      <c r="P264" s="78"/>
      <c r="Q264" s="78"/>
      <c r="R264" s="78"/>
      <c r="S264" s="78"/>
      <c r="T264" s="79"/>
      <c r="AT264" s="15" t="s">
        <v>223</v>
      </c>
      <c r="AU264" s="15" t="s">
        <v>80</v>
      </c>
    </row>
    <row r="265" s="9" customFormat="1">
      <c r="B265" s="201"/>
      <c r="C265" s="202"/>
      <c r="D265" s="198" t="s">
        <v>204</v>
      </c>
      <c r="E265" s="203" t="s">
        <v>40</v>
      </c>
      <c r="F265" s="204" t="s">
        <v>444</v>
      </c>
      <c r="G265" s="202"/>
      <c r="H265" s="205">
        <v>151.91999999999999</v>
      </c>
      <c r="I265" s="206"/>
      <c r="J265" s="202"/>
      <c r="K265" s="202"/>
      <c r="L265" s="207"/>
      <c r="M265" s="208"/>
      <c r="N265" s="209"/>
      <c r="O265" s="209"/>
      <c r="P265" s="209"/>
      <c r="Q265" s="209"/>
      <c r="R265" s="209"/>
      <c r="S265" s="209"/>
      <c r="T265" s="210"/>
      <c r="AT265" s="211" t="s">
        <v>204</v>
      </c>
      <c r="AU265" s="211" t="s">
        <v>80</v>
      </c>
      <c r="AV265" s="9" t="s">
        <v>89</v>
      </c>
      <c r="AW265" s="9" t="s">
        <v>38</v>
      </c>
      <c r="AX265" s="9" t="s">
        <v>80</v>
      </c>
      <c r="AY265" s="211" t="s">
        <v>200</v>
      </c>
    </row>
    <row r="266" s="9" customFormat="1">
      <c r="B266" s="201"/>
      <c r="C266" s="202"/>
      <c r="D266" s="198" t="s">
        <v>204</v>
      </c>
      <c r="E266" s="203" t="s">
        <v>40</v>
      </c>
      <c r="F266" s="204" t="s">
        <v>445</v>
      </c>
      <c r="G266" s="202"/>
      <c r="H266" s="205">
        <v>2160</v>
      </c>
      <c r="I266" s="206"/>
      <c r="J266" s="202"/>
      <c r="K266" s="202"/>
      <c r="L266" s="207"/>
      <c r="M266" s="208"/>
      <c r="N266" s="209"/>
      <c r="O266" s="209"/>
      <c r="P266" s="209"/>
      <c r="Q266" s="209"/>
      <c r="R266" s="209"/>
      <c r="S266" s="209"/>
      <c r="T266" s="210"/>
      <c r="AT266" s="211" t="s">
        <v>204</v>
      </c>
      <c r="AU266" s="211" t="s">
        <v>80</v>
      </c>
      <c r="AV266" s="9" t="s">
        <v>89</v>
      </c>
      <c r="AW266" s="9" t="s">
        <v>38</v>
      </c>
      <c r="AX266" s="9" t="s">
        <v>80</v>
      </c>
      <c r="AY266" s="211" t="s">
        <v>200</v>
      </c>
    </row>
    <row r="267" s="9" customFormat="1">
      <c r="B267" s="201"/>
      <c r="C267" s="202"/>
      <c r="D267" s="198" t="s">
        <v>204</v>
      </c>
      <c r="E267" s="203" t="s">
        <v>40</v>
      </c>
      <c r="F267" s="204" t="s">
        <v>446</v>
      </c>
      <c r="G267" s="202"/>
      <c r="H267" s="205">
        <v>757.35000000000002</v>
      </c>
      <c r="I267" s="206"/>
      <c r="J267" s="202"/>
      <c r="K267" s="202"/>
      <c r="L267" s="207"/>
      <c r="M267" s="208"/>
      <c r="N267" s="209"/>
      <c r="O267" s="209"/>
      <c r="P267" s="209"/>
      <c r="Q267" s="209"/>
      <c r="R267" s="209"/>
      <c r="S267" s="209"/>
      <c r="T267" s="210"/>
      <c r="AT267" s="211" t="s">
        <v>204</v>
      </c>
      <c r="AU267" s="211" t="s">
        <v>80</v>
      </c>
      <c r="AV267" s="9" t="s">
        <v>89</v>
      </c>
      <c r="AW267" s="9" t="s">
        <v>38</v>
      </c>
      <c r="AX267" s="9" t="s">
        <v>80</v>
      </c>
      <c r="AY267" s="211" t="s">
        <v>200</v>
      </c>
    </row>
    <row r="268" s="9" customFormat="1">
      <c r="B268" s="201"/>
      <c r="C268" s="202"/>
      <c r="D268" s="198" t="s">
        <v>204</v>
      </c>
      <c r="E268" s="203" t="s">
        <v>40</v>
      </c>
      <c r="F268" s="204" t="s">
        <v>447</v>
      </c>
      <c r="G268" s="202"/>
      <c r="H268" s="205">
        <v>40.5</v>
      </c>
      <c r="I268" s="206"/>
      <c r="J268" s="202"/>
      <c r="K268" s="202"/>
      <c r="L268" s="207"/>
      <c r="M268" s="208"/>
      <c r="N268" s="209"/>
      <c r="O268" s="209"/>
      <c r="P268" s="209"/>
      <c r="Q268" s="209"/>
      <c r="R268" s="209"/>
      <c r="S268" s="209"/>
      <c r="T268" s="210"/>
      <c r="AT268" s="211" t="s">
        <v>204</v>
      </c>
      <c r="AU268" s="211" t="s">
        <v>80</v>
      </c>
      <c r="AV268" s="9" t="s">
        <v>89</v>
      </c>
      <c r="AW268" s="9" t="s">
        <v>38</v>
      </c>
      <c r="AX268" s="9" t="s">
        <v>80</v>
      </c>
      <c r="AY268" s="211" t="s">
        <v>200</v>
      </c>
    </row>
    <row r="269" s="9" customFormat="1">
      <c r="B269" s="201"/>
      <c r="C269" s="202"/>
      <c r="D269" s="198" t="s">
        <v>204</v>
      </c>
      <c r="E269" s="203" t="s">
        <v>40</v>
      </c>
      <c r="F269" s="204" t="s">
        <v>448</v>
      </c>
      <c r="G269" s="202"/>
      <c r="H269" s="205">
        <v>450</v>
      </c>
      <c r="I269" s="206"/>
      <c r="J269" s="202"/>
      <c r="K269" s="202"/>
      <c r="L269" s="207"/>
      <c r="M269" s="208"/>
      <c r="N269" s="209"/>
      <c r="O269" s="209"/>
      <c r="P269" s="209"/>
      <c r="Q269" s="209"/>
      <c r="R269" s="209"/>
      <c r="S269" s="209"/>
      <c r="T269" s="210"/>
      <c r="AT269" s="211" t="s">
        <v>204</v>
      </c>
      <c r="AU269" s="211" t="s">
        <v>80</v>
      </c>
      <c r="AV269" s="9" t="s">
        <v>89</v>
      </c>
      <c r="AW269" s="9" t="s">
        <v>38</v>
      </c>
      <c r="AX269" s="9" t="s">
        <v>80</v>
      </c>
      <c r="AY269" s="211" t="s">
        <v>200</v>
      </c>
    </row>
    <row r="270" s="10" customFormat="1">
      <c r="B270" s="212"/>
      <c r="C270" s="213"/>
      <c r="D270" s="198" t="s">
        <v>204</v>
      </c>
      <c r="E270" s="214" t="s">
        <v>150</v>
      </c>
      <c r="F270" s="215" t="s">
        <v>206</v>
      </c>
      <c r="G270" s="213"/>
      <c r="H270" s="216">
        <v>3559.77</v>
      </c>
      <c r="I270" s="217"/>
      <c r="J270" s="213"/>
      <c r="K270" s="213"/>
      <c r="L270" s="218"/>
      <c r="M270" s="219"/>
      <c r="N270" s="220"/>
      <c r="O270" s="220"/>
      <c r="P270" s="220"/>
      <c r="Q270" s="220"/>
      <c r="R270" s="220"/>
      <c r="S270" s="220"/>
      <c r="T270" s="221"/>
      <c r="AT270" s="222" t="s">
        <v>204</v>
      </c>
      <c r="AU270" s="222" t="s">
        <v>80</v>
      </c>
      <c r="AV270" s="10" t="s">
        <v>199</v>
      </c>
      <c r="AW270" s="10" t="s">
        <v>38</v>
      </c>
      <c r="AX270" s="10" t="s">
        <v>87</v>
      </c>
      <c r="AY270" s="222" t="s">
        <v>200</v>
      </c>
    </row>
    <row r="271" s="1" customFormat="1" ht="67.5" customHeight="1">
      <c r="B271" s="37"/>
      <c r="C271" s="186" t="s">
        <v>449</v>
      </c>
      <c r="D271" s="186" t="s">
        <v>195</v>
      </c>
      <c r="E271" s="187" t="s">
        <v>450</v>
      </c>
      <c r="F271" s="188" t="s">
        <v>451</v>
      </c>
      <c r="G271" s="189" t="s">
        <v>152</v>
      </c>
      <c r="H271" s="190">
        <v>3559.77</v>
      </c>
      <c r="I271" s="191"/>
      <c r="J271" s="192">
        <f>ROUND(I271*H271,2)</f>
        <v>0</v>
      </c>
      <c r="K271" s="188" t="s">
        <v>198</v>
      </c>
      <c r="L271" s="42"/>
      <c r="M271" s="193" t="s">
        <v>40</v>
      </c>
      <c r="N271" s="194" t="s">
        <v>53</v>
      </c>
      <c r="O271" s="78"/>
      <c r="P271" s="195">
        <f>O271*H271</f>
        <v>0</v>
      </c>
      <c r="Q271" s="195">
        <v>0</v>
      </c>
      <c r="R271" s="195">
        <f>Q271*H271</f>
        <v>0</v>
      </c>
      <c r="S271" s="195">
        <v>0</v>
      </c>
      <c r="T271" s="196">
        <f>S271*H271</f>
        <v>0</v>
      </c>
      <c r="AR271" s="15" t="s">
        <v>411</v>
      </c>
      <c r="AT271" s="15" t="s">
        <v>195</v>
      </c>
      <c r="AU271" s="15" t="s">
        <v>80</v>
      </c>
      <c r="AY271" s="15" t="s">
        <v>200</v>
      </c>
      <c r="BE271" s="197">
        <f>IF(N271="základní",J271,0)</f>
        <v>0</v>
      </c>
      <c r="BF271" s="197">
        <f>IF(N271="snížená",J271,0)</f>
        <v>0</v>
      </c>
      <c r="BG271" s="197">
        <f>IF(N271="zákl. přenesená",J271,0)</f>
        <v>0</v>
      </c>
      <c r="BH271" s="197">
        <f>IF(N271="sníž. přenesená",J271,0)</f>
        <v>0</v>
      </c>
      <c r="BI271" s="197">
        <f>IF(N271="nulová",J271,0)</f>
        <v>0</v>
      </c>
      <c r="BJ271" s="15" t="s">
        <v>199</v>
      </c>
      <c r="BK271" s="197">
        <f>ROUND(I271*H271,2)</f>
        <v>0</v>
      </c>
      <c r="BL271" s="15" t="s">
        <v>411</v>
      </c>
      <c r="BM271" s="15" t="s">
        <v>452</v>
      </c>
    </row>
    <row r="272" s="1" customFormat="1">
      <c r="B272" s="37"/>
      <c r="C272" s="38"/>
      <c r="D272" s="198" t="s">
        <v>202</v>
      </c>
      <c r="E272" s="38"/>
      <c r="F272" s="199" t="s">
        <v>453</v>
      </c>
      <c r="G272" s="38"/>
      <c r="H272" s="38"/>
      <c r="I272" s="142"/>
      <c r="J272" s="38"/>
      <c r="K272" s="38"/>
      <c r="L272" s="42"/>
      <c r="M272" s="200"/>
      <c r="N272" s="78"/>
      <c r="O272" s="78"/>
      <c r="P272" s="78"/>
      <c r="Q272" s="78"/>
      <c r="R272" s="78"/>
      <c r="S272" s="78"/>
      <c r="T272" s="79"/>
      <c r="AT272" s="15" t="s">
        <v>202</v>
      </c>
      <c r="AU272" s="15" t="s">
        <v>80</v>
      </c>
    </row>
    <row r="273" s="1" customFormat="1">
      <c r="B273" s="37"/>
      <c r="C273" s="38"/>
      <c r="D273" s="198" t="s">
        <v>223</v>
      </c>
      <c r="E273" s="38"/>
      <c r="F273" s="199" t="s">
        <v>454</v>
      </c>
      <c r="G273" s="38"/>
      <c r="H273" s="38"/>
      <c r="I273" s="142"/>
      <c r="J273" s="38"/>
      <c r="K273" s="38"/>
      <c r="L273" s="42"/>
      <c r="M273" s="200"/>
      <c r="N273" s="78"/>
      <c r="O273" s="78"/>
      <c r="P273" s="78"/>
      <c r="Q273" s="78"/>
      <c r="R273" s="78"/>
      <c r="S273" s="78"/>
      <c r="T273" s="79"/>
      <c r="AT273" s="15" t="s">
        <v>223</v>
      </c>
      <c r="AU273" s="15" t="s">
        <v>80</v>
      </c>
    </row>
    <row r="274" s="9" customFormat="1">
      <c r="B274" s="201"/>
      <c r="C274" s="202"/>
      <c r="D274" s="198" t="s">
        <v>204</v>
      </c>
      <c r="E274" s="203" t="s">
        <v>40</v>
      </c>
      <c r="F274" s="204" t="s">
        <v>150</v>
      </c>
      <c r="G274" s="202"/>
      <c r="H274" s="205">
        <v>3559.77</v>
      </c>
      <c r="I274" s="206"/>
      <c r="J274" s="202"/>
      <c r="K274" s="202"/>
      <c r="L274" s="207"/>
      <c r="M274" s="208"/>
      <c r="N274" s="209"/>
      <c r="O274" s="209"/>
      <c r="P274" s="209"/>
      <c r="Q274" s="209"/>
      <c r="R274" s="209"/>
      <c r="S274" s="209"/>
      <c r="T274" s="210"/>
      <c r="AT274" s="211" t="s">
        <v>204</v>
      </c>
      <c r="AU274" s="211" t="s">
        <v>80</v>
      </c>
      <c r="AV274" s="9" t="s">
        <v>89</v>
      </c>
      <c r="AW274" s="9" t="s">
        <v>38</v>
      </c>
      <c r="AX274" s="9" t="s">
        <v>80</v>
      </c>
      <c r="AY274" s="211" t="s">
        <v>200</v>
      </c>
    </row>
    <row r="275" s="10" customFormat="1">
      <c r="B275" s="212"/>
      <c r="C275" s="213"/>
      <c r="D275" s="198" t="s">
        <v>204</v>
      </c>
      <c r="E275" s="214" t="s">
        <v>40</v>
      </c>
      <c r="F275" s="215" t="s">
        <v>206</v>
      </c>
      <c r="G275" s="213"/>
      <c r="H275" s="216">
        <v>3559.77</v>
      </c>
      <c r="I275" s="217"/>
      <c r="J275" s="213"/>
      <c r="K275" s="213"/>
      <c r="L275" s="218"/>
      <c r="M275" s="219"/>
      <c r="N275" s="220"/>
      <c r="O275" s="220"/>
      <c r="P275" s="220"/>
      <c r="Q275" s="220"/>
      <c r="R275" s="220"/>
      <c r="S275" s="220"/>
      <c r="T275" s="221"/>
      <c r="AT275" s="222" t="s">
        <v>204</v>
      </c>
      <c r="AU275" s="222" t="s">
        <v>80</v>
      </c>
      <c r="AV275" s="10" t="s">
        <v>199</v>
      </c>
      <c r="AW275" s="10" t="s">
        <v>38</v>
      </c>
      <c r="AX275" s="10" t="s">
        <v>87</v>
      </c>
      <c r="AY275" s="222" t="s">
        <v>200</v>
      </c>
    </row>
    <row r="276" s="1" customFormat="1" ht="22.5" customHeight="1">
      <c r="B276" s="37"/>
      <c r="C276" s="186" t="s">
        <v>455</v>
      </c>
      <c r="D276" s="186" t="s">
        <v>195</v>
      </c>
      <c r="E276" s="187" t="s">
        <v>456</v>
      </c>
      <c r="F276" s="188" t="s">
        <v>457</v>
      </c>
      <c r="G276" s="189" t="s">
        <v>152</v>
      </c>
      <c r="H276" s="190">
        <v>5</v>
      </c>
      <c r="I276" s="191"/>
      <c r="J276" s="192">
        <f>ROUND(I276*H276,2)</f>
        <v>0</v>
      </c>
      <c r="K276" s="188" t="s">
        <v>198</v>
      </c>
      <c r="L276" s="42"/>
      <c r="M276" s="193" t="s">
        <v>40</v>
      </c>
      <c r="N276" s="194" t="s">
        <v>53</v>
      </c>
      <c r="O276" s="78"/>
      <c r="P276" s="195">
        <f>O276*H276</f>
        <v>0</v>
      </c>
      <c r="Q276" s="195">
        <v>0</v>
      </c>
      <c r="R276" s="195">
        <f>Q276*H276</f>
        <v>0</v>
      </c>
      <c r="S276" s="195">
        <v>0</v>
      </c>
      <c r="T276" s="196">
        <f>S276*H276</f>
        <v>0</v>
      </c>
      <c r="AR276" s="15" t="s">
        <v>411</v>
      </c>
      <c r="AT276" s="15" t="s">
        <v>195</v>
      </c>
      <c r="AU276" s="15" t="s">
        <v>80</v>
      </c>
      <c r="AY276" s="15" t="s">
        <v>200</v>
      </c>
      <c r="BE276" s="197">
        <f>IF(N276="základní",J276,0)</f>
        <v>0</v>
      </c>
      <c r="BF276" s="197">
        <f>IF(N276="snížená",J276,0)</f>
        <v>0</v>
      </c>
      <c r="BG276" s="197">
        <f>IF(N276="zákl. přenesená",J276,0)</f>
        <v>0</v>
      </c>
      <c r="BH276" s="197">
        <f>IF(N276="sníž. přenesená",J276,0)</f>
        <v>0</v>
      </c>
      <c r="BI276" s="197">
        <f>IF(N276="nulová",J276,0)</f>
        <v>0</v>
      </c>
      <c r="BJ276" s="15" t="s">
        <v>199</v>
      </c>
      <c r="BK276" s="197">
        <f>ROUND(I276*H276,2)</f>
        <v>0</v>
      </c>
      <c r="BL276" s="15" t="s">
        <v>411</v>
      </c>
      <c r="BM276" s="15" t="s">
        <v>458</v>
      </c>
    </row>
    <row r="277" s="1" customFormat="1">
      <c r="B277" s="37"/>
      <c r="C277" s="38"/>
      <c r="D277" s="198" t="s">
        <v>202</v>
      </c>
      <c r="E277" s="38"/>
      <c r="F277" s="199" t="s">
        <v>442</v>
      </c>
      <c r="G277" s="38"/>
      <c r="H277" s="38"/>
      <c r="I277" s="142"/>
      <c r="J277" s="38"/>
      <c r="K277" s="38"/>
      <c r="L277" s="42"/>
      <c r="M277" s="200"/>
      <c r="N277" s="78"/>
      <c r="O277" s="78"/>
      <c r="P277" s="78"/>
      <c r="Q277" s="78"/>
      <c r="R277" s="78"/>
      <c r="S277" s="78"/>
      <c r="T277" s="79"/>
      <c r="AT277" s="15" t="s">
        <v>202</v>
      </c>
      <c r="AU277" s="15" t="s">
        <v>80</v>
      </c>
    </row>
    <row r="278" s="9" customFormat="1">
      <c r="B278" s="201"/>
      <c r="C278" s="202"/>
      <c r="D278" s="198" t="s">
        <v>204</v>
      </c>
      <c r="E278" s="203" t="s">
        <v>40</v>
      </c>
      <c r="F278" s="204" t="s">
        <v>459</v>
      </c>
      <c r="G278" s="202"/>
      <c r="H278" s="205">
        <v>5</v>
      </c>
      <c r="I278" s="206"/>
      <c r="J278" s="202"/>
      <c r="K278" s="202"/>
      <c r="L278" s="207"/>
      <c r="M278" s="208"/>
      <c r="N278" s="209"/>
      <c r="O278" s="209"/>
      <c r="P278" s="209"/>
      <c r="Q278" s="209"/>
      <c r="R278" s="209"/>
      <c r="S278" s="209"/>
      <c r="T278" s="210"/>
      <c r="AT278" s="211" t="s">
        <v>204</v>
      </c>
      <c r="AU278" s="211" t="s">
        <v>80</v>
      </c>
      <c r="AV278" s="9" t="s">
        <v>89</v>
      </c>
      <c r="AW278" s="9" t="s">
        <v>38</v>
      </c>
      <c r="AX278" s="9" t="s">
        <v>80</v>
      </c>
      <c r="AY278" s="211" t="s">
        <v>200</v>
      </c>
    </row>
    <row r="279" s="10" customFormat="1">
      <c r="B279" s="212"/>
      <c r="C279" s="213"/>
      <c r="D279" s="198" t="s">
        <v>204</v>
      </c>
      <c r="E279" s="214" t="s">
        <v>157</v>
      </c>
      <c r="F279" s="215" t="s">
        <v>206</v>
      </c>
      <c r="G279" s="213"/>
      <c r="H279" s="216">
        <v>5</v>
      </c>
      <c r="I279" s="217"/>
      <c r="J279" s="213"/>
      <c r="K279" s="213"/>
      <c r="L279" s="218"/>
      <c r="M279" s="219"/>
      <c r="N279" s="220"/>
      <c r="O279" s="220"/>
      <c r="P279" s="220"/>
      <c r="Q279" s="220"/>
      <c r="R279" s="220"/>
      <c r="S279" s="220"/>
      <c r="T279" s="221"/>
      <c r="AT279" s="222" t="s">
        <v>204</v>
      </c>
      <c r="AU279" s="222" t="s">
        <v>80</v>
      </c>
      <c r="AV279" s="10" t="s">
        <v>199</v>
      </c>
      <c r="AW279" s="10" t="s">
        <v>38</v>
      </c>
      <c r="AX279" s="10" t="s">
        <v>87</v>
      </c>
      <c r="AY279" s="222" t="s">
        <v>200</v>
      </c>
    </row>
    <row r="280" s="1" customFormat="1" ht="22.5" customHeight="1">
      <c r="B280" s="37"/>
      <c r="C280" s="186" t="s">
        <v>460</v>
      </c>
      <c r="D280" s="186" t="s">
        <v>195</v>
      </c>
      <c r="E280" s="187" t="s">
        <v>461</v>
      </c>
      <c r="F280" s="188" t="s">
        <v>462</v>
      </c>
      <c r="G280" s="189" t="s">
        <v>152</v>
      </c>
      <c r="H280" s="190">
        <v>0.38</v>
      </c>
      <c r="I280" s="191"/>
      <c r="J280" s="192">
        <f>ROUND(I280*H280,2)</f>
        <v>0</v>
      </c>
      <c r="K280" s="188" t="s">
        <v>198</v>
      </c>
      <c r="L280" s="42"/>
      <c r="M280" s="193" t="s">
        <v>40</v>
      </c>
      <c r="N280" s="194" t="s">
        <v>53</v>
      </c>
      <c r="O280" s="78"/>
      <c r="P280" s="195">
        <f>O280*H280</f>
        <v>0</v>
      </c>
      <c r="Q280" s="195">
        <v>0</v>
      </c>
      <c r="R280" s="195">
        <f>Q280*H280</f>
        <v>0</v>
      </c>
      <c r="S280" s="195">
        <v>0</v>
      </c>
      <c r="T280" s="196">
        <f>S280*H280</f>
        <v>0</v>
      </c>
      <c r="AR280" s="15" t="s">
        <v>411</v>
      </c>
      <c r="AT280" s="15" t="s">
        <v>195</v>
      </c>
      <c r="AU280" s="15" t="s">
        <v>80</v>
      </c>
      <c r="AY280" s="15" t="s">
        <v>200</v>
      </c>
      <c r="BE280" s="197">
        <f>IF(N280="základní",J280,0)</f>
        <v>0</v>
      </c>
      <c r="BF280" s="197">
        <f>IF(N280="snížená",J280,0)</f>
        <v>0</v>
      </c>
      <c r="BG280" s="197">
        <f>IF(N280="zákl. přenesená",J280,0)</f>
        <v>0</v>
      </c>
      <c r="BH280" s="197">
        <f>IF(N280="sníž. přenesená",J280,0)</f>
        <v>0</v>
      </c>
      <c r="BI280" s="197">
        <f>IF(N280="nulová",J280,0)</f>
        <v>0</v>
      </c>
      <c r="BJ280" s="15" t="s">
        <v>199</v>
      </c>
      <c r="BK280" s="197">
        <f>ROUND(I280*H280,2)</f>
        <v>0</v>
      </c>
      <c r="BL280" s="15" t="s">
        <v>411</v>
      </c>
      <c r="BM280" s="15" t="s">
        <v>463</v>
      </c>
    </row>
    <row r="281" s="1" customFormat="1">
      <c r="B281" s="37"/>
      <c r="C281" s="38"/>
      <c r="D281" s="198" t="s">
        <v>202</v>
      </c>
      <c r="E281" s="38"/>
      <c r="F281" s="199" t="s">
        <v>442</v>
      </c>
      <c r="G281" s="38"/>
      <c r="H281" s="38"/>
      <c r="I281" s="142"/>
      <c r="J281" s="38"/>
      <c r="K281" s="38"/>
      <c r="L281" s="42"/>
      <c r="M281" s="200"/>
      <c r="N281" s="78"/>
      <c r="O281" s="78"/>
      <c r="P281" s="78"/>
      <c r="Q281" s="78"/>
      <c r="R281" s="78"/>
      <c r="S281" s="78"/>
      <c r="T281" s="79"/>
      <c r="AT281" s="15" t="s">
        <v>202</v>
      </c>
      <c r="AU281" s="15" t="s">
        <v>80</v>
      </c>
    </row>
    <row r="282" s="9" customFormat="1">
      <c r="B282" s="201"/>
      <c r="C282" s="202"/>
      <c r="D282" s="198" t="s">
        <v>204</v>
      </c>
      <c r="E282" s="203" t="s">
        <v>40</v>
      </c>
      <c r="F282" s="204" t="s">
        <v>464</v>
      </c>
      <c r="G282" s="202"/>
      <c r="H282" s="205">
        <v>0.38</v>
      </c>
      <c r="I282" s="206"/>
      <c r="J282" s="202"/>
      <c r="K282" s="202"/>
      <c r="L282" s="207"/>
      <c r="M282" s="208"/>
      <c r="N282" s="209"/>
      <c r="O282" s="209"/>
      <c r="P282" s="209"/>
      <c r="Q282" s="209"/>
      <c r="R282" s="209"/>
      <c r="S282" s="209"/>
      <c r="T282" s="210"/>
      <c r="AT282" s="211" t="s">
        <v>204</v>
      </c>
      <c r="AU282" s="211" t="s">
        <v>80</v>
      </c>
      <c r="AV282" s="9" t="s">
        <v>89</v>
      </c>
      <c r="AW282" s="9" t="s">
        <v>38</v>
      </c>
      <c r="AX282" s="9" t="s">
        <v>80</v>
      </c>
      <c r="AY282" s="211" t="s">
        <v>200</v>
      </c>
    </row>
    <row r="283" s="10" customFormat="1">
      <c r="B283" s="212"/>
      <c r="C283" s="213"/>
      <c r="D283" s="198" t="s">
        <v>204</v>
      </c>
      <c r="E283" s="214" t="s">
        <v>160</v>
      </c>
      <c r="F283" s="215" t="s">
        <v>206</v>
      </c>
      <c r="G283" s="213"/>
      <c r="H283" s="216">
        <v>0.38</v>
      </c>
      <c r="I283" s="217"/>
      <c r="J283" s="213"/>
      <c r="K283" s="213"/>
      <c r="L283" s="218"/>
      <c r="M283" s="219"/>
      <c r="N283" s="220"/>
      <c r="O283" s="220"/>
      <c r="P283" s="220"/>
      <c r="Q283" s="220"/>
      <c r="R283" s="220"/>
      <c r="S283" s="220"/>
      <c r="T283" s="221"/>
      <c r="AT283" s="222" t="s">
        <v>204</v>
      </c>
      <c r="AU283" s="222" t="s">
        <v>80</v>
      </c>
      <c r="AV283" s="10" t="s">
        <v>199</v>
      </c>
      <c r="AW283" s="10" t="s">
        <v>38</v>
      </c>
      <c r="AX283" s="10" t="s">
        <v>87</v>
      </c>
      <c r="AY283" s="222" t="s">
        <v>200</v>
      </c>
    </row>
    <row r="284" s="1" customFormat="1" ht="22.5" customHeight="1">
      <c r="B284" s="37"/>
      <c r="C284" s="186" t="s">
        <v>465</v>
      </c>
      <c r="D284" s="186" t="s">
        <v>195</v>
      </c>
      <c r="E284" s="187" t="s">
        <v>466</v>
      </c>
      <c r="F284" s="188" t="s">
        <v>467</v>
      </c>
      <c r="G284" s="189" t="s">
        <v>152</v>
      </c>
      <c r="H284" s="190">
        <v>203.875</v>
      </c>
      <c r="I284" s="191"/>
      <c r="J284" s="192">
        <f>ROUND(I284*H284,2)</f>
        <v>0</v>
      </c>
      <c r="K284" s="188" t="s">
        <v>198</v>
      </c>
      <c r="L284" s="42"/>
      <c r="M284" s="193" t="s">
        <v>40</v>
      </c>
      <c r="N284" s="194" t="s">
        <v>53</v>
      </c>
      <c r="O284" s="78"/>
      <c r="P284" s="195">
        <f>O284*H284</f>
        <v>0</v>
      </c>
      <c r="Q284" s="195">
        <v>0</v>
      </c>
      <c r="R284" s="195">
        <f>Q284*H284</f>
        <v>0</v>
      </c>
      <c r="S284" s="195">
        <v>0</v>
      </c>
      <c r="T284" s="196">
        <f>S284*H284</f>
        <v>0</v>
      </c>
      <c r="AR284" s="15" t="s">
        <v>411</v>
      </c>
      <c r="AT284" s="15" t="s">
        <v>195</v>
      </c>
      <c r="AU284" s="15" t="s">
        <v>80</v>
      </c>
      <c r="AY284" s="15" t="s">
        <v>200</v>
      </c>
      <c r="BE284" s="197">
        <f>IF(N284="základní",J284,0)</f>
        <v>0</v>
      </c>
      <c r="BF284" s="197">
        <f>IF(N284="snížená",J284,0)</f>
        <v>0</v>
      </c>
      <c r="BG284" s="197">
        <f>IF(N284="zákl. přenesená",J284,0)</f>
        <v>0</v>
      </c>
      <c r="BH284" s="197">
        <f>IF(N284="sníž. přenesená",J284,0)</f>
        <v>0</v>
      </c>
      <c r="BI284" s="197">
        <f>IF(N284="nulová",J284,0)</f>
        <v>0</v>
      </c>
      <c r="BJ284" s="15" t="s">
        <v>199</v>
      </c>
      <c r="BK284" s="197">
        <f>ROUND(I284*H284,2)</f>
        <v>0</v>
      </c>
      <c r="BL284" s="15" t="s">
        <v>411</v>
      </c>
      <c r="BM284" s="15" t="s">
        <v>468</v>
      </c>
    </row>
    <row r="285" s="1" customFormat="1">
      <c r="B285" s="37"/>
      <c r="C285" s="38"/>
      <c r="D285" s="198" t="s">
        <v>202</v>
      </c>
      <c r="E285" s="38"/>
      <c r="F285" s="199" t="s">
        <v>442</v>
      </c>
      <c r="G285" s="38"/>
      <c r="H285" s="38"/>
      <c r="I285" s="142"/>
      <c r="J285" s="38"/>
      <c r="K285" s="38"/>
      <c r="L285" s="42"/>
      <c r="M285" s="200"/>
      <c r="N285" s="78"/>
      <c r="O285" s="78"/>
      <c r="P285" s="78"/>
      <c r="Q285" s="78"/>
      <c r="R285" s="78"/>
      <c r="S285" s="78"/>
      <c r="T285" s="79"/>
      <c r="AT285" s="15" t="s">
        <v>202</v>
      </c>
      <c r="AU285" s="15" t="s">
        <v>80</v>
      </c>
    </row>
    <row r="286" s="1" customFormat="1">
      <c r="B286" s="37"/>
      <c r="C286" s="38"/>
      <c r="D286" s="198" t="s">
        <v>223</v>
      </c>
      <c r="E286" s="38"/>
      <c r="F286" s="199" t="s">
        <v>469</v>
      </c>
      <c r="G286" s="38"/>
      <c r="H286" s="38"/>
      <c r="I286" s="142"/>
      <c r="J286" s="38"/>
      <c r="K286" s="38"/>
      <c r="L286" s="42"/>
      <c r="M286" s="200"/>
      <c r="N286" s="78"/>
      <c r="O286" s="78"/>
      <c r="P286" s="78"/>
      <c r="Q286" s="78"/>
      <c r="R286" s="78"/>
      <c r="S286" s="78"/>
      <c r="T286" s="79"/>
      <c r="AT286" s="15" t="s">
        <v>223</v>
      </c>
      <c r="AU286" s="15" t="s">
        <v>80</v>
      </c>
    </row>
    <row r="287" s="9" customFormat="1">
      <c r="B287" s="201"/>
      <c r="C287" s="202"/>
      <c r="D287" s="198" t="s">
        <v>204</v>
      </c>
      <c r="E287" s="203" t="s">
        <v>40</v>
      </c>
      <c r="F287" s="204" t="s">
        <v>470</v>
      </c>
      <c r="G287" s="202"/>
      <c r="H287" s="205">
        <v>178.875</v>
      </c>
      <c r="I287" s="206"/>
      <c r="J287" s="202"/>
      <c r="K287" s="202"/>
      <c r="L287" s="207"/>
      <c r="M287" s="208"/>
      <c r="N287" s="209"/>
      <c r="O287" s="209"/>
      <c r="P287" s="209"/>
      <c r="Q287" s="209"/>
      <c r="R287" s="209"/>
      <c r="S287" s="209"/>
      <c r="T287" s="210"/>
      <c r="AT287" s="211" t="s">
        <v>204</v>
      </c>
      <c r="AU287" s="211" t="s">
        <v>80</v>
      </c>
      <c r="AV287" s="9" t="s">
        <v>89</v>
      </c>
      <c r="AW287" s="9" t="s">
        <v>38</v>
      </c>
      <c r="AX287" s="9" t="s">
        <v>80</v>
      </c>
      <c r="AY287" s="211" t="s">
        <v>200</v>
      </c>
    </row>
    <row r="288" s="9" customFormat="1">
      <c r="B288" s="201"/>
      <c r="C288" s="202"/>
      <c r="D288" s="198" t="s">
        <v>204</v>
      </c>
      <c r="E288" s="203" t="s">
        <v>40</v>
      </c>
      <c r="F288" s="204" t="s">
        <v>471</v>
      </c>
      <c r="G288" s="202"/>
      <c r="H288" s="205">
        <v>25</v>
      </c>
      <c r="I288" s="206"/>
      <c r="J288" s="202"/>
      <c r="K288" s="202"/>
      <c r="L288" s="207"/>
      <c r="M288" s="208"/>
      <c r="N288" s="209"/>
      <c r="O288" s="209"/>
      <c r="P288" s="209"/>
      <c r="Q288" s="209"/>
      <c r="R288" s="209"/>
      <c r="S288" s="209"/>
      <c r="T288" s="210"/>
      <c r="AT288" s="211" t="s">
        <v>204</v>
      </c>
      <c r="AU288" s="211" t="s">
        <v>80</v>
      </c>
      <c r="AV288" s="9" t="s">
        <v>89</v>
      </c>
      <c r="AW288" s="9" t="s">
        <v>38</v>
      </c>
      <c r="AX288" s="9" t="s">
        <v>80</v>
      </c>
      <c r="AY288" s="211" t="s">
        <v>200</v>
      </c>
    </row>
    <row r="289" s="10" customFormat="1">
      <c r="B289" s="212"/>
      <c r="C289" s="213"/>
      <c r="D289" s="198" t="s">
        <v>204</v>
      </c>
      <c r="E289" s="214" t="s">
        <v>154</v>
      </c>
      <c r="F289" s="215" t="s">
        <v>206</v>
      </c>
      <c r="G289" s="213"/>
      <c r="H289" s="216">
        <v>203.875</v>
      </c>
      <c r="I289" s="217"/>
      <c r="J289" s="213"/>
      <c r="K289" s="213"/>
      <c r="L289" s="218"/>
      <c r="M289" s="219"/>
      <c r="N289" s="220"/>
      <c r="O289" s="220"/>
      <c r="P289" s="220"/>
      <c r="Q289" s="220"/>
      <c r="R289" s="220"/>
      <c r="S289" s="220"/>
      <c r="T289" s="221"/>
      <c r="AT289" s="222" t="s">
        <v>204</v>
      </c>
      <c r="AU289" s="222" t="s">
        <v>80</v>
      </c>
      <c r="AV289" s="10" t="s">
        <v>199</v>
      </c>
      <c r="AW289" s="10" t="s">
        <v>38</v>
      </c>
      <c r="AX289" s="10" t="s">
        <v>87</v>
      </c>
      <c r="AY289" s="222" t="s">
        <v>200</v>
      </c>
    </row>
    <row r="290" s="1" customFormat="1" ht="78.75" customHeight="1">
      <c r="B290" s="37"/>
      <c r="C290" s="186" t="s">
        <v>472</v>
      </c>
      <c r="D290" s="186" t="s">
        <v>195</v>
      </c>
      <c r="E290" s="187" t="s">
        <v>473</v>
      </c>
      <c r="F290" s="188" t="s">
        <v>474</v>
      </c>
      <c r="G290" s="189" t="s">
        <v>152</v>
      </c>
      <c r="H290" s="190">
        <v>209.255</v>
      </c>
      <c r="I290" s="191"/>
      <c r="J290" s="192">
        <f>ROUND(I290*H290,2)</f>
        <v>0</v>
      </c>
      <c r="K290" s="188" t="s">
        <v>209</v>
      </c>
      <c r="L290" s="42"/>
      <c r="M290" s="193" t="s">
        <v>40</v>
      </c>
      <c r="N290" s="194" t="s">
        <v>53</v>
      </c>
      <c r="O290" s="78"/>
      <c r="P290" s="195">
        <f>O290*H290</f>
        <v>0</v>
      </c>
      <c r="Q290" s="195">
        <v>0</v>
      </c>
      <c r="R290" s="195">
        <f>Q290*H290</f>
        <v>0</v>
      </c>
      <c r="S290" s="195">
        <v>0</v>
      </c>
      <c r="T290" s="196">
        <f>S290*H290</f>
        <v>0</v>
      </c>
      <c r="AR290" s="15" t="s">
        <v>411</v>
      </c>
      <c r="AT290" s="15" t="s">
        <v>195</v>
      </c>
      <c r="AU290" s="15" t="s">
        <v>80</v>
      </c>
      <c r="AY290" s="15" t="s">
        <v>200</v>
      </c>
      <c r="BE290" s="197">
        <f>IF(N290="základní",J290,0)</f>
        <v>0</v>
      </c>
      <c r="BF290" s="197">
        <f>IF(N290="snížená",J290,0)</f>
        <v>0</v>
      </c>
      <c r="BG290" s="197">
        <f>IF(N290="zákl. přenesená",J290,0)</f>
        <v>0</v>
      </c>
      <c r="BH290" s="197">
        <f>IF(N290="sníž. přenesená",J290,0)</f>
        <v>0</v>
      </c>
      <c r="BI290" s="197">
        <f>IF(N290="nulová",J290,0)</f>
        <v>0</v>
      </c>
      <c r="BJ290" s="15" t="s">
        <v>199</v>
      </c>
      <c r="BK290" s="197">
        <f>ROUND(I290*H290,2)</f>
        <v>0</v>
      </c>
      <c r="BL290" s="15" t="s">
        <v>411</v>
      </c>
      <c r="BM290" s="15" t="s">
        <v>475</v>
      </c>
    </row>
    <row r="291" s="1" customFormat="1">
      <c r="B291" s="37"/>
      <c r="C291" s="38"/>
      <c r="D291" s="198" t="s">
        <v>202</v>
      </c>
      <c r="E291" s="38"/>
      <c r="F291" s="199" t="s">
        <v>476</v>
      </c>
      <c r="G291" s="38"/>
      <c r="H291" s="38"/>
      <c r="I291" s="142"/>
      <c r="J291" s="38"/>
      <c r="K291" s="38"/>
      <c r="L291" s="42"/>
      <c r="M291" s="200"/>
      <c r="N291" s="78"/>
      <c r="O291" s="78"/>
      <c r="P291" s="78"/>
      <c r="Q291" s="78"/>
      <c r="R291" s="78"/>
      <c r="S291" s="78"/>
      <c r="T291" s="79"/>
      <c r="AT291" s="15" t="s">
        <v>202</v>
      </c>
      <c r="AU291" s="15" t="s">
        <v>80</v>
      </c>
    </row>
    <row r="292" s="1" customFormat="1">
      <c r="B292" s="37"/>
      <c r="C292" s="38"/>
      <c r="D292" s="198" t="s">
        <v>223</v>
      </c>
      <c r="E292" s="38"/>
      <c r="F292" s="199" t="s">
        <v>477</v>
      </c>
      <c r="G292" s="38"/>
      <c r="H292" s="38"/>
      <c r="I292" s="142"/>
      <c r="J292" s="38"/>
      <c r="K292" s="38"/>
      <c r="L292" s="42"/>
      <c r="M292" s="200"/>
      <c r="N292" s="78"/>
      <c r="O292" s="78"/>
      <c r="P292" s="78"/>
      <c r="Q292" s="78"/>
      <c r="R292" s="78"/>
      <c r="S292" s="78"/>
      <c r="T292" s="79"/>
      <c r="AT292" s="15" t="s">
        <v>223</v>
      </c>
      <c r="AU292" s="15" t="s">
        <v>80</v>
      </c>
    </row>
    <row r="293" s="9" customFormat="1">
      <c r="B293" s="201"/>
      <c r="C293" s="202"/>
      <c r="D293" s="198" t="s">
        <v>204</v>
      </c>
      <c r="E293" s="203" t="s">
        <v>40</v>
      </c>
      <c r="F293" s="204" t="s">
        <v>157</v>
      </c>
      <c r="G293" s="202"/>
      <c r="H293" s="205">
        <v>5</v>
      </c>
      <c r="I293" s="206"/>
      <c r="J293" s="202"/>
      <c r="K293" s="202"/>
      <c r="L293" s="207"/>
      <c r="M293" s="208"/>
      <c r="N293" s="209"/>
      <c r="O293" s="209"/>
      <c r="P293" s="209"/>
      <c r="Q293" s="209"/>
      <c r="R293" s="209"/>
      <c r="S293" s="209"/>
      <c r="T293" s="210"/>
      <c r="AT293" s="211" t="s">
        <v>204</v>
      </c>
      <c r="AU293" s="211" t="s">
        <v>80</v>
      </c>
      <c r="AV293" s="9" t="s">
        <v>89</v>
      </c>
      <c r="AW293" s="9" t="s">
        <v>38</v>
      </c>
      <c r="AX293" s="9" t="s">
        <v>80</v>
      </c>
      <c r="AY293" s="211" t="s">
        <v>200</v>
      </c>
    </row>
    <row r="294" s="9" customFormat="1">
      <c r="B294" s="201"/>
      <c r="C294" s="202"/>
      <c r="D294" s="198" t="s">
        <v>204</v>
      </c>
      <c r="E294" s="203" t="s">
        <v>40</v>
      </c>
      <c r="F294" s="204" t="s">
        <v>154</v>
      </c>
      <c r="G294" s="202"/>
      <c r="H294" s="205">
        <v>203.875</v>
      </c>
      <c r="I294" s="206"/>
      <c r="J294" s="202"/>
      <c r="K294" s="202"/>
      <c r="L294" s="207"/>
      <c r="M294" s="208"/>
      <c r="N294" s="209"/>
      <c r="O294" s="209"/>
      <c r="P294" s="209"/>
      <c r="Q294" s="209"/>
      <c r="R294" s="209"/>
      <c r="S294" s="209"/>
      <c r="T294" s="210"/>
      <c r="AT294" s="211" t="s">
        <v>204</v>
      </c>
      <c r="AU294" s="211" t="s">
        <v>80</v>
      </c>
      <c r="AV294" s="9" t="s">
        <v>89</v>
      </c>
      <c r="AW294" s="9" t="s">
        <v>38</v>
      </c>
      <c r="AX294" s="9" t="s">
        <v>80</v>
      </c>
      <c r="AY294" s="211" t="s">
        <v>200</v>
      </c>
    </row>
    <row r="295" s="9" customFormat="1">
      <c r="B295" s="201"/>
      <c r="C295" s="202"/>
      <c r="D295" s="198" t="s">
        <v>204</v>
      </c>
      <c r="E295" s="203" t="s">
        <v>40</v>
      </c>
      <c r="F295" s="204" t="s">
        <v>160</v>
      </c>
      <c r="G295" s="202"/>
      <c r="H295" s="205">
        <v>0.38</v>
      </c>
      <c r="I295" s="206"/>
      <c r="J295" s="202"/>
      <c r="K295" s="202"/>
      <c r="L295" s="207"/>
      <c r="M295" s="208"/>
      <c r="N295" s="209"/>
      <c r="O295" s="209"/>
      <c r="P295" s="209"/>
      <c r="Q295" s="209"/>
      <c r="R295" s="209"/>
      <c r="S295" s="209"/>
      <c r="T295" s="210"/>
      <c r="AT295" s="211" t="s">
        <v>204</v>
      </c>
      <c r="AU295" s="211" t="s">
        <v>80</v>
      </c>
      <c r="AV295" s="9" t="s">
        <v>89</v>
      </c>
      <c r="AW295" s="9" t="s">
        <v>38</v>
      </c>
      <c r="AX295" s="9" t="s">
        <v>80</v>
      </c>
      <c r="AY295" s="211" t="s">
        <v>200</v>
      </c>
    </row>
    <row r="296" s="10" customFormat="1">
      <c r="B296" s="212"/>
      <c r="C296" s="213"/>
      <c r="D296" s="198" t="s">
        <v>204</v>
      </c>
      <c r="E296" s="214" t="s">
        <v>40</v>
      </c>
      <c r="F296" s="215" t="s">
        <v>206</v>
      </c>
      <c r="G296" s="213"/>
      <c r="H296" s="216">
        <v>209.255</v>
      </c>
      <c r="I296" s="217"/>
      <c r="J296" s="213"/>
      <c r="K296" s="213"/>
      <c r="L296" s="218"/>
      <c r="M296" s="219"/>
      <c r="N296" s="220"/>
      <c r="O296" s="220"/>
      <c r="P296" s="220"/>
      <c r="Q296" s="220"/>
      <c r="R296" s="220"/>
      <c r="S296" s="220"/>
      <c r="T296" s="221"/>
      <c r="AT296" s="222" t="s">
        <v>204</v>
      </c>
      <c r="AU296" s="222" t="s">
        <v>80</v>
      </c>
      <c r="AV296" s="10" t="s">
        <v>199</v>
      </c>
      <c r="AW296" s="10" t="s">
        <v>38</v>
      </c>
      <c r="AX296" s="10" t="s">
        <v>87</v>
      </c>
      <c r="AY296" s="222" t="s">
        <v>200</v>
      </c>
    </row>
    <row r="297" s="1" customFormat="1" ht="33.75" customHeight="1">
      <c r="B297" s="37"/>
      <c r="C297" s="186" t="s">
        <v>478</v>
      </c>
      <c r="D297" s="186" t="s">
        <v>195</v>
      </c>
      <c r="E297" s="187" t="s">
        <v>479</v>
      </c>
      <c r="F297" s="188" t="s">
        <v>480</v>
      </c>
      <c r="G297" s="189" t="s">
        <v>152</v>
      </c>
      <c r="H297" s="190">
        <v>951.72000000000003</v>
      </c>
      <c r="I297" s="191"/>
      <c r="J297" s="192">
        <f>ROUND(I297*H297,2)</f>
        <v>0</v>
      </c>
      <c r="K297" s="188" t="s">
        <v>209</v>
      </c>
      <c r="L297" s="42"/>
      <c r="M297" s="193" t="s">
        <v>40</v>
      </c>
      <c r="N297" s="194" t="s">
        <v>53</v>
      </c>
      <c r="O297" s="78"/>
      <c r="P297" s="195">
        <f>O297*H297</f>
        <v>0</v>
      </c>
      <c r="Q297" s="195">
        <v>0</v>
      </c>
      <c r="R297" s="195">
        <f>Q297*H297</f>
        <v>0</v>
      </c>
      <c r="S297" s="195">
        <v>0</v>
      </c>
      <c r="T297" s="196">
        <f>S297*H297</f>
        <v>0</v>
      </c>
      <c r="AR297" s="15" t="s">
        <v>411</v>
      </c>
      <c r="AT297" s="15" t="s">
        <v>195</v>
      </c>
      <c r="AU297" s="15" t="s">
        <v>80</v>
      </c>
      <c r="AY297" s="15" t="s">
        <v>200</v>
      </c>
      <c r="BE297" s="197">
        <f>IF(N297="základní",J297,0)</f>
        <v>0</v>
      </c>
      <c r="BF297" s="197">
        <f>IF(N297="snížená",J297,0)</f>
        <v>0</v>
      </c>
      <c r="BG297" s="197">
        <f>IF(N297="zákl. přenesená",J297,0)</f>
        <v>0</v>
      </c>
      <c r="BH297" s="197">
        <f>IF(N297="sníž. přenesená",J297,0)</f>
        <v>0</v>
      </c>
      <c r="BI297" s="197">
        <f>IF(N297="nulová",J297,0)</f>
        <v>0</v>
      </c>
      <c r="BJ297" s="15" t="s">
        <v>199</v>
      </c>
      <c r="BK297" s="197">
        <f>ROUND(I297*H297,2)</f>
        <v>0</v>
      </c>
      <c r="BL297" s="15" t="s">
        <v>411</v>
      </c>
      <c r="BM297" s="15" t="s">
        <v>481</v>
      </c>
    </row>
    <row r="298" s="1" customFormat="1">
      <c r="B298" s="37"/>
      <c r="C298" s="38"/>
      <c r="D298" s="198" t="s">
        <v>202</v>
      </c>
      <c r="E298" s="38"/>
      <c r="F298" s="199" t="s">
        <v>438</v>
      </c>
      <c r="G298" s="38"/>
      <c r="H298" s="38"/>
      <c r="I298" s="142"/>
      <c r="J298" s="38"/>
      <c r="K298" s="38"/>
      <c r="L298" s="42"/>
      <c r="M298" s="200"/>
      <c r="N298" s="78"/>
      <c r="O298" s="78"/>
      <c r="P298" s="78"/>
      <c r="Q298" s="78"/>
      <c r="R298" s="78"/>
      <c r="S298" s="78"/>
      <c r="T298" s="79"/>
      <c r="AT298" s="15" t="s">
        <v>202</v>
      </c>
      <c r="AU298" s="15" t="s">
        <v>80</v>
      </c>
    </row>
    <row r="299" s="9" customFormat="1">
      <c r="B299" s="201"/>
      <c r="C299" s="202"/>
      <c r="D299" s="198" t="s">
        <v>204</v>
      </c>
      <c r="E299" s="203" t="s">
        <v>40</v>
      </c>
      <c r="F299" s="204" t="s">
        <v>157</v>
      </c>
      <c r="G299" s="202"/>
      <c r="H299" s="205">
        <v>5</v>
      </c>
      <c r="I299" s="206"/>
      <c r="J299" s="202"/>
      <c r="K299" s="202"/>
      <c r="L299" s="207"/>
      <c r="M299" s="208"/>
      <c r="N299" s="209"/>
      <c r="O299" s="209"/>
      <c r="P299" s="209"/>
      <c r="Q299" s="209"/>
      <c r="R299" s="209"/>
      <c r="S299" s="209"/>
      <c r="T299" s="210"/>
      <c r="AT299" s="211" t="s">
        <v>204</v>
      </c>
      <c r="AU299" s="211" t="s">
        <v>80</v>
      </c>
      <c r="AV299" s="9" t="s">
        <v>89</v>
      </c>
      <c r="AW299" s="9" t="s">
        <v>38</v>
      </c>
      <c r="AX299" s="9" t="s">
        <v>80</v>
      </c>
      <c r="AY299" s="211" t="s">
        <v>200</v>
      </c>
    </row>
    <row r="300" s="12" customFormat="1">
      <c r="B300" s="233"/>
      <c r="C300" s="234"/>
      <c r="D300" s="198" t="s">
        <v>204</v>
      </c>
      <c r="E300" s="235" t="s">
        <v>40</v>
      </c>
      <c r="F300" s="236" t="s">
        <v>306</v>
      </c>
      <c r="G300" s="234"/>
      <c r="H300" s="237">
        <v>5</v>
      </c>
      <c r="I300" s="238"/>
      <c r="J300" s="234"/>
      <c r="K300" s="234"/>
      <c r="L300" s="239"/>
      <c r="M300" s="240"/>
      <c r="N300" s="241"/>
      <c r="O300" s="241"/>
      <c r="P300" s="241"/>
      <c r="Q300" s="241"/>
      <c r="R300" s="241"/>
      <c r="S300" s="241"/>
      <c r="T300" s="242"/>
      <c r="AT300" s="243" t="s">
        <v>204</v>
      </c>
      <c r="AU300" s="243" t="s">
        <v>80</v>
      </c>
      <c r="AV300" s="12" t="s">
        <v>214</v>
      </c>
      <c r="AW300" s="12" t="s">
        <v>38</v>
      </c>
      <c r="AX300" s="12" t="s">
        <v>80</v>
      </c>
      <c r="AY300" s="243" t="s">
        <v>200</v>
      </c>
    </row>
    <row r="301" s="9" customFormat="1">
      <c r="B301" s="201"/>
      <c r="C301" s="202"/>
      <c r="D301" s="198" t="s">
        <v>204</v>
      </c>
      <c r="E301" s="203" t="s">
        <v>40</v>
      </c>
      <c r="F301" s="204" t="s">
        <v>166</v>
      </c>
      <c r="G301" s="202"/>
      <c r="H301" s="205">
        <v>716.20500000000004</v>
      </c>
      <c r="I301" s="206"/>
      <c r="J301" s="202"/>
      <c r="K301" s="202"/>
      <c r="L301" s="207"/>
      <c r="M301" s="208"/>
      <c r="N301" s="209"/>
      <c r="O301" s="209"/>
      <c r="P301" s="209"/>
      <c r="Q301" s="209"/>
      <c r="R301" s="209"/>
      <c r="S301" s="209"/>
      <c r="T301" s="210"/>
      <c r="AT301" s="211" t="s">
        <v>204</v>
      </c>
      <c r="AU301" s="211" t="s">
        <v>80</v>
      </c>
      <c r="AV301" s="9" t="s">
        <v>89</v>
      </c>
      <c r="AW301" s="9" t="s">
        <v>38</v>
      </c>
      <c r="AX301" s="9" t="s">
        <v>80</v>
      </c>
      <c r="AY301" s="211" t="s">
        <v>200</v>
      </c>
    </row>
    <row r="302" s="12" customFormat="1">
      <c r="B302" s="233"/>
      <c r="C302" s="234"/>
      <c r="D302" s="198" t="s">
        <v>204</v>
      </c>
      <c r="E302" s="235" t="s">
        <v>40</v>
      </c>
      <c r="F302" s="236" t="s">
        <v>306</v>
      </c>
      <c r="G302" s="234"/>
      <c r="H302" s="237">
        <v>716.20500000000004</v>
      </c>
      <c r="I302" s="238"/>
      <c r="J302" s="234"/>
      <c r="K302" s="234"/>
      <c r="L302" s="239"/>
      <c r="M302" s="240"/>
      <c r="N302" s="241"/>
      <c r="O302" s="241"/>
      <c r="P302" s="241"/>
      <c r="Q302" s="241"/>
      <c r="R302" s="241"/>
      <c r="S302" s="241"/>
      <c r="T302" s="242"/>
      <c r="AT302" s="243" t="s">
        <v>204</v>
      </c>
      <c r="AU302" s="243" t="s">
        <v>80</v>
      </c>
      <c r="AV302" s="12" t="s">
        <v>214</v>
      </c>
      <c r="AW302" s="12" t="s">
        <v>38</v>
      </c>
      <c r="AX302" s="12" t="s">
        <v>80</v>
      </c>
      <c r="AY302" s="243" t="s">
        <v>200</v>
      </c>
    </row>
    <row r="303" s="9" customFormat="1">
      <c r="B303" s="201"/>
      <c r="C303" s="202"/>
      <c r="D303" s="198" t="s">
        <v>204</v>
      </c>
      <c r="E303" s="203" t="s">
        <v>40</v>
      </c>
      <c r="F303" s="204" t="s">
        <v>482</v>
      </c>
      <c r="G303" s="202"/>
      <c r="H303" s="205">
        <v>230.51499999999999</v>
      </c>
      <c r="I303" s="206"/>
      <c r="J303" s="202"/>
      <c r="K303" s="202"/>
      <c r="L303" s="207"/>
      <c r="M303" s="208"/>
      <c r="N303" s="209"/>
      <c r="O303" s="209"/>
      <c r="P303" s="209"/>
      <c r="Q303" s="209"/>
      <c r="R303" s="209"/>
      <c r="S303" s="209"/>
      <c r="T303" s="210"/>
      <c r="AT303" s="211" t="s">
        <v>204</v>
      </c>
      <c r="AU303" s="211" t="s">
        <v>80</v>
      </c>
      <c r="AV303" s="9" t="s">
        <v>89</v>
      </c>
      <c r="AW303" s="9" t="s">
        <v>38</v>
      </c>
      <c r="AX303" s="9" t="s">
        <v>80</v>
      </c>
      <c r="AY303" s="211" t="s">
        <v>200</v>
      </c>
    </row>
    <row r="304" s="12" customFormat="1">
      <c r="B304" s="233"/>
      <c r="C304" s="234"/>
      <c r="D304" s="198" t="s">
        <v>204</v>
      </c>
      <c r="E304" s="235" t="s">
        <v>40</v>
      </c>
      <c r="F304" s="236" t="s">
        <v>306</v>
      </c>
      <c r="G304" s="234"/>
      <c r="H304" s="237">
        <v>230.51499999999999</v>
      </c>
      <c r="I304" s="238"/>
      <c r="J304" s="234"/>
      <c r="K304" s="234"/>
      <c r="L304" s="239"/>
      <c r="M304" s="240"/>
      <c r="N304" s="241"/>
      <c r="O304" s="241"/>
      <c r="P304" s="241"/>
      <c r="Q304" s="241"/>
      <c r="R304" s="241"/>
      <c r="S304" s="241"/>
      <c r="T304" s="242"/>
      <c r="AT304" s="243" t="s">
        <v>204</v>
      </c>
      <c r="AU304" s="243" t="s">
        <v>80</v>
      </c>
      <c r="AV304" s="12" t="s">
        <v>214</v>
      </c>
      <c r="AW304" s="12" t="s">
        <v>38</v>
      </c>
      <c r="AX304" s="12" t="s">
        <v>80</v>
      </c>
      <c r="AY304" s="243" t="s">
        <v>200</v>
      </c>
    </row>
    <row r="305" s="10" customFormat="1">
      <c r="B305" s="212"/>
      <c r="C305" s="213"/>
      <c r="D305" s="198" t="s">
        <v>204</v>
      </c>
      <c r="E305" s="214" t="s">
        <v>40</v>
      </c>
      <c r="F305" s="215" t="s">
        <v>206</v>
      </c>
      <c r="G305" s="213"/>
      <c r="H305" s="216">
        <v>951.72000000000003</v>
      </c>
      <c r="I305" s="217"/>
      <c r="J305" s="213"/>
      <c r="K305" s="213"/>
      <c r="L305" s="218"/>
      <c r="M305" s="219"/>
      <c r="N305" s="220"/>
      <c r="O305" s="220"/>
      <c r="P305" s="220"/>
      <c r="Q305" s="220"/>
      <c r="R305" s="220"/>
      <c r="S305" s="220"/>
      <c r="T305" s="221"/>
      <c r="AT305" s="222" t="s">
        <v>204</v>
      </c>
      <c r="AU305" s="222" t="s">
        <v>80</v>
      </c>
      <c r="AV305" s="10" t="s">
        <v>199</v>
      </c>
      <c r="AW305" s="10" t="s">
        <v>38</v>
      </c>
      <c r="AX305" s="10" t="s">
        <v>87</v>
      </c>
      <c r="AY305" s="222" t="s">
        <v>200</v>
      </c>
    </row>
    <row r="306" s="1" customFormat="1" ht="67.5" customHeight="1">
      <c r="B306" s="37"/>
      <c r="C306" s="186" t="s">
        <v>483</v>
      </c>
      <c r="D306" s="186" t="s">
        <v>195</v>
      </c>
      <c r="E306" s="187" t="s">
        <v>484</v>
      </c>
      <c r="F306" s="188" t="s">
        <v>485</v>
      </c>
      <c r="G306" s="189" t="s">
        <v>109</v>
      </c>
      <c r="H306" s="190">
        <v>1</v>
      </c>
      <c r="I306" s="191"/>
      <c r="J306" s="192">
        <f>ROUND(I306*H306,2)</f>
        <v>0</v>
      </c>
      <c r="K306" s="188" t="s">
        <v>198</v>
      </c>
      <c r="L306" s="42"/>
      <c r="M306" s="193" t="s">
        <v>40</v>
      </c>
      <c r="N306" s="194" t="s">
        <v>53</v>
      </c>
      <c r="O306" s="78"/>
      <c r="P306" s="195">
        <f>O306*H306</f>
        <v>0</v>
      </c>
      <c r="Q306" s="195">
        <v>0</v>
      </c>
      <c r="R306" s="195">
        <f>Q306*H306</f>
        <v>0</v>
      </c>
      <c r="S306" s="195">
        <v>0</v>
      </c>
      <c r="T306" s="196">
        <f>S306*H306</f>
        <v>0</v>
      </c>
      <c r="AR306" s="15" t="s">
        <v>411</v>
      </c>
      <c r="AT306" s="15" t="s">
        <v>195</v>
      </c>
      <c r="AU306" s="15" t="s">
        <v>80</v>
      </c>
      <c r="AY306" s="15" t="s">
        <v>200</v>
      </c>
      <c r="BE306" s="197">
        <f>IF(N306="základní",J306,0)</f>
        <v>0</v>
      </c>
      <c r="BF306" s="197">
        <f>IF(N306="snížená",J306,0)</f>
        <v>0</v>
      </c>
      <c r="BG306" s="197">
        <f>IF(N306="zákl. přenesená",J306,0)</f>
        <v>0</v>
      </c>
      <c r="BH306" s="197">
        <f>IF(N306="sníž. přenesená",J306,0)</f>
        <v>0</v>
      </c>
      <c r="BI306" s="197">
        <f>IF(N306="nulová",J306,0)</f>
        <v>0</v>
      </c>
      <c r="BJ306" s="15" t="s">
        <v>199</v>
      </c>
      <c r="BK306" s="197">
        <f>ROUND(I306*H306,2)</f>
        <v>0</v>
      </c>
      <c r="BL306" s="15" t="s">
        <v>411</v>
      </c>
      <c r="BM306" s="15" t="s">
        <v>486</v>
      </c>
    </row>
    <row r="307" s="1" customFormat="1">
      <c r="B307" s="37"/>
      <c r="C307" s="38"/>
      <c r="D307" s="198" t="s">
        <v>202</v>
      </c>
      <c r="E307" s="38"/>
      <c r="F307" s="199" t="s">
        <v>453</v>
      </c>
      <c r="G307" s="38"/>
      <c r="H307" s="38"/>
      <c r="I307" s="142"/>
      <c r="J307" s="38"/>
      <c r="K307" s="38"/>
      <c r="L307" s="42"/>
      <c r="M307" s="200"/>
      <c r="N307" s="78"/>
      <c r="O307" s="78"/>
      <c r="P307" s="78"/>
      <c r="Q307" s="78"/>
      <c r="R307" s="78"/>
      <c r="S307" s="78"/>
      <c r="T307" s="79"/>
      <c r="AT307" s="15" t="s">
        <v>202</v>
      </c>
      <c r="AU307" s="15" t="s">
        <v>80</v>
      </c>
    </row>
    <row r="308" s="9" customFormat="1">
      <c r="B308" s="201"/>
      <c r="C308" s="202"/>
      <c r="D308" s="198" t="s">
        <v>204</v>
      </c>
      <c r="E308" s="203" t="s">
        <v>40</v>
      </c>
      <c r="F308" s="204" t="s">
        <v>487</v>
      </c>
      <c r="G308" s="202"/>
      <c r="H308" s="205">
        <v>1</v>
      </c>
      <c r="I308" s="206"/>
      <c r="J308" s="202"/>
      <c r="K308" s="202"/>
      <c r="L308" s="207"/>
      <c r="M308" s="208"/>
      <c r="N308" s="209"/>
      <c r="O308" s="209"/>
      <c r="P308" s="209"/>
      <c r="Q308" s="209"/>
      <c r="R308" s="209"/>
      <c r="S308" s="209"/>
      <c r="T308" s="210"/>
      <c r="AT308" s="211" t="s">
        <v>204</v>
      </c>
      <c r="AU308" s="211" t="s">
        <v>80</v>
      </c>
      <c r="AV308" s="9" t="s">
        <v>89</v>
      </c>
      <c r="AW308" s="9" t="s">
        <v>38</v>
      </c>
      <c r="AX308" s="9" t="s">
        <v>80</v>
      </c>
      <c r="AY308" s="211" t="s">
        <v>200</v>
      </c>
    </row>
    <row r="309" s="10" customFormat="1">
      <c r="B309" s="212"/>
      <c r="C309" s="213"/>
      <c r="D309" s="198" t="s">
        <v>204</v>
      </c>
      <c r="E309" s="214" t="s">
        <v>40</v>
      </c>
      <c r="F309" s="215" t="s">
        <v>206</v>
      </c>
      <c r="G309" s="213"/>
      <c r="H309" s="216">
        <v>1</v>
      </c>
      <c r="I309" s="217"/>
      <c r="J309" s="213"/>
      <c r="K309" s="213"/>
      <c r="L309" s="218"/>
      <c r="M309" s="219"/>
      <c r="N309" s="220"/>
      <c r="O309" s="220"/>
      <c r="P309" s="220"/>
      <c r="Q309" s="220"/>
      <c r="R309" s="220"/>
      <c r="S309" s="220"/>
      <c r="T309" s="221"/>
      <c r="AT309" s="222" t="s">
        <v>204</v>
      </c>
      <c r="AU309" s="222" t="s">
        <v>80</v>
      </c>
      <c r="AV309" s="10" t="s">
        <v>199</v>
      </c>
      <c r="AW309" s="10" t="s">
        <v>38</v>
      </c>
      <c r="AX309" s="10" t="s">
        <v>87</v>
      </c>
      <c r="AY309" s="222" t="s">
        <v>200</v>
      </c>
    </row>
    <row r="310" s="1" customFormat="1" ht="67.5" customHeight="1">
      <c r="B310" s="37"/>
      <c r="C310" s="186" t="s">
        <v>488</v>
      </c>
      <c r="D310" s="186" t="s">
        <v>195</v>
      </c>
      <c r="E310" s="187" t="s">
        <v>450</v>
      </c>
      <c r="F310" s="188" t="s">
        <v>451</v>
      </c>
      <c r="G310" s="189" t="s">
        <v>152</v>
      </c>
      <c r="H310" s="190">
        <v>64.159999999999997</v>
      </c>
      <c r="I310" s="191"/>
      <c r="J310" s="192">
        <f>ROUND(I310*H310,2)</f>
        <v>0</v>
      </c>
      <c r="K310" s="188" t="s">
        <v>198</v>
      </c>
      <c r="L310" s="42"/>
      <c r="M310" s="193" t="s">
        <v>40</v>
      </c>
      <c r="N310" s="194" t="s">
        <v>53</v>
      </c>
      <c r="O310" s="78"/>
      <c r="P310" s="195">
        <f>O310*H310</f>
        <v>0</v>
      </c>
      <c r="Q310" s="195">
        <v>0</v>
      </c>
      <c r="R310" s="195">
        <f>Q310*H310</f>
        <v>0</v>
      </c>
      <c r="S310" s="195">
        <v>0</v>
      </c>
      <c r="T310" s="196">
        <f>S310*H310</f>
        <v>0</v>
      </c>
      <c r="AR310" s="15" t="s">
        <v>411</v>
      </c>
      <c r="AT310" s="15" t="s">
        <v>195</v>
      </c>
      <c r="AU310" s="15" t="s">
        <v>80</v>
      </c>
      <c r="AY310" s="15" t="s">
        <v>200</v>
      </c>
      <c r="BE310" s="197">
        <f>IF(N310="základní",J310,0)</f>
        <v>0</v>
      </c>
      <c r="BF310" s="197">
        <f>IF(N310="snížená",J310,0)</f>
        <v>0</v>
      </c>
      <c r="BG310" s="197">
        <f>IF(N310="zákl. přenesená",J310,0)</f>
        <v>0</v>
      </c>
      <c r="BH310" s="197">
        <f>IF(N310="sníž. přenesená",J310,0)</f>
        <v>0</v>
      </c>
      <c r="BI310" s="197">
        <f>IF(N310="nulová",J310,0)</f>
        <v>0</v>
      </c>
      <c r="BJ310" s="15" t="s">
        <v>199</v>
      </c>
      <c r="BK310" s="197">
        <f>ROUND(I310*H310,2)</f>
        <v>0</v>
      </c>
      <c r="BL310" s="15" t="s">
        <v>411</v>
      </c>
      <c r="BM310" s="15" t="s">
        <v>489</v>
      </c>
    </row>
    <row r="311" s="1" customFormat="1">
      <c r="B311" s="37"/>
      <c r="C311" s="38"/>
      <c r="D311" s="198" t="s">
        <v>202</v>
      </c>
      <c r="E311" s="38"/>
      <c r="F311" s="199" t="s">
        <v>453</v>
      </c>
      <c r="G311" s="38"/>
      <c r="H311" s="38"/>
      <c r="I311" s="142"/>
      <c r="J311" s="38"/>
      <c r="K311" s="38"/>
      <c r="L311" s="42"/>
      <c r="M311" s="200"/>
      <c r="N311" s="78"/>
      <c r="O311" s="78"/>
      <c r="P311" s="78"/>
      <c r="Q311" s="78"/>
      <c r="R311" s="78"/>
      <c r="S311" s="78"/>
      <c r="T311" s="79"/>
      <c r="AT311" s="15" t="s">
        <v>202</v>
      </c>
      <c r="AU311" s="15" t="s">
        <v>80</v>
      </c>
    </row>
    <row r="312" s="9" customFormat="1">
      <c r="B312" s="201"/>
      <c r="C312" s="202"/>
      <c r="D312" s="198" t="s">
        <v>204</v>
      </c>
      <c r="E312" s="203" t="s">
        <v>40</v>
      </c>
      <c r="F312" s="204" t="s">
        <v>490</v>
      </c>
      <c r="G312" s="202"/>
      <c r="H312" s="205">
        <v>64.159999999999997</v>
      </c>
      <c r="I312" s="206"/>
      <c r="J312" s="202"/>
      <c r="K312" s="202"/>
      <c r="L312" s="207"/>
      <c r="M312" s="208"/>
      <c r="N312" s="209"/>
      <c r="O312" s="209"/>
      <c r="P312" s="209"/>
      <c r="Q312" s="209"/>
      <c r="R312" s="209"/>
      <c r="S312" s="209"/>
      <c r="T312" s="210"/>
      <c r="AT312" s="211" t="s">
        <v>204</v>
      </c>
      <c r="AU312" s="211" t="s">
        <v>80</v>
      </c>
      <c r="AV312" s="9" t="s">
        <v>89</v>
      </c>
      <c r="AW312" s="9" t="s">
        <v>38</v>
      </c>
      <c r="AX312" s="9" t="s">
        <v>80</v>
      </c>
      <c r="AY312" s="211" t="s">
        <v>200</v>
      </c>
    </row>
    <row r="313" s="10" customFormat="1">
      <c r="B313" s="212"/>
      <c r="C313" s="213"/>
      <c r="D313" s="198" t="s">
        <v>204</v>
      </c>
      <c r="E313" s="214" t="s">
        <v>40</v>
      </c>
      <c r="F313" s="215" t="s">
        <v>206</v>
      </c>
      <c r="G313" s="213"/>
      <c r="H313" s="216">
        <v>64.159999999999997</v>
      </c>
      <c r="I313" s="217"/>
      <c r="J313" s="213"/>
      <c r="K313" s="213"/>
      <c r="L313" s="218"/>
      <c r="M313" s="219"/>
      <c r="N313" s="220"/>
      <c r="O313" s="220"/>
      <c r="P313" s="220"/>
      <c r="Q313" s="220"/>
      <c r="R313" s="220"/>
      <c r="S313" s="220"/>
      <c r="T313" s="221"/>
      <c r="AT313" s="222" t="s">
        <v>204</v>
      </c>
      <c r="AU313" s="222" t="s">
        <v>80</v>
      </c>
      <c r="AV313" s="10" t="s">
        <v>199</v>
      </c>
      <c r="AW313" s="10" t="s">
        <v>38</v>
      </c>
      <c r="AX313" s="10" t="s">
        <v>87</v>
      </c>
      <c r="AY313" s="222" t="s">
        <v>200</v>
      </c>
    </row>
    <row r="314" s="1" customFormat="1" ht="78.75" customHeight="1">
      <c r="B314" s="37"/>
      <c r="C314" s="186" t="s">
        <v>491</v>
      </c>
      <c r="D314" s="186" t="s">
        <v>195</v>
      </c>
      <c r="E314" s="187" t="s">
        <v>492</v>
      </c>
      <c r="F314" s="188" t="s">
        <v>493</v>
      </c>
      <c r="G314" s="189" t="s">
        <v>152</v>
      </c>
      <c r="H314" s="190">
        <v>716.20500000000004</v>
      </c>
      <c r="I314" s="191"/>
      <c r="J314" s="192">
        <f>ROUND(I314*H314,2)</f>
        <v>0</v>
      </c>
      <c r="K314" s="188" t="s">
        <v>209</v>
      </c>
      <c r="L314" s="42"/>
      <c r="M314" s="193" t="s">
        <v>40</v>
      </c>
      <c r="N314" s="194" t="s">
        <v>53</v>
      </c>
      <c r="O314" s="78"/>
      <c r="P314" s="195">
        <f>O314*H314</f>
        <v>0</v>
      </c>
      <c r="Q314" s="195">
        <v>0</v>
      </c>
      <c r="R314" s="195">
        <f>Q314*H314</f>
        <v>0</v>
      </c>
      <c r="S314" s="195">
        <v>0</v>
      </c>
      <c r="T314" s="196">
        <f>S314*H314</f>
        <v>0</v>
      </c>
      <c r="AR314" s="15" t="s">
        <v>411</v>
      </c>
      <c r="AT314" s="15" t="s">
        <v>195</v>
      </c>
      <c r="AU314" s="15" t="s">
        <v>80</v>
      </c>
      <c r="AY314" s="15" t="s">
        <v>200</v>
      </c>
      <c r="BE314" s="197">
        <f>IF(N314="základní",J314,0)</f>
        <v>0</v>
      </c>
      <c r="BF314" s="197">
        <f>IF(N314="snížená",J314,0)</f>
        <v>0</v>
      </c>
      <c r="BG314" s="197">
        <f>IF(N314="zákl. přenesená",J314,0)</f>
        <v>0</v>
      </c>
      <c r="BH314" s="197">
        <f>IF(N314="sníž. přenesená",J314,0)</f>
        <v>0</v>
      </c>
      <c r="BI314" s="197">
        <f>IF(N314="nulová",J314,0)</f>
        <v>0</v>
      </c>
      <c r="BJ314" s="15" t="s">
        <v>199</v>
      </c>
      <c r="BK314" s="197">
        <f>ROUND(I314*H314,2)</f>
        <v>0</v>
      </c>
      <c r="BL314" s="15" t="s">
        <v>411</v>
      </c>
      <c r="BM314" s="15" t="s">
        <v>494</v>
      </c>
    </row>
    <row r="315" s="1" customFormat="1">
      <c r="B315" s="37"/>
      <c r="C315" s="38"/>
      <c r="D315" s="198" t="s">
        <v>202</v>
      </c>
      <c r="E315" s="38"/>
      <c r="F315" s="199" t="s">
        <v>476</v>
      </c>
      <c r="G315" s="38"/>
      <c r="H315" s="38"/>
      <c r="I315" s="142"/>
      <c r="J315" s="38"/>
      <c r="K315" s="38"/>
      <c r="L315" s="42"/>
      <c r="M315" s="200"/>
      <c r="N315" s="78"/>
      <c r="O315" s="78"/>
      <c r="P315" s="78"/>
      <c r="Q315" s="78"/>
      <c r="R315" s="78"/>
      <c r="S315" s="78"/>
      <c r="T315" s="79"/>
      <c r="AT315" s="15" t="s">
        <v>202</v>
      </c>
      <c r="AU315" s="15" t="s">
        <v>80</v>
      </c>
    </row>
    <row r="316" s="11" customFormat="1">
      <c r="B316" s="223"/>
      <c r="C316" s="224"/>
      <c r="D316" s="198" t="s">
        <v>204</v>
      </c>
      <c r="E316" s="225" t="s">
        <v>40</v>
      </c>
      <c r="F316" s="226" t="s">
        <v>495</v>
      </c>
      <c r="G316" s="224"/>
      <c r="H316" s="225" t="s">
        <v>40</v>
      </c>
      <c r="I316" s="227"/>
      <c r="J316" s="224"/>
      <c r="K316" s="224"/>
      <c r="L316" s="228"/>
      <c r="M316" s="229"/>
      <c r="N316" s="230"/>
      <c r="O316" s="230"/>
      <c r="P316" s="230"/>
      <c r="Q316" s="230"/>
      <c r="R316" s="230"/>
      <c r="S316" s="230"/>
      <c r="T316" s="231"/>
      <c r="AT316" s="232" t="s">
        <v>204</v>
      </c>
      <c r="AU316" s="232" t="s">
        <v>80</v>
      </c>
      <c r="AV316" s="11" t="s">
        <v>87</v>
      </c>
      <c r="AW316" s="11" t="s">
        <v>38</v>
      </c>
      <c r="AX316" s="11" t="s">
        <v>80</v>
      </c>
      <c r="AY316" s="232" t="s">
        <v>200</v>
      </c>
    </row>
    <row r="317" s="9" customFormat="1">
      <c r="B317" s="201"/>
      <c r="C317" s="202"/>
      <c r="D317" s="198" t="s">
        <v>204</v>
      </c>
      <c r="E317" s="203" t="s">
        <v>40</v>
      </c>
      <c r="F317" s="204" t="s">
        <v>496</v>
      </c>
      <c r="G317" s="202"/>
      <c r="H317" s="205">
        <v>716.20500000000004</v>
      </c>
      <c r="I317" s="206"/>
      <c r="J317" s="202"/>
      <c r="K317" s="202"/>
      <c r="L317" s="207"/>
      <c r="M317" s="208"/>
      <c r="N317" s="209"/>
      <c r="O317" s="209"/>
      <c r="P317" s="209"/>
      <c r="Q317" s="209"/>
      <c r="R317" s="209"/>
      <c r="S317" s="209"/>
      <c r="T317" s="210"/>
      <c r="AT317" s="211" t="s">
        <v>204</v>
      </c>
      <c r="AU317" s="211" t="s">
        <v>80</v>
      </c>
      <c r="AV317" s="9" t="s">
        <v>89</v>
      </c>
      <c r="AW317" s="9" t="s">
        <v>38</v>
      </c>
      <c r="AX317" s="9" t="s">
        <v>80</v>
      </c>
      <c r="AY317" s="211" t="s">
        <v>200</v>
      </c>
    </row>
    <row r="318" s="11" customFormat="1">
      <c r="B318" s="223"/>
      <c r="C318" s="224"/>
      <c r="D318" s="198" t="s">
        <v>204</v>
      </c>
      <c r="E318" s="225" t="s">
        <v>40</v>
      </c>
      <c r="F318" s="226" t="s">
        <v>497</v>
      </c>
      <c r="G318" s="224"/>
      <c r="H318" s="225" t="s">
        <v>40</v>
      </c>
      <c r="I318" s="227"/>
      <c r="J318" s="224"/>
      <c r="K318" s="224"/>
      <c r="L318" s="228"/>
      <c r="M318" s="229"/>
      <c r="N318" s="230"/>
      <c r="O318" s="230"/>
      <c r="P318" s="230"/>
      <c r="Q318" s="230"/>
      <c r="R318" s="230"/>
      <c r="S318" s="230"/>
      <c r="T318" s="231"/>
      <c r="AT318" s="232" t="s">
        <v>204</v>
      </c>
      <c r="AU318" s="232" t="s">
        <v>80</v>
      </c>
      <c r="AV318" s="11" t="s">
        <v>87</v>
      </c>
      <c r="AW318" s="11" t="s">
        <v>38</v>
      </c>
      <c r="AX318" s="11" t="s">
        <v>80</v>
      </c>
      <c r="AY318" s="232" t="s">
        <v>200</v>
      </c>
    </row>
    <row r="319" s="10" customFormat="1">
      <c r="B319" s="212"/>
      <c r="C319" s="213"/>
      <c r="D319" s="198" t="s">
        <v>204</v>
      </c>
      <c r="E319" s="214" t="s">
        <v>166</v>
      </c>
      <c r="F319" s="215" t="s">
        <v>206</v>
      </c>
      <c r="G319" s="213"/>
      <c r="H319" s="216">
        <v>716.20500000000004</v>
      </c>
      <c r="I319" s="217"/>
      <c r="J319" s="213"/>
      <c r="K319" s="213"/>
      <c r="L319" s="218"/>
      <c r="M319" s="219"/>
      <c r="N319" s="220"/>
      <c r="O319" s="220"/>
      <c r="P319" s="220"/>
      <c r="Q319" s="220"/>
      <c r="R319" s="220"/>
      <c r="S319" s="220"/>
      <c r="T319" s="221"/>
      <c r="AT319" s="222" t="s">
        <v>204</v>
      </c>
      <c r="AU319" s="222" t="s">
        <v>80</v>
      </c>
      <c r="AV319" s="10" t="s">
        <v>199</v>
      </c>
      <c r="AW319" s="10" t="s">
        <v>38</v>
      </c>
      <c r="AX319" s="10" t="s">
        <v>87</v>
      </c>
      <c r="AY319" s="222" t="s">
        <v>200</v>
      </c>
    </row>
    <row r="320" s="1" customFormat="1" ht="78.75" customHeight="1">
      <c r="B320" s="37"/>
      <c r="C320" s="186" t="s">
        <v>498</v>
      </c>
      <c r="D320" s="186" t="s">
        <v>195</v>
      </c>
      <c r="E320" s="187" t="s">
        <v>499</v>
      </c>
      <c r="F320" s="188" t="s">
        <v>500</v>
      </c>
      <c r="G320" s="189" t="s">
        <v>152</v>
      </c>
      <c r="H320" s="190">
        <v>187.523</v>
      </c>
      <c r="I320" s="191"/>
      <c r="J320" s="192">
        <f>ROUND(I320*H320,2)</f>
        <v>0</v>
      </c>
      <c r="K320" s="188" t="s">
        <v>209</v>
      </c>
      <c r="L320" s="42"/>
      <c r="M320" s="193" t="s">
        <v>40</v>
      </c>
      <c r="N320" s="194" t="s">
        <v>53</v>
      </c>
      <c r="O320" s="78"/>
      <c r="P320" s="195">
        <f>O320*H320</f>
        <v>0</v>
      </c>
      <c r="Q320" s="195">
        <v>0</v>
      </c>
      <c r="R320" s="195">
        <f>Q320*H320</f>
        <v>0</v>
      </c>
      <c r="S320" s="195">
        <v>0</v>
      </c>
      <c r="T320" s="196">
        <f>S320*H320</f>
        <v>0</v>
      </c>
      <c r="AR320" s="15" t="s">
        <v>411</v>
      </c>
      <c r="AT320" s="15" t="s">
        <v>195</v>
      </c>
      <c r="AU320" s="15" t="s">
        <v>80</v>
      </c>
      <c r="AY320" s="15" t="s">
        <v>200</v>
      </c>
      <c r="BE320" s="197">
        <f>IF(N320="základní",J320,0)</f>
        <v>0</v>
      </c>
      <c r="BF320" s="197">
        <f>IF(N320="snížená",J320,0)</f>
        <v>0</v>
      </c>
      <c r="BG320" s="197">
        <f>IF(N320="zákl. přenesená",J320,0)</f>
        <v>0</v>
      </c>
      <c r="BH320" s="197">
        <f>IF(N320="sníž. přenesená",J320,0)</f>
        <v>0</v>
      </c>
      <c r="BI320" s="197">
        <f>IF(N320="nulová",J320,0)</f>
        <v>0</v>
      </c>
      <c r="BJ320" s="15" t="s">
        <v>199</v>
      </c>
      <c r="BK320" s="197">
        <f>ROUND(I320*H320,2)</f>
        <v>0</v>
      </c>
      <c r="BL320" s="15" t="s">
        <v>411</v>
      </c>
      <c r="BM320" s="15" t="s">
        <v>501</v>
      </c>
    </row>
    <row r="321" s="1" customFormat="1">
      <c r="B321" s="37"/>
      <c r="C321" s="38"/>
      <c r="D321" s="198" t="s">
        <v>202</v>
      </c>
      <c r="E321" s="38"/>
      <c r="F321" s="199" t="s">
        <v>476</v>
      </c>
      <c r="G321" s="38"/>
      <c r="H321" s="38"/>
      <c r="I321" s="142"/>
      <c r="J321" s="38"/>
      <c r="K321" s="38"/>
      <c r="L321" s="42"/>
      <c r="M321" s="200"/>
      <c r="N321" s="78"/>
      <c r="O321" s="78"/>
      <c r="P321" s="78"/>
      <c r="Q321" s="78"/>
      <c r="R321" s="78"/>
      <c r="S321" s="78"/>
      <c r="T321" s="79"/>
      <c r="AT321" s="15" t="s">
        <v>202</v>
      </c>
      <c r="AU321" s="15" t="s">
        <v>80</v>
      </c>
    </row>
    <row r="322" s="9" customFormat="1">
      <c r="B322" s="201"/>
      <c r="C322" s="202"/>
      <c r="D322" s="198" t="s">
        <v>204</v>
      </c>
      <c r="E322" s="203" t="s">
        <v>40</v>
      </c>
      <c r="F322" s="204" t="s">
        <v>502</v>
      </c>
      <c r="G322" s="202"/>
      <c r="H322" s="205">
        <v>187.523</v>
      </c>
      <c r="I322" s="206"/>
      <c r="J322" s="202"/>
      <c r="K322" s="202"/>
      <c r="L322" s="207"/>
      <c r="M322" s="208"/>
      <c r="N322" s="209"/>
      <c r="O322" s="209"/>
      <c r="P322" s="209"/>
      <c r="Q322" s="209"/>
      <c r="R322" s="209"/>
      <c r="S322" s="209"/>
      <c r="T322" s="210"/>
      <c r="AT322" s="211" t="s">
        <v>204</v>
      </c>
      <c r="AU322" s="211" t="s">
        <v>80</v>
      </c>
      <c r="AV322" s="9" t="s">
        <v>89</v>
      </c>
      <c r="AW322" s="9" t="s">
        <v>38</v>
      </c>
      <c r="AX322" s="9" t="s">
        <v>80</v>
      </c>
      <c r="AY322" s="211" t="s">
        <v>200</v>
      </c>
    </row>
    <row r="323" s="10" customFormat="1">
      <c r="B323" s="212"/>
      <c r="C323" s="213"/>
      <c r="D323" s="198" t="s">
        <v>204</v>
      </c>
      <c r="E323" s="214" t="s">
        <v>40</v>
      </c>
      <c r="F323" s="215" t="s">
        <v>206</v>
      </c>
      <c r="G323" s="213"/>
      <c r="H323" s="216">
        <v>187.523</v>
      </c>
      <c r="I323" s="217"/>
      <c r="J323" s="213"/>
      <c r="K323" s="213"/>
      <c r="L323" s="218"/>
      <c r="M323" s="219"/>
      <c r="N323" s="220"/>
      <c r="O323" s="220"/>
      <c r="P323" s="220"/>
      <c r="Q323" s="220"/>
      <c r="R323" s="220"/>
      <c r="S323" s="220"/>
      <c r="T323" s="221"/>
      <c r="AT323" s="222" t="s">
        <v>204</v>
      </c>
      <c r="AU323" s="222" t="s">
        <v>80</v>
      </c>
      <c r="AV323" s="10" t="s">
        <v>199</v>
      </c>
      <c r="AW323" s="10" t="s">
        <v>38</v>
      </c>
      <c r="AX323" s="10" t="s">
        <v>87</v>
      </c>
      <c r="AY323" s="222" t="s">
        <v>200</v>
      </c>
    </row>
    <row r="324" s="1" customFormat="1" ht="78.75" customHeight="1">
      <c r="B324" s="37"/>
      <c r="C324" s="186" t="s">
        <v>138</v>
      </c>
      <c r="D324" s="186" t="s">
        <v>195</v>
      </c>
      <c r="E324" s="187" t="s">
        <v>503</v>
      </c>
      <c r="F324" s="188" t="s">
        <v>504</v>
      </c>
      <c r="G324" s="189" t="s">
        <v>152</v>
      </c>
      <c r="H324" s="190">
        <v>1040.673</v>
      </c>
      <c r="I324" s="191"/>
      <c r="J324" s="192">
        <f>ROUND(I324*H324,2)</f>
        <v>0</v>
      </c>
      <c r="K324" s="188" t="s">
        <v>40</v>
      </c>
      <c r="L324" s="42"/>
      <c r="M324" s="193" t="s">
        <v>40</v>
      </c>
      <c r="N324" s="194" t="s">
        <v>53</v>
      </c>
      <c r="O324" s="78"/>
      <c r="P324" s="195">
        <f>O324*H324</f>
        <v>0</v>
      </c>
      <c r="Q324" s="195">
        <v>0</v>
      </c>
      <c r="R324" s="195">
        <f>Q324*H324</f>
        <v>0</v>
      </c>
      <c r="S324" s="195">
        <v>0</v>
      </c>
      <c r="T324" s="196">
        <f>S324*H324</f>
        <v>0</v>
      </c>
      <c r="AR324" s="15" t="s">
        <v>411</v>
      </c>
      <c r="AT324" s="15" t="s">
        <v>195</v>
      </c>
      <c r="AU324" s="15" t="s">
        <v>80</v>
      </c>
      <c r="AY324" s="15" t="s">
        <v>200</v>
      </c>
      <c r="BE324" s="197">
        <f>IF(N324="základní",J324,0)</f>
        <v>0</v>
      </c>
      <c r="BF324" s="197">
        <f>IF(N324="snížená",J324,0)</f>
        <v>0</v>
      </c>
      <c r="BG324" s="197">
        <f>IF(N324="zákl. přenesená",J324,0)</f>
        <v>0</v>
      </c>
      <c r="BH324" s="197">
        <f>IF(N324="sníž. přenesená",J324,0)</f>
        <v>0</v>
      </c>
      <c r="BI324" s="197">
        <f>IF(N324="nulová",J324,0)</f>
        <v>0</v>
      </c>
      <c r="BJ324" s="15" t="s">
        <v>199</v>
      </c>
      <c r="BK324" s="197">
        <f>ROUND(I324*H324,2)</f>
        <v>0</v>
      </c>
      <c r="BL324" s="15" t="s">
        <v>411</v>
      </c>
      <c r="BM324" s="15" t="s">
        <v>505</v>
      </c>
    </row>
    <row r="325" s="1" customFormat="1">
      <c r="B325" s="37"/>
      <c r="C325" s="38"/>
      <c r="D325" s="198" t="s">
        <v>202</v>
      </c>
      <c r="E325" s="38"/>
      <c r="F325" s="199" t="s">
        <v>476</v>
      </c>
      <c r="G325" s="38"/>
      <c r="H325" s="38"/>
      <c r="I325" s="142"/>
      <c r="J325" s="38"/>
      <c r="K325" s="38"/>
      <c r="L325" s="42"/>
      <c r="M325" s="200"/>
      <c r="N325" s="78"/>
      <c r="O325" s="78"/>
      <c r="P325" s="78"/>
      <c r="Q325" s="78"/>
      <c r="R325" s="78"/>
      <c r="S325" s="78"/>
      <c r="T325" s="79"/>
      <c r="AT325" s="15" t="s">
        <v>202</v>
      </c>
      <c r="AU325" s="15" t="s">
        <v>80</v>
      </c>
    </row>
    <row r="326" s="9" customFormat="1">
      <c r="B326" s="201"/>
      <c r="C326" s="202"/>
      <c r="D326" s="198" t="s">
        <v>204</v>
      </c>
      <c r="E326" s="203" t="s">
        <v>506</v>
      </c>
      <c r="F326" s="204" t="s">
        <v>507</v>
      </c>
      <c r="G326" s="202"/>
      <c r="H326" s="205">
        <v>1040.673</v>
      </c>
      <c r="I326" s="206"/>
      <c r="J326" s="202"/>
      <c r="K326" s="202"/>
      <c r="L326" s="207"/>
      <c r="M326" s="208"/>
      <c r="N326" s="209"/>
      <c r="O326" s="209"/>
      <c r="P326" s="209"/>
      <c r="Q326" s="209"/>
      <c r="R326" s="209"/>
      <c r="S326" s="209"/>
      <c r="T326" s="210"/>
      <c r="AT326" s="211" t="s">
        <v>204</v>
      </c>
      <c r="AU326" s="211" t="s">
        <v>80</v>
      </c>
      <c r="AV326" s="9" t="s">
        <v>89</v>
      </c>
      <c r="AW326" s="9" t="s">
        <v>38</v>
      </c>
      <c r="AX326" s="9" t="s">
        <v>80</v>
      </c>
      <c r="AY326" s="211" t="s">
        <v>200</v>
      </c>
    </row>
    <row r="327" s="10" customFormat="1">
      <c r="B327" s="212"/>
      <c r="C327" s="213"/>
      <c r="D327" s="198" t="s">
        <v>204</v>
      </c>
      <c r="E327" s="214" t="s">
        <v>40</v>
      </c>
      <c r="F327" s="215" t="s">
        <v>206</v>
      </c>
      <c r="G327" s="213"/>
      <c r="H327" s="216">
        <v>1040.673</v>
      </c>
      <c r="I327" s="217"/>
      <c r="J327" s="213"/>
      <c r="K327" s="213"/>
      <c r="L327" s="218"/>
      <c r="M327" s="219"/>
      <c r="N327" s="220"/>
      <c r="O327" s="220"/>
      <c r="P327" s="220"/>
      <c r="Q327" s="220"/>
      <c r="R327" s="220"/>
      <c r="S327" s="220"/>
      <c r="T327" s="221"/>
      <c r="AT327" s="222" t="s">
        <v>204</v>
      </c>
      <c r="AU327" s="222" t="s">
        <v>80</v>
      </c>
      <c r="AV327" s="10" t="s">
        <v>199</v>
      </c>
      <c r="AW327" s="10" t="s">
        <v>38</v>
      </c>
      <c r="AX327" s="10" t="s">
        <v>87</v>
      </c>
      <c r="AY327" s="222" t="s">
        <v>200</v>
      </c>
    </row>
    <row r="328" s="1" customFormat="1" ht="16.5" customHeight="1">
      <c r="B328" s="37"/>
      <c r="C328" s="244" t="s">
        <v>508</v>
      </c>
      <c r="D328" s="244" t="s">
        <v>408</v>
      </c>
      <c r="E328" s="245" t="s">
        <v>509</v>
      </c>
      <c r="F328" s="246" t="s">
        <v>510</v>
      </c>
      <c r="G328" s="247" t="s">
        <v>152</v>
      </c>
      <c r="H328" s="248">
        <v>1200</v>
      </c>
      <c r="I328" s="249"/>
      <c r="J328" s="250">
        <f>ROUND(I328*H328,2)</f>
        <v>0</v>
      </c>
      <c r="K328" s="246" t="s">
        <v>40</v>
      </c>
      <c r="L328" s="251"/>
      <c r="M328" s="252" t="s">
        <v>40</v>
      </c>
      <c r="N328" s="253" t="s">
        <v>53</v>
      </c>
      <c r="O328" s="78"/>
      <c r="P328" s="195">
        <f>O328*H328</f>
        <v>0</v>
      </c>
      <c r="Q328" s="195">
        <v>1</v>
      </c>
      <c r="R328" s="195">
        <f>Q328*H328</f>
        <v>1200</v>
      </c>
      <c r="S328" s="195">
        <v>0</v>
      </c>
      <c r="T328" s="196">
        <f>S328*H328</f>
        <v>0</v>
      </c>
      <c r="AR328" s="15" t="s">
        <v>411</v>
      </c>
      <c r="AT328" s="15" t="s">
        <v>408</v>
      </c>
      <c r="AU328" s="15" t="s">
        <v>80</v>
      </c>
      <c r="AY328" s="15" t="s">
        <v>200</v>
      </c>
      <c r="BE328" s="197">
        <f>IF(N328="základní",J328,0)</f>
        <v>0</v>
      </c>
      <c r="BF328" s="197">
        <f>IF(N328="snížená",J328,0)</f>
        <v>0</v>
      </c>
      <c r="BG328" s="197">
        <f>IF(N328="zákl. přenesená",J328,0)</f>
        <v>0</v>
      </c>
      <c r="BH328" s="197">
        <f>IF(N328="sníž. přenesená",J328,0)</f>
        <v>0</v>
      </c>
      <c r="BI328" s="197">
        <f>IF(N328="nulová",J328,0)</f>
        <v>0</v>
      </c>
      <c r="BJ328" s="15" t="s">
        <v>199</v>
      </c>
      <c r="BK328" s="197">
        <f>ROUND(I328*H328,2)</f>
        <v>0</v>
      </c>
      <c r="BL328" s="15" t="s">
        <v>411</v>
      </c>
      <c r="BM328" s="15" t="s">
        <v>511</v>
      </c>
    </row>
    <row r="329" s="1" customFormat="1" ht="22.5" customHeight="1">
      <c r="B329" s="37"/>
      <c r="C329" s="244" t="s">
        <v>512</v>
      </c>
      <c r="D329" s="244" t="s">
        <v>408</v>
      </c>
      <c r="E329" s="245" t="s">
        <v>513</v>
      </c>
      <c r="F329" s="246" t="s">
        <v>514</v>
      </c>
      <c r="G329" s="247" t="s">
        <v>109</v>
      </c>
      <c r="H329" s="248">
        <v>40</v>
      </c>
      <c r="I329" s="249"/>
      <c r="J329" s="250">
        <f>ROUND(I329*H329,2)</f>
        <v>0</v>
      </c>
      <c r="K329" s="246" t="s">
        <v>209</v>
      </c>
      <c r="L329" s="251"/>
      <c r="M329" s="252" t="s">
        <v>40</v>
      </c>
      <c r="N329" s="253" t="s">
        <v>53</v>
      </c>
      <c r="O329" s="78"/>
      <c r="P329" s="195">
        <f>O329*H329</f>
        <v>0</v>
      </c>
      <c r="Q329" s="195">
        <v>0.00044000000000000002</v>
      </c>
      <c r="R329" s="195">
        <f>Q329*H329</f>
        <v>0.017600000000000001</v>
      </c>
      <c r="S329" s="195">
        <v>0</v>
      </c>
      <c r="T329" s="196">
        <f>S329*H329</f>
        <v>0</v>
      </c>
      <c r="AR329" s="15" t="s">
        <v>411</v>
      </c>
      <c r="AT329" s="15" t="s">
        <v>408</v>
      </c>
      <c r="AU329" s="15" t="s">
        <v>80</v>
      </c>
      <c r="AY329" s="15" t="s">
        <v>200</v>
      </c>
      <c r="BE329" s="197">
        <f>IF(N329="základní",J329,0)</f>
        <v>0</v>
      </c>
      <c r="BF329" s="197">
        <f>IF(N329="snížená",J329,0)</f>
        <v>0</v>
      </c>
      <c r="BG329" s="197">
        <f>IF(N329="zákl. přenesená",J329,0)</f>
        <v>0</v>
      </c>
      <c r="BH329" s="197">
        <f>IF(N329="sníž. přenesená",J329,0)</f>
        <v>0</v>
      </c>
      <c r="BI329" s="197">
        <f>IF(N329="nulová",J329,0)</f>
        <v>0</v>
      </c>
      <c r="BJ329" s="15" t="s">
        <v>199</v>
      </c>
      <c r="BK329" s="197">
        <f>ROUND(I329*H329,2)</f>
        <v>0</v>
      </c>
      <c r="BL329" s="15" t="s">
        <v>411</v>
      </c>
      <c r="BM329" s="15" t="s">
        <v>515</v>
      </c>
    </row>
    <row r="330" s="9" customFormat="1">
      <c r="B330" s="201"/>
      <c r="C330" s="202"/>
      <c r="D330" s="198" t="s">
        <v>204</v>
      </c>
      <c r="E330" s="203" t="s">
        <v>40</v>
      </c>
      <c r="F330" s="204" t="s">
        <v>516</v>
      </c>
      <c r="G330" s="202"/>
      <c r="H330" s="205">
        <v>40</v>
      </c>
      <c r="I330" s="206"/>
      <c r="J330" s="202"/>
      <c r="K330" s="202"/>
      <c r="L330" s="207"/>
      <c r="M330" s="208"/>
      <c r="N330" s="209"/>
      <c r="O330" s="209"/>
      <c r="P330" s="209"/>
      <c r="Q330" s="209"/>
      <c r="R330" s="209"/>
      <c r="S330" s="209"/>
      <c r="T330" s="210"/>
      <c r="AT330" s="211" t="s">
        <v>204</v>
      </c>
      <c r="AU330" s="211" t="s">
        <v>80</v>
      </c>
      <c r="AV330" s="9" t="s">
        <v>89</v>
      </c>
      <c r="AW330" s="9" t="s">
        <v>38</v>
      </c>
      <c r="AX330" s="9" t="s">
        <v>80</v>
      </c>
      <c r="AY330" s="211" t="s">
        <v>200</v>
      </c>
    </row>
    <row r="331" s="10" customFormat="1">
      <c r="B331" s="212"/>
      <c r="C331" s="213"/>
      <c r="D331" s="198" t="s">
        <v>204</v>
      </c>
      <c r="E331" s="214" t="s">
        <v>40</v>
      </c>
      <c r="F331" s="215" t="s">
        <v>206</v>
      </c>
      <c r="G331" s="213"/>
      <c r="H331" s="216">
        <v>40</v>
      </c>
      <c r="I331" s="217"/>
      <c r="J331" s="213"/>
      <c r="K331" s="213"/>
      <c r="L331" s="218"/>
      <c r="M331" s="219"/>
      <c r="N331" s="220"/>
      <c r="O331" s="220"/>
      <c r="P331" s="220"/>
      <c r="Q331" s="220"/>
      <c r="R331" s="220"/>
      <c r="S331" s="220"/>
      <c r="T331" s="221"/>
      <c r="AT331" s="222" t="s">
        <v>204</v>
      </c>
      <c r="AU331" s="222" t="s">
        <v>80</v>
      </c>
      <c r="AV331" s="10" t="s">
        <v>199</v>
      </c>
      <c r="AW331" s="10" t="s">
        <v>38</v>
      </c>
      <c r="AX331" s="10" t="s">
        <v>87</v>
      </c>
      <c r="AY331" s="222" t="s">
        <v>200</v>
      </c>
    </row>
    <row r="332" s="1" customFormat="1" ht="22.5" customHeight="1">
      <c r="B332" s="37"/>
      <c r="C332" s="244" t="s">
        <v>517</v>
      </c>
      <c r="D332" s="244" t="s">
        <v>408</v>
      </c>
      <c r="E332" s="245" t="s">
        <v>518</v>
      </c>
      <c r="F332" s="246" t="s">
        <v>519</v>
      </c>
      <c r="G332" s="247" t="s">
        <v>109</v>
      </c>
      <c r="H332" s="248">
        <v>3</v>
      </c>
      <c r="I332" s="249"/>
      <c r="J332" s="250">
        <f>ROUND(I332*H332,2)</f>
        <v>0</v>
      </c>
      <c r="K332" s="246" t="s">
        <v>209</v>
      </c>
      <c r="L332" s="251"/>
      <c r="M332" s="252" t="s">
        <v>40</v>
      </c>
      <c r="N332" s="253" t="s">
        <v>53</v>
      </c>
      <c r="O332" s="78"/>
      <c r="P332" s="195">
        <f>O332*H332</f>
        <v>0</v>
      </c>
      <c r="Q332" s="195">
        <v>0.095079999999999998</v>
      </c>
      <c r="R332" s="195">
        <f>Q332*H332</f>
        <v>0.28523999999999999</v>
      </c>
      <c r="S332" s="195">
        <v>0</v>
      </c>
      <c r="T332" s="196">
        <f>S332*H332</f>
        <v>0</v>
      </c>
      <c r="AR332" s="15" t="s">
        <v>411</v>
      </c>
      <c r="AT332" s="15" t="s">
        <v>408</v>
      </c>
      <c r="AU332" s="15" t="s">
        <v>80</v>
      </c>
      <c r="AY332" s="15" t="s">
        <v>200</v>
      </c>
      <c r="BE332" s="197">
        <f>IF(N332="základní",J332,0)</f>
        <v>0</v>
      </c>
      <c r="BF332" s="197">
        <f>IF(N332="snížená",J332,0)</f>
        <v>0</v>
      </c>
      <c r="BG332" s="197">
        <f>IF(N332="zákl. přenesená",J332,0)</f>
        <v>0</v>
      </c>
      <c r="BH332" s="197">
        <f>IF(N332="sníž. přenesená",J332,0)</f>
        <v>0</v>
      </c>
      <c r="BI332" s="197">
        <f>IF(N332="nulová",J332,0)</f>
        <v>0</v>
      </c>
      <c r="BJ332" s="15" t="s">
        <v>199</v>
      </c>
      <c r="BK332" s="197">
        <f>ROUND(I332*H332,2)</f>
        <v>0</v>
      </c>
      <c r="BL332" s="15" t="s">
        <v>411</v>
      </c>
      <c r="BM332" s="15" t="s">
        <v>520</v>
      </c>
    </row>
    <row r="333" s="1" customFormat="1" ht="22.5" customHeight="1">
      <c r="B333" s="37"/>
      <c r="C333" s="244" t="s">
        <v>521</v>
      </c>
      <c r="D333" s="244" t="s">
        <v>408</v>
      </c>
      <c r="E333" s="245" t="s">
        <v>522</v>
      </c>
      <c r="F333" s="246" t="s">
        <v>523</v>
      </c>
      <c r="G333" s="247" t="s">
        <v>109</v>
      </c>
      <c r="H333" s="248">
        <v>3</v>
      </c>
      <c r="I333" s="249"/>
      <c r="J333" s="250">
        <f>ROUND(I333*H333,2)</f>
        <v>0</v>
      </c>
      <c r="K333" s="246" t="s">
        <v>209</v>
      </c>
      <c r="L333" s="251"/>
      <c r="M333" s="252" t="s">
        <v>40</v>
      </c>
      <c r="N333" s="253" t="s">
        <v>53</v>
      </c>
      <c r="O333" s="78"/>
      <c r="P333" s="195">
        <f>O333*H333</f>
        <v>0</v>
      </c>
      <c r="Q333" s="195">
        <v>0.099040000000000003</v>
      </c>
      <c r="R333" s="195">
        <f>Q333*H333</f>
        <v>0.29712</v>
      </c>
      <c r="S333" s="195">
        <v>0</v>
      </c>
      <c r="T333" s="196">
        <f>S333*H333</f>
        <v>0</v>
      </c>
      <c r="AR333" s="15" t="s">
        <v>411</v>
      </c>
      <c r="AT333" s="15" t="s">
        <v>408</v>
      </c>
      <c r="AU333" s="15" t="s">
        <v>80</v>
      </c>
      <c r="AY333" s="15" t="s">
        <v>200</v>
      </c>
      <c r="BE333" s="197">
        <f>IF(N333="základní",J333,0)</f>
        <v>0</v>
      </c>
      <c r="BF333" s="197">
        <f>IF(N333="snížená",J333,0)</f>
        <v>0</v>
      </c>
      <c r="BG333" s="197">
        <f>IF(N333="zákl. přenesená",J333,0)</f>
        <v>0</v>
      </c>
      <c r="BH333" s="197">
        <f>IF(N333="sníž. přenesená",J333,0)</f>
        <v>0</v>
      </c>
      <c r="BI333" s="197">
        <f>IF(N333="nulová",J333,0)</f>
        <v>0</v>
      </c>
      <c r="BJ333" s="15" t="s">
        <v>199</v>
      </c>
      <c r="BK333" s="197">
        <f>ROUND(I333*H333,2)</f>
        <v>0</v>
      </c>
      <c r="BL333" s="15" t="s">
        <v>411</v>
      </c>
      <c r="BM333" s="15" t="s">
        <v>524</v>
      </c>
    </row>
    <row r="334" s="1" customFormat="1" ht="22.5" customHeight="1">
      <c r="B334" s="37"/>
      <c r="C334" s="244" t="s">
        <v>525</v>
      </c>
      <c r="D334" s="244" t="s">
        <v>408</v>
      </c>
      <c r="E334" s="245" t="s">
        <v>526</v>
      </c>
      <c r="F334" s="246" t="s">
        <v>527</v>
      </c>
      <c r="G334" s="247" t="s">
        <v>109</v>
      </c>
      <c r="H334" s="248">
        <v>1</v>
      </c>
      <c r="I334" s="249"/>
      <c r="J334" s="250">
        <f>ROUND(I334*H334,2)</f>
        <v>0</v>
      </c>
      <c r="K334" s="246" t="s">
        <v>209</v>
      </c>
      <c r="L334" s="251"/>
      <c r="M334" s="252" t="s">
        <v>40</v>
      </c>
      <c r="N334" s="253" t="s">
        <v>53</v>
      </c>
      <c r="O334" s="78"/>
      <c r="P334" s="195">
        <f>O334*H334</f>
        <v>0</v>
      </c>
      <c r="Q334" s="195">
        <v>0.18223</v>
      </c>
      <c r="R334" s="195">
        <f>Q334*H334</f>
        <v>0.18223</v>
      </c>
      <c r="S334" s="195">
        <v>0</v>
      </c>
      <c r="T334" s="196">
        <f>S334*H334</f>
        <v>0</v>
      </c>
      <c r="AR334" s="15" t="s">
        <v>411</v>
      </c>
      <c r="AT334" s="15" t="s">
        <v>408</v>
      </c>
      <c r="AU334" s="15" t="s">
        <v>80</v>
      </c>
      <c r="AY334" s="15" t="s">
        <v>200</v>
      </c>
      <c r="BE334" s="197">
        <f>IF(N334="základní",J334,0)</f>
        <v>0</v>
      </c>
      <c r="BF334" s="197">
        <f>IF(N334="snížená",J334,0)</f>
        <v>0</v>
      </c>
      <c r="BG334" s="197">
        <f>IF(N334="zákl. přenesená",J334,0)</f>
        <v>0</v>
      </c>
      <c r="BH334" s="197">
        <f>IF(N334="sníž. přenesená",J334,0)</f>
        <v>0</v>
      </c>
      <c r="BI334" s="197">
        <f>IF(N334="nulová",J334,0)</f>
        <v>0</v>
      </c>
      <c r="BJ334" s="15" t="s">
        <v>199</v>
      </c>
      <c r="BK334" s="197">
        <f>ROUND(I334*H334,2)</f>
        <v>0</v>
      </c>
      <c r="BL334" s="15" t="s">
        <v>411</v>
      </c>
      <c r="BM334" s="15" t="s">
        <v>528</v>
      </c>
    </row>
    <row r="335" s="1" customFormat="1" ht="22.5" customHeight="1">
      <c r="B335" s="37"/>
      <c r="C335" s="244" t="s">
        <v>529</v>
      </c>
      <c r="D335" s="244" t="s">
        <v>408</v>
      </c>
      <c r="E335" s="245" t="s">
        <v>530</v>
      </c>
      <c r="F335" s="246" t="s">
        <v>531</v>
      </c>
      <c r="G335" s="247" t="s">
        <v>109</v>
      </c>
      <c r="H335" s="248">
        <v>1</v>
      </c>
      <c r="I335" s="249"/>
      <c r="J335" s="250">
        <f>ROUND(I335*H335,2)</f>
        <v>0</v>
      </c>
      <c r="K335" s="246" t="s">
        <v>209</v>
      </c>
      <c r="L335" s="251"/>
      <c r="M335" s="252" t="s">
        <v>40</v>
      </c>
      <c r="N335" s="253" t="s">
        <v>53</v>
      </c>
      <c r="O335" s="78"/>
      <c r="P335" s="195">
        <f>O335*H335</f>
        <v>0</v>
      </c>
      <c r="Q335" s="195">
        <v>0.18618999999999999</v>
      </c>
      <c r="R335" s="195">
        <f>Q335*H335</f>
        <v>0.18618999999999999</v>
      </c>
      <c r="S335" s="195">
        <v>0</v>
      </c>
      <c r="T335" s="196">
        <f>S335*H335</f>
        <v>0</v>
      </c>
      <c r="AR335" s="15" t="s">
        <v>411</v>
      </c>
      <c r="AT335" s="15" t="s">
        <v>408</v>
      </c>
      <c r="AU335" s="15" t="s">
        <v>80</v>
      </c>
      <c r="AY335" s="15" t="s">
        <v>200</v>
      </c>
      <c r="BE335" s="197">
        <f>IF(N335="základní",J335,0)</f>
        <v>0</v>
      </c>
      <c r="BF335" s="197">
        <f>IF(N335="snížená",J335,0)</f>
        <v>0</v>
      </c>
      <c r="BG335" s="197">
        <f>IF(N335="zákl. přenesená",J335,0)</f>
        <v>0</v>
      </c>
      <c r="BH335" s="197">
        <f>IF(N335="sníž. přenesená",J335,0)</f>
        <v>0</v>
      </c>
      <c r="BI335" s="197">
        <f>IF(N335="nulová",J335,0)</f>
        <v>0</v>
      </c>
      <c r="BJ335" s="15" t="s">
        <v>199</v>
      </c>
      <c r="BK335" s="197">
        <f>ROUND(I335*H335,2)</f>
        <v>0</v>
      </c>
      <c r="BL335" s="15" t="s">
        <v>411</v>
      </c>
      <c r="BM335" s="15" t="s">
        <v>532</v>
      </c>
    </row>
    <row r="336" s="1" customFormat="1" ht="22.5" customHeight="1">
      <c r="B336" s="37"/>
      <c r="C336" s="244" t="s">
        <v>533</v>
      </c>
      <c r="D336" s="244" t="s">
        <v>408</v>
      </c>
      <c r="E336" s="245" t="s">
        <v>534</v>
      </c>
      <c r="F336" s="246" t="s">
        <v>535</v>
      </c>
      <c r="G336" s="247" t="s">
        <v>109</v>
      </c>
      <c r="H336" s="248">
        <v>0.59999999999999998</v>
      </c>
      <c r="I336" s="249"/>
      <c r="J336" s="250">
        <f>ROUND(I336*H336,2)</f>
        <v>0</v>
      </c>
      <c r="K336" s="246" t="s">
        <v>209</v>
      </c>
      <c r="L336" s="251"/>
      <c r="M336" s="252" t="s">
        <v>40</v>
      </c>
      <c r="N336" s="253" t="s">
        <v>53</v>
      </c>
      <c r="O336" s="78"/>
      <c r="P336" s="195">
        <f>O336*H336</f>
        <v>0</v>
      </c>
      <c r="Q336" s="195">
        <v>1.2996000000000001</v>
      </c>
      <c r="R336" s="195">
        <f>Q336*H336</f>
        <v>0.77976000000000001</v>
      </c>
      <c r="S336" s="195">
        <v>0</v>
      </c>
      <c r="T336" s="196">
        <f>S336*H336</f>
        <v>0</v>
      </c>
      <c r="AR336" s="15" t="s">
        <v>411</v>
      </c>
      <c r="AT336" s="15" t="s">
        <v>408</v>
      </c>
      <c r="AU336" s="15" t="s">
        <v>80</v>
      </c>
      <c r="AY336" s="15" t="s">
        <v>200</v>
      </c>
      <c r="BE336" s="197">
        <f>IF(N336="základní",J336,0)</f>
        <v>0</v>
      </c>
      <c r="BF336" s="197">
        <f>IF(N336="snížená",J336,0)</f>
        <v>0</v>
      </c>
      <c r="BG336" s="197">
        <f>IF(N336="zákl. přenesená",J336,0)</f>
        <v>0</v>
      </c>
      <c r="BH336" s="197">
        <f>IF(N336="sníž. přenesená",J336,0)</f>
        <v>0</v>
      </c>
      <c r="BI336" s="197">
        <f>IF(N336="nulová",J336,0)</f>
        <v>0</v>
      </c>
      <c r="BJ336" s="15" t="s">
        <v>199</v>
      </c>
      <c r="BK336" s="197">
        <f>ROUND(I336*H336,2)</f>
        <v>0</v>
      </c>
      <c r="BL336" s="15" t="s">
        <v>411</v>
      </c>
      <c r="BM336" s="15" t="s">
        <v>536</v>
      </c>
    </row>
    <row r="337" s="9" customFormat="1">
      <c r="B337" s="201"/>
      <c r="C337" s="202"/>
      <c r="D337" s="198" t="s">
        <v>204</v>
      </c>
      <c r="E337" s="203" t="s">
        <v>40</v>
      </c>
      <c r="F337" s="204" t="s">
        <v>537</v>
      </c>
      <c r="G337" s="202"/>
      <c r="H337" s="205">
        <v>0.59999999999999998</v>
      </c>
      <c r="I337" s="206"/>
      <c r="J337" s="202"/>
      <c r="K337" s="202"/>
      <c r="L337" s="207"/>
      <c r="M337" s="208"/>
      <c r="N337" s="209"/>
      <c r="O337" s="209"/>
      <c r="P337" s="209"/>
      <c r="Q337" s="209"/>
      <c r="R337" s="209"/>
      <c r="S337" s="209"/>
      <c r="T337" s="210"/>
      <c r="AT337" s="211" t="s">
        <v>204</v>
      </c>
      <c r="AU337" s="211" t="s">
        <v>80</v>
      </c>
      <c r="AV337" s="9" t="s">
        <v>89</v>
      </c>
      <c r="AW337" s="9" t="s">
        <v>38</v>
      </c>
      <c r="AX337" s="9" t="s">
        <v>80</v>
      </c>
      <c r="AY337" s="211" t="s">
        <v>200</v>
      </c>
    </row>
    <row r="338" s="10" customFormat="1">
      <c r="B338" s="212"/>
      <c r="C338" s="213"/>
      <c r="D338" s="198" t="s">
        <v>204</v>
      </c>
      <c r="E338" s="214" t="s">
        <v>40</v>
      </c>
      <c r="F338" s="215" t="s">
        <v>206</v>
      </c>
      <c r="G338" s="213"/>
      <c r="H338" s="216">
        <v>0.59999999999999998</v>
      </c>
      <c r="I338" s="217"/>
      <c r="J338" s="213"/>
      <c r="K338" s="213"/>
      <c r="L338" s="218"/>
      <c r="M338" s="219"/>
      <c r="N338" s="220"/>
      <c r="O338" s="220"/>
      <c r="P338" s="220"/>
      <c r="Q338" s="220"/>
      <c r="R338" s="220"/>
      <c r="S338" s="220"/>
      <c r="T338" s="221"/>
      <c r="AT338" s="222" t="s">
        <v>204</v>
      </c>
      <c r="AU338" s="222" t="s">
        <v>80</v>
      </c>
      <c r="AV338" s="10" t="s">
        <v>199</v>
      </c>
      <c r="AW338" s="10" t="s">
        <v>38</v>
      </c>
      <c r="AX338" s="10" t="s">
        <v>87</v>
      </c>
      <c r="AY338" s="222" t="s">
        <v>200</v>
      </c>
    </row>
    <row r="339" s="1" customFormat="1" ht="22.5" customHeight="1">
      <c r="B339" s="37"/>
      <c r="C339" s="244" t="s">
        <v>538</v>
      </c>
      <c r="D339" s="244" t="s">
        <v>408</v>
      </c>
      <c r="E339" s="245" t="s">
        <v>539</v>
      </c>
      <c r="F339" s="246" t="s">
        <v>540</v>
      </c>
      <c r="G339" s="247" t="s">
        <v>114</v>
      </c>
      <c r="H339" s="248">
        <v>13</v>
      </c>
      <c r="I339" s="249"/>
      <c r="J339" s="250">
        <f>ROUND(I339*H339,2)</f>
        <v>0</v>
      </c>
      <c r="K339" s="246" t="s">
        <v>209</v>
      </c>
      <c r="L339" s="251"/>
      <c r="M339" s="252" t="s">
        <v>40</v>
      </c>
      <c r="N339" s="253" t="s">
        <v>53</v>
      </c>
      <c r="O339" s="78"/>
      <c r="P339" s="195">
        <f>O339*H339</f>
        <v>0</v>
      </c>
      <c r="Q339" s="195">
        <v>0.054850000000000003</v>
      </c>
      <c r="R339" s="195">
        <f>Q339*H339</f>
        <v>0.71305000000000007</v>
      </c>
      <c r="S339" s="195">
        <v>0</v>
      </c>
      <c r="T339" s="196">
        <f>S339*H339</f>
        <v>0</v>
      </c>
      <c r="AR339" s="15" t="s">
        <v>411</v>
      </c>
      <c r="AT339" s="15" t="s">
        <v>408</v>
      </c>
      <c r="AU339" s="15" t="s">
        <v>80</v>
      </c>
      <c r="AY339" s="15" t="s">
        <v>200</v>
      </c>
      <c r="BE339" s="197">
        <f>IF(N339="základní",J339,0)</f>
        <v>0</v>
      </c>
      <c r="BF339" s="197">
        <f>IF(N339="snížená",J339,0)</f>
        <v>0</v>
      </c>
      <c r="BG339" s="197">
        <f>IF(N339="zákl. přenesená",J339,0)</f>
        <v>0</v>
      </c>
      <c r="BH339" s="197">
        <f>IF(N339="sníž. přenesená",J339,0)</f>
        <v>0</v>
      </c>
      <c r="BI339" s="197">
        <f>IF(N339="nulová",J339,0)</f>
        <v>0</v>
      </c>
      <c r="BJ339" s="15" t="s">
        <v>199</v>
      </c>
      <c r="BK339" s="197">
        <f>ROUND(I339*H339,2)</f>
        <v>0</v>
      </c>
      <c r="BL339" s="15" t="s">
        <v>411</v>
      </c>
      <c r="BM339" s="15" t="s">
        <v>541</v>
      </c>
    </row>
    <row r="340" s="1" customFormat="1" ht="22.5" customHeight="1">
      <c r="B340" s="37"/>
      <c r="C340" s="244" t="s">
        <v>542</v>
      </c>
      <c r="D340" s="244" t="s">
        <v>408</v>
      </c>
      <c r="E340" s="245" t="s">
        <v>543</v>
      </c>
      <c r="F340" s="246" t="s">
        <v>544</v>
      </c>
      <c r="G340" s="247" t="s">
        <v>114</v>
      </c>
      <c r="H340" s="248">
        <v>13</v>
      </c>
      <c r="I340" s="249"/>
      <c r="J340" s="250">
        <f>ROUND(I340*H340,2)</f>
        <v>0</v>
      </c>
      <c r="K340" s="246" t="s">
        <v>209</v>
      </c>
      <c r="L340" s="251"/>
      <c r="M340" s="252" t="s">
        <v>40</v>
      </c>
      <c r="N340" s="253" t="s">
        <v>53</v>
      </c>
      <c r="O340" s="78"/>
      <c r="P340" s="195">
        <f>O340*H340</f>
        <v>0</v>
      </c>
      <c r="Q340" s="195">
        <v>0.054850000000000003</v>
      </c>
      <c r="R340" s="195">
        <f>Q340*H340</f>
        <v>0.71305000000000007</v>
      </c>
      <c r="S340" s="195">
        <v>0</v>
      </c>
      <c r="T340" s="196">
        <f>S340*H340</f>
        <v>0</v>
      </c>
      <c r="AR340" s="15" t="s">
        <v>411</v>
      </c>
      <c r="AT340" s="15" t="s">
        <v>408</v>
      </c>
      <c r="AU340" s="15" t="s">
        <v>80</v>
      </c>
      <c r="AY340" s="15" t="s">
        <v>200</v>
      </c>
      <c r="BE340" s="197">
        <f>IF(N340="základní",J340,0)</f>
        <v>0</v>
      </c>
      <c r="BF340" s="197">
        <f>IF(N340="snížená",J340,0)</f>
        <v>0</v>
      </c>
      <c r="BG340" s="197">
        <f>IF(N340="zákl. přenesená",J340,0)</f>
        <v>0</v>
      </c>
      <c r="BH340" s="197">
        <f>IF(N340="sníž. přenesená",J340,0)</f>
        <v>0</v>
      </c>
      <c r="BI340" s="197">
        <f>IF(N340="nulová",J340,0)</f>
        <v>0</v>
      </c>
      <c r="BJ340" s="15" t="s">
        <v>199</v>
      </c>
      <c r="BK340" s="197">
        <f>ROUND(I340*H340,2)</f>
        <v>0</v>
      </c>
      <c r="BL340" s="15" t="s">
        <v>411</v>
      </c>
      <c r="BM340" s="15" t="s">
        <v>545</v>
      </c>
    </row>
    <row r="341" s="1" customFormat="1" ht="16.5" customHeight="1">
      <c r="B341" s="37"/>
      <c r="C341" s="244" t="s">
        <v>546</v>
      </c>
      <c r="D341" s="244" t="s">
        <v>408</v>
      </c>
      <c r="E341" s="245" t="s">
        <v>547</v>
      </c>
      <c r="F341" s="246" t="s">
        <v>548</v>
      </c>
      <c r="G341" s="247" t="s">
        <v>109</v>
      </c>
      <c r="H341" s="248">
        <v>39</v>
      </c>
      <c r="I341" s="249"/>
      <c r="J341" s="250">
        <f>ROUND(I341*H341,2)</f>
        <v>0</v>
      </c>
      <c r="K341" s="246" t="s">
        <v>40</v>
      </c>
      <c r="L341" s="251"/>
      <c r="M341" s="252" t="s">
        <v>40</v>
      </c>
      <c r="N341" s="253" t="s">
        <v>53</v>
      </c>
      <c r="O341" s="78"/>
      <c r="P341" s="195">
        <f>O341*H341</f>
        <v>0</v>
      </c>
      <c r="Q341" s="195">
        <v>0.39700000000000002</v>
      </c>
      <c r="R341" s="195">
        <f>Q341*H341</f>
        <v>15.483000000000001</v>
      </c>
      <c r="S341" s="195">
        <v>0</v>
      </c>
      <c r="T341" s="196">
        <f>S341*H341</f>
        <v>0</v>
      </c>
      <c r="AR341" s="15" t="s">
        <v>411</v>
      </c>
      <c r="AT341" s="15" t="s">
        <v>408</v>
      </c>
      <c r="AU341" s="15" t="s">
        <v>80</v>
      </c>
      <c r="AY341" s="15" t="s">
        <v>200</v>
      </c>
      <c r="BE341" s="197">
        <f>IF(N341="základní",J341,0)</f>
        <v>0</v>
      </c>
      <c r="BF341" s="197">
        <f>IF(N341="snížená",J341,0)</f>
        <v>0</v>
      </c>
      <c r="BG341" s="197">
        <f>IF(N341="zákl. přenesená",J341,0)</f>
        <v>0</v>
      </c>
      <c r="BH341" s="197">
        <f>IF(N341="sníž. přenesená",J341,0)</f>
        <v>0</v>
      </c>
      <c r="BI341" s="197">
        <f>IF(N341="nulová",J341,0)</f>
        <v>0</v>
      </c>
      <c r="BJ341" s="15" t="s">
        <v>199</v>
      </c>
      <c r="BK341" s="197">
        <f>ROUND(I341*H341,2)</f>
        <v>0</v>
      </c>
      <c r="BL341" s="15" t="s">
        <v>411</v>
      </c>
      <c r="BM341" s="15" t="s">
        <v>549</v>
      </c>
    </row>
    <row r="342" s="9" customFormat="1">
      <c r="B342" s="201"/>
      <c r="C342" s="202"/>
      <c r="D342" s="198" t="s">
        <v>204</v>
      </c>
      <c r="E342" s="203" t="s">
        <v>40</v>
      </c>
      <c r="F342" s="204" t="s">
        <v>550</v>
      </c>
      <c r="G342" s="202"/>
      <c r="H342" s="205">
        <v>39</v>
      </c>
      <c r="I342" s="206"/>
      <c r="J342" s="202"/>
      <c r="K342" s="202"/>
      <c r="L342" s="207"/>
      <c r="M342" s="208"/>
      <c r="N342" s="209"/>
      <c r="O342" s="209"/>
      <c r="P342" s="209"/>
      <c r="Q342" s="209"/>
      <c r="R342" s="209"/>
      <c r="S342" s="209"/>
      <c r="T342" s="210"/>
      <c r="AT342" s="211" t="s">
        <v>204</v>
      </c>
      <c r="AU342" s="211" t="s">
        <v>80</v>
      </c>
      <c r="AV342" s="9" t="s">
        <v>89</v>
      </c>
      <c r="AW342" s="9" t="s">
        <v>38</v>
      </c>
      <c r="AX342" s="9" t="s">
        <v>80</v>
      </c>
      <c r="AY342" s="211" t="s">
        <v>200</v>
      </c>
    </row>
    <row r="343" s="10" customFormat="1">
      <c r="B343" s="212"/>
      <c r="C343" s="213"/>
      <c r="D343" s="198" t="s">
        <v>204</v>
      </c>
      <c r="E343" s="214" t="s">
        <v>40</v>
      </c>
      <c r="F343" s="215" t="s">
        <v>206</v>
      </c>
      <c r="G343" s="213"/>
      <c r="H343" s="216">
        <v>39</v>
      </c>
      <c r="I343" s="217"/>
      <c r="J343" s="213"/>
      <c r="K343" s="213"/>
      <c r="L343" s="218"/>
      <c r="M343" s="219"/>
      <c r="N343" s="220"/>
      <c r="O343" s="220"/>
      <c r="P343" s="220"/>
      <c r="Q343" s="220"/>
      <c r="R343" s="220"/>
      <c r="S343" s="220"/>
      <c r="T343" s="221"/>
      <c r="AT343" s="222" t="s">
        <v>204</v>
      </c>
      <c r="AU343" s="222" t="s">
        <v>80</v>
      </c>
      <c r="AV343" s="10" t="s">
        <v>199</v>
      </c>
      <c r="AW343" s="10" t="s">
        <v>38</v>
      </c>
      <c r="AX343" s="10" t="s">
        <v>87</v>
      </c>
      <c r="AY343" s="222" t="s">
        <v>200</v>
      </c>
    </row>
    <row r="344" s="1" customFormat="1" ht="16.5" customHeight="1">
      <c r="B344" s="37"/>
      <c r="C344" s="244" t="s">
        <v>551</v>
      </c>
      <c r="D344" s="244" t="s">
        <v>408</v>
      </c>
      <c r="E344" s="245" t="s">
        <v>552</v>
      </c>
      <c r="F344" s="246" t="s">
        <v>553</v>
      </c>
      <c r="G344" s="247" t="s">
        <v>109</v>
      </c>
      <c r="H344" s="248">
        <v>39</v>
      </c>
      <c r="I344" s="249"/>
      <c r="J344" s="250">
        <f>ROUND(I344*H344,2)</f>
        <v>0</v>
      </c>
      <c r="K344" s="246" t="s">
        <v>40</v>
      </c>
      <c r="L344" s="251"/>
      <c r="M344" s="252" t="s">
        <v>40</v>
      </c>
      <c r="N344" s="253" t="s">
        <v>53</v>
      </c>
      <c r="O344" s="78"/>
      <c r="P344" s="195">
        <f>O344*H344</f>
        <v>0</v>
      </c>
      <c r="Q344" s="195">
        <v>0</v>
      </c>
      <c r="R344" s="195">
        <f>Q344*H344</f>
        <v>0</v>
      </c>
      <c r="S344" s="195">
        <v>0</v>
      </c>
      <c r="T344" s="196">
        <f>S344*H344</f>
        <v>0</v>
      </c>
      <c r="AR344" s="15" t="s">
        <v>411</v>
      </c>
      <c r="AT344" s="15" t="s">
        <v>408</v>
      </c>
      <c r="AU344" s="15" t="s">
        <v>80</v>
      </c>
      <c r="AY344" s="15" t="s">
        <v>200</v>
      </c>
      <c r="BE344" s="197">
        <f>IF(N344="základní",J344,0)</f>
        <v>0</v>
      </c>
      <c r="BF344" s="197">
        <f>IF(N344="snížená",J344,0)</f>
        <v>0</v>
      </c>
      <c r="BG344" s="197">
        <f>IF(N344="zákl. přenesená",J344,0)</f>
        <v>0</v>
      </c>
      <c r="BH344" s="197">
        <f>IF(N344="sníž. přenesená",J344,0)</f>
        <v>0</v>
      </c>
      <c r="BI344" s="197">
        <f>IF(N344="nulová",J344,0)</f>
        <v>0</v>
      </c>
      <c r="BJ344" s="15" t="s">
        <v>199</v>
      </c>
      <c r="BK344" s="197">
        <f>ROUND(I344*H344,2)</f>
        <v>0</v>
      </c>
      <c r="BL344" s="15" t="s">
        <v>411</v>
      </c>
      <c r="BM344" s="15" t="s">
        <v>554</v>
      </c>
    </row>
    <row r="345" s="9" customFormat="1">
      <c r="B345" s="201"/>
      <c r="C345" s="202"/>
      <c r="D345" s="198" t="s">
        <v>204</v>
      </c>
      <c r="E345" s="203" t="s">
        <v>40</v>
      </c>
      <c r="F345" s="204" t="s">
        <v>550</v>
      </c>
      <c r="G345" s="202"/>
      <c r="H345" s="205">
        <v>39</v>
      </c>
      <c r="I345" s="206"/>
      <c r="J345" s="202"/>
      <c r="K345" s="202"/>
      <c r="L345" s="207"/>
      <c r="M345" s="208"/>
      <c r="N345" s="209"/>
      <c r="O345" s="209"/>
      <c r="P345" s="209"/>
      <c r="Q345" s="209"/>
      <c r="R345" s="209"/>
      <c r="S345" s="209"/>
      <c r="T345" s="210"/>
      <c r="AT345" s="211" t="s">
        <v>204</v>
      </c>
      <c r="AU345" s="211" t="s">
        <v>80</v>
      </c>
      <c r="AV345" s="9" t="s">
        <v>89</v>
      </c>
      <c r="AW345" s="9" t="s">
        <v>38</v>
      </c>
      <c r="AX345" s="9" t="s">
        <v>80</v>
      </c>
      <c r="AY345" s="211" t="s">
        <v>200</v>
      </c>
    </row>
    <row r="346" s="10" customFormat="1">
      <c r="B346" s="212"/>
      <c r="C346" s="213"/>
      <c r="D346" s="198" t="s">
        <v>204</v>
      </c>
      <c r="E346" s="214" t="s">
        <v>40</v>
      </c>
      <c r="F346" s="215" t="s">
        <v>206</v>
      </c>
      <c r="G346" s="213"/>
      <c r="H346" s="216">
        <v>39</v>
      </c>
      <c r="I346" s="217"/>
      <c r="J346" s="213"/>
      <c r="K346" s="213"/>
      <c r="L346" s="218"/>
      <c r="M346" s="254"/>
      <c r="N346" s="255"/>
      <c r="O346" s="255"/>
      <c r="P346" s="255"/>
      <c r="Q346" s="255"/>
      <c r="R346" s="255"/>
      <c r="S346" s="255"/>
      <c r="T346" s="256"/>
      <c r="AT346" s="222" t="s">
        <v>204</v>
      </c>
      <c r="AU346" s="222" t="s">
        <v>80</v>
      </c>
      <c r="AV346" s="10" t="s">
        <v>199</v>
      </c>
      <c r="AW346" s="10" t="s">
        <v>38</v>
      </c>
      <c r="AX346" s="10" t="s">
        <v>87</v>
      </c>
      <c r="AY346" s="222" t="s">
        <v>200</v>
      </c>
    </row>
    <row r="347" s="1" customFormat="1" ht="6.96" customHeight="1">
      <c r="B347" s="56"/>
      <c r="C347" s="57"/>
      <c r="D347" s="57"/>
      <c r="E347" s="57"/>
      <c r="F347" s="57"/>
      <c r="G347" s="57"/>
      <c r="H347" s="57"/>
      <c r="I347" s="166"/>
      <c r="J347" s="57"/>
      <c r="K347" s="57"/>
      <c r="L347" s="42"/>
    </row>
  </sheetData>
  <sheetProtection sheet="1" autoFilter="0" formatColumns="0" formatRows="0" objects="1" scenarios="1" spinCount="100000" saltValue="Wct1PQGAQl6wkm5xJpTYu2rwqXY3gfmldRriSt80nO6s/NS9Xos//WW1EhK8vY1lWvdsNAd7uZF00IjMFk7EBw==" hashValue="AOdBj1Wz9dLO7IY9K5Qj49zBeB5tEpRe+8Z760MHMa4mkNCtDCF1fOEXT8ZvtWsS+gAtbXFGVo/7z7htcWsDoQ==" algorithmName="SHA-512" password="CC35"/>
  <autoFilter ref="C84:K34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4"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96</v>
      </c>
    </row>
    <row r="3" ht="6.96" customHeight="1">
      <c r="B3" s="136"/>
      <c r="C3" s="137"/>
      <c r="D3" s="137"/>
      <c r="E3" s="137"/>
      <c r="F3" s="137"/>
      <c r="G3" s="137"/>
      <c r="H3" s="137"/>
      <c r="I3" s="138"/>
      <c r="J3" s="137"/>
      <c r="K3" s="137"/>
      <c r="L3" s="18"/>
      <c r="AT3" s="15" t="s">
        <v>89</v>
      </c>
    </row>
    <row r="4" ht="24.96" customHeight="1">
      <c r="B4" s="18"/>
      <c r="D4" s="139" t="s">
        <v>111</v>
      </c>
      <c r="L4" s="18"/>
      <c r="M4" s="22" t="s">
        <v>10</v>
      </c>
      <c r="AT4" s="15" t="s">
        <v>38</v>
      </c>
    </row>
    <row r="5" ht="6.96" customHeight="1">
      <c r="B5" s="18"/>
      <c r="L5" s="18"/>
    </row>
    <row r="6" ht="12" customHeight="1">
      <c r="B6" s="18"/>
      <c r="D6" s="140" t="s">
        <v>16</v>
      </c>
      <c r="L6" s="18"/>
    </row>
    <row r="7" ht="16.5" customHeight="1">
      <c r="B7" s="18"/>
      <c r="E7" s="141" t="str">
        <f>'Rekapitulace stavby'!K6</f>
        <v>Oprava trati v úseku Dubina - Chomutov</v>
      </c>
      <c r="F7" s="140"/>
      <c r="G7" s="140"/>
      <c r="H7" s="140"/>
      <c r="L7" s="18"/>
    </row>
    <row r="8" ht="12" customHeight="1">
      <c r="B8" s="18"/>
      <c r="D8" s="140" t="s">
        <v>126</v>
      </c>
      <c r="L8" s="18"/>
    </row>
    <row r="9" s="1" customFormat="1" ht="16.5" customHeight="1">
      <c r="B9" s="42"/>
      <c r="E9" s="141" t="s">
        <v>131</v>
      </c>
      <c r="F9" s="1"/>
      <c r="G9" s="1"/>
      <c r="H9" s="1"/>
      <c r="I9" s="142"/>
      <c r="L9" s="42"/>
    </row>
    <row r="10" s="1" customFormat="1" ht="12" customHeight="1">
      <c r="B10" s="42"/>
      <c r="D10" s="140" t="s">
        <v>135</v>
      </c>
      <c r="I10" s="142"/>
      <c r="L10" s="42"/>
    </row>
    <row r="11" s="1" customFormat="1" ht="36.96" customHeight="1">
      <c r="B11" s="42"/>
      <c r="E11" s="143" t="s">
        <v>555</v>
      </c>
      <c r="F11" s="1"/>
      <c r="G11" s="1"/>
      <c r="H11" s="1"/>
      <c r="I11" s="142"/>
      <c r="L11" s="42"/>
    </row>
    <row r="12" s="1" customFormat="1">
      <c r="B12" s="42"/>
      <c r="I12" s="142"/>
      <c r="L12" s="42"/>
    </row>
    <row r="13" s="1" customFormat="1" ht="12" customHeight="1">
      <c r="B13" s="42"/>
      <c r="D13" s="140" t="s">
        <v>18</v>
      </c>
      <c r="F13" s="15" t="s">
        <v>40</v>
      </c>
      <c r="I13" s="144" t="s">
        <v>20</v>
      </c>
      <c r="J13" s="15" t="s">
        <v>40</v>
      </c>
      <c r="L13" s="42"/>
    </row>
    <row r="14" s="1" customFormat="1" ht="12" customHeight="1">
      <c r="B14" s="42"/>
      <c r="D14" s="140" t="s">
        <v>22</v>
      </c>
      <c r="F14" s="15" t="s">
        <v>23</v>
      </c>
      <c r="I14" s="144" t="s">
        <v>24</v>
      </c>
      <c r="J14" s="145" t="str">
        <f>'Rekapitulace stavby'!AN8</f>
        <v>15. 4. 2019</v>
      </c>
      <c r="L14" s="42"/>
    </row>
    <row r="15" s="1" customFormat="1" ht="10.8" customHeight="1">
      <c r="B15" s="42"/>
      <c r="I15" s="142"/>
      <c r="L15" s="42"/>
    </row>
    <row r="16" s="1" customFormat="1" ht="12" customHeight="1">
      <c r="B16" s="42"/>
      <c r="D16" s="140" t="s">
        <v>30</v>
      </c>
      <c r="I16" s="144" t="s">
        <v>31</v>
      </c>
      <c r="J16" s="15" t="s">
        <v>32</v>
      </c>
      <c r="L16" s="42"/>
    </row>
    <row r="17" s="1" customFormat="1" ht="18" customHeight="1">
      <c r="B17" s="42"/>
      <c r="E17" s="15" t="s">
        <v>33</v>
      </c>
      <c r="I17" s="144" t="s">
        <v>34</v>
      </c>
      <c r="J17" s="15" t="s">
        <v>35</v>
      </c>
      <c r="L17" s="42"/>
    </row>
    <row r="18" s="1" customFormat="1" ht="6.96" customHeight="1">
      <c r="B18" s="42"/>
      <c r="I18" s="142"/>
      <c r="L18" s="42"/>
    </row>
    <row r="19" s="1" customFormat="1" ht="12" customHeight="1">
      <c r="B19" s="42"/>
      <c r="D19" s="140" t="s">
        <v>36</v>
      </c>
      <c r="I19" s="144" t="s">
        <v>31</v>
      </c>
      <c r="J19" s="31" t="str">
        <f>'Rekapitulace stavby'!AN13</f>
        <v>Vyplň údaj</v>
      </c>
      <c r="L19" s="42"/>
    </row>
    <row r="20" s="1" customFormat="1" ht="18" customHeight="1">
      <c r="B20" s="42"/>
      <c r="E20" s="31" t="str">
        <f>'Rekapitulace stavby'!E14</f>
        <v>Vyplň údaj</v>
      </c>
      <c r="F20" s="15"/>
      <c r="G20" s="15"/>
      <c r="H20" s="15"/>
      <c r="I20" s="144" t="s">
        <v>34</v>
      </c>
      <c r="J20" s="31" t="str">
        <f>'Rekapitulace stavby'!AN14</f>
        <v>Vyplň údaj</v>
      </c>
      <c r="L20" s="42"/>
    </row>
    <row r="21" s="1" customFormat="1" ht="6.96" customHeight="1">
      <c r="B21" s="42"/>
      <c r="I21" s="142"/>
      <c r="L21" s="42"/>
    </row>
    <row r="22" s="1" customFormat="1" ht="12" customHeight="1">
      <c r="B22" s="42"/>
      <c r="D22" s="140" t="s">
        <v>39</v>
      </c>
      <c r="I22" s="144" t="s">
        <v>31</v>
      </c>
      <c r="J22" s="15" t="str">
        <f>IF('Rekapitulace stavby'!AN16="","",'Rekapitulace stavby'!AN16)</f>
        <v/>
      </c>
      <c r="L22" s="42"/>
    </row>
    <row r="23" s="1" customFormat="1" ht="18" customHeight="1">
      <c r="B23" s="42"/>
      <c r="E23" s="15" t="str">
        <f>IF('Rekapitulace stavby'!E17="","",'Rekapitulace stavby'!E17)</f>
        <v xml:space="preserve"> </v>
      </c>
      <c r="I23" s="144" t="s">
        <v>34</v>
      </c>
      <c r="J23" s="15" t="str">
        <f>IF('Rekapitulace stavby'!AN17="","",'Rekapitulace stavby'!AN17)</f>
        <v/>
      </c>
      <c r="L23" s="42"/>
    </row>
    <row r="24" s="1" customFormat="1" ht="6.96" customHeight="1">
      <c r="B24" s="42"/>
      <c r="I24" s="142"/>
      <c r="L24" s="42"/>
    </row>
    <row r="25" s="1" customFormat="1" ht="12" customHeight="1">
      <c r="B25" s="42"/>
      <c r="D25" s="140" t="s">
        <v>42</v>
      </c>
      <c r="I25" s="144" t="s">
        <v>31</v>
      </c>
      <c r="J25" s="15" t="s">
        <v>40</v>
      </c>
      <c r="L25" s="42"/>
    </row>
    <row r="26" s="1" customFormat="1" ht="18" customHeight="1">
      <c r="B26" s="42"/>
      <c r="E26" s="15" t="s">
        <v>43</v>
      </c>
      <c r="I26" s="144" t="s">
        <v>34</v>
      </c>
      <c r="J26" s="15" t="s">
        <v>40</v>
      </c>
      <c r="L26" s="42"/>
    </row>
    <row r="27" s="1" customFormat="1" ht="6.96" customHeight="1">
      <c r="B27" s="42"/>
      <c r="I27" s="142"/>
      <c r="L27" s="42"/>
    </row>
    <row r="28" s="1" customFormat="1" ht="12" customHeight="1">
      <c r="B28" s="42"/>
      <c r="D28" s="140" t="s">
        <v>44</v>
      </c>
      <c r="I28" s="142"/>
      <c r="L28" s="42"/>
    </row>
    <row r="29" s="7" customFormat="1" ht="45" customHeight="1">
      <c r="B29" s="146"/>
      <c r="E29" s="147" t="s">
        <v>45</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46</v>
      </c>
      <c r="I32" s="142"/>
      <c r="J32" s="151">
        <f>ROUND(J85, 2)</f>
        <v>0</v>
      </c>
      <c r="L32" s="42"/>
    </row>
    <row r="33" s="1" customFormat="1" ht="6.96" customHeight="1">
      <c r="B33" s="42"/>
      <c r="D33" s="70"/>
      <c r="E33" s="70"/>
      <c r="F33" s="70"/>
      <c r="G33" s="70"/>
      <c r="H33" s="70"/>
      <c r="I33" s="149"/>
      <c r="J33" s="70"/>
      <c r="K33" s="70"/>
      <c r="L33" s="42"/>
    </row>
    <row r="34" s="1" customFormat="1" ht="14.4" customHeight="1">
      <c r="B34" s="42"/>
      <c r="F34" s="152" t="s">
        <v>48</v>
      </c>
      <c r="I34" s="153" t="s">
        <v>47</v>
      </c>
      <c r="J34" s="152" t="s">
        <v>49</v>
      </c>
      <c r="L34" s="42"/>
    </row>
    <row r="35" hidden="1" s="1" customFormat="1" ht="14.4" customHeight="1">
      <c r="B35" s="42"/>
      <c r="D35" s="140" t="s">
        <v>50</v>
      </c>
      <c r="E35" s="140" t="s">
        <v>51</v>
      </c>
      <c r="F35" s="154">
        <f>ROUND((SUM(BE85:BE100)),  2)</f>
        <v>0</v>
      </c>
      <c r="I35" s="155">
        <v>0.20999999999999999</v>
      </c>
      <c r="J35" s="154">
        <f>ROUND(((SUM(BE85:BE100))*I35),  2)</f>
        <v>0</v>
      </c>
      <c r="L35" s="42"/>
    </row>
    <row r="36" hidden="1" s="1" customFormat="1" ht="14.4" customHeight="1">
      <c r="B36" s="42"/>
      <c r="E36" s="140" t="s">
        <v>52</v>
      </c>
      <c r="F36" s="154">
        <f>ROUND((SUM(BF85:BF100)),  2)</f>
        <v>0</v>
      </c>
      <c r="I36" s="155">
        <v>0.14999999999999999</v>
      </c>
      <c r="J36" s="154">
        <f>ROUND(((SUM(BF85:BF100))*I36),  2)</f>
        <v>0</v>
      </c>
      <c r="L36" s="42"/>
    </row>
    <row r="37" s="1" customFormat="1" ht="14.4" customHeight="1">
      <c r="B37" s="42"/>
      <c r="D37" s="140" t="s">
        <v>50</v>
      </c>
      <c r="E37" s="140" t="s">
        <v>53</v>
      </c>
      <c r="F37" s="154">
        <f>ROUND((SUM(BG85:BG100)),  2)</f>
        <v>0</v>
      </c>
      <c r="I37" s="155">
        <v>0.20999999999999999</v>
      </c>
      <c r="J37" s="154">
        <f>0</f>
        <v>0</v>
      </c>
      <c r="L37" s="42"/>
    </row>
    <row r="38" s="1" customFormat="1" ht="14.4" customHeight="1">
      <c r="B38" s="42"/>
      <c r="E38" s="140" t="s">
        <v>54</v>
      </c>
      <c r="F38" s="154">
        <f>ROUND((SUM(BH85:BH100)),  2)</f>
        <v>0</v>
      </c>
      <c r="I38" s="155">
        <v>0.14999999999999999</v>
      </c>
      <c r="J38" s="154">
        <f>0</f>
        <v>0</v>
      </c>
      <c r="L38" s="42"/>
    </row>
    <row r="39" hidden="1" s="1" customFormat="1" ht="14.4" customHeight="1">
      <c r="B39" s="42"/>
      <c r="E39" s="140" t="s">
        <v>55</v>
      </c>
      <c r="F39" s="154">
        <f>ROUND((SUM(BI85:BI100)),  2)</f>
        <v>0</v>
      </c>
      <c r="I39" s="155">
        <v>0</v>
      </c>
      <c r="J39" s="154">
        <f>0</f>
        <v>0</v>
      </c>
      <c r="L39" s="42"/>
    </row>
    <row r="40" s="1" customFormat="1" ht="6.96" customHeight="1">
      <c r="B40" s="42"/>
      <c r="I40" s="142"/>
      <c r="L40" s="42"/>
    </row>
    <row r="41" s="1" customFormat="1" ht="25.44" customHeight="1">
      <c r="B41" s="42"/>
      <c r="C41" s="156"/>
      <c r="D41" s="157" t="s">
        <v>56</v>
      </c>
      <c r="E41" s="158"/>
      <c r="F41" s="158"/>
      <c r="G41" s="159" t="s">
        <v>57</v>
      </c>
      <c r="H41" s="160" t="s">
        <v>58</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1" t="s">
        <v>178</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0" t="s">
        <v>16</v>
      </c>
      <c r="D49" s="38"/>
      <c r="E49" s="38"/>
      <c r="F49" s="38"/>
      <c r="G49" s="38"/>
      <c r="H49" s="38"/>
      <c r="I49" s="142"/>
      <c r="J49" s="38"/>
      <c r="K49" s="38"/>
      <c r="L49" s="42"/>
    </row>
    <row r="50" s="1" customFormat="1" ht="16.5" customHeight="1">
      <c r="B50" s="37"/>
      <c r="C50" s="38"/>
      <c r="D50" s="38"/>
      <c r="E50" s="170" t="str">
        <f>E7</f>
        <v>Oprava trati v úseku Dubina - Chomutov</v>
      </c>
      <c r="F50" s="30"/>
      <c r="G50" s="30"/>
      <c r="H50" s="30"/>
      <c r="I50" s="142"/>
      <c r="J50" s="38"/>
      <c r="K50" s="38"/>
      <c r="L50" s="42"/>
    </row>
    <row r="51" ht="12" customHeight="1">
      <c r="B51" s="19"/>
      <c r="C51" s="30" t="s">
        <v>126</v>
      </c>
      <c r="D51" s="20"/>
      <c r="E51" s="20"/>
      <c r="F51" s="20"/>
      <c r="G51" s="20"/>
      <c r="H51" s="20"/>
      <c r="I51" s="134"/>
      <c r="J51" s="20"/>
      <c r="K51" s="20"/>
      <c r="L51" s="18"/>
    </row>
    <row r="52" s="1" customFormat="1" ht="16.5" customHeight="1">
      <c r="B52" s="37"/>
      <c r="C52" s="38"/>
      <c r="D52" s="38"/>
      <c r="E52" s="170" t="s">
        <v>131</v>
      </c>
      <c r="F52" s="38"/>
      <c r="G52" s="38"/>
      <c r="H52" s="38"/>
      <c r="I52" s="142"/>
      <c r="J52" s="38"/>
      <c r="K52" s="38"/>
      <c r="L52" s="42"/>
    </row>
    <row r="53" s="1" customFormat="1" ht="12" customHeight="1">
      <c r="B53" s="37"/>
      <c r="C53" s="30" t="s">
        <v>135</v>
      </c>
      <c r="D53" s="38"/>
      <c r="E53" s="38"/>
      <c r="F53" s="38"/>
      <c r="G53" s="38"/>
      <c r="H53" s="38"/>
      <c r="I53" s="142"/>
      <c r="J53" s="38"/>
      <c r="K53" s="38"/>
      <c r="L53" s="42"/>
    </row>
    <row r="54" s="1" customFormat="1" ht="16.5" customHeight="1">
      <c r="B54" s="37"/>
      <c r="C54" s="38"/>
      <c r="D54" s="38"/>
      <c r="E54" s="63" t="str">
        <f>E11</f>
        <v>Č12 - SZT 1. TK Chomutov - Dubina</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0" t="s">
        <v>22</v>
      </c>
      <c r="D56" s="38"/>
      <c r="E56" s="38"/>
      <c r="F56" s="25" t="str">
        <f>F14</f>
        <v>1. TK Chomutov - Dubina</v>
      </c>
      <c r="G56" s="38"/>
      <c r="H56" s="38"/>
      <c r="I56" s="144" t="s">
        <v>24</v>
      </c>
      <c r="J56" s="66" t="str">
        <f>IF(J14="","",J14)</f>
        <v>15. 4. 2019</v>
      </c>
      <c r="K56" s="38"/>
      <c r="L56" s="42"/>
    </row>
    <row r="57" s="1" customFormat="1" ht="6.96" customHeight="1">
      <c r="B57" s="37"/>
      <c r="C57" s="38"/>
      <c r="D57" s="38"/>
      <c r="E57" s="38"/>
      <c r="F57" s="38"/>
      <c r="G57" s="38"/>
      <c r="H57" s="38"/>
      <c r="I57" s="142"/>
      <c r="J57" s="38"/>
      <c r="K57" s="38"/>
      <c r="L57" s="42"/>
    </row>
    <row r="58" s="1" customFormat="1" ht="13.65" customHeight="1">
      <c r="B58" s="37"/>
      <c r="C58" s="30" t="s">
        <v>30</v>
      </c>
      <c r="D58" s="38"/>
      <c r="E58" s="38"/>
      <c r="F58" s="25" t="str">
        <f>E17</f>
        <v>SŽDC s.o., OŘ UNL, ST Most</v>
      </c>
      <c r="G58" s="38"/>
      <c r="H58" s="38"/>
      <c r="I58" s="144" t="s">
        <v>39</v>
      </c>
      <c r="J58" s="35" t="str">
        <f>E23</f>
        <v xml:space="preserve"> </v>
      </c>
      <c r="K58" s="38"/>
      <c r="L58" s="42"/>
    </row>
    <row r="59" s="1" customFormat="1" ht="38.55" customHeight="1">
      <c r="B59" s="37"/>
      <c r="C59" s="30" t="s">
        <v>36</v>
      </c>
      <c r="D59" s="38"/>
      <c r="E59" s="38"/>
      <c r="F59" s="25" t="str">
        <f>IF(E20="","",E20)</f>
        <v>Vyplň údaj</v>
      </c>
      <c r="G59" s="38"/>
      <c r="H59" s="38"/>
      <c r="I59" s="144" t="s">
        <v>42</v>
      </c>
      <c r="J59" s="35" t="str">
        <f>E26</f>
        <v>Ing. Horák Jiří, horak@szdc.cz, 602155923</v>
      </c>
      <c r="K59" s="38"/>
      <c r="L59" s="42"/>
    </row>
    <row r="60" s="1" customFormat="1" ht="10.32" customHeight="1">
      <c r="B60" s="37"/>
      <c r="C60" s="38"/>
      <c r="D60" s="38"/>
      <c r="E60" s="38"/>
      <c r="F60" s="38"/>
      <c r="G60" s="38"/>
      <c r="H60" s="38"/>
      <c r="I60" s="142"/>
      <c r="J60" s="38"/>
      <c r="K60" s="38"/>
      <c r="L60" s="42"/>
    </row>
    <row r="61" s="1" customFormat="1" ht="29.28" customHeight="1">
      <c r="B61" s="37"/>
      <c r="C61" s="171" t="s">
        <v>179</v>
      </c>
      <c r="D61" s="172"/>
      <c r="E61" s="172"/>
      <c r="F61" s="172"/>
      <c r="G61" s="172"/>
      <c r="H61" s="172"/>
      <c r="I61" s="173"/>
      <c r="J61" s="174" t="s">
        <v>180</v>
      </c>
      <c r="K61" s="172"/>
      <c r="L61" s="42"/>
    </row>
    <row r="62" s="1" customFormat="1" ht="10.32" customHeight="1">
      <c r="B62" s="37"/>
      <c r="C62" s="38"/>
      <c r="D62" s="38"/>
      <c r="E62" s="38"/>
      <c r="F62" s="38"/>
      <c r="G62" s="38"/>
      <c r="H62" s="38"/>
      <c r="I62" s="142"/>
      <c r="J62" s="38"/>
      <c r="K62" s="38"/>
      <c r="L62" s="42"/>
    </row>
    <row r="63" s="1" customFormat="1" ht="22.8" customHeight="1">
      <c r="B63" s="37"/>
      <c r="C63" s="175" t="s">
        <v>78</v>
      </c>
      <c r="D63" s="38"/>
      <c r="E63" s="38"/>
      <c r="F63" s="38"/>
      <c r="G63" s="38"/>
      <c r="H63" s="38"/>
      <c r="I63" s="142"/>
      <c r="J63" s="96">
        <f>J85</f>
        <v>0</v>
      </c>
      <c r="K63" s="38"/>
      <c r="L63" s="42"/>
      <c r="AU63" s="15" t="s">
        <v>181</v>
      </c>
    </row>
    <row r="64" s="1" customFormat="1" ht="21.84" customHeight="1">
      <c r="B64" s="37"/>
      <c r="C64" s="38"/>
      <c r="D64" s="38"/>
      <c r="E64" s="38"/>
      <c r="F64" s="38"/>
      <c r="G64" s="38"/>
      <c r="H64" s="38"/>
      <c r="I64" s="142"/>
      <c r="J64" s="38"/>
      <c r="K64" s="38"/>
      <c r="L64" s="42"/>
    </row>
    <row r="65" s="1" customFormat="1" ht="6.96" customHeight="1">
      <c r="B65" s="56"/>
      <c r="C65" s="57"/>
      <c r="D65" s="57"/>
      <c r="E65" s="57"/>
      <c r="F65" s="57"/>
      <c r="G65" s="57"/>
      <c r="H65" s="57"/>
      <c r="I65" s="166"/>
      <c r="J65" s="57"/>
      <c r="K65" s="57"/>
      <c r="L65" s="42"/>
    </row>
    <row r="69" s="1" customFormat="1" ht="6.96" customHeight="1">
      <c r="B69" s="58"/>
      <c r="C69" s="59"/>
      <c r="D69" s="59"/>
      <c r="E69" s="59"/>
      <c r="F69" s="59"/>
      <c r="G69" s="59"/>
      <c r="H69" s="59"/>
      <c r="I69" s="169"/>
      <c r="J69" s="59"/>
      <c r="K69" s="59"/>
      <c r="L69" s="42"/>
    </row>
    <row r="70" s="1" customFormat="1" ht="24.96" customHeight="1">
      <c r="B70" s="37"/>
      <c r="C70" s="21" t="s">
        <v>182</v>
      </c>
      <c r="D70" s="38"/>
      <c r="E70" s="38"/>
      <c r="F70" s="38"/>
      <c r="G70" s="38"/>
      <c r="H70" s="38"/>
      <c r="I70" s="142"/>
      <c r="J70" s="38"/>
      <c r="K70" s="38"/>
      <c r="L70" s="42"/>
    </row>
    <row r="71" s="1" customFormat="1" ht="6.96" customHeight="1">
      <c r="B71" s="37"/>
      <c r="C71" s="38"/>
      <c r="D71" s="38"/>
      <c r="E71" s="38"/>
      <c r="F71" s="38"/>
      <c r="G71" s="38"/>
      <c r="H71" s="38"/>
      <c r="I71" s="142"/>
      <c r="J71" s="38"/>
      <c r="K71" s="38"/>
      <c r="L71" s="42"/>
    </row>
    <row r="72" s="1" customFormat="1" ht="12" customHeight="1">
      <c r="B72" s="37"/>
      <c r="C72" s="30" t="s">
        <v>16</v>
      </c>
      <c r="D72" s="38"/>
      <c r="E72" s="38"/>
      <c r="F72" s="38"/>
      <c r="G72" s="38"/>
      <c r="H72" s="38"/>
      <c r="I72" s="142"/>
      <c r="J72" s="38"/>
      <c r="K72" s="38"/>
      <c r="L72" s="42"/>
    </row>
    <row r="73" s="1" customFormat="1" ht="16.5" customHeight="1">
      <c r="B73" s="37"/>
      <c r="C73" s="38"/>
      <c r="D73" s="38"/>
      <c r="E73" s="170" t="str">
        <f>E7</f>
        <v>Oprava trati v úseku Dubina - Chomutov</v>
      </c>
      <c r="F73" s="30"/>
      <c r="G73" s="30"/>
      <c r="H73" s="30"/>
      <c r="I73" s="142"/>
      <c r="J73" s="38"/>
      <c r="K73" s="38"/>
      <c r="L73" s="42"/>
    </row>
    <row r="74" ht="12" customHeight="1">
      <c r="B74" s="19"/>
      <c r="C74" s="30" t="s">
        <v>126</v>
      </c>
      <c r="D74" s="20"/>
      <c r="E74" s="20"/>
      <c r="F74" s="20"/>
      <c r="G74" s="20"/>
      <c r="H74" s="20"/>
      <c r="I74" s="134"/>
      <c r="J74" s="20"/>
      <c r="K74" s="20"/>
      <c r="L74" s="18"/>
    </row>
    <row r="75" s="1" customFormat="1" ht="16.5" customHeight="1">
      <c r="B75" s="37"/>
      <c r="C75" s="38"/>
      <c r="D75" s="38"/>
      <c r="E75" s="170" t="s">
        <v>131</v>
      </c>
      <c r="F75" s="38"/>
      <c r="G75" s="38"/>
      <c r="H75" s="38"/>
      <c r="I75" s="142"/>
      <c r="J75" s="38"/>
      <c r="K75" s="38"/>
      <c r="L75" s="42"/>
    </row>
    <row r="76" s="1" customFormat="1" ht="12" customHeight="1">
      <c r="B76" s="37"/>
      <c r="C76" s="30" t="s">
        <v>135</v>
      </c>
      <c r="D76" s="38"/>
      <c r="E76" s="38"/>
      <c r="F76" s="38"/>
      <c r="G76" s="38"/>
      <c r="H76" s="38"/>
      <c r="I76" s="142"/>
      <c r="J76" s="38"/>
      <c r="K76" s="38"/>
      <c r="L76" s="42"/>
    </row>
    <row r="77" s="1" customFormat="1" ht="16.5" customHeight="1">
      <c r="B77" s="37"/>
      <c r="C77" s="38"/>
      <c r="D77" s="38"/>
      <c r="E77" s="63" t="str">
        <f>E11</f>
        <v>Č12 - SZT 1. TK Chomutov - Dubina</v>
      </c>
      <c r="F77" s="38"/>
      <c r="G77" s="38"/>
      <c r="H77" s="38"/>
      <c r="I77" s="142"/>
      <c r="J77" s="38"/>
      <c r="K77" s="38"/>
      <c r="L77" s="42"/>
    </row>
    <row r="78" s="1" customFormat="1" ht="6.96" customHeight="1">
      <c r="B78" s="37"/>
      <c r="C78" s="38"/>
      <c r="D78" s="38"/>
      <c r="E78" s="38"/>
      <c r="F78" s="38"/>
      <c r="G78" s="38"/>
      <c r="H78" s="38"/>
      <c r="I78" s="142"/>
      <c r="J78" s="38"/>
      <c r="K78" s="38"/>
      <c r="L78" s="42"/>
    </row>
    <row r="79" s="1" customFormat="1" ht="12" customHeight="1">
      <c r="B79" s="37"/>
      <c r="C79" s="30" t="s">
        <v>22</v>
      </c>
      <c r="D79" s="38"/>
      <c r="E79" s="38"/>
      <c r="F79" s="25" t="str">
        <f>F14</f>
        <v>1. TK Chomutov - Dubina</v>
      </c>
      <c r="G79" s="38"/>
      <c r="H79" s="38"/>
      <c r="I79" s="144" t="s">
        <v>24</v>
      </c>
      <c r="J79" s="66" t="str">
        <f>IF(J14="","",J14)</f>
        <v>15. 4. 2019</v>
      </c>
      <c r="K79" s="38"/>
      <c r="L79" s="42"/>
    </row>
    <row r="80" s="1" customFormat="1" ht="6.96" customHeight="1">
      <c r="B80" s="37"/>
      <c r="C80" s="38"/>
      <c r="D80" s="38"/>
      <c r="E80" s="38"/>
      <c r="F80" s="38"/>
      <c r="G80" s="38"/>
      <c r="H80" s="38"/>
      <c r="I80" s="142"/>
      <c r="J80" s="38"/>
      <c r="K80" s="38"/>
      <c r="L80" s="42"/>
    </row>
    <row r="81" s="1" customFormat="1" ht="13.65" customHeight="1">
      <c r="B81" s="37"/>
      <c r="C81" s="30" t="s">
        <v>30</v>
      </c>
      <c r="D81" s="38"/>
      <c r="E81" s="38"/>
      <c r="F81" s="25" t="str">
        <f>E17</f>
        <v>SŽDC s.o., OŘ UNL, ST Most</v>
      </c>
      <c r="G81" s="38"/>
      <c r="H81" s="38"/>
      <c r="I81" s="144" t="s">
        <v>39</v>
      </c>
      <c r="J81" s="35" t="str">
        <f>E23</f>
        <v xml:space="preserve"> </v>
      </c>
      <c r="K81" s="38"/>
      <c r="L81" s="42"/>
    </row>
    <row r="82" s="1" customFormat="1" ht="38.55" customHeight="1">
      <c r="B82" s="37"/>
      <c r="C82" s="30" t="s">
        <v>36</v>
      </c>
      <c r="D82" s="38"/>
      <c r="E82" s="38"/>
      <c r="F82" s="25" t="str">
        <f>IF(E20="","",E20)</f>
        <v>Vyplň údaj</v>
      </c>
      <c r="G82" s="38"/>
      <c r="H82" s="38"/>
      <c r="I82" s="144" t="s">
        <v>42</v>
      </c>
      <c r="J82" s="35" t="str">
        <f>E26</f>
        <v>Ing. Horák Jiří, horak@szdc.cz, 602155923</v>
      </c>
      <c r="K82" s="38"/>
      <c r="L82" s="42"/>
    </row>
    <row r="83" s="1" customFormat="1" ht="10.32" customHeight="1">
      <c r="B83" s="37"/>
      <c r="C83" s="38"/>
      <c r="D83" s="38"/>
      <c r="E83" s="38"/>
      <c r="F83" s="38"/>
      <c r="G83" s="38"/>
      <c r="H83" s="38"/>
      <c r="I83" s="142"/>
      <c r="J83" s="38"/>
      <c r="K83" s="38"/>
      <c r="L83" s="42"/>
    </row>
    <row r="84" s="8" customFormat="1" ht="29.28" customHeight="1">
      <c r="B84" s="176"/>
      <c r="C84" s="177" t="s">
        <v>183</v>
      </c>
      <c r="D84" s="178" t="s">
        <v>65</v>
      </c>
      <c r="E84" s="178" t="s">
        <v>61</v>
      </c>
      <c r="F84" s="178" t="s">
        <v>62</v>
      </c>
      <c r="G84" s="178" t="s">
        <v>184</v>
      </c>
      <c r="H84" s="178" t="s">
        <v>185</v>
      </c>
      <c r="I84" s="179" t="s">
        <v>186</v>
      </c>
      <c r="J84" s="178" t="s">
        <v>180</v>
      </c>
      <c r="K84" s="180" t="s">
        <v>187</v>
      </c>
      <c r="L84" s="181"/>
      <c r="M84" s="86" t="s">
        <v>40</v>
      </c>
      <c r="N84" s="87" t="s">
        <v>50</v>
      </c>
      <c r="O84" s="87" t="s">
        <v>188</v>
      </c>
      <c r="P84" s="87" t="s">
        <v>189</v>
      </c>
      <c r="Q84" s="87" t="s">
        <v>190</v>
      </c>
      <c r="R84" s="87" t="s">
        <v>191</v>
      </c>
      <c r="S84" s="87" t="s">
        <v>192</v>
      </c>
      <c r="T84" s="88" t="s">
        <v>193</v>
      </c>
    </row>
    <row r="85" s="1" customFormat="1" ht="22.8" customHeight="1">
      <c r="B85" s="37"/>
      <c r="C85" s="93" t="s">
        <v>194</v>
      </c>
      <c r="D85" s="38"/>
      <c r="E85" s="38"/>
      <c r="F85" s="38"/>
      <c r="G85" s="38"/>
      <c r="H85" s="38"/>
      <c r="I85" s="142"/>
      <c r="J85" s="182">
        <f>BK85</f>
        <v>0</v>
      </c>
      <c r="K85" s="38"/>
      <c r="L85" s="42"/>
      <c r="M85" s="89"/>
      <c r="N85" s="90"/>
      <c r="O85" s="90"/>
      <c r="P85" s="183">
        <f>SUM(P86:P100)</f>
        <v>0</v>
      </c>
      <c r="Q85" s="90"/>
      <c r="R85" s="183">
        <f>SUM(R86:R100)</f>
        <v>0</v>
      </c>
      <c r="S85" s="90"/>
      <c r="T85" s="184">
        <f>SUM(T86:T100)</f>
        <v>0</v>
      </c>
      <c r="AT85" s="15" t="s">
        <v>79</v>
      </c>
      <c r="AU85" s="15" t="s">
        <v>181</v>
      </c>
      <c r="BK85" s="185">
        <f>SUM(BK86:BK100)</f>
        <v>0</v>
      </c>
    </row>
    <row r="86" s="1" customFormat="1" ht="22.5" customHeight="1">
      <c r="B86" s="37"/>
      <c r="C86" s="244" t="s">
        <v>87</v>
      </c>
      <c r="D86" s="244" t="s">
        <v>408</v>
      </c>
      <c r="E86" s="245" t="s">
        <v>556</v>
      </c>
      <c r="F86" s="246" t="s">
        <v>557</v>
      </c>
      <c r="G86" s="247" t="s">
        <v>109</v>
      </c>
      <c r="H86" s="248">
        <v>20</v>
      </c>
      <c r="I86" s="249"/>
      <c r="J86" s="250">
        <f>ROUND(I86*H86,2)</f>
        <v>0</v>
      </c>
      <c r="K86" s="246" t="s">
        <v>209</v>
      </c>
      <c r="L86" s="251"/>
      <c r="M86" s="252" t="s">
        <v>40</v>
      </c>
      <c r="N86" s="253" t="s">
        <v>53</v>
      </c>
      <c r="O86" s="78"/>
      <c r="P86" s="195">
        <f>O86*H86</f>
        <v>0</v>
      </c>
      <c r="Q86" s="195">
        <v>0</v>
      </c>
      <c r="R86" s="195">
        <f>Q86*H86</f>
        <v>0</v>
      </c>
      <c r="S86" s="195">
        <v>0</v>
      </c>
      <c r="T86" s="196">
        <f>S86*H86</f>
        <v>0</v>
      </c>
      <c r="AR86" s="15" t="s">
        <v>248</v>
      </c>
      <c r="AT86" s="15" t="s">
        <v>408</v>
      </c>
      <c r="AU86" s="15" t="s">
        <v>80</v>
      </c>
      <c r="AY86" s="15" t="s">
        <v>200</v>
      </c>
      <c r="BE86" s="197">
        <f>IF(N86="základní",J86,0)</f>
        <v>0</v>
      </c>
      <c r="BF86" s="197">
        <f>IF(N86="snížená",J86,0)</f>
        <v>0</v>
      </c>
      <c r="BG86" s="197">
        <f>IF(N86="zákl. přenesená",J86,0)</f>
        <v>0</v>
      </c>
      <c r="BH86" s="197">
        <f>IF(N86="sníž. přenesená",J86,0)</f>
        <v>0</v>
      </c>
      <c r="BI86" s="197">
        <f>IF(N86="nulová",J86,0)</f>
        <v>0</v>
      </c>
      <c r="BJ86" s="15" t="s">
        <v>199</v>
      </c>
      <c r="BK86" s="197">
        <f>ROUND(I86*H86,2)</f>
        <v>0</v>
      </c>
      <c r="BL86" s="15" t="s">
        <v>199</v>
      </c>
      <c r="BM86" s="15" t="s">
        <v>558</v>
      </c>
    </row>
    <row r="87" s="1" customFormat="1" ht="22.5" customHeight="1">
      <c r="B87" s="37"/>
      <c r="C87" s="244" t="s">
        <v>89</v>
      </c>
      <c r="D87" s="244" t="s">
        <v>408</v>
      </c>
      <c r="E87" s="245" t="s">
        <v>559</v>
      </c>
      <c r="F87" s="246" t="s">
        <v>560</v>
      </c>
      <c r="G87" s="247" t="s">
        <v>109</v>
      </c>
      <c r="H87" s="248">
        <v>10</v>
      </c>
      <c r="I87" s="249"/>
      <c r="J87" s="250">
        <f>ROUND(I87*H87,2)</f>
        <v>0</v>
      </c>
      <c r="K87" s="246" t="s">
        <v>209</v>
      </c>
      <c r="L87" s="251"/>
      <c r="M87" s="252" t="s">
        <v>40</v>
      </c>
      <c r="N87" s="253" t="s">
        <v>53</v>
      </c>
      <c r="O87" s="78"/>
      <c r="P87" s="195">
        <f>O87*H87</f>
        <v>0</v>
      </c>
      <c r="Q87" s="195">
        <v>0</v>
      </c>
      <c r="R87" s="195">
        <f>Q87*H87</f>
        <v>0</v>
      </c>
      <c r="S87" s="195">
        <v>0</v>
      </c>
      <c r="T87" s="196">
        <f>S87*H87</f>
        <v>0</v>
      </c>
      <c r="AR87" s="15" t="s">
        <v>248</v>
      </c>
      <c r="AT87" s="15" t="s">
        <v>408</v>
      </c>
      <c r="AU87" s="15" t="s">
        <v>80</v>
      </c>
      <c r="AY87" s="15" t="s">
        <v>200</v>
      </c>
      <c r="BE87" s="197">
        <f>IF(N87="základní",J87,0)</f>
        <v>0</v>
      </c>
      <c r="BF87" s="197">
        <f>IF(N87="snížená",J87,0)</f>
        <v>0</v>
      </c>
      <c r="BG87" s="197">
        <f>IF(N87="zákl. přenesená",J87,0)</f>
        <v>0</v>
      </c>
      <c r="BH87" s="197">
        <f>IF(N87="sníž. přenesená",J87,0)</f>
        <v>0</v>
      </c>
      <c r="BI87" s="197">
        <f>IF(N87="nulová",J87,0)</f>
        <v>0</v>
      </c>
      <c r="BJ87" s="15" t="s">
        <v>199</v>
      </c>
      <c r="BK87" s="197">
        <f>ROUND(I87*H87,2)</f>
        <v>0</v>
      </c>
      <c r="BL87" s="15" t="s">
        <v>199</v>
      </c>
      <c r="BM87" s="15" t="s">
        <v>561</v>
      </c>
    </row>
    <row r="88" s="1" customFormat="1" ht="22.5" customHeight="1">
      <c r="B88" s="37"/>
      <c r="C88" s="244" t="s">
        <v>214</v>
      </c>
      <c r="D88" s="244" t="s">
        <v>408</v>
      </c>
      <c r="E88" s="245" t="s">
        <v>562</v>
      </c>
      <c r="F88" s="246" t="s">
        <v>563</v>
      </c>
      <c r="G88" s="247" t="s">
        <v>109</v>
      </c>
      <c r="H88" s="248">
        <v>10</v>
      </c>
      <c r="I88" s="249"/>
      <c r="J88" s="250">
        <f>ROUND(I88*H88,2)</f>
        <v>0</v>
      </c>
      <c r="K88" s="246" t="s">
        <v>209</v>
      </c>
      <c r="L88" s="251"/>
      <c r="M88" s="252" t="s">
        <v>40</v>
      </c>
      <c r="N88" s="253" t="s">
        <v>53</v>
      </c>
      <c r="O88" s="78"/>
      <c r="P88" s="195">
        <f>O88*H88</f>
        <v>0</v>
      </c>
      <c r="Q88" s="195">
        <v>0</v>
      </c>
      <c r="R88" s="195">
        <f>Q88*H88</f>
        <v>0</v>
      </c>
      <c r="S88" s="195">
        <v>0</v>
      </c>
      <c r="T88" s="196">
        <f>S88*H88</f>
        <v>0</v>
      </c>
      <c r="AR88" s="15" t="s">
        <v>248</v>
      </c>
      <c r="AT88" s="15" t="s">
        <v>408</v>
      </c>
      <c r="AU88" s="15" t="s">
        <v>80</v>
      </c>
      <c r="AY88" s="15" t="s">
        <v>200</v>
      </c>
      <c r="BE88" s="197">
        <f>IF(N88="základní",J88,0)</f>
        <v>0</v>
      </c>
      <c r="BF88" s="197">
        <f>IF(N88="snížená",J88,0)</f>
        <v>0</v>
      </c>
      <c r="BG88" s="197">
        <f>IF(N88="zákl. přenesená",J88,0)</f>
        <v>0</v>
      </c>
      <c r="BH88" s="197">
        <f>IF(N88="sníž. přenesená",J88,0)</f>
        <v>0</v>
      </c>
      <c r="BI88" s="197">
        <f>IF(N88="nulová",J88,0)</f>
        <v>0</v>
      </c>
      <c r="BJ88" s="15" t="s">
        <v>199</v>
      </c>
      <c r="BK88" s="197">
        <f>ROUND(I88*H88,2)</f>
        <v>0</v>
      </c>
      <c r="BL88" s="15" t="s">
        <v>199</v>
      </c>
      <c r="BM88" s="15" t="s">
        <v>564</v>
      </c>
    </row>
    <row r="89" s="1" customFormat="1" ht="22.5" customHeight="1">
      <c r="B89" s="37"/>
      <c r="C89" s="244" t="s">
        <v>199</v>
      </c>
      <c r="D89" s="244" t="s">
        <v>408</v>
      </c>
      <c r="E89" s="245" t="s">
        <v>565</v>
      </c>
      <c r="F89" s="246" t="s">
        <v>566</v>
      </c>
      <c r="G89" s="247" t="s">
        <v>109</v>
      </c>
      <c r="H89" s="248">
        <v>10</v>
      </c>
      <c r="I89" s="249"/>
      <c r="J89" s="250">
        <f>ROUND(I89*H89,2)</f>
        <v>0</v>
      </c>
      <c r="K89" s="246" t="s">
        <v>209</v>
      </c>
      <c r="L89" s="251"/>
      <c r="M89" s="252" t="s">
        <v>40</v>
      </c>
      <c r="N89" s="253" t="s">
        <v>53</v>
      </c>
      <c r="O89" s="78"/>
      <c r="P89" s="195">
        <f>O89*H89</f>
        <v>0</v>
      </c>
      <c r="Q89" s="195">
        <v>0</v>
      </c>
      <c r="R89" s="195">
        <f>Q89*H89</f>
        <v>0</v>
      </c>
      <c r="S89" s="195">
        <v>0</v>
      </c>
      <c r="T89" s="196">
        <f>S89*H89</f>
        <v>0</v>
      </c>
      <c r="AR89" s="15" t="s">
        <v>248</v>
      </c>
      <c r="AT89" s="15" t="s">
        <v>408</v>
      </c>
      <c r="AU89" s="15" t="s">
        <v>80</v>
      </c>
      <c r="AY89" s="15" t="s">
        <v>200</v>
      </c>
      <c r="BE89" s="197">
        <f>IF(N89="základní",J89,0)</f>
        <v>0</v>
      </c>
      <c r="BF89" s="197">
        <f>IF(N89="snížená",J89,0)</f>
        <v>0</v>
      </c>
      <c r="BG89" s="197">
        <f>IF(N89="zákl. přenesená",J89,0)</f>
        <v>0</v>
      </c>
      <c r="BH89" s="197">
        <f>IF(N89="sníž. přenesená",J89,0)</f>
        <v>0</v>
      </c>
      <c r="BI89" s="197">
        <f>IF(N89="nulová",J89,0)</f>
        <v>0</v>
      </c>
      <c r="BJ89" s="15" t="s">
        <v>199</v>
      </c>
      <c r="BK89" s="197">
        <f>ROUND(I89*H89,2)</f>
        <v>0</v>
      </c>
      <c r="BL89" s="15" t="s">
        <v>199</v>
      </c>
      <c r="BM89" s="15" t="s">
        <v>567</v>
      </c>
    </row>
    <row r="90" s="1" customFormat="1" ht="22.5" customHeight="1">
      <c r="B90" s="37"/>
      <c r="C90" s="244" t="s">
        <v>159</v>
      </c>
      <c r="D90" s="244" t="s">
        <v>408</v>
      </c>
      <c r="E90" s="245" t="s">
        <v>568</v>
      </c>
      <c r="F90" s="246" t="s">
        <v>569</v>
      </c>
      <c r="G90" s="247" t="s">
        <v>109</v>
      </c>
      <c r="H90" s="248">
        <v>6</v>
      </c>
      <c r="I90" s="249"/>
      <c r="J90" s="250">
        <f>ROUND(I90*H90,2)</f>
        <v>0</v>
      </c>
      <c r="K90" s="246" t="s">
        <v>209</v>
      </c>
      <c r="L90" s="251"/>
      <c r="M90" s="252" t="s">
        <v>40</v>
      </c>
      <c r="N90" s="253" t="s">
        <v>53</v>
      </c>
      <c r="O90" s="78"/>
      <c r="P90" s="195">
        <f>O90*H90</f>
        <v>0</v>
      </c>
      <c r="Q90" s="195">
        <v>0</v>
      </c>
      <c r="R90" s="195">
        <f>Q90*H90</f>
        <v>0</v>
      </c>
      <c r="S90" s="195">
        <v>0</v>
      </c>
      <c r="T90" s="196">
        <f>S90*H90</f>
        <v>0</v>
      </c>
      <c r="AR90" s="15" t="s">
        <v>248</v>
      </c>
      <c r="AT90" s="15" t="s">
        <v>408</v>
      </c>
      <c r="AU90" s="15" t="s">
        <v>80</v>
      </c>
      <c r="AY90" s="15" t="s">
        <v>200</v>
      </c>
      <c r="BE90" s="197">
        <f>IF(N90="základní",J90,0)</f>
        <v>0</v>
      </c>
      <c r="BF90" s="197">
        <f>IF(N90="snížená",J90,0)</f>
        <v>0</v>
      </c>
      <c r="BG90" s="197">
        <f>IF(N90="zákl. přenesená",J90,0)</f>
        <v>0</v>
      </c>
      <c r="BH90" s="197">
        <f>IF(N90="sníž. přenesená",J90,0)</f>
        <v>0</v>
      </c>
      <c r="BI90" s="197">
        <f>IF(N90="nulová",J90,0)</f>
        <v>0</v>
      </c>
      <c r="BJ90" s="15" t="s">
        <v>199</v>
      </c>
      <c r="BK90" s="197">
        <f>ROUND(I90*H90,2)</f>
        <v>0</v>
      </c>
      <c r="BL90" s="15" t="s">
        <v>199</v>
      </c>
      <c r="BM90" s="15" t="s">
        <v>570</v>
      </c>
    </row>
    <row r="91" s="1" customFormat="1" ht="22.5" customHeight="1">
      <c r="B91" s="37"/>
      <c r="C91" s="244" t="s">
        <v>236</v>
      </c>
      <c r="D91" s="244" t="s">
        <v>408</v>
      </c>
      <c r="E91" s="245" t="s">
        <v>571</v>
      </c>
      <c r="F91" s="246" t="s">
        <v>572</v>
      </c>
      <c r="G91" s="247" t="s">
        <v>109</v>
      </c>
      <c r="H91" s="248">
        <v>6</v>
      </c>
      <c r="I91" s="249"/>
      <c r="J91" s="250">
        <f>ROUND(I91*H91,2)</f>
        <v>0</v>
      </c>
      <c r="K91" s="246" t="s">
        <v>209</v>
      </c>
      <c r="L91" s="251"/>
      <c r="M91" s="252" t="s">
        <v>40</v>
      </c>
      <c r="N91" s="253" t="s">
        <v>53</v>
      </c>
      <c r="O91" s="78"/>
      <c r="P91" s="195">
        <f>O91*H91</f>
        <v>0</v>
      </c>
      <c r="Q91" s="195">
        <v>0</v>
      </c>
      <c r="R91" s="195">
        <f>Q91*H91</f>
        <v>0</v>
      </c>
      <c r="S91" s="195">
        <v>0</v>
      </c>
      <c r="T91" s="196">
        <f>S91*H91</f>
        <v>0</v>
      </c>
      <c r="AR91" s="15" t="s">
        <v>248</v>
      </c>
      <c r="AT91" s="15" t="s">
        <v>408</v>
      </c>
      <c r="AU91" s="15" t="s">
        <v>80</v>
      </c>
      <c r="AY91" s="15" t="s">
        <v>200</v>
      </c>
      <c r="BE91" s="197">
        <f>IF(N91="základní",J91,0)</f>
        <v>0</v>
      </c>
      <c r="BF91" s="197">
        <f>IF(N91="snížená",J91,0)</f>
        <v>0</v>
      </c>
      <c r="BG91" s="197">
        <f>IF(N91="zákl. přenesená",J91,0)</f>
        <v>0</v>
      </c>
      <c r="BH91" s="197">
        <f>IF(N91="sníž. přenesená",J91,0)</f>
        <v>0</v>
      </c>
      <c r="BI91" s="197">
        <f>IF(N91="nulová",J91,0)</f>
        <v>0</v>
      </c>
      <c r="BJ91" s="15" t="s">
        <v>199</v>
      </c>
      <c r="BK91" s="197">
        <f>ROUND(I91*H91,2)</f>
        <v>0</v>
      </c>
      <c r="BL91" s="15" t="s">
        <v>199</v>
      </c>
      <c r="BM91" s="15" t="s">
        <v>573</v>
      </c>
    </row>
    <row r="92" s="1" customFormat="1" ht="22.5" customHeight="1">
      <c r="B92" s="37"/>
      <c r="C92" s="244" t="s">
        <v>242</v>
      </c>
      <c r="D92" s="244" t="s">
        <v>408</v>
      </c>
      <c r="E92" s="245" t="s">
        <v>574</v>
      </c>
      <c r="F92" s="246" t="s">
        <v>575</v>
      </c>
      <c r="G92" s="247" t="s">
        <v>109</v>
      </c>
      <c r="H92" s="248">
        <v>4</v>
      </c>
      <c r="I92" s="249"/>
      <c r="J92" s="250">
        <f>ROUND(I92*H92,2)</f>
        <v>0</v>
      </c>
      <c r="K92" s="246" t="s">
        <v>209</v>
      </c>
      <c r="L92" s="251"/>
      <c r="M92" s="252" t="s">
        <v>40</v>
      </c>
      <c r="N92" s="253" t="s">
        <v>53</v>
      </c>
      <c r="O92" s="78"/>
      <c r="P92" s="195">
        <f>O92*H92</f>
        <v>0</v>
      </c>
      <c r="Q92" s="195">
        <v>0</v>
      </c>
      <c r="R92" s="195">
        <f>Q92*H92</f>
        <v>0</v>
      </c>
      <c r="S92" s="195">
        <v>0</v>
      </c>
      <c r="T92" s="196">
        <f>S92*H92</f>
        <v>0</v>
      </c>
      <c r="AR92" s="15" t="s">
        <v>248</v>
      </c>
      <c r="AT92" s="15" t="s">
        <v>408</v>
      </c>
      <c r="AU92" s="15" t="s">
        <v>80</v>
      </c>
      <c r="AY92" s="15" t="s">
        <v>200</v>
      </c>
      <c r="BE92" s="197">
        <f>IF(N92="základní",J92,0)</f>
        <v>0</v>
      </c>
      <c r="BF92" s="197">
        <f>IF(N92="snížená",J92,0)</f>
        <v>0</v>
      </c>
      <c r="BG92" s="197">
        <f>IF(N92="zákl. přenesená",J92,0)</f>
        <v>0</v>
      </c>
      <c r="BH92" s="197">
        <f>IF(N92="sníž. přenesená",J92,0)</f>
        <v>0</v>
      </c>
      <c r="BI92" s="197">
        <f>IF(N92="nulová",J92,0)</f>
        <v>0</v>
      </c>
      <c r="BJ92" s="15" t="s">
        <v>199</v>
      </c>
      <c r="BK92" s="197">
        <f>ROUND(I92*H92,2)</f>
        <v>0</v>
      </c>
      <c r="BL92" s="15" t="s">
        <v>199</v>
      </c>
      <c r="BM92" s="15" t="s">
        <v>576</v>
      </c>
    </row>
    <row r="93" s="1" customFormat="1" ht="22.5" customHeight="1">
      <c r="B93" s="37"/>
      <c r="C93" s="244" t="s">
        <v>248</v>
      </c>
      <c r="D93" s="244" t="s">
        <v>408</v>
      </c>
      <c r="E93" s="245" t="s">
        <v>577</v>
      </c>
      <c r="F93" s="246" t="s">
        <v>578</v>
      </c>
      <c r="G93" s="247" t="s">
        <v>109</v>
      </c>
      <c r="H93" s="248">
        <v>4</v>
      </c>
      <c r="I93" s="249"/>
      <c r="J93" s="250">
        <f>ROUND(I93*H93,2)</f>
        <v>0</v>
      </c>
      <c r="K93" s="246" t="s">
        <v>209</v>
      </c>
      <c r="L93" s="251"/>
      <c r="M93" s="252" t="s">
        <v>40</v>
      </c>
      <c r="N93" s="253" t="s">
        <v>53</v>
      </c>
      <c r="O93" s="78"/>
      <c r="P93" s="195">
        <f>O93*H93</f>
        <v>0</v>
      </c>
      <c r="Q93" s="195">
        <v>0</v>
      </c>
      <c r="R93" s="195">
        <f>Q93*H93</f>
        <v>0</v>
      </c>
      <c r="S93" s="195">
        <v>0</v>
      </c>
      <c r="T93" s="196">
        <f>S93*H93</f>
        <v>0</v>
      </c>
      <c r="AR93" s="15" t="s">
        <v>248</v>
      </c>
      <c r="AT93" s="15" t="s">
        <v>408</v>
      </c>
      <c r="AU93" s="15" t="s">
        <v>80</v>
      </c>
      <c r="AY93" s="15" t="s">
        <v>200</v>
      </c>
      <c r="BE93" s="197">
        <f>IF(N93="základní",J93,0)</f>
        <v>0</v>
      </c>
      <c r="BF93" s="197">
        <f>IF(N93="snížená",J93,0)</f>
        <v>0</v>
      </c>
      <c r="BG93" s="197">
        <f>IF(N93="zákl. přenesená",J93,0)</f>
        <v>0</v>
      </c>
      <c r="BH93" s="197">
        <f>IF(N93="sníž. přenesená",J93,0)</f>
        <v>0</v>
      </c>
      <c r="BI93" s="197">
        <f>IF(N93="nulová",J93,0)</f>
        <v>0</v>
      </c>
      <c r="BJ93" s="15" t="s">
        <v>199</v>
      </c>
      <c r="BK93" s="197">
        <f>ROUND(I93*H93,2)</f>
        <v>0</v>
      </c>
      <c r="BL93" s="15" t="s">
        <v>199</v>
      </c>
      <c r="BM93" s="15" t="s">
        <v>579</v>
      </c>
    </row>
    <row r="94" s="1" customFormat="1" ht="22.5" customHeight="1">
      <c r="B94" s="37"/>
      <c r="C94" s="244" t="s">
        <v>256</v>
      </c>
      <c r="D94" s="244" t="s">
        <v>408</v>
      </c>
      <c r="E94" s="245" t="s">
        <v>580</v>
      </c>
      <c r="F94" s="246" t="s">
        <v>581</v>
      </c>
      <c r="G94" s="247" t="s">
        <v>109</v>
      </c>
      <c r="H94" s="248">
        <v>10</v>
      </c>
      <c r="I94" s="249"/>
      <c r="J94" s="250">
        <f>ROUND(I94*H94,2)</f>
        <v>0</v>
      </c>
      <c r="K94" s="246" t="s">
        <v>209</v>
      </c>
      <c r="L94" s="251"/>
      <c r="M94" s="252" t="s">
        <v>40</v>
      </c>
      <c r="N94" s="253" t="s">
        <v>53</v>
      </c>
      <c r="O94" s="78"/>
      <c r="P94" s="195">
        <f>O94*H94</f>
        <v>0</v>
      </c>
      <c r="Q94" s="195">
        <v>0</v>
      </c>
      <c r="R94" s="195">
        <f>Q94*H94</f>
        <v>0</v>
      </c>
      <c r="S94" s="195">
        <v>0</v>
      </c>
      <c r="T94" s="196">
        <f>S94*H94</f>
        <v>0</v>
      </c>
      <c r="AR94" s="15" t="s">
        <v>248</v>
      </c>
      <c r="AT94" s="15" t="s">
        <v>408</v>
      </c>
      <c r="AU94" s="15" t="s">
        <v>80</v>
      </c>
      <c r="AY94" s="15" t="s">
        <v>200</v>
      </c>
      <c r="BE94" s="197">
        <f>IF(N94="základní",J94,0)</f>
        <v>0</v>
      </c>
      <c r="BF94" s="197">
        <f>IF(N94="snížená",J94,0)</f>
        <v>0</v>
      </c>
      <c r="BG94" s="197">
        <f>IF(N94="zákl. přenesená",J94,0)</f>
        <v>0</v>
      </c>
      <c r="BH94" s="197">
        <f>IF(N94="sníž. přenesená",J94,0)</f>
        <v>0</v>
      </c>
      <c r="BI94" s="197">
        <f>IF(N94="nulová",J94,0)</f>
        <v>0</v>
      </c>
      <c r="BJ94" s="15" t="s">
        <v>199</v>
      </c>
      <c r="BK94" s="197">
        <f>ROUND(I94*H94,2)</f>
        <v>0</v>
      </c>
      <c r="BL94" s="15" t="s">
        <v>199</v>
      </c>
      <c r="BM94" s="15" t="s">
        <v>582</v>
      </c>
    </row>
    <row r="95" s="1" customFormat="1" ht="22.5" customHeight="1">
      <c r="B95" s="37"/>
      <c r="C95" s="186" t="s">
        <v>119</v>
      </c>
      <c r="D95" s="186" t="s">
        <v>195</v>
      </c>
      <c r="E95" s="187" t="s">
        <v>583</v>
      </c>
      <c r="F95" s="188" t="s">
        <v>584</v>
      </c>
      <c r="G95" s="189" t="s">
        <v>109</v>
      </c>
      <c r="H95" s="190">
        <v>20</v>
      </c>
      <c r="I95" s="191"/>
      <c r="J95" s="192">
        <f>ROUND(I95*H95,2)</f>
        <v>0</v>
      </c>
      <c r="K95" s="188" t="s">
        <v>209</v>
      </c>
      <c r="L95" s="42"/>
      <c r="M95" s="193" t="s">
        <v>40</v>
      </c>
      <c r="N95" s="194" t="s">
        <v>53</v>
      </c>
      <c r="O95" s="78"/>
      <c r="P95" s="195">
        <f>O95*H95</f>
        <v>0</v>
      </c>
      <c r="Q95" s="195">
        <v>0</v>
      </c>
      <c r="R95" s="195">
        <f>Q95*H95</f>
        <v>0</v>
      </c>
      <c r="S95" s="195">
        <v>0</v>
      </c>
      <c r="T95" s="196">
        <f>S95*H95</f>
        <v>0</v>
      </c>
      <c r="AR95" s="15" t="s">
        <v>411</v>
      </c>
      <c r="AT95" s="15" t="s">
        <v>195</v>
      </c>
      <c r="AU95" s="15" t="s">
        <v>80</v>
      </c>
      <c r="AY95" s="15" t="s">
        <v>200</v>
      </c>
      <c r="BE95" s="197">
        <f>IF(N95="základní",J95,0)</f>
        <v>0</v>
      </c>
      <c r="BF95" s="197">
        <f>IF(N95="snížená",J95,0)</f>
        <v>0</v>
      </c>
      <c r="BG95" s="197">
        <f>IF(N95="zákl. přenesená",J95,0)</f>
        <v>0</v>
      </c>
      <c r="BH95" s="197">
        <f>IF(N95="sníž. přenesená",J95,0)</f>
        <v>0</v>
      </c>
      <c r="BI95" s="197">
        <f>IF(N95="nulová",J95,0)</f>
        <v>0</v>
      </c>
      <c r="BJ95" s="15" t="s">
        <v>199</v>
      </c>
      <c r="BK95" s="197">
        <f>ROUND(I95*H95,2)</f>
        <v>0</v>
      </c>
      <c r="BL95" s="15" t="s">
        <v>411</v>
      </c>
      <c r="BM95" s="15" t="s">
        <v>585</v>
      </c>
    </row>
    <row r="96" s="1" customFormat="1" ht="22.5" customHeight="1">
      <c r="B96" s="37"/>
      <c r="C96" s="186" t="s">
        <v>264</v>
      </c>
      <c r="D96" s="186" t="s">
        <v>195</v>
      </c>
      <c r="E96" s="187" t="s">
        <v>586</v>
      </c>
      <c r="F96" s="188" t="s">
        <v>587</v>
      </c>
      <c r="G96" s="189" t="s">
        <v>109</v>
      </c>
      <c r="H96" s="190">
        <v>10</v>
      </c>
      <c r="I96" s="191"/>
      <c r="J96" s="192">
        <f>ROUND(I96*H96,2)</f>
        <v>0</v>
      </c>
      <c r="K96" s="188" t="s">
        <v>209</v>
      </c>
      <c r="L96" s="42"/>
      <c r="M96" s="193" t="s">
        <v>40</v>
      </c>
      <c r="N96" s="194" t="s">
        <v>53</v>
      </c>
      <c r="O96" s="78"/>
      <c r="P96" s="195">
        <f>O96*H96</f>
        <v>0</v>
      </c>
      <c r="Q96" s="195">
        <v>0</v>
      </c>
      <c r="R96" s="195">
        <f>Q96*H96</f>
        <v>0</v>
      </c>
      <c r="S96" s="195">
        <v>0</v>
      </c>
      <c r="T96" s="196">
        <f>S96*H96</f>
        <v>0</v>
      </c>
      <c r="AR96" s="15" t="s">
        <v>411</v>
      </c>
      <c r="AT96" s="15" t="s">
        <v>195</v>
      </c>
      <c r="AU96" s="15" t="s">
        <v>80</v>
      </c>
      <c r="AY96" s="15" t="s">
        <v>200</v>
      </c>
      <c r="BE96" s="197">
        <f>IF(N96="základní",J96,0)</f>
        <v>0</v>
      </c>
      <c r="BF96" s="197">
        <f>IF(N96="snížená",J96,0)</f>
        <v>0</v>
      </c>
      <c r="BG96" s="197">
        <f>IF(N96="zákl. přenesená",J96,0)</f>
        <v>0</v>
      </c>
      <c r="BH96" s="197">
        <f>IF(N96="sníž. přenesená",J96,0)</f>
        <v>0</v>
      </c>
      <c r="BI96" s="197">
        <f>IF(N96="nulová",J96,0)</f>
        <v>0</v>
      </c>
      <c r="BJ96" s="15" t="s">
        <v>199</v>
      </c>
      <c r="BK96" s="197">
        <f>ROUND(I96*H96,2)</f>
        <v>0</v>
      </c>
      <c r="BL96" s="15" t="s">
        <v>411</v>
      </c>
      <c r="BM96" s="15" t="s">
        <v>588</v>
      </c>
    </row>
    <row r="97" s="1" customFormat="1" ht="45" customHeight="1">
      <c r="B97" s="37"/>
      <c r="C97" s="186" t="s">
        <v>125</v>
      </c>
      <c r="D97" s="186" t="s">
        <v>195</v>
      </c>
      <c r="E97" s="187" t="s">
        <v>589</v>
      </c>
      <c r="F97" s="188" t="s">
        <v>590</v>
      </c>
      <c r="G97" s="189" t="s">
        <v>109</v>
      </c>
      <c r="H97" s="190">
        <v>10</v>
      </c>
      <c r="I97" s="191"/>
      <c r="J97" s="192">
        <f>ROUND(I97*H97,2)</f>
        <v>0</v>
      </c>
      <c r="K97" s="188" t="s">
        <v>209</v>
      </c>
      <c r="L97" s="42"/>
      <c r="M97" s="193" t="s">
        <v>40</v>
      </c>
      <c r="N97" s="194" t="s">
        <v>53</v>
      </c>
      <c r="O97" s="78"/>
      <c r="P97" s="195">
        <f>O97*H97</f>
        <v>0</v>
      </c>
      <c r="Q97" s="195">
        <v>0</v>
      </c>
      <c r="R97" s="195">
        <f>Q97*H97</f>
        <v>0</v>
      </c>
      <c r="S97" s="195">
        <v>0</v>
      </c>
      <c r="T97" s="196">
        <f>S97*H97</f>
        <v>0</v>
      </c>
      <c r="AR97" s="15" t="s">
        <v>411</v>
      </c>
      <c r="AT97" s="15" t="s">
        <v>195</v>
      </c>
      <c r="AU97" s="15" t="s">
        <v>80</v>
      </c>
      <c r="AY97" s="15" t="s">
        <v>200</v>
      </c>
      <c r="BE97" s="197">
        <f>IF(N97="základní",J97,0)</f>
        <v>0</v>
      </c>
      <c r="BF97" s="197">
        <f>IF(N97="snížená",J97,0)</f>
        <v>0</v>
      </c>
      <c r="BG97" s="197">
        <f>IF(N97="zákl. přenesená",J97,0)</f>
        <v>0</v>
      </c>
      <c r="BH97" s="197">
        <f>IF(N97="sníž. přenesená",J97,0)</f>
        <v>0</v>
      </c>
      <c r="BI97" s="197">
        <f>IF(N97="nulová",J97,0)</f>
        <v>0</v>
      </c>
      <c r="BJ97" s="15" t="s">
        <v>199</v>
      </c>
      <c r="BK97" s="197">
        <f>ROUND(I97*H97,2)</f>
        <v>0</v>
      </c>
      <c r="BL97" s="15" t="s">
        <v>411</v>
      </c>
      <c r="BM97" s="15" t="s">
        <v>591</v>
      </c>
    </row>
    <row r="98" s="1" customFormat="1" ht="33.75" customHeight="1">
      <c r="B98" s="37"/>
      <c r="C98" s="186" t="s">
        <v>274</v>
      </c>
      <c r="D98" s="186" t="s">
        <v>195</v>
      </c>
      <c r="E98" s="187" t="s">
        <v>592</v>
      </c>
      <c r="F98" s="188" t="s">
        <v>593</v>
      </c>
      <c r="G98" s="189" t="s">
        <v>109</v>
      </c>
      <c r="H98" s="190">
        <v>10</v>
      </c>
      <c r="I98" s="191"/>
      <c r="J98" s="192">
        <f>ROUND(I98*H98,2)</f>
        <v>0</v>
      </c>
      <c r="K98" s="188" t="s">
        <v>209</v>
      </c>
      <c r="L98" s="42"/>
      <c r="M98" s="193" t="s">
        <v>40</v>
      </c>
      <c r="N98" s="194" t="s">
        <v>53</v>
      </c>
      <c r="O98" s="78"/>
      <c r="P98" s="195">
        <f>O98*H98</f>
        <v>0</v>
      </c>
      <c r="Q98" s="195">
        <v>0</v>
      </c>
      <c r="R98" s="195">
        <f>Q98*H98</f>
        <v>0</v>
      </c>
      <c r="S98" s="195">
        <v>0</v>
      </c>
      <c r="T98" s="196">
        <f>S98*H98</f>
        <v>0</v>
      </c>
      <c r="AR98" s="15" t="s">
        <v>411</v>
      </c>
      <c r="AT98" s="15" t="s">
        <v>195</v>
      </c>
      <c r="AU98" s="15" t="s">
        <v>80</v>
      </c>
      <c r="AY98" s="15" t="s">
        <v>200</v>
      </c>
      <c r="BE98" s="197">
        <f>IF(N98="základní",J98,0)</f>
        <v>0</v>
      </c>
      <c r="BF98" s="197">
        <f>IF(N98="snížená",J98,0)</f>
        <v>0</v>
      </c>
      <c r="BG98" s="197">
        <f>IF(N98="zákl. přenesená",J98,0)</f>
        <v>0</v>
      </c>
      <c r="BH98" s="197">
        <f>IF(N98="sníž. přenesená",J98,0)</f>
        <v>0</v>
      </c>
      <c r="BI98" s="197">
        <f>IF(N98="nulová",J98,0)</f>
        <v>0</v>
      </c>
      <c r="BJ98" s="15" t="s">
        <v>199</v>
      </c>
      <c r="BK98" s="197">
        <f>ROUND(I98*H98,2)</f>
        <v>0</v>
      </c>
      <c r="BL98" s="15" t="s">
        <v>411</v>
      </c>
      <c r="BM98" s="15" t="s">
        <v>594</v>
      </c>
    </row>
    <row r="99" s="1" customFormat="1" ht="33.75" customHeight="1">
      <c r="B99" s="37"/>
      <c r="C99" s="186" t="s">
        <v>282</v>
      </c>
      <c r="D99" s="186" t="s">
        <v>195</v>
      </c>
      <c r="E99" s="187" t="s">
        <v>595</v>
      </c>
      <c r="F99" s="188" t="s">
        <v>596</v>
      </c>
      <c r="G99" s="189" t="s">
        <v>109</v>
      </c>
      <c r="H99" s="190">
        <v>10</v>
      </c>
      <c r="I99" s="191"/>
      <c r="J99" s="192">
        <f>ROUND(I99*H99,2)</f>
        <v>0</v>
      </c>
      <c r="K99" s="188" t="s">
        <v>209</v>
      </c>
      <c r="L99" s="42"/>
      <c r="M99" s="193" t="s">
        <v>40</v>
      </c>
      <c r="N99" s="194" t="s">
        <v>53</v>
      </c>
      <c r="O99" s="78"/>
      <c r="P99" s="195">
        <f>O99*H99</f>
        <v>0</v>
      </c>
      <c r="Q99" s="195">
        <v>0</v>
      </c>
      <c r="R99" s="195">
        <f>Q99*H99</f>
        <v>0</v>
      </c>
      <c r="S99" s="195">
        <v>0</v>
      </c>
      <c r="T99" s="196">
        <f>S99*H99</f>
        <v>0</v>
      </c>
      <c r="AR99" s="15" t="s">
        <v>411</v>
      </c>
      <c r="AT99" s="15" t="s">
        <v>195</v>
      </c>
      <c r="AU99" s="15" t="s">
        <v>80</v>
      </c>
      <c r="AY99" s="15" t="s">
        <v>200</v>
      </c>
      <c r="BE99" s="197">
        <f>IF(N99="základní",J99,0)</f>
        <v>0</v>
      </c>
      <c r="BF99" s="197">
        <f>IF(N99="snížená",J99,0)</f>
        <v>0</v>
      </c>
      <c r="BG99" s="197">
        <f>IF(N99="zákl. přenesená",J99,0)</f>
        <v>0</v>
      </c>
      <c r="BH99" s="197">
        <f>IF(N99="sníž. přenesená",J99,0)</f>
        <v>0</v>
      </c>
      <c r="BI99" s="197">
        <f>IF(N99="nulová",J99,0)</f>
        <v>0</v>
      </c>
      <c r="BJ99" s="15" t="s">
        <v>199</v>
      </c>
      <c r="BK99" s="197">
        <f>ROUND(I99*H99,2)</f>
        <v>0</v>
      </c>
      <c r="BL99" s="15" t="s">
        <v>411</v>
      </c>
      <c r="BM99" s="15" t="s">
        <v>597</v>
      </c>
    </row>
    <row r="100" s="1" customFormat="1" ht="22.5" customHeight="1">
      <c r="B100" s="37"/>
      <c r="C100" s="186" t="s">
        <v>8</v>
      </c>
      <c r="D100" s="186" t="s">
        <v>195</v>
      </c>
      <c r="E100" s="187" t="s">
        <v>598</v>
      </c>
      <c r="F100" s="188" t="s">
        <v>599</v>
      </c>
      <c r="G100" s="189" t="s">
        <v>109</v>
      </c>
      <c r="H100" s="190">
        <v>10</v>
      </c>
      <c r="I100" s="191"/>
      <c r="J100" s="192">
        <f>ROUND(I100*H100,2)</f>
        <v>0</v>
      </c>
      <c r="K100" s="188" t="s">
        <v>209</v>
      </c>
      <c r="L100" s="42"/>
      <c r="M100" s="257" t="s">
        <v>40</v>
      </c>
      <c r="N100" s="258" t="s">
        <v>53</v>
      </c>
      <c r="O100" s="259"/>
      <c r="P100" s="260">
        <f>O100*H100</f>
        <v>0</v>
      </c>
      <c r="Q100" s="260">
        <v>0</v>
      </c>
      <c r="R100" s="260">
        <f>Q100*H100</f>
        <v>0</v>
      </c>
      <c r="S100" s="260">
        <v>0</v>
      </c>
      <c r="T100" s="261">
        <f>S100*H100</f>
        <v>0</v>
      </c>
      <c r="AR100" s="15" t="s">
        <v>411</v>
      </c>
      <c r="AT100" s="15" t="s">
        <v>195</v>
      </c>
      <c r="AU100" s="15" t="s">
        <v>80</v>
      </c>
      <c r="AY100" s="15" t="s">
        <v>200</v>
      </c>
      <c r="BE100" s="197">
        <f>IF(N100="základní",J100,0)</f>
        <v>0</v>
      </c>
      <c r="BF100" s="197">
        <f>IF(N100="snížená",J100,0)</f>
        <v>0</v>
      </c>
      <c r="BG100" s="197">
        <f>IF(N100="zákl. přenesená",J100,0)</f>
        <v>0</v>
      </c>
      <c r="BH100" s="197">
        <f>IF(N100="sníž. přenesená",J100,0)</f>
        <v>0</v>
      </c>
      <c r="BI100" s="197">
        <f>IF(N100="nulová",J100,0)</f>
        <v>0</v>
      </c>
      <c r="BJ100" s="15" t="s">
        <v>199</v>
      </c>
      <c r="BK100" s="197">
        <f>ROUND(I100*H100,2)</f>
        <v>0</v>
      </c>
      <c r="BL100" s="15" t="s">
        <v>411</v>
      </c>
      <c r="BM100" s="15" t="s">
        <v>600</v>
      </c>
    </row>
    <row r="101" s="1" customFormat="1" ht="6.96" customHeight="1">
      <c r="B101" s="56"/>
      <c r="C101" s="57"/>
      <c r="D101" s="57"/>
      <c r="E101" s="57"/>
      <c r="F101" s="57"/>
      <c r="G101" s="57"/>
      <c r="H101" s="57"/>
      <c r="I101" s="166"/>
      <c r="J101" s="57"/>
      <c r="K101" s="57"/>
      <c r="L101" s="42"/>
    </row>
  </sheetData>
  <sheetProtection sheet="1" autoFilter="0" formatColumns="0" formatRows="0" objects="1" scenarios="1" spinCount="100000" saltValue="hLUw52ITy1zeUcDu6zeRkm5Qke3uUVrTuMVpHMaqcsk3tdHePmPthdHPDCyQFbVcRGpb3QyuYeU3CxAZWQR58A==" hashValue="Wu9wy9F0DkMex2vX1QzRONj8+yF5IFlGFS1jXG2LkMVimgcNV2u/yB260CKlK2WBz6mwBDUf/6LHQN2jrh9WEQ==" algorithmName="SHA-512" password="CC35"/>
  <autoFilter ref="C84:K100"/>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4"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102</v>
      </c>
    </row>
    <row r="3" ht="6.96" customHeight="1">
      <c r="B3" s="136"/>
      <c r="C3" s="137"/>
      <c r="D3" s="137"/>
      <c r="E3" s="137"/>
      <c r="F3" s="137"/>
      <c r="G3" s="137"/>
      <c r="H3" s="137"/>
      <c r="I3" s="138"/>
      <c r="J3" s="137"/>
      <c r="K3" s="137"/>
      <c r="L3" s="18"/>
      <c r="AT3" s="15" t="s">
        <v>89</v>
      </c>
    </row>
    <row r="4" ht="24.96" customHeight="1">
      <c r="B4" s="18"/>
      <c r="D4" s="139" t="s">
        <v>111</v>
      </c>
      <c r="L4" s="18"/>
      <c r="M4" s="22" t="s">
        <v>10</v>
      </c>
      <c r="AT4" s="15" t="s">
        <v>38</v>
      </c>
    </row>
    <row r="5" ht="6.96" customHeight="1">
      <c r="B5" s="18"/>
      <c r="L5" s="18"/>
    </row>
    <row r="6" ht="12" customHeight="1">
      <c r="B6" s="18"/>
      <c r="D6" s="140" t="s">
        <v>16</v>
      </c>
      <c r="L6" s="18"/>
    </row>
    <row r="7" ht="16.5" customHeight="1">
      <c r="B7" s="18"/>
      <c r="E7" s="141" t="str">
        <f>'Rekapitulace stavby'!K6</f>
        <v>Oprava trati v úseku Dubina - Chomutov</v>
      </c>
      <c r="F7" s="140"/>
      <c r="G7" s="140"/>
      <c r="H7" s="140"/>
      <c r="L7" s="18"/>
    </row>
    <row r="8" ht="12" customHeight="1">
      <c r="B8" s="18"/>
      <c r="D8" s="140" t="s">
        <v>126</v>
      </c>
      <c r="L8" s="18"/>
    </row>
    <row r="9" s="1" customFormat="1" ht="16.5" customHeight="1">
      <c r="B9" s="42"/>
      <c r="E9" s="141" t="s">
        <v>601</v>
      </c>
      <c r="F9" s="1"/>
      <c r="G9" s="1"/>
      <c r="H9" s="1"/>
      <c r="I9" s="142"/>
      <c r="L9" s="42"/>
    </row>
    <row r="10" s="1" customFormat="1" ht="12" customHeight="1">
      <c r="B10" s="42"/>
      <c r="D10" s="140" t="s">
        <v>135</v>
      </c>
      <c r="I10" s="142"/>
      <c r="L10" s="42"/>
    </row>
    <row r="11" s="1" customFormat="1" ht="36.96" customHeight="1">
      <c r="B11" s="42"/>
      <c r="E11" s="143" t="s">
        <v>602</v>
      </c>
      <c r="F11" s="1"/>
      <c r="G11" s="1"/>
      <c r="H11" s="1"/>
      <c r="I11" s="142"/>
      <c r="L11" s="42"/>
    </row>
    <row r="12" s="1" customFormat="1">
      <c r="B12" s="42"/>
      <c r="I12" s="142"/>
      <c r="L12" s="42"/>
    </row>
    <row r="13" s="1" customFormat="1" ht="12" customHeight="1">
      <c r="B13" s="42"/>
      <c r="D13" s="140" t="s">
        <v>18</v>
      </c>
      <c r="F13" s="15" t="s">
        <v>40</v>
      </c>
      <c r="I13" s="144" t="s">
        <v>20</v>
      </c>
      <c r="J13" s="15" t="s">
        <v>40</v>
      </c>
      <c r="L13" s="42"/>
    </row>
    <row r="14" s="1" customFormat="1" ht="12" customHeight="1">
      <c r="B14" s="42"/>
      <c r="D14" s="140" t="s">
        <v>22</v>
      </c>
      <c r="F14" s="15" t="s">
        <v>23</v>
      </c>
      <c r="I14" s="144" t="s">
        <v>24</v>
      </c>
      <c r="J14" s="145" t="str">
        <f>'Rekapitulace stavby'!AN8</f>
        <v>15. 4. 2019</v>
      </c>
      <c r="L14" s="42"/>
    </row>
    <row r="15" s="1" customFormat="1" ht="10.8" customHeight="1">
      <c r="B15" s="42"/>
      <c r="I15" s="142"/>
      <c r="L15" s="42"/>
    </row>
    <row r="16" s="1" customFormat="1" ht="12" customHeight="1">
      <c r="B16" s="42"/>
      <c r="D16" s="140" t="s">
        <v>30</v>
      </c>
      <c r="I16" s="144" t="s">
        <v>31</v>
      </c>
      <c r="J16" s="15" t="s">
        <v>32</v>
      </c>
      <c r="L16" s="42"/>
    </row>
    <row r="17" s="1" customFormat="1" ht="18" customHeight="1">
      <c r="B17" s="42"/>
      <c r="E17" s="15" t="s">
        <v>33</v>
      </c>
      <c r="I17" s="144" t="s">
        <v>34</v>
      </c>
      <c r="J17" s="15" t="s">
        <v>35</v>
      </c>
      <c r="L17" s="42"/>
    </row>
    <row r="18" s="1" customFormat="1" ht="6.96" customHeight="1">
      <c r="B18" s="42"/>
      <c r="I18" s="142"/>
      <c r="L18" s="42"/>
    </row>
    <row r="19" s="1" customFormat="1" ht="12" customHeight="1">
      <c r="B19" s="42"/>
      <c r="D19" s="140" t="s">
        <v>36</v>
      </c>
      <c r="I19" s="144" t="s">
        <v>31</v>
      </c>
      <c r="J19" s="31" t="str">
        <f>'Rekapitulace stavby'!AN13</f>
        <v>Vyplň údaj</v>
      </c>
      <c r="L19" s="42"/>
    </row>
    <row r="20" s="1" customFormat="1" ht="18" customHeight="1">
      <c r="B20" s="42"/>
      <c r="E20" s="31" t="str">
        <f>'Rekapitulace stavby'!E14</f>
        <v>Vyplň údaj</v>
      </c>
      <c r="F20" s="15"/>
      <c r="G20" s="15"/>
      <c r="H20" s="15"/>
      <c r="I20" s="144" t="s">
        <v>34</v>
      </c>
      <c r="J20" s="31" t="str">
        <f>'Rekapitulace stavby'!AN14</f>
        <v>Vyplň údaj</v>
      </c>
      <c r="L20" s="42"/>
    </row>
    <row r="21" s="1" customFormat="1" ht="6.96" customHeight="1">
      <c r="B21" s="42"/>
      <c r="I21" s="142"/>
      <c r="L21" s="42"/>
    </row>
    <row r="22" s="1" customFormat="1" ht="12" customHeight="1">
      <c r="B22" s="42"/>
      <c r="D22" s="140" t="s">
        <v>39</v>
      </c>
      <c r="I22" s="144" t="s">
        <v>31</v>
      </c>
      <c r="J22" s="15" t="str">
        <f>IF('Rekapitulace stavby'!AN16="","",'Rekapitulace stavby'!AN16)</f>
        <v/>
      </c>
      <c r="L22" s="42"/>
    </row>
    <row r="23" s="1" customFormat="1" ht="18" customHeight="1">
      <c r="B23" s="42"/>
      <c r="E23" s="15" t="str">
        <f>IF('Rekapitulace stavby'!E17="","",'Rekapitulace stavby'!E17)</f>
        <v xml:space="preserve"> </v>
      </c>
      <c r="I23" s="144" t="s">
        <v>34</v>
      </c>
      <c r="J23" s="15" t="str">
        <f>IF('Rekapitulace stavby'!AN17="","",'Rekapitulace stavby'!AN17)</f>
        <v/>
      </c>
      <c r="L23" s="42"/>
    </row>
    <row r="24" s="1" customFormat="1" ht="6.96" customHeight="1">
      <c r="B24" s="42"/>
      <c r="I24" s="142"/>
      <c r="L24" s="42"/>
    </row>
    <row r="25" s="1" customFormat="1" ht="12" customHeight="1">
      <c r="B25" s="42"/>
      <c r="D25" s="140" t="s">
        <v>42</v>
      </c>
      <c r="I25" s="144" t="s">
        <v>31</v>
      </c>
      <c r="J25" s="15" t="s">
        <v>40</v>
      </c>
      <c r="L25" s="42"/>
    </row>
    <row r="26" s="1" customFormat="1" ht="18" customHeight="1">
      <c r="B26" s="42"/>
      <c r="E26" s="15" t="s">
        <v>43</v>
      </c>
      <c r="I26" s="144" t="s">
        <v>34</v>
      </c>
      <c r="J26" s="15" t="s">
        <v>40</v>
      </c>
      <c r="L26" s="42"/>
    </row>
    <row r="27" s="1" customFormat="1" ht="6.96" customHeight="1">
      <c r="B27" s="42"/>
      <c r="I27" s="142"/>
      <c r="L27" s="42"/>
    </row>
    <row r="28" s="1" customFormat="1" ht="12" customHeight="1">
      <c r="B28" s="42"/>
      <c r="D28" s="140" t="s">
        <v>44</v>
      </c>
      <c r="I28" s="142"/>
      <c r="L28" s="42"/>
    </row>
    <row r="29" s="7" customFormat="1" ht="45" customHeight="1">
      <c r="B29" s="146"/>
      <c r="E29" s="147" t="s">
        <v>45</v>
      </c>
      <c r="F29" s="147"/>
      <c r="G29" s="147"/>
      <c r="H29" s="147"/>
      <c r="I29" s="148"/>
      <c r="L29" s="146"/>
    </row>
    <row r="30" s="1" customFormat="1" ht="6.96" customHeight="1">
      <c r="B30" s="42"/>
      <c r="I30" s="142"/>
      <c r="L30" s="42"/>
    </row>
    <row r="31" s="1" customFormat="1" ht="6.96" customHeight="1">
      <c r="B31" s="42"/>
      <c r="D31" s="70"/>
      <c r="E31" s="70"/>
      <c r="F31" s="70"/>
      <c r="G31" s="70"/>
      <c r="H31" s="70"/>
      <c r="I31" s="149"/>
      <c r="J31" s="70"/>
      <c r="K31" s="70"/>
      <c r="L31" s="42"/>
    </row>
    <row r="32" s="1" customFormat="1" ht="25.44" customHeight="1">
      <c r="B32" s="42"/>
      <c r="D32" s="150" t="s">
        <v>46</v>
      </c>
      <c r="I32" s="142"/>
      <c r="J32" s="151">
        <f>ROUND(J85, 2)</f>
        <v>0</v>
      </c>
      <c r="L32" s="42"/>
    </row>
    <row r="33" s="1" customFormat="1" ht="6.96" customHeight="1">
      <c r="B33" s="42"/>
      <c r="D33" s="70"/>
      <c r="E33" s="70"/>
      <c r="F33" s="70"/>
      <c r="G33" s="70"/>
      <c r="H33" s="70"/>
      <c r="I33" s="149"/>
      <c r="J33" s="70"/>
      <c r="K33" s="70"/>
      <c r="L33" s="42"/>
    </row>
    <row r="34" s="1" customFormat="1" ht="14.4" customHeight="1">
      <c r="B34" s="42"/>
      <c r="F34" s="152" t="s">
        <v>48</v>
      </c>
      <c r="I34" s="153" t="s">
        <v>47</v>
      </c>
      <c r="J34" s="152" t="s">
        <v>49</v>
      </c>
      <c r="L34" s="42"/>
    </row>
    <row r="35" hidden="1" s="1" customFormat="1" ht="14.4" customHeight="1">
      <c r="B35" s="42"/>
      <c r="D35" s="140" t="s">
        <v>50</v>
      </c>
      <c r="E35" s="140" t="s">
        <v>51</v>
      </c>
      <c r="F35" s="154">
        <f>ROUND((SUM(BE85:BE101)),  2)</f>
        <v>0</v>
      </c>
      <c r="I35" s="155">
        <v>0.20999999999999999</v>
      </c>
      <c r="J35" s="154">
        <f>ROUND(((SUM(BE85:BE101))*I35),  2)</f>
        <v>0</v>
      </c>
      <c r="L35" s="42"/>
    </row>
    <row r="36" hidden="1" s="1" customFormat="1" ht="14.4" customHeight="1">
      <c r="B36" s="42"/>
      <c r="E36" s="140" t="s">
        <v>52</v>
      </c>
      <c r="F36" s="154">
        <f>ROUND((SUM(BF85:BF101)),  2)</f>
        <v>0</v>
      </c>
      <c r="I36" s="155">
        <v>0.14999999999999999</v>
      </c>
      <c r="J36" s="154">
        <f>ROUND(((SUM(BF85:BF101))*I36),  2)</f>
        <v>0</v>
      </c>
      <c r="L36" s="42"/>
    </row>
    <row r="37" s="1" customFormat="1" ht="14.4" customHeight="1">
      <c r="B37" s="42"/>
      <c r="D37" s="140" t="s">
        <v>50</v>
      </c>
      <c r="E37" s="140" t="s">
        <v>53</v>
      </c>
      <c r="F37" s="154">
        <f>ROUND((SUM(BG85:BG101)),  2)</f>
        <v>0</v>
      </c>
      <c r="I37" s="155">
        <v>0.20999999999999999</v>
      </c>
      <c r="J37" s="154">
        <f>0</f>
        <v>0</v>
      </c>
      <c r="L37" s="42"/>
    </row>
    <row r="38" s="1" customFormat="1" ht="14.4" customHeight="1">
      <c r="B38" s="42"/>
      <c r="E38" s="140" t="s">
        <v>54</v>
      </c>
      <c r="F38" s="154">
        <f>ROUND((SUM(BH85:BH101)),  2)</f>
        <v>0</v>
      </c>
      <c r="I38" s="155">
        <v>0.14999999999999999</v>
      </c>
      <c r="J38" s="154">
        <f>0</f>
        <v>0</v>
      </c>
      <c r="L38" s="42"/>
    </row>
    <row r="39" hidden="1" s="1" customFormat="1" ht="14.4" customHeight="1">
      <c r="B39" s="42"/>
      <c r="E39" s="140" t="s">
        <v>55</v>
      </c>
      <c r="F39" s="154">
        <f>ROUND((SUM(BI85:BI101)),  2)</f>
        <v>0</v>
      </c>
      <c r="I39" s="155">
        <v>0</v>
      </c>
      <c r="J39" s="154">
        <f>0</f>
        <v>0</v>
      </c>
      <c r="L39" s="42"/>
    </row>
    <row r="40" s="1" customFormat="1" ht="6.96" customHeight="1">
      <c r="B40" s="42"/>
      <c r="I40" s="142"/>
      <c r="L40" s="42"/>
    </row>
    <row r="41" s="1" customFormat="1" ht="25.44" customHeight="1">
      <c r="B41" s="42"/>
      <c r="C41" s="156"/>
      <c r="D41" s="157" t="s">
        <v>56</v>
      </c>
      <c r="E41" s="158"/>
      <c r="F41" s="158"/>
      <c r="G41" s="159" t="s">
        <v>57</v>
      </c>
      <c r="H41" s="160" t="s">
        <v>58</v>
      </c>
      <c r="I41" s="161"/>
      <c r="J41" s="162">
        <f>SUM(J32:J39)</f>
        <v>0</v>
      </c>
      <c r="K41" s="163"/>
      <c r="L41" s="42"/>
    </row>
    <row r="42" s="1" customFormat="1" ht="14.4" customHeight="1">
      <c r="B42" s="164"/>
      <c r="C42" s="165"/>
      <c r="D42" s="165"/>
      <c r="E42" s="165"/>
      <c r="F42" s="165"/>
      <c r="G42" s="165"/>
      <c r="H42" s="165"/>
      <c r="I42" s="166"/>
      <c r="J42" s="165"/>
      <c r="K42" s="165"/>
      <c r="L42" s="42"/>
    </row>
    <row r="46" s="1" customFormat="1" ht="6.96" customHeight="1">
      <c r="B46" s="167"/>
      <c r="C46" s="168"/>
      <c r="D46" s="168"/>
      <c r="E46" s="168"/>
      <c r="F46" s="168"/>
      <c r="G46" s="168"/>
      <c r="H46" s="168"/>
      <c r="I46" s="169"/>
      <c r="J46" s="168"/>
      <c r="K46" s="168"/>
      <c r="L46" s="42"/>
    </row>
    <row r="47" s="1" customFormat="1" ht="24.96" customHeight="1">
      <c r="B47" s="37"/>
      <c r="C47" s="21" t="s">
        <v>178</v>
      </c>
      <c r="D47" s="38"/>
      <c r="E47" s="38"/>
      <c r="F47" s="38"/>
      <c r="G47" s="38"/>
      <c r="H47" s="38"/>
      <c r="I47" s="142"/>
      <c r="J47" s="38"/>
      <c r="K47" s="38"/>
      <c r="L47" s="42"/>
    </row>
    <row r="48" s="1" customFormat="1" ht="6.96" customHeight="1">
      <c r="B48" s="37"/>
      <c r="C48" s="38"/>
      <c r="D48" s="38"/>
      <c r="E48" s="38"/>
      <c r="F48" s="38"/>
      <c r="G48" s="38"/>
      <c r="H48" s="38"/>
      <c r="I48" s="142"/>
      <c r="J48" s="38"/>
      <c r="K48" s="38"/>
      <c r="L48" s="42"/>
    </row>
    <row r="49" s="1" customFormat="1" ht="12" customHeight="1">
      <c r="B49" s="37"/>
      <c r="C49" s="30" t="s">
        <v>16</v>
      </c>
      <c r="D49" s="38"/>
      <c r="E49" s="38"/>
      <c r="F49" s="38"/>
      <c r="G49" s="38"/>
      <c r="H49" s="38"/>
      <c r="I49" s="142"/>
      <c r="J49" s="38"/>
      <c r="K49" s="38"/>
      <c r="L49" s="42"/>
    </row>
    <row r="50" s="1" customFormat="1" ht="16.5" customHeight="1">
      <c r="B50" s="37"/>
      <c r="C50" s="38"/>
      <c r="D50" s="38"/>
      <c r="E50" s="170" t="str">
        <f>E7</f>
        <v>Oprava trati v úseku Dubina - Chomutov</v>
      </c>
      <c r="F50" s="30"/>
      <c r="G50" s="30"/>
      <c r="H50" s="30"/>
      <c r="I50" s="142"/>
      <c r="J50" s="38"/>
      <c r="K50" s="38"/>
      <c r="L50" s="42"/>
    </row>
    <row r="51" ht="12" customHeight="1">
      <c r="B51" s="19"/>
      <c r="C51" s="30" t="s">
        <v>126</v>
      </c>
      <c r="D51" s="20"/>
      <c r="E51" s="20"/>
      <c r="F51" s="20"/>
      <c r="G51" s="20"/>
      <c r="H51" s="20"/>
      <c r="I51" s="134"/>
      <c r="J51" s="20"/>
      <c r="K51" s="20"/>
      <c r="L51" s="18"/>
    </row>
    <row r="52" s="1" customFormat="1" ht="16.5" customHeight="1">
      <c r="B52" s="37"/>
      <c r="C52" s="38"/>
      <c r="D52" s="38"/>
      <c r="E52" s="170" t="s">
        <v>601</v>
      </c>
      <c r="F52" s="38"/>
      <c r="G52" s="38"/>
      <c r="H52" s="38"/>
      <c r="I52" s="142"/>
      <c r="J52" s="38"/>
      <c r="K52" s="38"/>
      <c r="L52" s="42"/>
    </row>
    <row r="53" s="1" customFormat="1" ht="12" customHeight="1">
      <c r="B53" s="37"/>
      <c r="C53" s="30" t="s">
        <v>135</v>
      </c>
      <c r="D53" s="38"/>
      <c r="E53" s="38"/>
      <c r="F53" s="38"/>
      <c r="G53" s="38"/>
      <c r="H53" s="38"/>
      <c r="I53" s="142"/>
      <c r="J53" s="38"/>
      <c r="K53" s="38"/>
      <c r="L53" s="42"/>
    </row>
    <row r="54" s="1" customFormat="1" ht="16.5" customHeight="1">
      <c r="B54" s="37"/>
      <c r="C54" s="38"/>
      <c r="D54" s="38"/>
      <c r="E54" s="63" t="str">
        <f>E11</f>
        <v>Č21 - VRN</v>
      </c>
      <c r="F54" s="38"/>
      <c r="G54" s="38"/>
      <c r="H54" s="38"/>
      <c r="I54" s="142"/>
      <c r="J54" s="38"/>
      <c r="K54" s="38"/>
      <c r="L54" s="42"/>
    </row>
    <row r="55" s="1" customFormat="1" ht="6.96" customHeight="1">
      <c r="B55" s="37"/>
      <c r="C55" s="38"/>
      <c r="D55" s="38"/>
      <c r="E55" s="38"/>
      <c r="F55" s="38"/>
      <c r="G55" s="38"/>
      <c r="H55" s="38"/>
      <c r="I55" s="142"/>
      <c r="J55" s="38"/>
      <c r="K55" s="38"/>
      <c r="L55" s="42"/>
    </row>
    <row r="56" s="1" customFormat="1" ht="12" customHeight="1">
      <c r="B56" s="37"/>
      <c r="C56" s="30" t="s">
        <v>22</v>
      </c>
      <c r="D56" s="38"/>
      <c r="E56" s="38"/>
      <c r="F56" s="25" t="str">
        <f>F14</f>
        <v>1. TK Chomutov - Dubina</v>
      </c>
      <c r="G56" s="38"/>
      <c r="H56" s="38"/>
      <c r="I56" s="144" t="s">
        <v>24</v>
      </c>
      <c r="J56" s="66" t="str">
        <f>IF(J14="","",J14)</f>
        <v>15. 4. 2019</v>
      </c>
      <c r="K56" s="38"/>
      <c r="L56" s="42"/>
    </row>
    <row r="57" s="1" customFormat="1" ht="6.96" customHeight="1">
      <c r="B57" s="37"/>
      <c r="C57" s="38"/>
      <c r="D57" s="38"/>
      <c r="E57" s="38"/>
      <c r="F57" s="38"/>
      <c r="G57" s="38"/>
      <c r="H57" s="38"/>
      <c r="I57" s="142"/>
      <c r="J57" s="38"/>
      <c r="K57" s="38"/>
      <c r="L57" s="42"/>
    </row>
    <row r="58" s="1" customFormat="1" ht="13.65" customHeight="1">
      <c r="B58" s="37"/>
      <c r="C58" s="30" t="s">
        <v>30</v>
      </c>
      <c r="D58" s="38"/>
      <c r="E58" s="38"/>
      <c r="F58" s="25" t="str">
        <f>E17</f>
        <v>SŽDC s.o., OŘ UNL, ST Most</v>
      </c>
      <c r="G58" s="38"/>
      <c r="H58" s="38"/>
      <c r="I58" s="144" t="s">
        <v>39</v>
      </c>
      <c r="J58" s="35" t="str">
        <f>E23</f>
        <v xml:space="preserve"> </v>
      </c>
      <c r="K58" s="38"/>
      <c r="L58" s="42"/>
    </row>
    <row r="59" s="1" customFormat="1" ht="38.55" customHeight="1">
      <c r="B59" s="37"/>
      <c r="C59" s="30" t="s">
        <v>36</v>
      </c>
      <c r="D59" s="38"/>
      <c r="E59" s="38"/>
      <c r="F59" s="25" t="str">
        <f>IF(E20="","",E20)</f>
        <v>Vyplň údaj</v>
      </c>
      <c r="G59" s="38"/>
      <c r="H59" s="38"/>
      <c r="I59" s="144" t="s">
        <v>42</v>
      </c>
      <c r="J59" s="35" t="str">
        <f>E26</f>
        <v>Ing. Horák Jiří, horak@szdc.cz, 602155923</v>
      </c>
      <c r="K59" s="38"/>
      <c r="L59" s="42"/>
    </row>
    <row r="60" s="1" customFormat="1" ht="10.32" customHeight="1">
      <c r="B60" s="37"/>
      <c r="C60" s="38"/>
      <c r="D60" s="38"/>
      <c r="E60" s="38"/>
      <c r="F60" s="38"/>
      <c r="G60" s="38"/>
      <c r="H60" s="38"/>
      <c r="I60" s="142"/>
      <c r="J60" s="38"/>
      <c r="K60" s="38"/>
      <c r="L60" s="42"/>
    </row>
    <row r="61" s="1" customFormat="1" ht="29.28" customHeight="1">
      <c r="B61" s="37"/>
      <c r="C61" s="171" t="s">
        <v>179</v>
      </c>
      <c r="D61" s="172"/>
      <c r="E61" s="172"/>
      <c r="F61" s="172"/>
      <c r="G61" s="172"/>
      <c r="H61" s="172"/>
      <c r="I61" s="173"/>
      <c r="J61" s="174" t="s">
        <v>180</v>
      </c>
      <c r="K61" s="172"/>
      <c r="L61" s="42"/>
    </row>
    <row r="62" s="1" customFormat="1" ht="10.32" customHeight="1">
      <c r="B62" s="37"/>
      <c r="C62" s="38"/>
      <c r="D62" s="38"/>
      <c r="E62" s="38"/>
      <c r="F62" s="38"/>
      <c r="G62" s="38"/>
      <c r="H62" s="38"/>
      <c r="I62" s="142"/>
      <c r="J62" s="38"/>
      <c r="K62" s="38"/>
      <c r="L62" s="42"/>
    </row>
    <row r="63" s="1" customFormat="1" ht="22.8" customHeight="1">
      <c r="B63" s="37"/>
      <c r="C63" s="175" t="s">
        <v>78</v>
      </c>
      <c r="D63" s="38"/>
      <c r="E63" s="38"/>
      <c r="F63" s="38"/>
      <c r="G63" s="38"/>
      <c r="H63" s="38"/>
      <c r="I63" s="142"/>
      <c r="J63" s="96">
        <f>J85</f>
        <v>0</v>
      </c>
      <c r="K63" s="38"/>
      <c r="L63" s="42"/>
      <c r="AU63" s="15" t="s">
        <v>181</v>
      </c>
    </row>
    <row r="64" s="1" customFormat="1" ht="21.84" customHeight="1">
      <c r="B64" s="37"/>
      <c r="C64" s="38"/>
      <c r="D64" s="38"/>
      <c r="E64" s="38"/>
      <c r="F64" s="38"/>
      <c r="G64" s="38"/>
      <c r="H64" s="38"/>
      <c r="I64" s="142"/>
      <c r="J64" s="38"/>
      <c r="K64" s="38"/>
      <c r="L64" s="42"/>
    </row>
    <row r="65" s="1" customFormat="1" ht="6.96" customHeight="1">
      <c r="B65" s="56"/>
      <c r="C65" s="57"/>
      <c r="D65" s="57"/>
      <c r="E65" s="57"/>
      <c r="F65" s="57"/>
      <c r="G65" s="57"/>
      <c r="H65" s="57"/>
      <c r="I65" s="166"/>
      <c r="J65" s="57"/>
      <c r="K65" s="57"/>
      <c r="L65" s="42"/>
    </row>
    <row r="69" s="1" customFormat="1" ht="6.96" customHeight="1">
      <c r="B69" s="58"/>
      <c r="C69" s="59"/>
      <c r="D69" s="59"/>
      <c r="E69" s="59"/>
      <c r="F69" s="59"/>
      <c r="G69" s="59"/>
      <c r="H69" s="59"/>
      <c r="I69" s="169"/>
      <c r="J69" s="59"/>
      <c r="K69" s="59"/>
      <c r="L69" s="42"/>
    </row>
    <row r="70" s="1" customFormat="1" ht="24.96" customHeight="1">
      <c r="B70" s="37"/>
      <c r="C70" s="21" t="s">
        <v>182</v>
      </c>
      <c r="D70" s="38"/>
      <c r="E70" s="38"/>
      <c r="F70" s="38"/>
      <c r="G70" s="38"/>
      <c r="H70" s="38"/>
      <c r="I70" s="142"/>
      <c r="J70" s="38"/>
      <c r="K70" s="38"/>
      <c r="L70" s="42"/>
    </row>
    <row r="71" s="1" customFormat="1" ht="6.96" customHeight="1">
      <c r="B71" s="37"/>
      <c r="C71" s="38"/>
      <c r="D71" s="38"/>
      <c r="E71" s="38"/>
      <c r="F71" s="38"/>
      <c r="G71" s="38"/>
      <c r="H71" s="38"/>
      <c r="I71" s="142"/>
      <c r="J71" s="38"/>
      <c r="K71" s="38"/>
      <c r="L71" s="42"/>
    </row>
    <row r="72" s="1" customFormat="1" ht="12" customHeight="1">
      <c r="B72" s="37"/>
      <c r="C72" s="30" t="s">
        <v>16</v>
      </c>
      <c r="D72" s="38"/>
      <c r="E72" s="38"/>
      <c r="F72" s="38"/>
      <c r="G72" s="38"/>
      <c r="H72" s="38"/>
      <c r="I72" s="142"/>
      <c r="J72" s="38"/>
      <c r="K72" s="38"/>
      <c r="L72" s="42"/>
    </row>
    <row r="73" s="1" customFormat="1" ht="16.5" customHeight="1">
      <c r="B73" s="37"/>
      <c r="C73" s="38"/>
      <c r="D73" s="38"/>
      <c r="E73" s="170" t="str">
        <f>E7</f>
        <v>Oprava trati v úseku Dubina - Chomutov</v>
      </c>
      <c r="F73" s="30"/>
      <c r="G73" s="30"/>
      <c r="H73" s="30"/>
      <c r="I73" s="142"/>
      <c r="J73" s="38"/>
      <c r="K73" s="38"/>
      <c r="L73" s="42"/>
    </row>
    <row r="74" ht="12" customHeight="1">
      <c r="B74" s="19"/>
      <c r="C74" s="30" t="s">
        <v>126</v>
      </c>
      <c r="D74" s="20"/>
      <c r="E74" s="20"/>
      <c r="F74" s="20"/>
      <c r="G74" s="20"/>
      <c r="H74" s="20"/>
      <c r="I74" s="134"/>
      <c r="J74" s="20"/>
      <c r="K74" s="20"/>
      <c r="L74" s="18"/>
    </row>
    <row r="75" s="1" customFormat="1" ht="16.5" customHeight="1">
      <c r="B75" s="37"/>
      <c r="C75" s="38"/>
      <c r="D75" s="38"/>
      <c r="E75" s="170" t="s">
        <v>601</v>
      </c>
      <c r="F75" s="38"/>
      <c r="G75" s="38"/>
      <c r="H75" s="38"/>
      <c r="I75" s="142"/>
      <c r="J75" s="38"/>
      <c r="K75" s="38"/>
      <c r="L75" s="42"/>
    </row>
    <row r="76" s="1" customFormat="1" ht="12" customHeight="1">
      <c r="B76" s="37"/>
      <c r="C76" s="30" t="s">
        <v>135</v>
      </c>
      <c r="D76" s="38"/>
      <c r="E76" s="38"/>
      <c r="F76" s="38"/>
      <c r="G76" s="38"/>
      <c r="H76" s="38"/>
      <c r="I76" s="142"/>
      <c r="J76" s="38"/>
      <c r="K76" s="38"/>
      <c r="L76" s="42"/>
    </row>
    <row r="77" s="1" customFormat="1" ht="16.5" customHeight="1">
      <c r="B77" s="37"/>
      <c r="C77" s="38"/>
      <c r="D77" s="38"/>
      <c r="E77" s="63" t="str">
        <f>E11</f>
        <v>Č21 - VRN</v>
      </c>
      <c r="F77" s="38"/>
      <c r="G77" s="38"/>
      <c r="H77" s="38"/>
      <c r="I77" s="142"/>
      <c r="J77" s="38"/>
      <c r="K77" s="38"/>
      <c r="L77" s="42"/>
    </row>
    <row r="78" s="1" customFormat="1" ht="6.96" customHeight="1">
      <c r="B78" s="37"/>
      <c r="C78" s="38"/>
      <c r="D78" s="38"/>
      <c r="E78" s="38"/>
      <c r="F78" s="38"/>
      <c r="G78" s="38"/>
      <c r="H78" s="38"/>
      <c r="I78" s="142"/>
      <c r="J78" s="38"/>
      <c r="K78" s="38"/>
      <c r="L78" s="42"/>
    </row>
    <row r="79" s="1" customFormat="1" ht="12" customHeight="1">
      <c r="B79" s="37"/>
      <c r="C79" s="30" t="s">
        <v>22</v>
      </c>
      <c r="D79" s="38"/>
      <c r="E79" s="38"/>
      <c r="F79" s="25" t="str">
        <f>F14</f>
        <v>1. TK Chomutov - Dubina</v>
      </c>
      <c r="G79" s="38"/>
      <c r="H79" s="38"/>
      <c r="I79" s="144" t="s">
        <v>24</v>
      </c>
      <c r="J79" s="66" t="str">
        <f>IF(J14="","",J14)</f>
        <v>15. 4. 2019</v>
      </c>
      <c r="K79" s="38"/>
      <c r="L79" s="42"/>
    </row>
    <row r="80" s="1" customFormat="1" ht="6.96" customHeight="1">
      <c r="B80" s="37"/>
      <c r="C80" s="38"/>
      <c r="D80" s="38"/>
      <c r="E80" s="38"/>
      <c r="F80" s="38"/>
      <c r="G80" s="38"/>
      <c r="H80" s="38"/>
      <c r="I80" s="142"/>
      <c r="J80" s="38"/>
      <c r="K80" s="38"/>
      <c r="L80" s="42"/>
    </row>
    <row r="81" s="1" customFormat="1" ht="13.65" customHeight="1">
      <c r="B81" s="37"/>
      <c r="C81" s="30" t="s">
        <v>30</v>
      </c>
      <c r="D81" s="38"/>
      <c r="E81" s="38"/>
      <c r="F81" s="25" t="str">
        <f>E17</f>
        <v>SŽDC s.o., OŘ UNL, ST Most</v>
      </c>
      <c r="G81" s="38"/>
      <c r="H81" s="38"/>
      <c r="I81" s="144" t="s">
        <v>39</v>
      </c>
      <c r="J81" s="35" t="str">
        <f>E23</f>
        <v xml:space="preserve"> </v>
      </c>
      <c r="K81" s="38"/>
      <c r="L81" s="42"/>
    </row>
    <row r="82" s="1" customFormat="1" ht="38.55" customHeight="1">
      <c r="B82" s="37"/>
      <c r="C82" s="30" t="s">
        <v>36</v>
      </c>
      <c r="D82" s="38"/>
      <c r="E82" s="38"/>
      <c r="F82" s="25" t="str">
        <f>IF(E20="","",E20)</f>
        <v>Vyplň údaj</v>
      </c>
      <c r="G82" s="38"/>
      <c r="H82" s="38"/>
      <c r="I82" s="144" t="s">
        <v>42</v>
      </c>
      <c r="J82" s="35" t="str">
        <f>E26</f>
        <v>Ing. Horák Jiří, horak@szdc.cz, 602155923</v>
      </c>
      <c r="K82" s="38"/>
      <c r="L82" s="42"/>
    </row>
    <row r="83" s="1" customFormat="1" ht="10.32" customHeight="1">
      <c r="B83" s="37"/>
      <c r="C83" s="38"/>
      <c r="D83" s="38"/>
      <c r="E83" s="38"/>
      <c r="F83" s="38"/>
      <c r="G83" s="38"/>
      <c r="H83" s="38"/>
      <c r="I83" s="142"/>
      <c r="J83" s="38"/>
      <c r="K83" s="38"/>
      <c r="L83" s="42"/>
    </row>
    <row r="84" s="8" customFormat="1" ht="29.28" customHeight="1">
      <c r="B84" s="176"/>
      <c r="C84" s="177" t="s">
        <v>183</v>
      </c>
      <c r="D84" s="178" t="s">
        <v>65</v>
      </c>
      <c r="E84" s="178" t="s">
        <v>61</v>
      </c>
      <c r="F84" s="178" t="s">
        <v>62</v>
      </c>
      <c r="G84" s="178" t="s">
        <v>184</v>
      </c>
      <c r="H84" s="178" t="s">
        <v>185</v>
      </c>
      <c r="I84" s="179" t="s">
        <v>186</v>
      </c>
      <c r="J84" s="178" t="s">
        <v>180</v>
      </c>
      <c r="K84" s="180" t="s">
        <v>187</v>
      </c>
      <c r="L84" s="181"/>
      <c r="M84" s="86" t="s">
        <v>40</v>
      </c>
      <c r="N84" s="87" t="s">
        <v>50</v>
      </c>
      <c r="O84" s="87" t="s">
        <v>188</v>
      </c>
      <c r="P84" s="87" t="s">
        <v>189</v>
      </c>
      <c r="Q84" s="87" t="s">
        <v>190</v>
      </c>
      <c r="R84" s="87" t="s">
        <v>191</v>
      </c>
      <c r="S84" s="87" t="s">
        <v>192</v>
      </c>
      <c r="T84" s="88" t="s">
        <v>193</v>
      </c>
    </row>
    <row r="85" s="1" customFormat="1" ht="22.8" customHeight="1">
      <c r="B85" s="37"/>
      <c r="C85" s="93" t="s">
        <v>194</v>
      </c>
      <c r="D85" s="38"/>
      <c r="E85" s="38"/>
      <c r="F85" s="38"/>
      <c r="G85" s="38"/>
      <c r="H85" s="38"/>
      <c r="I85" s="142"/>
      <c r="J85" s="182">
        <f>BK85</f>
        <v>0</v>
      </c>
      <c r="K85" s="38"/>
      <c r="L85" s="42"/>
      <c r="M85" s="89"/>
      <c r="N85" s="90"/>
      <c r="O85" s="90"/>
      <c r="P85" s="183">
        <f>SUM(P86:P101)</f>
        <v>0</v>
      </c>
      <c r="Q85" s="90"/>
      <c r="R85" s="183">
        <f>SUM(R86:R101)</f>
        <v>0</v>
      </c>
      <c r="S85" s="90"/>
      <c r="T85" s="184">
        <f>SUM(T86:T101)</f>
        <v>0</v>
      </c>
      <c r="AT85" s="15" t="s">
        <v>79</v>
      </c>
      <c r="AU85" s="15" t="s">
        <v>181</v>
      </c>
      <c r="BK85" s="185">
        <f>SUM(BK86:BK101)</f>
        <v>0</v>
      </c>
    </row>
    <row r="86" s="1" customFormat="1" ht="33.75" customHeight="1">
      <c r="B86" s="37"/>
      <c r="C86" s="186" t="s">
        <v>87</v>
      </c>
      <c r="D86" s="186" t="s">
        <v>195</v>
      </c>
      <c r="E86" s="187" t="s">
        <v>603</v>
      </c>
      <c r="F86" s="188" t="s">
        <v>604</v>
      </c>
      <c r="G86" s="189" t="s">
        <v>109</v>
      </c>
      <c r="H86" s="190">
        <v>5</v>
      </c>
      <c r="I86" s="191"/>
      <c r="J86" s="192">
        <f>ROUND(I86*H86,2)</f>
        <v>0</v>
      </c>
      <c r="K86" s="188" t="s">
        <v>209</v>
      </c>
      <c r="L86" s="42"/>
      <c r="M86" s="193" t="s">
        <v>40</v>
      </c>
      <c r="N86" s="194" t="s">
        <v>53</v>
      </c>
      <c r="O86" s="78"/>
      <c r="P86" s="195">
        <f>O86*H86</f>
        <v>0</v>
      </c>
      <c r="Q86" s="195">
        <v>0</v>
      </c>
      <c r="R86" s="195">
        <f>Q86*H86</f>
        <v>0</v>
      </c>
      <c r="S86" s="195">
        <v>0</v>
      </c>
      <c r="T86" s="196">
        <f>S86*H86</f>
        <v>0</v>
      </c>
      <c r="AR86" s="15" t="s">
        <v>605</v>
      </c>
      <c r="AT86" s="15" t="s">
        <v>195</v>
      </c>
      <c r="AU86" s="15" t="s">
        <v>80</v>
      </c>
      <c r="AY86" s="15" t="s">
        <v>200</v>
      </c>
      <c r="BE86" s="197">
        <f>IF(N86="základní",J86,0)</f>
        <v>0</v>
      </c>
      <c r="BF86" s="197">
        <f>IF(N86="snížená",J86,0)</f>
        <v>0</v>
      </c>
      <c r="BG86" s="197">
        <f>IF(N86="zákl. přenesená",J86,0)</f>
        <v>0</v>
      </c>
      <c r="BH86" s="197">
        <f>IF(N86="sníž. přenesená",J86,0)</f>
        <v>0</v>
      </c>
      <c r="BI86" s="197">
        <f>IF(N86="nulová",J86,0)</f>
        <v>0</v>
      </c>
      <c r="BJ86" s="15" t="s">
        <v>199</v>
      </c>
      <c r="BK86" s="197">
        <f>ROUND(I86*H86,2)</f>
        <v>0</v>
      </c>
      <c r="BL86" s="15" t="s">
        <v>605</v>
      </c>
      <c r="BM86" s="15" t="s">
        <v>606</v>
      </c>
    </row>
    <row r="87" s="1" customFormat="1">
      <c r="B87" s="37"/>
      <c r="C87" s="38"/>
      <c r="D87" s="198" t="s">
        <v>202</v>
      </c>
      <c r="E87" s="38"/>
      <c r="F87" s="199" t="s">
        <v>607</v>
      </c>
      <c r="G87" s="38"/>
      <c r="H87" s="38"/>
      <c r="I87" s="142"/>
      <c r="J87" s="38"/>
      <c r="K87" s="38"/>
      <c r="L87" s="42"/>
      <c r="M87" s="200"/>
      <c r="N87" s="78"/>
      <c r="O87" s="78"/>
      <c r="P87" s="78"/>
      <c r="Q87" s="78"/>
      <c r="R87" s="78"/>
      <c r="S87" s="78"/>
      <c r="T87" s="79"/>
      <c r="AT87" s="15" t="s">
        <v>202</v>
      </c>
      <c r="AU87" s="15" t="s">
        <v>80</v>
      </c>
    </row>
    <row r="88" s="1" customFormat="1" ht="22.5" customHeight="1">
      <c r="B88" s="37"/>
      <c r="C88" s="186" t="s">
        <v>89</v>
      </c>
      <c r="D88" s="186" t="s">
        <v>195</v>
      </c>
      <c r="E88" s="187" t="s">
        <v>608</v>
      </c>
      <c r="F88" s="188" t="s">
        <v>609</v>
      </c>
      <c r="G88" s="189" t="s">
        <v>610</v>
      </c>
      <c r="H88" s="262"/>
      <c r="I88" s="191"/>
      <c r="J88" s="192">
        <f>ROUND(I88*H88,2)</f>
        <v>0</v>
      </c>
      <c r="K88" s="188" t="s">
        <v>209</v>
      </c>
      <c r="L88" s="42"/>
      <c r="M88" s="193" t="s">
        <v>40</v>
      </c>
      <c r="N88" s="194" t="s">
        <v>53</v>
      </c>
      <c r="O88" s="78"/>
      <c r="P88" s="195">
        <f>O88*H88</f>
        <v>0</v>
      </c>
      <c r="Q88" s="195">
        <v>0</v>
      </c>
      <c r="R88" s="195">
        <f>Q88*H88</f>
        <v>0</v>
      </c>
      <c r="S88" s="195">
        <v>0</v>
      </c>
      <c r="T88" s="196">
        <f>S88*H88</f>
        <v>0</v>
      </c>
      <c r="AR88" s="15" t="s">
        <v>199</v>
      </c>
      <c r="AT88" s="15" t="s">
        <v>195</v>
      </c>
      <c r="AU88" s="15" t="s">
        <v>80</v>
      </c>
      <c r="AY88" s="15" t="s">
        <v>200</v>
      </c>
      <c r="BE88" s="197">
        <f>IF(N88="základní",J88,0)</f>
        <v>0</v>
      </c>
      <c r="BF88" s="197">
        <f>IF(N88="snížená",J88,0)</f>
        <v>0</v>
      </c>
      <c r="BG88" s="197">
        <f>IF(N88="zákl. přenesená",J88,0)</f>
        <v>0</v>
      </c>
      <c r="BH88" s="197">
        <f>IF(N88="sníž. přenesená",J88,0)</f>
        <v>0</v>
      </c>
      <c r="BI88" s="197">
        <f>IF(N88="nulová",J88,0)</f>
        <v>0</v>
      </c>
      <c r="BJ88" s="15" t="s">
        <v>199</v>
      </c>
      <c r="BK88" s="197">
        <f>ROUND(I88*H88,2)</f>
        <v>0</v>
      </c>
      <c r="BL88" s="15" t="s">
        <v>199</v>
      </c>
      <c r="BM88" s="15" t="s">
        <v>611</v>
      </c>
    </row>
    <row r="89" s="1" customFormat="1" ht="22.5" customHeight="1">
      <c r="B89" s="37"/>
      <c r="C89" s="186" t="s">
        <v>214</v>
      </c>
      <c r="D89" s="186" t="s">
        <v>195</v>
      </c>
      <c r="E89" s="187" t="s">
        <v>612</v>
      </c>
      <c r="F89" s="188" t="s">
        <v>613</v>
      </c>
      <c r="G89" s="189" t="s">
        <v>610</v>
      </c>
      <c r="H89" s="262"/>
      <c r="I89" s="191"/>
      <c r="J89" s="192">
        <f>ROUND(I89*H89,2)</f>
        <v>0</v>
      </c>
      <c r="K89" s="188" t="s">
        <v>209</v>
      </c>
      <c r="L89" s="42"/>
      <c r="M89" s="193" t="s">
        <v>40</v>
      </c>
      <c r="N89" s="194" t="s">
        <v>53</v>
      </c>
      <c r="O89" s="78"/>
      <c r="P89" s="195">
        <f>O89*H89</f>
        <v>0</v>
      </c>
      <c r="Q89" s="195">
        <v>0</v>
      </c>
      <c r="R89" s="195">
        <f>Q89*H89</f>
        <v>0</v>
      </c>
      <c r="S89" s="195">
        <v>0</v>
      </c>
      <c r="T89" s="196">
        <f>S89*H89</f>
        <v>0</v>
      </c>
      <c r="AR89" s="15" t="s">
        <v>199</v>
      </c>
      <c r="AT89" s="15" t="s">
        <v>195</v>
      </c>
      <c r="AU89" s="15" t="s">
        <v>80</v>
      </c>
      <c r="AY89" s="15" t="s">
        <v>200</v>
      </c>
      <c r="BE89" s="197">
        <f>IF(N89="základní",J89,0)</f>
        <v>0</v>
      </c>
      <c r="BF89" s="197">
        <f>IF(N89="snížená",J89,0)</f>
        <v>0</v>
      </c>
      <c r="BG89" s="197">
        <f>IF(N89="zákl. přenesená",J89,0)</f>
        <v>0</v>
      </c>
      <c r="BH89" s="197">
        <f>IF(N89="sníž. přenesená",J89,0)</f>
        <v>0</v>
      </c>
      <c r="BI89" s="197">
        <f>IF(N89="nulová",J89,0)</f>
        <v>0</v>
      </c>
      <c r="BJ89" s="15" t="s">
        <v>199</v>
      </c>
      <c r="BK89" s="197">
        <f>ROUND(I89*H89,2)</f>
        <v>0</v>
      </c>
      <c r="BL89" s="15" t="s">
        <v>199</v>
      </c>
      <c r="BM89" s="15" t="s">
        <v>614</v>
      </c>
    </row>
    <row r="90" s="1" customFormat="1" ht="45" customHeight="1">
      <c r="B90" s="37"/>
      <c r="C90" s="186" t="s">
        <v>199</v>
      </c>
      <c r="D90" s="186" t="s">
        <v>195</v>
      </c>
      <c r="E90" s="187" t="s">
        <v>615</v>
      </c>
      <c r="F90" s="188" t="s">
        <v>616</v>
      </c>
      <c r="G90" s="189" t="s">
        <v>105</v>
      </c>
      <c r="H90" s="190">
        <v>3.9100000000000001</v>
      </c>
      <c r="I90" s="191"/>
      <c r="J90" s="192">
        <f>ROUND(I90*H90,2)</f>
        <v>0</v>
      </c>
      <c r="K90" s="188" t="s">
        <v>209</v>
      </c>
      <c r="L90" s="42"/>
      <c r="M90" s="193" t="s">
        <v>40</v>
      </c>
      <c r="N90" s="194" t="s">
        <v>53</v>
      </c>
      <c r="O90" s="78"/>
      <c r="P90" s="195">
        <f>O90*H90</f>
        <v>0</v>
      </c>
      <c r="Q90" s="195">
        <v>0</v>
      </c>
      <c r="R90" s="195">
        <f>Q90*H90</f>
        <v>0</v>
      </c>
      <c r="S90" s="195">
        <v>0</v>
      </c>
      <c r="T90" s="196">
        <f>S90*H90</f>
        <v>0</v>
      </c>
      <c r="AR90" s="15" t="s">
        <v>199</v>
      </c>
      <c r="AT90" s="15" t="s">
        <v>195</v>
      </c>
      <c r="AU90" s="15" t="s">
        <v>80</v>
      </c>
      <c r="AY90" s="15" t="s">
        <v>200</v>
      </c>
      <c r="BE90" s="197">
        <f>IF(N90="základní",J90,0)</f>
        <v>0</v>
      </c>
      <c r="BF90" s="197">
        <f>IF(N90="snížená",J90,0)</f>
        <v>0</v>
      </c>
      <c r="BG90" s="197">
        <f>IF(N90="zákl. přenesená",J90,0)</f>
        <v>0</v>
      </c>
      <c r="BH90" s="197">
        <f>IF(N90="sníž. přenesená",J90,0)</f>
        <v>0</v>
      </c>
      <c r="BI90" s="197">
        <f>IF(N90="nulová",J90,0)</f>
        <v>0</v>
      </c>
      <c r="BJ90" s="15" t="s">
        <v>199</v>
      </c>
      <c r="BK90" s="197">
        <f>ROUND(I90*H90,2)</f>
        <v>0</v>
      </c>
      <c r="BL90" s="15" t="s">
        <v>199</v>
      </c>
      <c r="BM90" s="15" t="s">
        <v>617</v>
      </c>
    </row>
    <row r="91" s="1" customFormat="1">
      <c r="B91" s="37"/>
      <c r="C91" s="38"/>
      <c r="D91" s="198" t="s">
        <v>202</v>
      </c>
      <c r="E91" s="38"/>
      <c r="F91" s="199" t="s">
        <v>618</v>
      </c>
      <c r="G91" s="38"/>
      <c r="H91" s="38"/>
      <c r="I91" s="142"/>
      <c r="J91" s="38"/>
      <c r="K91" s="38"/>
      <c r="L91" s="42"/>
      <c r="M91" s="200"/>
      <c r="N91" s="78"/>
      <c r="O91" s="78"/>
      <c r="P91" s="78"/>
      <c r="Q91" s="78"/>
      <c r="R91" s="78"/>
      <c r="S91" s="78"/>
      <c r="T91" s="79"/>
      <c r="AT91" s="15" t="s">
        <v>202</v>
      </c>
      <c r="AU91" s="15" t="s">
        <v>80</v>
      </c>
    </row>
    <row r="92" s="9" customFormat="1">
      <c r="B92" s="201"/>
      <c r="C92" s="202"/>
      <c r="D92" s="198" t="s">
        <v>204</v>
      </c>
      <c r="E92" s="203" t="s">
        <v>40</v>
      </c>
      <c r="F92" s="204" t="s">
        <v>619</v>
      </c>
      <c r="G92" s="202"/>
      <c r="H92" s="205">
        <v>3.9100000000000001</v>
      </c>
      <c r="I92" s="206"/>
      <c r="J92" s="202"/>
      <c r="K92" s="202"/>
      <c r="L92" s="207"/>
      <c r="M92" s="208"/>
      <c r="N92" s="209"/>
      <c r="O92" s="209"/>
      <c r="P92" s="209"/>
      <c r="Q92" s="209"/>
      <c r="R92" s="209"/>
      <c r="S92" s="209"/>
      <c r="T92" s="210"/>
      <c r="AT92" s="211" t="s">
        <v>204</v>
      </c>
      <c r="AU92" s="211" t="s">
        <v>80</v>
      </c>
      <c r="AV92" s="9" t="s">
        <v>89</v>
      </c>
      <c r="AW92" s="9" t="s">
        <v>38</v>
      </c>
      <c r="AX92" s="9" t="s">
        <v>80</v>
      </c>
      <c r="AY92" s="211" t="s">
        <v>200</v>
      </c>
    </row>
    <row r="93" s="10" customFormat="1">
      <c r="B93" s="212"/>
      <c r="C93" s="213"/>
      <c r="D93" s="198" t="s">
        <v>204</v>
      </c>
      <c r="E93" s="214" t="s">
        <v>40</v>
      </c>
      <c r="F93" s="215" t="s">
        <v>206</v>
      </c>
      <c r="G93" s="213"/>
      <c r="H93" s="216">
        <v>3.9100000000000001</v>
      </c>
      <c r="I93" s="217"/>
      <c r="J93" s="213"/>
      <c r="K93" s="213"/>
      <c r="L93" s="218"/>
      <c r="M93" s="219"/>
      <c r="N93" s="220"/>
      <c r="O93" s="220"/>
      <c r="P93" s="220"/>
      <c r="Q93" s="220"/>
      <c r="R93" s="220"/>
      <c r="S93" s="220"/>
      <c r="T93" s="221"/>
      <c r="AT93" s="222" t="s">
        <v>204</v>
      </c>
      <c r="AU93" s="222" t="s">
        <v>80</v>
      </c>
      <c r="AV93" s="10" t="s">
        <v>199</v>
      </c>
      <c r="AW93" s="10" t="s">
        <v>38</v>
      </c>
      <c r="AX93" s="10" t="s">
        <v>87</v>
      </c>
      <c r="AY93" s="222" t="s">
        <v>200</v>
      </c>
    </row>
    <row r="94" s="1" customFormat="1" ht="33.75" customHeight="1">
      <c r="B94" s="37"/>
      <c r="C94" s="186" t="s">
        <v>159</v>
      </c>
      <c r="D94" s="186" t="s">
        <v>195</v>
      </c>
      <c r="E94" s="187" t="s">
        <v>620</v>
      </c>
      <c r="F94" s="188" t="s">
        <v>621</v>
      </c>
      <c r="G94" s="189" t="s">
        <v>105</v>
      </c>
      <c r="H94" s="190">
        <v>1.9550000000000001</v>
      </c>
      <c r="I94" s="191"/>
      <c r="J94" s="192">
        <f>ROUND(I94*H94,2)</f>
        <v>0</v>
      </c>
      <c r="K94" s="188" t="s">
        <v>209</v>
      </c>
      <c r="L94" s="42"/>
      <c r="M94" s="193" t="s">
        <v>40</v>
      </c>
      <c r="N94" s="194" t="s">
        <v>53</v>
      </c>
      <c r="O94" s="78"/>
      <c r="P94" s="195">
        <f>O94*H94</f>
        <v>0</v>
      </c>
      <c r="Q94" s="195">
        <v>0</v>
      </c>
      <c r="R94" s="195">
        <f>Q94*H94</f>
        <v>0</v>
      </c>
      <c r="S94" s="195">
        <v>0</v>
      </c>
      <c r="T94" s="196">
        <f>S94*H94</f>
        <v>0</v>
      </c>
      <c r="AR94" s="15" t="s">
        <v>199</v>
      </c>
      <c r="AT94" s="15" t="s">
        <v>195</v>
      </c>
      <c r="AU94" s="15" t="s">
        <v>80</v>
      </c>
      <c r="AY94" s="15" t="s">
        <v>200</v>
      </c>
      <c r="BE94" s="197">
        <f>IF(N94="základní",J94,0)</f>
        <v>0</v>
      </c>
      <c r="BF94" s="197">
        <f>IF(N94="snížená",J94,0)</f>
        <v>0</v>
      </c>
      <c r="BG94" s="197">
        <f>IF(N94="zákl. přenesená",J94,0)</f>
        <v>0</v>
      </c>
      <c r="BH94" s="197">
        <f>IF(N94="sníž. přenesená",J94,0)</f>
        <v>0</v>
      </c>
      <c r="BI94" s="197">
        <f>IF(N94="nulová",J94,0)</f>
        <v>0</v>
      </c>
      <c r="BJ94" s="15" t="s">
        <v>199</v>
      </c>
      <c r="BK94" s="197">
        <f>ROUND(I94*H94,2)</f>
        <v>0</v>
      </c>
      <c r="BL94" s="15" t="s">
        <v>199</v>
      </c>
      <c r="BM94" s="15" t="s">
        <v>622</v>
      </c>
    </row>
    <row r="95" s="1" customFormat="1">
      <c r="B95" s="37"/>
      <c r="C95" s="38"/>
      <c r="D95" s="198" t="s">
        <v>202</v>
      </c>
      <c r="E95" s="38"/>
      <c r="F95" s="199" t="s">
        <v>623</v>
      </c>
      <c r="G95" s="38"/>
      <c r="H95" s="38"/>
      <c r="I95" s="142"/>
      <c r="J95" s="38"/>
      <c r="K95" s="38"/>
      <c r="L95" s="42"/>
      <c r="M95" s="200"/>
      <c r="N95" s="78"/>
      <c r="O95" s="78"/>
      <c r="P95" s="78"/>
      <c r="Q95" s="78"/>
      <c r="R95" s="78"/>
      <c r="S95" s="78"/>
      <c r="T95" s="79"/>
      <c r="AT95" s="15" t="s">
        <v>202</v>
      </c>
      <c r="AU95" s="15" t="s">
        <v>80</v>
      </c>
    </row>
    <row r="96" s="9" customFormat="1">
      <c r="B96" s="201"/>
      <c r="C96" s="202"/>
      <c r="D96" s="198" t="s">
        <v>204</v>
      </c>
      <c r="E96" s="203" t="s">
        <v>40</v>
      </c>
      <c r="F96" s="204" t="s">
        <v>327</v>
      </c>
      <c r="G96" s="202"/>
      <c r="H96" s="205">
        <v>1.9550000000000001</v>
      </c>
      <c r="I96" s="206"/>
      <c r="J96" s="202"/>
      <c r="K96" s="202"/>
      <c r="L96" s="207"/>
      <c r="M96" s="208"/>
      <c r="N96" s="209"/>
      <c r="O96" s="209"/>
      <c r="P96" s="209"/>
      <c r="Q96" s="209"/>
      <c r="R96" s="209"/>
      <c r="S96" s="209"/>
      <c r="T96" s="210"/>
      <c r="AT96" s="211" t="s">
        <v>204</v>
      </c>
      <c r="AU96" s="211" t="s">
        <v>80</v>
      </c>
      <c r="AV96" s="9" t="s">
        <v>89</v>
      </c>
      <c r="AW96" s="9" t="s">
        <v>38</v>
      </c>
      <c r="AX96" s="9" t="s">
        <v>80</v>
      </c>
      <c r="AY96" s="211" t="s">
        <v>200</v>
      </c>
    </row>
    <row r="97" s="10" customFormat="1">
      <c r="B97" s="212"/>
      <c r="C97" s="213"/>
      <c r="D97" s="198" t="s">
        <v>204</v>
      </c>
      <c r="E97" s="214" t="s">
        <v>40</v>
      </c>
      <c r="F97" s="215" t="s">
        <v>206</v>
      </c>
      <c r="G97" s="213"/>
      <c r="H97" s="216">
        <v>1.9550000000000001</v>
      </c>
      <c r="I97" s="217"/>
      <c r="J97" s="213"/>
      <c r="K97" s="213"/>
      <c r="L97" s="218"/>
      <c r="M97" s="219"/>
      <c r="N97" s="220"/>
      <c r="O97" s="220"/>
      <c r="P97" s="220"/>
      <c r="Q97" s="220"/>
      <c r="R97" s="220"/>
      <c r="S97" s="220"/>
      <c r="T97" s="221"/>
      <c r="AT97" s="222" t="s">
        <v>204</v>
      </c>
      <c r="AU97" s="222" t="s">
        <v>80</v>
      </c>
      <c r="AV97" s="10" t="s">
        <v>199</v>
      </c>
      <c r="AW97" s="10" t="s">
        <v>38</v>
      </c>
      <c r="AX97" s="10" t="s">
        <v>87</v>
      </c>
      <c r="AY97" s="222" t="s">
        <v>200</v>
      </c>
    </row>
    <row r="98" s="1" customFormat="1" ht="33.75" customHeight="1">
      <c r="B98" s="37"/>
      <c r="C98" s="186" t="s">
        <v>236</v>
      </c>
      <c r="D98" s="186" t="s">
        <v>195</v>
      </c>
      <c r="E98" s="187" t="s">
        <v>624</v>
      </c>
      <c r="F98" s="188" t="s">
        <v>625</v>
      </c>
      <c r="G98" s="189" t="s">
        <v>610</v>
      </c>
      <c r="H98" s="262"/>
      <c r="I98" s="191"/>
      <c r="J98" s="192">
        <f>ROUND(I98*H98,2)</f>
        <v>0</v>
      </c>
      <c r="K98" s="188" t="s">
        <v>209</v>
      </c>
      <c r="L98" s="42"/>
      <c r="M98" s="193" t="s">
        <v>40</v>
      </c>
      <c r="N98" s="194" t="s">
        <v>53</v>
      </c>
      <c r="O98" s="78"/>
      <c r="P98" s="195">
        <f>O98*H98</f>
        <v>0</v>
      </c>
      <c r="Q98" s="195">
        <v>0</v>
      </c>
      <c r="R98" s="195">
        <f>Q98*H98</f>
        <v>0</v>
      </c>
      <c r="S98" s="195">
        <v>0</v>
      </c>
      <c r="T98" s="196">
        <f>S98*H98</f>
        <v>0</v>
      </c>
      <c r="AR98" s="15" t="s">
        <v>199</v>
      </c>
      <c r="AT98" s="15" t="s">
        <v>195</v>
      </c>
      <c r="AU98" s="15" t="s">
        <v>80</v>
      </c>
      <c r="AY98" s="15" t="s">
        <v>200</v>
      </c>
      <c r="BE98" s="197">
        <f>IF(N98="základní",J98,0)</f>
        <v>0</v>
      </c>
      <c r="BF98" s="197">
        <f>IF(N98="snížená",J98,0)</f>
        <v>0</v>
      </c>
      <c r="BG98" s="197">
        <f>IF(N98="zákl. přenesená",J98,0)</f>
        <v>0</v>
      </c>
      <c r="BH98" s="197">
        <f>IF(N98="sníž. přenesená",J98,0)</f>
        <v>0</v>
      </c>
      <c r="BI98" s="197">
        <f>IF(N98="nulová",J98,0)</f>
        <v>0</v>
      </c>
      <c r="BJ98" s="15" t="s">
        <v>199</v>
      </c>
      <c r="BK98" s="197">
        <f>ROUND(I98*H98,2)</f>
        <v>0</v>
      </c>
      <c r="BL98" s="15" t="s">
        <v>199</v>
      </c>
      <c r="BM98" s="15" t="s">
        <v>626</v>
      </c>
    </row>
    <row r="99" s="1" customFormat="1">
      <c r="B99" s="37"/>
      <c r="C99" s="38"/>
      <c r="D99" s="198" t="s">
        <v>202</v>
      </c>
      <c r="E99" s="38"/>
      <c r="F99" s="199" t="s">
        <v>627</v>
      </c>
      <c r="G99" s="38"/>
      <c r="H99" s="38"/>
      <c r="I99" s="142"/>
      <c r="J99" s="38"/>
      <c r="K99" s="38"/>
      <c r="L99" s="42"/>
      <c r="M99" s="200"/>
      <c r="N99" s="78"/>
      <c r="O99" s="78"/>
      <c r="P99" s="78"/>
      <c r="Q99" s="78"/>
      <c r="R99" s="78"/>
      <c r="S99" s="78"/>
      <c r="T99" s="79"/>
      <c r="AT99" s="15" t="s">
        <v>202</v>
      </c>
      <c r="AU99" s="15" t="s">
        <v>80</v>
      </c>
    </row>
    <row r="100" s="1" customFormat="1" ht="33.75" customHeight="1">
      <c r="B100" s="37"/>
      <c r="C100" s="186" t="s">
        <v>242</v>
      </c>
      <c r="D100" s="186" t="s">
        <v>195</v>
      </c>
      <c r="E100" s="187" t="s">
        <v>628</v>
      </c>
      <c r="F100" s="188" t="s">
        <v>629</v>
      </c>
      <c r="G100" s="189" t="s">
        <v>610</v>
      </c>
      <c r="H100" s="262"/>
      <c r="I100" s="191"/>
      <c r="J100" s="192">
        <f>ROUND(I100*H100,2)</f>
        <v>0</v>
      </c>
      <c r="K100" s="188" t="s">
        <v>209</v>
      </c>
      <c r="L100" s="42"/>
      <c r="M100" s="193" t="s">
        <v>40</v>
      </c>
      <c r="N100" s="194" t="s">
        <v>53</v>
      </c>
      <c r="O100" s="78"/>
      <c r="P100" s="195">
        <f>O100*H100</f>
        <v>0</v>
      </c>
      <c r="Q100" s="195">
        <v>0</v>
      </c>
      <c r="R100" s="195">
        <f>Q100*H100</f>
        <v>0</v>
      </c>
      <c r="S100" s="195">
        <v>0</v>
      </c>
      <c r="T100" s="196">
        <f>S100*H100</f>
        <v>0</v>
      </c>
      <c r="AR100" s="15" t="s">
        <v>199</v>
      </c>
      <c r="AT100" s="15" t="s">
        <v>195</v>
      </c>
      <c r="AU100" s="15" t="s">
        <v>80</v>
      </c>
      <c r="AY100" s="15" t="s">
        <v>200</v>
      </c>
      <c r="BE100" s="197">
        <f>IF(N100="základní",J100,0)</f>
        <v>0</v>
      </c>
      <c r="BF100" s="197">
        <f>IF(N100="snížená",J100,0)</f>
        <v>0</v>
      </c>
      <c r="BG100" s="197">
        <f>IF(N100="zákl. přenesená",J100,0)</f>
        <v>0</v>
      </c>
      <c r="BH100" s="197">
        <f>IF(N100="sníž. přenesená",J100,0)</f>
        <v>0</v>
      </c>
      <c r="BI100" s="197">
        <f>IF(N100="nulová",J100,0)</f>
        <v>0</v>
      </c>
      <c r="BJ100" s="15" t="s">
        <v>199</v>
      </c>
      <c r="BK100" s="197">
        <f>ROUND(I100*H100,2)</f>
        <v>0</v>
      </c>
      <c r="BL100" s="15" t="s">
        <v>199</v>
      </c>
      <c r="BM100" s="15" t="s">
        <v>630</v>
      </c>
    </row>
    <row r="101" s="1" customFormat="1" ht="22.5" customHeight="1">
      <c r="B101" s="37"/>
      <c r="C101" s="186" t="s">
        <v>248</v>
      </c>
      <c r="D101" s="186" t="s">
        <v>195</v>
      </c>
      <c r="E101" s="187" t="s">
        <v>631</v>
      </c>
      <c r="F101" s="188" t="s">
        <v>632</v>
      </c>
      <c r="G101" s="189" t="s">
        <v>610</v>
      </c>
      <c r="H101" s="262"/>
      <c r="I101" s="191"/>
      <c r="J101" s="192">
        <f>ROUND(I101*H101,2)</f>
        <v>0</v>
      </c>
      <c r="K101" s="188" t="s">
        <v>209</v>
      </c>
      <c r="L101" s="42"/>
      <c r="M101" s="257" t="s">
        <v>40</v>
      </c>
      <c r="N101" s="258" t="s">
        <v>53</v>
      </c>
      <c r="O101" s="259"/>
      <c r="P101" s="260">
        <f>O101*H101</f>
        <v>0</v>
      </c>
      <c r="Q101" s="260">
        <v>0</v>
      </c>
      <c r="R101" s="260">
        <f>Q101*H101</f>
        <v>0</v>
      </c>
      <c r="S101" s="260">
        <v>0</v>
      </c>
      <c r="T101" s="261">
        <f>S101*H101</f>
        <v>0</v>
      </c>
      <c r="AR101" s="15" t="s">
        <v>199</v>
      </c>
      <c r="AT101" s="15" t="s">
        <v>195</v>
      </c>
      <c r="AU101" s="15" t="s">
        <v>80</v>
      </c>
      <c r="AY101" s="15" t="s">
        <v>200</v>
      </c>
      <c r="BE101" s="197">
        <f>IF(N101="základní",J101,0)</f>
        <v>0</v>
      </c>
      <c r="BF101" s="197">
        <f>IF(N101="snížená",J101,0)</f>
        <v>0</v>
      </c>
      <c r="BG101" s="197">
        <f>IF(N101="zákl. přenesená",J101,0)</f>
        <v>0</v>
      </c>
      <c r="BH101" s="197">
        <f>IF(N101="sníž. přenesená",J101,0)</f>
        <v>0</v>
      </c>
      <c r="BI101" s="197">
        <f>IF(N101="nulová",J101,0)</f>
        <v>0</v>
      </c>
      <c r="BJ101" s="15" t="s">
        <v>199</v>
      </c>
      <c r="BK101" s="197">
        <f>ROUND(I101*H101,2)</f>
        <v>0</v>
      </c>
      <c r="BL101" s="15" t="s">
        <v>199</v>
      </c>
      <c r="BM101" s="15" t="s">
        <v>633</v>
      </c>
    </row>
    <row r="102" s="1" customFormat="1" ht="6.96" customHeight="1">
      <c r="B102" s="56"/>
      <c r="C102" s="57"/>
      <c r="D102" s="57"/>
      <c r="E102" s="57"/>
      <c r="F102" s="57"/>
      <c r="G102" s="57"/>
      <c r="H102" s="57"/>
      <c r="I102" s="166"/>
      <c r="J102" s="57"/>
      <c r="K102" s="57"/>
      <c r="L102" s="42"/>
    </row>
  </sheetData>
  <sheetProtection sheet="1" autoFilter="0" formatColumns="0" formatRows="0" objects="1" scenarios="1" spinCount="100000" saltValue="Echf/p2yHh7KZeQGx0FceFPND2E3KAfNRTIyLMb0LPsUKk0Z0iiP/w7I0HoC6hjHDfVUCfoey9S/3+Br+YdhBQ==" hashValue="2+NDlm13lBdVkbiZdIvZuigjJYKnsfVUiTh7Un8XXVjfaKUSovfMtv6PX47D9HjsARKFaKoXfUyM0yOSHGle8Q==" algorithmName="SHA-512" password="CC35"/>
  <autoFilter ref="C84:K10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3" customWidth="1"/>
    <col min="2" max="2" width="1.664063" style="263" customWidth="1"/>
    <col min="3" max="4" width="5" style="263" customWidth="1"/>
    <col min="5" max="5" width="11.67" style="263" customWidth="1"/>
    <col min="6" max="6" width="9.17" style="263" customWidth="1"/>
    <col min="7" max="7" width="5" style="263" customWidth="1"/>
    <col min="8" max="8" width="77.83" style="263" customWidth="1"/>
    <col min="9" max="10" width="20" style="263" customWidth="1"/>
    <col min="11" max="11" width="1.664063" style="263" customWidth="1"/>
  </cols>
  <sheetData>
    <row r="1" ht="37.5" customHeight="1"/>
    <row r="2" ht="7.5" customHeight="1">
      <c r="B2" s="264"/>
      <c r="C2" s="265"/>
      <c r="D2" s="265"/>
      <c r="E2" s="265"/>
      <c r="F2" s="265"/>
      <c r="G2" s="265"/>
      <c r="H2" s="265"/>
      <c r="I2" s="265"/>
      <c r="J2" s="265"/>
      <c r="K2" s="266"/>
    </row>
    <row r="3" s="13" customFormat="1" ht="45" customHeight="1">
      <c r="B3" s="267"/>
      <c r="C3" s="268" t="s">
        <v>634</v>
      </c>
      <c r="D3" s="268"/>
      <c r="E3" s="268"/>
      <c r="F3" s="268"/>
      <c r="G3" s="268"/>
      <c r="H3" s="268"/>
      <c r="I3" s="268"/>
      <c r="J3" s="268"/>
      <c r="K3" s="269"/>
    </row>
    <row r="4" ht="25.5" customHeight="1">
      <c r="B4" s="270"/>
      <c r="C4" s="271" t="s">
        <v>635</v>
      </c>
      <c r="D4" s="271"/>
      <c r="E4" s="271"/>
      <c r="F4" s="271"/>
      <c r="G4" s="271"/>
      <c r="H4" s="271"/>
      <c r="I4" s="271"/>
      <c r="J4" s="271"/>
      <c r="K4" s="272"/>
    </row>
    <row r="5" ht="5.25" customHeight="1">
      <c r="B5" s="270"/>
      <c r="C5" s="273"/>
      <c r="D5" s="273"/>
      <c r="E5" s="273"/>
      <c r="F5" s="273"/>
      <c r="G5" s="273"/>
      <c r="H5" s="273"/>
      <c r="I5" s="273"/>
      <c r="J5" s="273"/>
      <c r="K5" s="272"/>
    </row>
    <row r="6" ht="15" customHeight="1">
      <c r="B6" s="270"/>
      <c r="C6" s="274" t="s">
        <v>636</v>
      </c>
      <c r="D6" s="274"/>
      <c r="E6" s="274"/>
      <c r="F6" s="274"/>
      <c r="G6" s="274"/>
      <c r="H6" s="274"/>
      <c r="I6" s="274"/>
      <c r="J6" s="274"/>
      <c r="K6" s="272"/>
    </row>
    <row r="7" ht="15" customHeight="1">
      <c r="B7" s="275"/>
      <c r="C7" s="274" t="s">
        <v>637</v>
      </c>
      <c r="D7" s="274"/>
      <c r="E7" s="274"/>
      <c r="F7" s="274"/>
      <c r="G7" s="274"/>
      <c r="H7" s="274"/>
      <c r="I7" s="274"/>
      <c r="J7" s="274"/>
      <c r="K7" s="272"/>
    </row>
    <row r="8" ht="12.75" customHeight="1">
      <c r="B8" s="275"/>
      <c r="C8" s="274"/>
      <c r="D8" s="274"/>
      <c r="E8" s="274"/>
      <c r="F8" s="274"/>
      <c r="G8" s="274"/>
      <c r="H8" s="274"/>
      <c r="I8" s="274"/>
      <c r="J8" s="274"/>
      <c r="K8" s="272"/>
    </row>
    <row r="9" ht="15" customHeight="1">
      <c r="B9" s="275"/>
      <c r="C9" s="274" t="s">
        <v>638</v>
      </c>
      <c r="D9" s="274"/>
      <c r="E9" s="274"/>
      <c r="F9" s="274"/>
      <c r="G9" s="274"/>
      <c r="H9" s="274"/>
      <c r="I9" s="274"/>
      <c r="J9" s="274"/>
      <c r="K9" s="272"/>
    </row>
    <row r="10" ht="15" customHeight="1">
      <c r="B10" s="275"/>
      <c r="C10" s="274"/>
      <c r="D10" s="274" t="s">
        <v>639</v>
      </c>
      <c r="E10" s="274"/>
      <c r="F10" s="274"/>
      <c r="G10" s="274"/>
      <c r="H10" s="274"/>
      <c r="I10" s="274"/>
      <c r="J10" s="274"/>
      <c r="K10" s="272"/>
    </row>
    <row r="11" ht="15" customHeight="1">
      <c r="B11" s="275"/>
      <c r="C11" s="276"/>
      <c r="D11" s="274" t="s">
        <v>640</v>
      </c>
      <c r="E11" s="274"/>
      <c r="F11" s="274"/>
      <c r="G11" s="274"/>
      <c r="H11" s="274"/>
      <c r="I11" s="274"/>
      <c r="J11" s="274"/>
      <c r="K11" s="272"/>
    </row>
    <row r="12" ht="15" customHeight="1">
      <c r="B12" s="275"/>
      <c r="C12" s="276"/>
      <c r="D12" s="274"/>
      <c r="E12" s="274"/>
      <c r="F12" s="274"/>
      <c r="G12" s="274"/>
      <c r="H12" s="274"/>
      <c r="I12" s="274"/>
      <c r="J12" s="274"/>
      <c r="K12" s="272"/>
    </row>
    <row r="13" ht="15" customHeight="1">
      <c r="B13" s="275"/>
      <c r="C13" s="276"/>
      <c r="D13" s="277" t="s">
        <v>641</v>
      </c>
      <c r="E13" s="274"/>
      <c r="F13" s="274"/>
      <c r="G13" s="274"/>
      <c r="H13" s="274"/>
      <c r="I13" s="274"/>
      <c r="J13" s="274"/>
      <c r="K13" s="272"/>
    </row>
    <row r="14" ht="12.75" customHeight="1">
      <c r="B14" s="275"/>
      <c r="C14" s="276"/>
      <c r="D14" s="276"/>
      <c r="E14" s="276"/>
      <c r="F14" s="276"/>
      <c r="G14" s="276"/>
      <c r="H14" s="276"/>
      <c r="I14" s="276"/>
      <c r="J14" s="276"/>
      <c r="K14" s="272"/>
    </row>
    <row r="15" ht="15" customHeight="1">
      <c r="B15" s="275"/>
      <c r="C15" s="276"/>
      <c r="D15" s="274" t="s">
        <v>642</v>
      </c>
      <c r="E15" s="274"/>
      <c r="F15" s="274"/>
      <c r="G15" s="274"/>
      <c r="H15" s="274"/>
      <c r="I15" s="274"/>
      <c r="J15" s="274"/>
      <c r="K15" s="272"/>
    </row>
    <row r="16" ht="15" customHeight="1">
      <c r="B16" s="275"/>
      <c r="C16" s="276"/>
      <c r="D16" s="274" t="s">
        <v>643</v>
      </c>
      <c r="E16" s="274"/>
      <c r="F16" s="274"/>
      <c r="G16" s="274"/>
      <c r="H16" s="274"/>
      <c r="I16" s="274"/>
      <c r="J16" s="274"/>
      <c r="K16" s="272"/>
    </row>
    <row r="17" ht="15" customHeight="1">
      <c r="B17" s="275"/>
      <c r="C17" s="276"/>
      <c r="D17" s="274" t="s">
        <v>644</v>
      </c>
      <c r="E17" s="274"/>
      <c r="F17" s="274"/>
      <c r="G17" s="274"/>
      <c r="H17" s="274"/>
      <c r="I17" s="274"/>
      <c r="J17" s="274"/>
      <c r="K17" s="272"/>
    </row>
    <row r="18" ht="15" customHeight="1">
      <c r="B18" s="275"/>
      <c r="C18" s="276"/>
      <c r="D18" s="276"/>
      <c r="E18" s="278" t="s">
        <v>86</v>
      </c>
      <c r="F18" s="274" t="s">
        <v>645</v>
      </c>
      <c r="G18" s="274"/>
      <c r="H18" s="274"/>
      <c r="I18" s="274"/>
      <c r="J18" s="274"/>
      <c r="K18" s="272"/>
    </row>
    <row r="19" ht="15" customHeight="1">
      <c r="B19" s="275"/>
      <c r="C19" s="276"/>
      <c r="D19" s="276"/>
      <c r="E19" s="278" t="s">
        <v>646</v>
      </c>
      <c r="F19" s="274" t="s">
        <v>647</v>
      </c>
      <c r="G19" s="274"/>
      <c r="H19" s="274"/>
      <c r="I19" s="274"/>
      <c r="J19" s="274"/>
      <c r="K19" s="272"/>
    </row>
    <row r="20" ht="15" customHeight="1">
      <c r="B20" s="275"/>
      <c r="C20" s="276"/>
      <c r="D20" s="276"/>
      <c r="E20" s="278" t="s">
        <v>648</v>
      </c>
      <c r="F20" s="274" t="s">
        <v>649</v>
      </c>
      <c r="G20" s="274"/>
      <c r="H20" s="274"/>
      <c r="I20" s="274"/>
      <c r="J20" s="274"/>
      <c r="K20" s="272"/>
    </row>
    <row r="21" ht="15" customHeight="1">
      <c r="B21" s="275"/>
      <c r="C21" s="276"/>
      <c r="D21" s="276"/>
      <c r="E21" s="278" t="s">
        <v>650</v>
      </c>
      <c r="F21" s="274" t="s">
        <v>651</v>
      </c>
      <c r="G21" s="274"/>
      <c r="H21" s="274"/>
      <c r="I21" s="274"/>
      <c r="J21" s="274"/>
      <c r="K21" s="272"/>
    </row>
    <row r="22" ht="15" customHeight="1">
      <c r="B22" s="275"/>
      <c r="C22" s="276"/>
      <c r="D22" s="276"/>
      <c r="E22" s="278" t="s">
        <v>652</v>
      </c>
      <c r="F22" s="274" t="s">
        <v>653</v>
      </c>
      <c r="G22" s="274"/>
      <c r="H22" s="274"/>
      <c r="I22" s="274"/>
      <c r="J22" s="274"/>
      <c r="K22" s="272"/>
    </row>
    <row r="23" ht="15" customHeight="1">
      <c r="B23" s="275"/>
      <c r="C23" s="276"/>
      <c r="D23" s="276"/>
      <c r="E23" s="278" t="s">
        <v>92</v>
      </c>
      <c r="F23" s="274" t="s">
        <v>654</v>
      </c>
      <c r="G23" s="274"/>
      <c r="H23" s="274"/>
      <c r="I23" s="274"/>
      <c r="J23" s="274"/>
      <c r="K23" s="272"/>
    </row>
    <row r="24" ht="12.75" customHeight="1">
      <c r="B24" s="275"/>
      <c r="C24" s="276"/>
      <c r="D24" s="276"/>
      <c r="E24" s="276"/>
      <c r="F24" s="276"/>
      <c r="G24" s="276"/>
      <c r="H24" s="276"/>
      <c r="I24" s="276"/>
      <c r="J24" s="276"/>
      <c r="K24" s="272"/>
    </row>
    <row r="25" ht="15" customHeight="1">
      <c r="B25" s="275"/>
      <c r="C25" s="274" t="s">
        <v>655</v>
      </c>
      <c r="D25" s="274"/>
      <c r="E25" s="274"/>
      <c r="F25" s="274"/>
      <c r="G25" s="274"/>
      <c r="H25" s="274"/>
      <c r="I25" s="274"/>
      <c r="J25" s="274"/>
      <c r="K25" s="272"/>
    </row>
    <row r="26" ht="15" customHeight="1">
      <c r="B26" s="275"/>
      <c r="C26" s="274" t="s">
        <v>656</v>
      </c>
      <c r="D26" s="274"/>
      <c r="E26" s="274"/>
      <c r="F26" s="274"/>
      <c r="G26" s="274"/>
      <c r="H26" s="274"/>
      <c r="I26" s="274"/>
      <c r="J26" s="274"/>
      <c r="K26" s="272"/>
    </row>
    <row r="27" ht="15" customHeight="1">
      <c r="B27" s="275"/>
      <c r="C27" s="274"/>
      <c r="D27" s="274" t="s">
        <v>657</v>
      </c>
      <c r="E27" s="274"/>
      <c r="F27" s="274"/>
      <c r="G27" s="274"/>
      <c r="H27" s="274"/>
      <c r="I27" s="274"/>
      <c r="J27" s="274"/>
      <c r="K27" s="272"/>
    </row>
    <row r="28" ht="15" customHeight="1">
      <c r="B28" s="275"/>
      <c r="C28" s="276"/>
      <c r="D28" s="274" t="s">
        <v>658</v>
      </c>
      <c r="E28" s="274"/>
      <c r="F28" s="274"/>
      <c r="G28" s="274"/>
      <c r="H28" s="274"/>
      <c r="I28" s="274"/>
      <c r="J28" s="274"/>
      <c r="K28" s="272"/>
    </row>
    <row r="29" ht="12.75" customHeight="1">
      <c r="B29" s="275"/>
      <c r="C29" s="276"/>
      <c r="D29" s="276"/>
      <c r="E29" s="276"/>
      <c r="F29" s="276"/>
      <c r="G29" s="276"/>
      <c r="H29" s="276"/>
      <c r="I29" s="276"/>
      <c r="J29" s="276"/>
      <c r="K29" s="272"/>
    </row>
    <row r="30" ht="15" customHeight="1">
      <c r="B30" s="275"/>
      <c r="C30" s="276"/>
      <c r="D30" s="274" t="s">
        <v>659</v>
      </c>
      <c r="E30" s="274"/>
      <c r="F30" s="274"/>
      <c r="G30" s="274"/>
      <c r="H30" s="274"/>
      <c r="I30" s="274"/>
      <c r="J30" s="274"/>
      <c r="K30" s="272"/>
    </row>
    <row r="31" ht="15" customHeight="1">
      <c r="B31" s="275"/>
      <c r="C31" s="276"/>
      <c r="D31" s="274" t="s">
        <v>660</v>
      </c>
      <c r="E31" s="274"/>
      <c r="F31" s="274"/>
      <c r="G31" s="274"/>
      <c r="H31" s="274"/>
      <c r="I31" s="274"/>
      <c r="J31" s="274"/>
      <c r="K31" s="272"/>
    </row>
    <row r="32" ht="12.75" customHeight="1">
      <c r="B32" s="275"/>
      <c r="C32" s="276"/>
      <c r="D32" s="276"/>
      <c r="E32" s="276"/>
      <c r="F32" s="276"/>
      <c r="G32" s="276"/>
      <c r="H32" s="276"/>
      <c r="I32" s="276"/>
      <c r="J32" s="276"/>
      <c r="K32" s="272"/>
    </row>
    <row r="33" ht="15" customHeight="1">
      <c r="B33" s="275"/>
      <c r="C33" s="276"/>
      <c r="D33" s="274" t="s">
        <v>661</v>
      </c>
      <c r="E33" s="274"/>
      <c r="F33" s="274"/>
      <c r="G33" s="274"/>
      <c r="H33" s="274"/>
      <c r="I33" s="274"/>
      <c r="J33" s="274"/>
      <c r="K33" s="272"/>
    </row>
    <row r="34" ht="15" customHeight="1">
      <c r="B34" s="275"/>
      <c r="C34" s="276"/>
      <c r="D34" s="274" t="s">
        <v>662</v>
      </c>
      <c r="E34" s="274"/>
      <c r="F34" s="274"/>
      <c r="G34" s="274"/>
      <c r="H34" s="274"/>
      <c r="I34" s="274"/>
      <c r="J34" s="274"/>
      <c r="K34" s="272"/>
    </row>
    <row r="35" ht="15" customHeight="1">
      <c r="B35" s="275"/>
      <c r="C35" s="276"/>
      <c r="D35" s="274" t="s">
        <v>663</v>
      </c>
      <c r="E35" s="274"/>
      <c r="F35" s="274"/>
      <c r="G35" s="274"/>
      <c r="H35" s="274"/>
      <c r="I35" s="274"/>
      <c r="J35" s="274"/>
      <c r="K35" s="272"/>
    </row>
    <row r="36" ht="15" customHeight="1">
      <c r="B36" s="275"/>
      <c r="C36" s="276"/>
      <c r="D36" s="274"/>
      <c r="E36" s="277" t="s">
        <v>183</v>
      </c>
      <c r="F36" s="274"/>
      <c r="G36" s="274" t="s">
        <v>664</v>
      </c>
      <c r="H36" s="274"/>
      <c r="I36" s="274"/>
      <c r="J36" s="274"/>
      <c r="K36" s="272"/>
    </row>
    <row r="37" ht="30.75" customHeight="1">
      <c r="B37" s="275"/>
      <c r="C37" s="276"/>
      <c r="D37" s="274"/>
      <c r="E37" s="277" t="s">
        <v>665</v>
      </c>
      <c r="F37" s="274"/>
      <c r="G37" s="274" t="s">
        <v>666</v>
      </c>
      <c r="H37" s="274"/>
      <c r="I37" s="274"/>
      <c r="J37" s="274"/>
      <c r="K37" s="272"/>
    </row>
    <row r="38" ht="15" customHeight="1">
      <c r="B38" s="275"/>
      <c r="C38" s="276"/>
      <c r="D38" s="274"/>
      <c r="E38" s="277" t="s">
        <v>61</v>
      </c>
      <c r="F38" s="274"/>
      <c r="G38" s="274" t="s">
        <v>667</v>
      </c>
      <c r="H38" s="274"/>
      <c r="I38" s="274"/>
      <c r="J38" s="274"/>
      <c r="K38" s="272"/>
    </row>
    <row r="39" ht="15" customHeight="1">
      <c r="B39" s="275"/>
      <c r="C39" s="276"/>
      <c r="D39" s="274"/>
      <c r="E39" s="277" t="s">
        <v>62</v>
      </c>
      <c r="F39" s="274"/>
      <c r="G39" s="274" t="s">
        <v>668</v>
      </c>
      <c r="H39" s="274"/>
      <c r="I39" s="274"/>
      <c r="J39" s="274"/>
      <c r="K39" s="272"/>
    </row>
    <row r="40" ht="15" customHeight="1">
      <c r="B40" s="275"/>
      <c r="C40" s="276"/>
      <c r="D40" s="274"/>
      <c r="E40" s="277" t="s">
        <v>184</v>
      </c>
      <c r="F40" s="274"/>
      <c r="G40" s="274" t="s">
        <v>669</v>
      </c>
      <c r="H40" s="274"/>
      <c r="I40" s="274"/>
      <c r="J40" s="274"/>
      <c r="K40" s="272"/>
    </row>
    <row r="41" ht="15" customHeight="1">
      <c r="B41" s="275"/>
      <c r="C41" s="276"/>
      <c r="D41" s="274"/>
      <c r="E41" s="277" t="s">
        <v>185</v>
      </c>
      <c r="F41" s="274"/>
      <c r="G41" s="274" t="s">
        <v>670</v>
      </c>
      <c r="H41" s="274"/>
      <c r="I41" s="274"/>
      <c r="J41" s="274"/>
      <c r="K41" s="272"/>
    </row>
    <row r="42" ht="15" customHeight="1">
      <c r="B42" s="275"/>
      <c r="C42" s="276"/>
      <c r="D42" s="274"/>
      <c r="E42" s="277" t="s">
        <v>671</v>
      </c>
      <c r="F42" s="274"/>
      <c r="G42" s="274" t="s">
        <v>672</v>
      </c>
      <c r="H42" s="274"/>
      <c r="I42" s="274"/>
      <c r="J42" s="274"/>
      <c r="K42" s="272"/>
    </row>
    <row r="43" ht="15" customHeight="1">
      <c r="B43" s="275"/>
      <c r="C43" s="276"/>
      <c r="D43" s="274"/>
      <c r="E43" s="277"/>
      <c r="F43" s="274"/>
      <c r="G43" s="274" t="s">
        <v>673</v>
      </c>
      <c r="H43" s="274"/>
      <c r="I43" s="274"/>
      <c r="J43" s="274"/>
      <c r="K43" s="272"/>
    </row>
    <row r="44" ht="15" customHeight="1">
      <c r="B44" s="275"/>
      <c r="C44" s="276"/>
      <c r="D44" s="274"/>
      <c r="E44" s="277" t="s">
        <v>674</v>
      </c>
      <c r="F44" s="274"/>
      <c r="G44" s="274" t="s">
        <v>675</v>
      </c>
      <c r="H44" s="274"/>
      <c r="I44" s="274"/>
      <c r="J44" s="274"/>
      <c r="K44" s="272"/>
    </row>
    <row r="45" ht="15" customHeight="1">
      <c r="B45" s="275"/>
      <c r="C45" s="276"/>
      <c r="D45" s="274"/>
      <c r="E45" s="277" t="s">
        <v>187</v>
      </c>
      <c r="F45" s="274"/>
      <c r="G45" s="274" t="s">
        <v>676</v>
      </c>
      <c r="H45" s="274"/>
      <c r="I45" s="274"/>
      <c r="J45" s="274"/>
      <c r="K45" s="272"/>
    </row>
    <row r="46" ht="12.75" customHeight="1">
      <c r="B46" s="275"/>
      <c r="C46" s="276"/>
      <c r="D46" s="274"/>
      <c r="E46" s="274"/>
      <c r="F46" s="274"/>
      <c r="G46" s="274"/>
      <c r="H46" s="274"/>
      <c r="I46" s="274"/>
      <c r="J46" s="274"/>
      <c r="K46" s="272"/>
    </row>
    <row r="47" ht="15" customHeight="1">
      <c r="B47" s="275"/>
      <c r="C47" s="276"/>
      <c r="D47" s="274" t="s">
        <v>677</v>
      </c>
      <c r="E47" s="274"/>
      <c r="F47" s="274"/>
      <c r="G47" s="274"/>
      <c r="H47" s="274"/>
      <c r="I47" s="274"/>
      <c r="J47" s="274"/>
      <c r="K47" s="272"/>
    </row>
    <row r="48" ht="15" customHeight="1">
      <c r="B48" s="275"/>
      <c r="C48" s="276"/>
      <c r="D48" s="276"/>
      <c r="E48" s="274" t="s">
        <v>678</v>
      </c>
      <c r="F48" s="274"/>
      <c r="G48" s="274"/>
      <c r="H48" s="274"/>
      <c r="I48" s="274"/>
      <c r="J48" s="274"/>
      <c r="K48" s="272"/>
    </row>
    <row r="49" ht="15" customHeight="1">
      <c r="B49" s="275"/>
      <c r="C49" s="276"/>
      <c r="D49" s="276"/>
      <c r="E49" s="274" t="s">
        <v>679</v>
      </c>
      <c r="F49" s="274"/>
      <c r="G49" s="274"/>
      <c r="H49" s="274"/>
      <c r="I49" s="274"/>
      <c r="J49" s="274"/>
      <c r="K49" s="272"/>
    </row>
    <row r="50" ht="15" customHeight="1">
      <c r="B50" s="275"/>
      <c r="C50" s="276"/>
      <c r="D50" s="276"/>
      <c r="E50" s="274" t="s">
        <v>680</v>
      </c>
      <c r="F50" s="274"/>
      <c r="G50" s="274"/>
      <c r="H50" s="274"/>
      <c r="I50" s="274"/>
      <c r="J50" s="274"/>
      <c r="K50" s="272"/>
    </row>
    <row r="51" ht="15" customHeight="1">
      <c r="B51" s="275"/>
      <c r="C51" s="276"/>
      <c r="D51" s="274" t="s">
        <v>681</v>
      </c>
      <c r="E51" s="274"/>
      <c r="F51" s="274"/>
      <c r="G51" s="274"/>
      <c r="H51" s="274"/>
      <c r="I51" s="274"/>
      <c r="J51" s="274"/>
      <c r="K51" s="272"/>
    </row>
    <row r="52" ht="25.5" customHeight="1">
      <c r="B52" s="270"/>
      <c r="C52" s="271" t="s">
        <v>682</v>
      </c>
      <c r="D52" s="271"/>
      <c r="E52" s="271"/>
      <c r="F52" s="271"/>
      <c r="G52" s="271"/>
      <c r="H52" s="271"/>
      <c r="I52" s="271"/>
      <c r="J52" s="271"/>
      <c r="K52" s="272"/>
    </row>
    <row r="53" ht="5.25" customHeight="1">
      <c r="B53" s="270"/>
      <c r="C53" s="273"/>
      <c r="D53" s="273"/>
      <c r="E53" s="273"/>
      <c r="F53" s="273"/>
      <c r="G53" s="273"/>
      <c r="H53" s="273"/>
      <c r="I53" s="273"/>
      <c r="J53" s="273"/>
      <c r="K53" s="272"/>
    </row>
    <row r="54" ht="15" customHeight="1">
      <c r="B54" s="270"/>
      <c r="C54" s="274" t="s">
        <v>683</v>
      </c>
      <c r="D54" s="274"/>
      <c r="E54" s="274"/>
      <c r="F54" s="274"/>
      <c r="G54" s="274"/>
      <c r="H54" s="274"/>
      <c r="I54" s="274"/>
      <c r="J54" s="274"/>
      <c r="K54" s="272"/>
    </row>
    <row r="55" ht="15" customHeight="1">
      <c r="B55" s="270"/>
      <c r="C55" s="274" t="s">
        <v>684</v>
      </c>
      <c r="D55" s="274"/>
      <c r="E55" s="274"/>
      <c r="F55" s="274"/>
      <c r="G55" s="274"/>
      <c r="H55" s="274"/>
      <c r="I55" s="274"/>
      <c r="J55" s="274"/>
      <c r="K55" s="272"/>
    </row>
    <row r="56" ht="12.75" customHeight="1">
      <c r="B56" s="270"/>
      <c r="C56" s="274"/>
      <c r="D56" s="274"/>
      <c r="E56" s="274"/>
      <c r="F56" s="274"/>
      <c r="G56" s="274"/>
      <c r="H56" s="274"/>
      <c r="I56" s="274"/>
      <c r="J56" s="274"/>
      <c r="K56" s="272"/>
    </row>
    <row r="57" ht="15" customHeight="1">
      <c r="B57" s="270"/>
      <c r="C57" s="274" t="s">
        <v>685</v>
      </c>
      <c r="D57" s="274"/>
      <c r="E57" s="274"/>
      <c r="F57" s="274"/>
      <c r="G57" s="274"/>
      <c r="H57" s="274"/>
      <c r="I57" s="274"/>
      <c r="J57" s="274"/>
      <c r="K57" s="272"/>
    </row>
    <row r="58" ht="15" customHeight="1">
      <c r="B58" s="270"/>
      <c r="C58" s="276"/>
      <c r="D58" s="274" t="s">
        <v>686</v>
      </c>
      <c r="E58" s="274"/>
      <c r="F58" s="274"/>
      <c r="G58" s="274"/>
      <c r="H58" s="274"/>
      <c r="I58" s="274"/>
      <c r="J58" s="274"/>
      <c r="K58" s="272"/>
    </row>
    <row r="59" ht="15" customHeight="1">
      <c r="B59" s="270"/>
      <c r="C59" s="276"/>
      <c r="D59" s="274" t="s">
        <v>687</v>
      </c>
      <c r="E59" s="274"/>
      <c r="F59" s="274"/>
      <c r="G59" s="274"/>
      <c r="H59" s="274"/>
      <c r="I59" s="274"/>
      <c r="J59" s="274"/>
      <c r="K59" s="272"/>
    </row>
    <row r="60" ht="15" customHeight="1">
      <c r="B60" s="270"/>
      <c r="C60" s="276"/>
      <c r="D60" s="274" t="s">
        <v>688</v>
      </c>
      <c r="E60" s="274"/>
      <c r="F60" s="274"/>
      <c r="G60" s="274"/>
      <c r="H60" s="274"/>
      <c r="I60" s="274"/>
      <c r="J60" s="274"/>
      <c r="K60" s="272"/>
    </row>
    <row r="61" ht="15" customHeight="1">
      <c r="B61" s="270"/>
      <c r="C61" s="276"/>
      <c r="D61" s="274" t="s">
        <v>689</v>
      </c>
      <c r="E61" s="274"/>
      <c r="F61" s="274"/>
      <c r="G61" s="274"/>
      <c r="H61" s="274"/>
      <c r="I61" s="274"/>
      <c r="J61" s="274"/>
      <c r="K61" s="272"/>
    </row>
    <row r="62" ht="15" customHeight="1">
      <c r="B62" s="270"/>
      <c r="C62" s="276"/>
      <c r="D62" s="279" t="s">
        <v>690</v>
      </c>
      <c r="E62" s="279"/>
      <c r="F62" s="279"/>
      <c r="G62" s="279"/>
      <c r="H62" s="279"/>
      <c r="I62" s="279"/>
      <c r="J62" s="279"/>
      <c r="K62" s="272"/>
    </row>
    <row r="63" ht="15" customHeight="1">
      <c r="B63" s="270"/>
      <c r="C63" s="276"/>
      <c r="D63" s="274" t="s">
        <v>691</v>
      </c>
      <c r="E63" s="274"/>
      <c r="F63" s="274"/>
      <c r="G63" s="274"/>
      <c r="H63" s="274"/>
      <c r="I63" s="274"/>
      <c r="J63" s="274"/>
      <c r="K63" s="272"/>
    </row>
    <row r="64" ht="12.75" customHeight="1">
      <c r="B64" s="270"/>
      <c r="C64" s="276"/>
      <c r="D64" s="276"/>
      <c r="E64" s="280"/>
      <c r="F64" s="276"/>
      <c r="G64" s="276"/>
      <c r="H64" s="276"/>
      <c r="I64" s="276"/>
      <c r="J64" s="276"/>
      <c r="K64" s="272"/>
    </row>
    <row r="65" ht="15" customHeight="1">
      <c r="B65" s="270"/>
      <c r="C65" s="276"/>
      <c r="D65" s="274" t="s">
        <v>692</v>
      </c>
      <c r="E65" s="274"/>
      <c r="F65" s="274"/>
      <c r="G65" s="274"/>
      <c r="H65" s="274"/>
      <c r="I65" s="274"/>
      <c r="J65" s="274"/>
      <c r="K65" s="272"/>
    </row>
    <row r="66" ht="15" customHeight="1">
      <c r="B66" s="270"/>
      <c r="C66" s="276"/>
      <c r="D66" s="279" t="s">
        <v>693</v>
      </c>
      <c r="E66" s="279"/>
      <c r="F66" s="279"/>
      <c r="G66" s="279"/>
      <c r="H66" s="279"/>
      <c r="I66" s="279"/>
      <c r="J66" s="279"/>
      <c r="K66" s="272"/>
    </row>
    <row r="67" ht="15" customHeight="1">
      <c r="B67" s="270"/>
      <c r="C67" s="276"/>
      <c r="D67" s="274" t="s">
        <v>694</v>
      </c>
      <c r="E67" s="274"/>
      <c r="F67" s="274"/>
      <c r="G67" s="274"/>
      <c r="H67" s="274"/>
      <c r="I67" s="274"/>
      <c r="J67" s="274"/>
      <c r="K67" s="272"/>
    </row>
    <row r="68" ht="15" customHeight="1">
      <c r="B68" s="270"/>
      <c r="C68" s="276"/>
      <c r="D68" s="274" t="s">
        <v>695</v>
      </c>
      <c r="E68" s="274"/>
      <c r="F68" s="274"/>
      <c r="G68" s="274"/>
      <c r="H68" s="274"/>
      <c r="I68" s="274"/>
      <c r="J68" s="274"/>
      <c r="K68" s="272"/>
    </row>
    <row r="69" ht="15" customHeight="1">
      <c r="B69" s="270"/>
      <c r="C69" s="276"/>
      <c r="D69" s="274" t="s">
        <v>696</v>
      </c>
      <c r="E69" s="274"/>
      <c r="F69" s="274"/>
      <c r="G69" s="274"/>
      <c r="H69" s="274"/>
      <c r="I69" s="274"/>
      <c r="J69" s="274"/>
      <c r="K69" s="272"/>
    </row>
    <row r="70" ht="15" customHeight="1">
      <c r="B70" s="270"/>
      <c r="C70" s="276"/>
      <c r="D70" s="274" t="s">
        <v>697</v>
      </c>
      <c r="E70" s="274"/>
      <c r="F70" s="274"/>
      <c r="G70" s="274"/>
      <c r="H70" s="274"/>
      <c r="I70" s="274"/>
      <c r="J70" s="274"/>
      <c r="K70" s="272"/>
    </row>
    <row r="71" ht="12.75" customHeight="1">
      <c r="B71" s="281"/>
      <c r="C71" s="282"/>
      <c r="D71" s="282"/>
      <c r="E71" s="282"/>
      <c r="F71" s="282"/>
      <c r="G71" s="282"/>
      <c r="H71" s="282"/>
      <c r="I71" s="282"/>
      <c r="J71" s="282"/>
      <c r="K71" s="283"/>
    </row>
    <row r="72" ht="18.75" customHeight="1">
      <c r="B72" s="284"/>
      <c r="C72" s="284"/>
      <c r="D72" s="284"/>
      <c r="E72" s="284"/>
      <c r="F72" s="284"/>
      <c r="G72" s="284"/>
      <c r="H72" s="284"/>
      <c r="I72" s="284"/>
      <c r="J72" s="284"/>
      <c r="K72" s="285"/>
    </row>
    <row r="73" ht="18.75" customHeight="1">
      <c r="B73" s="285"/>
      <c r="C73" s="285"/>
      <c r="D73" s="285"/>
      <c r="E73" s="285"/>
      <c r="F73" s="285"/>
      <c r="G73" s="285"/>
      <c r="H73" s="285"/>
      <c r="I73" s="285"/>
      <c r="J73" s="285"/>
      <c r="K73" s="285"/>
    </row>
    <row r="74" ht="7.5" customHeight="1">
      <c r="B74" s="286"/>
      <c r="C74" s="287"/>
      <c r="D74" s="287"/>
      <c r="E74" s="287"/>
      <c r="F74" s="287"/>
      <c r="G74" s="287"/>
      <c r="H74" s="287"/>
      <c r="I74" s="287"/>
      <c r="J74" s="287"/>
      <c r="K74" s="288"/>
    </row>
    <row r="75" ht="45" customHeight="1">
      <c r="B75" s="289"/>
      <c r="C75" s="290" t="s">
        <v>698</v>
      </c>
      <c r="D75" s="290"/>
      <c r="E75" s="290"/>
      <c r="F75" s="290"/>
      <c r="G75" s="290"/>
      <c r="H75" s="290"/>
      <c r="I75" s="290"/>
      <c r="J75" s="290"/>
      <c r="K75" s="291"/>
    </row>
    <row r="76" ht="17.25" customHeight="1">
      <c r="B76" s="289"/>
      <c r="C76" s="292" t="s">
        <v>699</v>
      </c>
      <c r="D76" s="292"/>
      <c r="E76" s="292"/>
      <c r="F76" s="292" t="s">
        <v>700</v>
      </c>
      <c r="G76" s="293"/>
      <c r="H76" s="292" t="s">
        <v>62</v>
      </c>
      <c r="I76" s="292" t="s">
        <v>65</v>
      </c>
      <c r="J76" s="292" t="s">
        <v>701</v>
      </c>
      <c r="K76" s="291"/>
    </row>
    <row r="77" ht="17.25" customHeight="1">
      <c r="B77" s="289"/>
      <c r="C77" s="294" t="s">
        <v>702</v>
      </c>
      <c r="D77" s="294"/>
      <c r="E77" s="294"/>
      <c r="F77" s="295" t="s">
        <v>703</v>
      </c>
      <c r="G77" s="296"/>
      <c r="H77" s="294"/>
      <c r="I77" s="294"/>
      <c r="J77" s="294" t="s">
        <v>704</v>
      </c>
      <c r="K77" s="291"/>
    </row>
    <row r="78" ht="5.25" customHeight="1">
      <c r="B78" s="289"/>
      <c r="C78" s="297"/>
      <c r="D78" s="297"/>
      <c r="E78" s="297"/>
      <c r="F78" s="297"/>
      <c r="G78" s="298"/>
      <c r="H78" s="297"/>
      <c r="I78" s="297"/>
      <c r="J78" s="297"/>
      <c r="K78" s="291"/>
    </row>
    <row r="79" ht="15" customHeight="1">
      <c r="B79" s="289"/>
      <c r="C79" s="277" t="s">
        <v>61</v>
      </c>
      <c r="D79" s="297"/>
      <c r="E79" s="297"/>
      <c r="F79" s="299" t="s">
        <v>705</v>
      </c>
      <c r="G79" s="298"/>
      <c r="H79" s="277" t="s">
        <v>706</v>
      </c>
      <c r="I79" s="277" t="s">
        <v>707</v>
      </c>
      <c r="J79" s="277">
        <v>20</v>
      </c>
      <c r="K79" s="291"/>
    </row>
    <row r="80" ht="15" customHeight="1">
      <c r="B80" s="289"/>
      <c r="C80" s="277" t="s">
        <v>708</v>
      </c>
      <c r="D80" s="277"/>
      <c r="E80" s="277"/>
      <c r="F80" s="299" t="s">
        <v>705</v>
      </c>
      <c r="G80" s="298"/>
      <c r="H80" s="277" t="s">
        <v>709</v>
      </c>
      <c r="I80" s="277" t="s">
        <v>707</v>
      </c>
      <c r="J80" s="277">
        <v>120</v>
      </c>
      <c r="K80" s="291"/>
    </row>
    <row r="81" ht="15" customHeight="1">
      <c r="B81" s="300"/>
      <c r="C81" s="277" t="s">
        <v>710</v>
      </c>
      <c r="D81" s="277"/>
      <c r="E81" s="277"/>
      <c r="F81" s="299" t="s">
        <v>711</v>
      </c>
      <c r="G81" s="298"/>
      <c r="H81" s="277" t="s">
        <v>712</v>
      </c>
      <c r="I81" s="277" t="s">
        <v>707</v>
      </c>
      <c r="J81" s="277">
        <v>50</v>
      </c>
      <c r="K81" s="291"/>
    </row>
    <row r="82" ht="15" customHeight="1">
      <c r="B82" s="300"/>
      <c r="C82" s="277" t="s">
        <v>713</v>
      </c>
      <c r="D82" s="277"/>
      <c r="E82" s="277"/>
      <c r="F82" s="299" t="s">
        <v>705</v>
      </c>
      <c r="G82" s="298"/>
      <c r="H82" s="277" t="s">
        <v>714</v>
      </c>
      <c r="I82" s="277" t="s">
        <v>715</v>
      </c>
      <c r="J82" s="277"/>
      <c r="K82" s="291"/>
    </row>
    <row r="83" ht="15" customHeight="1">
      <c r="B83" s="300"/>
      <c r="C83" s="301" t="s">
        <v>716</v>
      </c>
      <c r="D83" s="301"/>
      <c r="E83" s="301"/>
      <c r="F83" s="302" t="s">
        <v>711</v>
      </c>
      <c r="G83" s="301"/>
      <c r="H83" s="301" t="s">
        <v>717</v>
      </c>
      <c r="I83" s="301" t="s">
        <v>707</v>
      </c>
      <c r="J83" s="301">
        <v>15</v>
      </c>
      <c r="K83" s="291"/>
    </row>
    <row r="84" ht="15" customHeight="1">
      <c r="B84" s="300"/>
      <c r="C84" s="301" t="s">
        <v>718</v>
      </c>
      <c r="D84" s="301"/>
      <c r="E84" s="301"/>
      <c r="F84" s="302" t="s">
        <v>711</v>
      </c>
      <c r="G84" s="301"/>
      <c r="H84" s="301" t="s">
        <v>719</v>
      </c>
      <c r="I84" s="301" t="s">
        <v>707</v>
      </c>
      <c r="J84" s="301">
        <v>15</v>
      </c>
      <c r="K84" s="291"/>
    </row>
    <row r="85" ht="15" customHeight="1">
      <c r="B85" s="300"/>
      <c r="C85" s="301" t="s">
        <v>720</v>
      </c>
      <c r="D85" s="301"/>
      <c r="E85" s="301"/>
      <c r="F85" s="302" t="s">
        <v>711</v>
      </c>
      <c r="G85" s="301"/>
      <c r="H85" s="301" t="s">
        <v>721</v>
      </c>
      <c r="I85" s="301" t="s">
        <v>707</v>
      </c>
      <c r="J85" s="301">
        <v>20</v>
      </c>
      <c r="K85" s="291"/>
    </row>
    <row r="86" ht="15" customHeight="1">
      <c r="B86" s="300"/>
      <c r="C86" s="301" t="s">
        <v>722</v>
      </c>
      <c r="D86" s="301"/>
      <c r="E86" s="301"/>
      <c r="F86" s="302" t="s">
        <v>711</v>
      </c>
      <c r="G86" s="301"/>
      <c r="H86" s="301" t="s">
        <v>723</v>
      </c>
      <c r="I86" s="301" t="s">
        <v>707</v>
      </c>
      <c r="J86" s="301">
        <v>20</v>
      </c>
      <c r="K86" s="291"/>
    </row>
    <row r="87" ht="15" customHeight="1">
      <c r="B87" s="300"/>
      <c r="C87" s="277" t="s">
        <v>724</v>
      </c>
      <c r="D87" s="277"/>
      <c r="E87" s="277"/>
      <c r="F87" s="299" t="s">
        <v>711</v>
      </c>
      <c r="G87" s="298"/>
      <c r="H87" s="277" t="s">
        <v>725</v>
      </c>
      <c r="I87" s="277" t="s">
        <v>707</v>
      </c>
      <c r="J87" s="277">
        <v>50</v>
      </c>
      <c r="K87" s="291"/>
    </row>
    <row r="88" ht="15" customHeight="1">
      <c r="B88" s="300"/>
      <c r="C88" s="277" t="s">
        <v>726</v>
      </c>
      <c r="D88" s="277"/>
      <c r="E88" s="277"/>
      <c r="F88" s="299" t="s">
        <v>711</v>
      </c>
      <c r="G88" s="298"/>
      <c r="H88" s="277" t="s">
        <v>727</v>
      </c>
      <c r="I88" s="277" t="s">
        <v>707</v>
      </c>
      <c r="J88" s="277">
        <v>20</v>
      </c>
      <c r="K88" s="291"/>
    </row>
    <row r="89" ht="15" customHeight="1">
      <c r="B89" s="300"/>
      <c r="C89" s="277" t="s">
        <v>728</v>
      </c>
      <c r="D89" s="277"/>
      <c r="E89" s="277"/>
      <c r="F89" s="299" t="s">
        <v>711</v>
      </c>
      <c r="G89" s="298"/>
      <c r="H89" s="277" t="s">
        <v>729</v>
      </c>
      <c r="I89" s="277" t="s">
        <v>707</v>
      </c>
      <c r="J89" s="277">
        <v>20</v>
      </c>
      <c r="K89" s="291"/>
    </row>
    <row r="90" ht="15" customHeight="1">
      <c r="B90" s="300"/>
      <c r="C90" s="277" t="s">
        <v>730</v>
      </c>
      <c r="D90" s="277"/>
      <c r="E90" s="277"/>
      <c r="F90" s="299" t="s">
        <v>711</v>
      </c>
      <c r="G90" s="298"/>
      <c r="H90" s="277" t="s">
        <v>731</v>
      </c>
      <c r="I90" s="277" t="s">
        <v>707</v>
      </c>
      <c r="J90" s="277">
        <v>50</v>
      </c>
      <c r="K90" s="291"/>
    </row>
    <row r="91" ht="15" customHeight="1">
      <c r="B91" s="300"/>
      <c r="C91" s="277" t="s">
        <v>732</v>
      </c>
      <c r="D91" s="277"/>
      <c r="E91" s="277"/>
      <c r="F91" s="299" t="s">
        <v>711</v>
      </c>
      <c r="G91" s="298"/>
      <c r="H91" s="277" t="s">
        <v>732</v>
      </c>
      <c r="I91" s="277" t="s">
        <v>707</v>
      </c>
      <c r="J91" s="277">
        <v>50</v>
      </c>
      <c r="K91" s="291"/>
    </row>
    <row r="92" ht="15" customHeight="1">
      <c r="B92" s="300"/>
      <c r="C92" s="277" t="s">
        <v>733</v>
      </c>
      <c r="D92" s="277"/>
      <c r="E92" s="277"/>
      <c r="F92" s="299" t="s">
        <v>711</v>
      </c>
      <c r="G92" s="298"/>
      <c r="H92" s="277" t="s">
        <v>734</v>
      </c>
      <c r="I92" s="277" t="s">
        <v>707</v>
      </c>
      <c r="J92" s="277">
        <v>255</v>
      </c>
      <c r="K92" s="291"/>
    </row>
    <row r="93" ht="15" customHeight="1">
      <c r="B93" s="300"/>
      <c r="C93" s="277" t="s">
        <v>735</v>
      </c>
      <c r="D93" s="277"/>
      <c r="E93" s="277"/>
      <c r="F93" s="299" t="s">
        <v>705</v>
      </c>
      <c r="G93" s="298"/>
      <c r="H93" s="277" t="s">
        <v>736</v>
      </c>
      <c r="I93" s="277" t="s">
        <v>737</v>
      </c>
      <c r="J93" s="277"/>
      <c r="K93" s="291"/>
    </row>
    <row r="94" ht="15" customHeight="1">
      <c r="B94" s="300"/>
      <c r="C94" s="277" t="s">
        <v>738</v>
      </c>
      <c r="D94" s="277"/>
      <c r="E94" s="277"/>
      <c r="F94" s="299" t="s">
        <v>705</v>
      </c>
      <c r="G94" s="298"/>
      <c r="H94" s="277" t="s">
        <v>739</v>
      </c>
      <c r="I94" s="277" t="s">
        <v>740</v>
      </c>
      <c r="J94" s="277"/>
      <c r="K94" s="291"/>
    </row>
    <row r="95" ht="15" customHeight="1">
      <c r="B95" s="300"/>
      <c r="C95" s="277" t="s">
        <v>741</v>
      </c>
      <c r="D95" s="277"/>
      <c r="E95" s="277"/>
      <c r="F95" s="299" t="s">
        <v>705</v>
      </c>
      <c r="G95" s="298"/>
      <c r="H95" s="277" t="s">
        <v>741</v>
      </c>
      <c r="I95" s="277" t="s">
        <v>740</v>
      </c>
      <c r="J95" s="277"/>
      <c r="K95" s="291"/>
    </row>
    <row r="96" ht="15" customHeight="1">
      <c r="B96" s="300"/>
      <c r="C96" s="277" t="s">
        <v>46</v>
      </c>
      <c r="D96" s="277"/>
      <c r="E96" s="277"/>
      <c r="F96" s="299" t="s">
        <v>705</v>
      </c>
      <c r="G96" s="298"/>
      <c r="H96" s="277" t="s">
        <v>742</v>
      </c>
      <c r="I96" s="277" t="s">
        <v>740</v>
      </c>
      <c r="J96" s="277"/>
      <c r="K96" s="291"/>
    </row>
    <row r="97" ht="15" customHeight="1">
      <c r="B97" s="300"/>
      <c r="C97" s="277" t="s">
        <v>56</v>
      </c>
      <c r="D97" s="277"/>
      <c r="E97" s="277"/>
      <c r="F97" s="299" t="s">
        <v>705</v>
      </c>
      <c r="G97" s="298"/>
      <c r="H97" s="277" t="s">
        <v>743</v>
      </c>
      <c r="I97" s="277" t="s">
        <v>740</v>
      </c>
      <c r="J97" s="277"/>
      <c r="K97" s="291"/>
    </row>
    <row r="98" ht="15" customHeight="1">
      <c r="B98" s="303"/>
      <c r="C98" s="304"/>
      <c r="D98" s="304"/>
      <c r="E98" s="304"/>
      <c r="F98" s="304"/>
      <c r="G98" s="304"/>
      <c r="H98" s="304"/>
      <c r="I98" s="304"/>
      <c r="J98" s="304"/>
      <c r="K98" s="305"/>
    </row>
    <row r="99" ht="18.75" customHeight="1">
      <c r="B99" s="306"/>
      <c r="C99" s="307"/>
      <c r="D99" s="307"/>
      <c r="E99" s="307"/>
      <c r="F99" s="307"/>
      <c r="G99" s="307"/>
      <c r="H99" s="307"/>
      <c r="I99" s="307"/>
      <c r="J99" s="307"/>
      <c r="K99" s="306"/>
    </row>
    <row r="100" ht="18.75" customHeight="1">
      <c r="B100" s="285"/>
      <c r="C100" s="285"/>
      <c r="D100" s="285"/>
      <c r="E100" s="285"/>
      <c r="F100" s="285"/>
      <c r="G100" s="285"/>
      <c r="H100" s="285"/>
      <c r="I100" s="285"/>
      <c r="J100" s="285"/>
      <c r="K100" s="285"/>
    </row>
    <row r="101" ht="7.5" customHeight="1">
      <c r="B101" s="286"/>
      <c r="C101" s="287"/>
      <c r="D101" s="287"/>
      <c r="E101" s="287"/>
      <c r="F101" s="287"/>
      <c r="G101" s="287"/>
      <c r="H101" s="287"/>
      <c r="I101" s="287"/>
      <c r="J101" s="287"/>
      <c r="K101" s="288"/>
    </row>
    <row r="102" ht="45" customHeight="1">
      <c r="B102" s="289"/>
      <c r="C102" s="290" t="s">
        <v>744</v>
      </c>
      <c r="D102" s="290"/>
      <c r="E102" s="290"/>
      <c r="F102" s="290"/>
      <c r="G102" s="290"/>
      <c r="H102" s="290"/>
      <c r="I102" s="290"/>
      <c r="J102" s="290"/>
      <c r="K102" s="291"/>
    </row>
    <row r="103" ht="17.25" customHeight="1">
      <c r="B103" s="289"/>
      <c r="C103" s="292" t="s">
        <v>699</v>
      </c>
      <c r="D103" s="292"/>
      <c r="E103" s="292"/>
      <c r="F103" s="292" t="s">
        <v>700</v>
      </c>
      <c r="G103" s="293"/>
      <c r="H103" s="292" t="s">
        <v>62</v>
      </c>
      <c r="I103" s="292" t="s">
        <v>65</v>
      </c>
      <c r="J103" s="292" t="s">
        <v>701</v>
      </c>
      <c r="K103" s="291"/>
    </row>
    <row r="104" ht="17.25" customHeight="1">
      <c r="B104" s="289"/>
      <c r="C104" s="294" t="s">
        <v>702</v>
      </c>
      <c r="D104" s="294"/>
      <c r="E104" s="294"/>
      <c r="F104" s="295" t="s">
        <v>703</v>
      </c>
      <c r="G104" s="296"/>
      <c r="H104" s="294"/>
      <c r="I104" s="294"/>
      <c r="J104" s="294" t="s">
        <v>704</v>
      </c>
      <c r="K104" s="291"/>
    </row>
    <row r="105" ht="5.25" customHeight="1">
      <c r="B105" s="289"/>
      <c r="C105" s="292"/>
      <c r="D105" s="292"/>
      <c r="E105" s="292"/>
      <c r="F105" s="292"/>
      <c r="G105" s="308"/>
      <c r="H105" s="292"/>
      <c r="I105" s="292"/>
      <c r="J105" s="292"/>
      <c r="K105" s="291"/>
    </row>
    <row r="106" ht="15" customHeight="1">
      <c r="B106" s="289"/>
      <c r="C106" s="277" t="s">
        <v>61</v>
      </c>
      <c r="D106" s="297"/>
      <c r="E106" s="297"/>
      <c r="F106" s="299" t="s">
        <v>705</v>
      </c>
      <c r="G106" s="308"/>
      <c r="H106" s="277" t="s">
        <v>745</v>
      </c>
      <c r="I106" s="277" t="s">
        <v>707</v>
      </c>
      <c r="J106" s="277">
        <v>20</v>
      </c>
      <c r="K106" s="291"/>
    </row>
    <row r="107" ht="15" customHeight="1">
      <c r="B107" s="289"/>
      <c r="C107" s="277" t="s">
        <v>708</v>
      </c>
      <c r="D107" s="277"/>
      <c r="E107" s="277"/>
      <c r="F107" s="299" t="s">
        <v>705</v>
      </c>
      <c r="G107" s="277"/>
      <c r="H107" s="277" t="s">
        <v>745</v>
      </c>
      <c r="I107" s="277" t="s">
        <v>707</v>
      </c>
      <c r="J107" s="277">
        <v>120</v>
      </c>
      <c r="K107" s="291"/>
    </row>
    <row r="108" ht="15" customHeight="1">
      <c r="B108" s="300"/>
      <c r="C108" s="277" t="s">
        <v>710</v>
      </c>
      <c r="D108" s="277"/>
      <c r="E108" s="277"/>
      <c r="F108" s="299" t="s">
        <v>711</v>
      </c>
      <c r="G108" s="277"/>
      <c r="H108" s="277" t="s">
        <v>745</v>
      </c>
      <c r="I108" s="277" t="s">
        <v>707</v>
      </c>
      <c r="J108" s="277">
        <v>50</v>
      </c>
      <c r="K108" s="291"/>
    </row>
    <row r="109" ht="15" customHeight="1">
      <c r="B109" s="300"/>
      <c r="C109" s="277" t="s">
        <v>713</v>
      </c>
      <c r="D109" s="277"/>
      <c r="E109" s="277"/>
      <c r="F109" s="299" t="s">
        <v>705</v>
      </c>
      <c r="G109" s="277"/>
      <c r="H109" s="277" t="s">
        <v>745</v>
      </c>
      <c r="I109" s="277" t="s">
        <v>715</v>
      </c>
      <c r="J109" s="277"/>
      <c r="K109" s="291"/>
    </row>
    <row r="110" ht="15" customHeight="1">
      <c r="B110" s="300"/>
      <c r="C110" s="277" t="s">
        <v>724</v>
      </c>
      <c r="D110" s="277"/>
      <c r="E110" s="277"/>
      <c r="F110" s="299" t="s">
        <v>711</v>
      </c>
      <c r="G110" s="277"/>
      <c r="H110" s="277" t="s">
        <v>745</v>
      </c>
      <c r="I110" s="277" t="s">
        <v>707</v>
      </c>
      <c r="J110" s="277">
        <v>50</v>
      </c>
      <c r="K110" s="291"/>
    </row>
    <row r="111" ht="15" customHeight="1">
      <c r="B111" s="300"/>
      <c r="C111" s="277" t="s">
        <v>732</v>
      </c>
      <c r="D111" s="277"/>
      <c r="E111" s="277"/>
      <c r="F111" s="299" t="s">
        <v>711</v>
      </c>
      <c r="G111" s="277"/>
      <c r="H111" s="277" t="s">
        <v>745</v>
      </c>
      <c r="I111" s="277" t="s">
        <v>707</v>
      </c>
      <c r="J111" s="277">
        <v>50</v>
      </c>
      <c r="K111" s="291"/>
    </row>
    <row r="112" ht="15" customHeight="1">
      <c r="B112" s="300"/>
      <c r="C112" s="277" t="s">
        <v>730</v>
      </c>
      <c r="D112" s="277"/>
      <c r="E112" s="277"/>
      <c r="F112" s="299" t="s">
        <v>711</v>
      </c>
      <c r="G112" s="277"/>
      <c r="H112" s="277" t="s">
        <v>745</v>
      </c>
      <c r="I112" s="277" t="s">
        <v>707</v>
      </c>
      <c r="J112" s="277">
        <v>50</v>
      </c>
      <c r="K112" s="291"/>
    </row>
    <row r="113" ht="15" customHeight="1">
      <c r="B113" s="300"/>
      <c r="C113" s="277" t="s">
        <v>61</v>
      </c>
      <c r="D113" s="277"/>
      <c r="E113" s="277"/>
      <c r="F113" s="299" t="s">
        <v>705</v>
      </c>
      <c r="G113" s="277"/>
      <c r="H113" s="277" t="s">
        <v>746</v>
      </c>
      <c r="I113" s="277" t="s">
        <v>707</v>
      </c>
      <c r="J113" s="277">
        <v>20</v>
      </c>
      <c r="K113" s="291"/>
    </row>
    <row r="114" ht="15" customHeight="1">
      <c r="B114" s="300"/>
      <c r="C114" s="277" t="s">
        <v>747</v>
      </c>
      <c r="D114" s="277"/>
      <c r="E114" s="277"/>
      <c r="F114" s="299" t="s">
        <v>705</v>
      </c>
      <c r="G114" s="277"/>
      <c r="H114" s="277" t="s">
        <v>748</v>
      </c>
      <c r="I114" s="277" t="s">
        <v>707</v>
      </c>
      <c r="J114" s="277">
        <v>120</v>
      </c>
      <c r="K114" s="291"/>
    </row>
    <row r="115" ht="15" customHeight="1">
      <c r="B115" s="300"/>
      <c r="C115" s="277" t="s">
        <v>46</v>
      </c>
      <c r="D115" s="277"/>
      <c r="E115" s="277"/>
      <c r="F115" s="299" t="s">
        <v>705</v>
      </c>
      <c r="G115" s="277"/>
      <c r="H115" s="277" t="s">
        <v>749</v>
      </c>
      <c r="I115" s="277" t="s">
        <v>740</v>
      </c>
      <c r="J115" s="277"/>
      <c r="K115" s="291"/>
    </row>
    <row r="116" ht="15" customHeight="1">
      <c r="B116" s="300"/>
      <c r="C116" s="277" t="s">
        <v>56</v>
      </c>
      <c r="D116" s="277"/>
      <c r="E116" s="277"/>
      <c r="F116" s="299" t="s">
        <v>705</v>
      </c>
      <c r="G116" s="277"/>
      <c r="H116" s="277" t="s">
        <v>750</v>
      </c>
      <c r="I116" s="277" t="s">
        <v>740</v>
      </c>
      <c r="J116" s="277"/>
      <c r="K116" s="291"/>
    </row>
    <row r="117" ht="15" customHeight="1">
      <c r="B117" s="300"/>
      <c r="C117" s="277" t="s">
        <v>65</v>
      </c>
      <c r="D117" s="277"/>
      <c r="E117" s="277"/>
      <c r="F117" s="299" t="s">
        <v>705</v>
      </c>
      <c r="G117" s="277"/>
      <c r="H117" s="277" t="s">
        <v>751</v>
      </c>
      <c r="I117" s="277" t="s">
        <v>752</v>
      </c>
      <c r="J117" s="277"/>
      <c r="K117" s="291"/>
    </row>
    <row r="118" ht="15" customHeight="1">
      <c r="B118" s="303"/>
      <c r="C118" s="309"/>
      <c r="D118" s="309"/>
      <c r="E118" s="309"/>
      <c r="F118" s="309"/>
      <c r="G118" s="309"/>
      <c r="H118" s="309"/>
      <c r="I118" s="309"/>
      <c r="J118" s="309"/>
      <c r="K118" s="305"/>
    </row>
    <row r="119" ht="18.75" customHeight="1">
      <c r="B119" s="310"/>
      <c r="C119" s="274"/>
      <c r="D119" s="274"/>
      <c r="E119" s="274"/>
      <c r="F119" s="311"/>
      <c r="G119" s="274"/>
      <c r="H119" s="274"/>
      <c r="I119" s="274"/>
      <c r="J119" s="274"/>
      <c r="K119" s="310"/>
    </row>
    <row r="120" ht="18.75" customHeight="1">
      <c r="B120" s="285"/>
      <c r="C120" s="285"/>
      <c r="D120" s="285"/>
      <c r="E120" s="285"/>
      <c r="F120" s="285"/>
      <c r="G120" s="285"/>
      <c r="H120" s="285"/>
      <c r="I120" s="285"/>
      <c r="J120" s="285"/>
      <c r="K120" s="285"/>
    </row>
    <row r="121" ht="7.5" customHeight="1">
      <c r="B121" s="312"/>
      <c r="C121" s="313"/>
      <c r="D121" s="313"/>
      <c r="E121" s="313"/>
      <c r="F121" s="313"/>
      <c r="G121" s="313"/>
      <c r="H121" s="313"/>
      <c r="I121" s="313"/>
      <c r="J121" s="313"/>
      <c r="K121" s="314"/>
    </row>
    <row r="122" ht="45" customHeight="1">
      <c r="B122" s="315"/>
      <c r="C122" s="268" t="s">
        <v>753</v>
      </c>
      <c r="D122" s="268"/>
      <c r="E122" s="268"/>
      <c r="F122" s="268"/>
      <c r="G122" s="268"/>
      <c r="H122" s="268"/>
      <c r="I122" s="268"/>
      <c r="J122" s="268"/>
      <c r="K122" s="316"/>
    </row>
    <row r="123" ht="17.25" customHeight="1">
      <c r="B123" s="317"/>
      <c r="C123" s="292" t="s">
        <v>699</v>
      </c>
      <c r="D123" s="292"/>
      <c r="E123" s="292"/>
      <c r="F123" s="292" t="s">
        <v>700</v>
      </c>
      <c r="G123" s="293"/>
      <c r="H123" s="292" t="s">
        <v>62</v>
      </c>
      <c r="I123" s="292" t="s">
        <v>65</v>
      </c>
      <c r="J123" s="292" t="s">
        <v>701</v>
      </c>
      <c r="K123" s="318"/>
    </row>
    <row r="124" ht="17.25" customHeight="1">
      <c r="B124" s="317"/>
      <c r="C124" s="294" t="s">
        <v>702</v>
      </c>
      <c r="D124" s="294"/>
      <c r="E124" s="294"/>
      <c r="F124" s="295" t="s">
        <v>703</v>
      </c>
      <c r="G124" s="296"/>
      <c r="H124" s="294"/>
      <c r="I124" s="294"/>
      <c r="J124" s="294" t="s">
        <v>704</v>
      </c>
      <c r="K124" s="318"/>
    </row>
    <row r="125" ht="5.25" customHeight="1">
      <c r="B125" s="319"/>
      <c r="C125" s="297"/>
      <c r="D125" s="297"/>
      <c r="E125" s="297"/>
      <c r="F125" s="297"/>
      <c r="G125" s="277"/>
      <c r="H125" s="297"/>
      <c r="I125" s="297"/>
      <c r="J125" s="297"/>
      <c r="K125" s="320"/>
    </row>
    <row r="126" ht="15" customHeight="1">
      <c r="B126" s="319"/>
      <c r="C126" s="277" t="s">
        <v>708</v>
      </c>
      <c r="D126" s="297"/>
      <c r="E126" s="297"/>
      <c r="F126" s="299" t="s">
        <v>705</v>
      </c>
      <c r="G126" s="277"/>
      <c r="H126" s="277" t="s">
        <v>745</v>
      </c>
      <c r="I126" s="277" t="s">
        <v>707</v>
      </c>
      <c r="J126" s="277">
        <v>120</v>
      </c>
      <c r="K126" s="321"/>
    </row>
    <row r="127" ht="15" customHeight="1">
      <c r="B127" s="319"/>
      <c r="C127" s="277" t="s">
        <v>754</v>
      </c>
      <c r="D127" s="277"/>
      <c r="E127" s="277"/>
      <c r="F127" s="299" t="s">
        <v>705</v>
      </c>
      <c r="G127" s="277"/>
      <c r="H127" s="277" t="s">
        <v>755</v>
      </c>
      <c r="I127" s="277" t="s">
        <v>707</v>
      </c>
      <c r="J127" s="277" t="s">
        <v>756</v>
      </c>
      <c r="K127" s="321"/>
    </row>
    <row r="128" ht="15" customHeight="1">
      <c r="B128" s="319"/>
      <c r="C128" s="277" t="s">
        <v>92</v>
      </c>
      <c r="D128" s="277"/>
      <c r="E128" s="277"/>
      <c r="F128" s="299" t="s">
        <v>705</v>
      </c>
      <c r="G128" s="277"/>
      <c r="H128" s="277" t="s">
        <v>757</v>
      </c>
      <c r="I128" s="277" t="s">
        <v>707</v>
      </c>
      <c r="J128" s="277" t="s">
        <v>756</v>
      </c>
      <c r="K128" s="321"/>
    </row>
    <row r="129" ht="15" customHeight="1">
      <c r="B129" s="319"/>
      <c r="C129" s="277" t="s">
        <v>716</v>
      </c>
      <c r="D129" s="277"/>
      <c r="E129" s="277"/>
      <c r="F129" s="299" t="s">
        <v>711</v>
      </c>
      <c r="G129" s="277"/>
      <c r="H129" s="277" t="s">
        <v>717</v>
      </c>
      <c r="I129" s="277" t="s">
        <v>707</v>
      </c>
      <c r="J129" s="277">
        <v>15</v>
      </c>
      <c r="K129" s="321"/>
    </row>
    <row r="130" ht="15" customHeight="1">
      <c r="B130" s="319"/>
      <c r="C130" s="301" t="s">
        <v>718</v>
      </c>
      <c r="D130" s="301"/>
      <c r="E130" s="301"/>
      <c r="F130" s="302" t="s">
        <v>711</v>
      </c>
      <c r="G130" s="301"/>
      <c r="H130" s="301" t="s">
        <v>719</v>
      </c>
      <c r="I130" s="301" t="s">
        <v>707</v>
      </c>
      <c r="J130" s="301">
        <v>15</v>
      </c>
      <c r="K130" s="321"/>
    </row>
    <row r="131" ht="15" customHeight="1">
      <c r="B131" s="319"/>
      <c r="C131" s="301" t="s">
        <v>720</v>
      </c>
      <c r="D131" s="301"/>
      <c r="E131" s="301"/>
      <c r="F131" s="302" t="s">
        <v>711</v>
      </c>
      <c r="G131" s="301"/>
      <c r="H131" s="301" t="s">
        <v>721</v>
      </c>
      <c r="I131" s="301" t="s">
        <v>707</v>
      </c>
      <c r="J131" s="301">
        <v>20</v>
      </c>
      <c r="K131" s="321"/>
    </row>
    <row r="132" ht="15" customHeight="1">
      <c r="B132" s="319"/>
      <c r="C132" s="301" t="s">
        <v>722</v>
      </c>
      <c r="D132" s="301"/>
      <c r="E132" s="301"/>
      <c r="F132" s="302" t="s">
        <v>711</v>
      </c>
      <c r="G132" s="301"/>
      <c r="H132" s="301" t="s">
        <v>723</v>
      </c>
      <c r="I132" s="301" t="s">
        <v>707</v>
      </c>
      <c r="J132" s="301">
        <v>20</v>
      </c>
      <c r="K132" s="321"/>
    </row>
    <row r="133" ht="15" customHeight="1">
      <c r="B133" s="319"/>
      <c r="C133" s="277" t="s">
        <v>710</v>
      </c>
      <c r="D133" s="277"/>
      <c r="E133" s="277"/>
      <c r="F133" s="299" t="s">
        <v>711</v>
      </c>
      <c r="G133" s="277"/>
      <c r="H133" s="277" t="s">
        <v>745</v>
      </c>
      <c r="I133" s="277" t="s">
        <v>707</v>
      </c>
      <c r="J133" s="277">
        <v>50</v>
      </c>
      <c r="K133" s="321"/>
    </row>
    <row r="134" ht="15" customHeight="1">
      <c r="B134" s="319"/>
      <c r="C134" s="277" t="s">
        <v>724</v>
      </c>
      <c r="D134" s="277"/>
      <c r="E134" s="277"/>
      <c r="F134" s="299" t="s">
        <v>711</v>
      </c>
      <c r="G134" s="277"/>
      <c r="H134" s="277" t="s">
        <v>745</v>
      </c>
      <c r="I134" s="277" t="s">
        <v>707</v>
      </c>
      <c r="J134" s="277">
        <v>50</v>
      </c>
      <c r="K134" s="321"/>
    </row>
    <row r="135" ht="15" customHeight="1">
      <c r="B135" s="319"/>
      <c r="C135" s="277" t="s">
        <v>730</v>
      </c>
      <c r="D135" s="277"/>
      <c r="E135" s="277"/>
      <c r="F135" s="299" t="s">
        <v>711</v>
      </c>
      <c r="G135" s="277"/>
      <c r="H135" s="277" t="s">
        <v>745</v>
      </c>
      <c r="I135" s="277" t="s">
        <v>707</v>
      </c>
      <c r="J135" s="277">
        <v>50</v>
      </c>
      <c r="K135" s="321"/>
    </row>
    <row r="136" ht="15" customHeight="1">
      <c r="B136" s="319"/>
      <c r="C136" s="277" t="s">
        <v>732</v>
      </c>
      <c r="D136" s="277"/>
      <c r="E136" s="277"/>
      <c r="F136" s="299" t="s">
        <v>711</v>
      </c>
      <c r="G136" s="277"/>
      <c r="H136" s="277" t="s">
        <v>745</v>
      </c>
      <c r="I136" s="277" t="s">
        <v>707</v>
      </c>
      <c r="J136" s="277">
        <v>50</v>
      </c>
      <c r="K136" s="321"/>
    </row>
    <row r="137" ht="15" customHeight="1">
      <c r="B137" s="319"/>
      <c r="C137" s="277" t="s">
        <v>733</v>
      </c>
      <c r="D137" s="277"/>
      <c r="E137" s="277"/>
      <c r="F137" s="299" t="s">
        <v>711</v>
      </c>
      <c r="G137" s="277"/>
      <c r="H137" s="277" t="s">
        <v>758</v>
      </c>
      <c r="I137" s="277" t="s">
        <v>707</v>
      </c>
      <c r="J137" s="277">
        <v>255</v>
      </c>
      <c r="K137" s="321"/>
    </row>
    <row r="138" ht="15" customHeight="1">
      <c r="B138" s="319"/>
      <c r="C138" s="277" t="s">
        <v>735</v>
      </c>
      <c r="D138" s="277"/>
      <c r="E138" s="277"/>
      <c r="F138" s="299" t="s">
        <v>705</v>
      </c>
      <c r="G138" s="277"/>
      <c r="H138" s="277" t="s">
        <v>759</v>
      </c>
      <c r="I138" s="277" t="s">
        <v>737</v>
      </c>
      <c r="J138" s="277"/>
      <c r="K138" s="321"/>
    </row>
    <row r="139" ht="15" customHeight="1">
      <c r="B139" s="319"/>
      <c r="C139" s="277" t="s">
        <v>738</v>
      </c>
      <c r="D139" s="277"/>
      <c r="E139" s="277"/>
      <c r="F139" s="299" t="s">
        <v>705</v>
      </c>
      <c r="G139" s="277"/>
      <c r="H139" s="277" t="s">
        <v>760</v>
      </c>
      <c r="I139" s="277" t="s">
        <v>740</v>
      </c>
      <c r="J139" s="277"/>
      <c r="K139" s="321"/>
    </row>
    <row r="140" ht="15" customHeight="1">
      <c r="B140" s="319"/>
      <c r="C140" s="277" t="s">
        <v>741</v>
      </c>
      <c r="D140" s="277"/>
      <c r="E140" s="277"/>
      <c r="F140" s="299" t="s">
        <v>705</v>
      </c>
      <c r="G140" s="277"/>
      <c r="H140" s="277" t="s">
        <v>741</v>
      </c>
      <c r="I140" s="277" t="s">
        <v>740</v>
      </c>
      <c r="J140" s="277"/>
      <c r="K140" s="321"/>
    </row>
    <row r="141" ht="15" customHeight="1">
      <c r="B141" s="319"/>
      <c r="C141" s="277" t="s">
        <v>46</v>
      </c>
      <c r="D141" s="277"/>
      <c r="E141" s="277"/>
      <c r="F141" s="299" t="s">
        <v>705</v>
      </c>
      <c r="G141" s="277"/>
      <c r="H141" s="277" t="s">
        <v>761</v>
      </c>
      <c r="I141" s="277" t="s">
        <v>740</v>
      </c>
      <c r="J141" s="277"/>
      <c r="K141" s="321"/>
    </row>
    <row r="142" ht="15" customHeight="1">
      <c r="B142" s="319"/>
      <c r="C142" s="277" t="s">
        <v>762</v>
      </c>
      <c r="D142" s="277"/>
      <c r="E142" s="277"/>
      <c r="F142" s="299" t="s">
        <v>705</v>
      </c>
      <c r="G142" s="277"/>
      <c r="H142" s="277" t="s">
        <v>763</v>
      </c>
      <c r="I142" s="277" t="s">
        <v>740</v>
      </c>
      <c r="J142" s="277"/>
      <c r="K142" s="321"/>
    </row>
    <row r="143" ht="15" customHeight="1">
      <c r="B143" s="322"/>
      <c r="C143" s="323"/>
      <c r="D143" s="323"/>
      <c r="E143" s="323"/>
      <c r="F143" s="323"/>
      <c r="G143" s="323"/>
      <c r="H143" s="323"/>
      <c r="I143" s="323"/>
      <c r="J143" s="323"/>
      <c r="K143" s="324"/>
    </row>
    <row r="144" ht="18.75" customHeight="1">
      <c r="B144" s="274"/>
      <c r="C144" s="274"/>
      <c r="D144" s="274"/>
      <c r="E144" s="274"/>
      <c r="F144" s="311"/>
      <c r="G144" s="274"/>
      <c r="H144" s="274"/>
      <c r="I144" s="274"/>
      <c r="J144" s="274"/>
      <c r="K144" s="274"/>
    </row>
    <row r="145" ht="18.75" customHeight="1">
      <c r="B145" s="285"/>
      <c r="C145" s="285"/>
      <c r="D145" s="285"/>
      <c r="E145" s="285"/>
      <c r="F145" s="285"/>
      <c r="G145" s="285"/>
      <c r="H145" s="285"/>
      <c r="I145" s="285"/>
      <c r="J145" s="285"/>
      <c r="K145" s="285"/>
    </row>
    <row r="146" ht="7.5" customHeight="1">
      <c r="B146" s="286"/>
      <c r="C146" s="287"/>
      <c r="D146" s="287"/>
      <c r="E146" s="287"/>
      <c r="F146" s="287"/>
      <c r="G146" s="287"/>
      <c r="H146" s="287"/>
      <c r="I146" s="287"/>
      <c r="J146" s="287"/>
      <c r="K146" s="288"/>
    </row>
    <row r="147" ht="45" customHeight="1">
      <c r="B147" s="289"/>
      <c r="C147" s="290" t="s">
        <v>764</v>
      </c>
      <c r="D147" s="290"/>
      <c r="E147" s="290"/>
      <c r="F147" s="290"/>
      <c r="G147" s="290"/>
      <c r="H147" s="290"/>
      <c r="I147" s="290"/>
      <c r="J147" s="290"/>
      <c r="K147" s="291"/>
    </row>
    <row r="148" ht="17.25" customHeight="1">
      <c r="B148" s="289"/>
      <c r="C148" s="292" t="s">
        <v>699</v>
      </c>
      <c r="D148" s="292"/>
      <c r="E148" s="292"/>
      <c r="F148" s="292" t="s">
        <v>700</v>
      </c>
      <c r="G148" s="293"/>
      <c r="H148" s="292" t="s">
        <v>62</v>
      </c>
      <c r="I148" s="292" t="s">
        <v>65</v>
      </c>
      <c r="J148" s="292" t="s">
        <v>701</v>
      </c>
      <c r="K148" s="291"/>
    </row>
    <row r="149" ht="17.25" customHeight="1">
      <c r="B149" s="289"/>
      <c r="C149" s="294" t="s">
        <v>702</v>
      </c>
      <c r="D149" s="294"/>
      <c r="E149" s="294"/>
      <c r="F149" s="295" t="s">
        <v>703</v>
      </c>
      <c r="G149" s="296"/>
      <c r="H149" s="294"/>
      <c r="I149" s="294"/>
      <c r="J149" s="294" t="s">
        <v>704</v>
      </c>
      <c r="K149" s="291"/>
    </row>
    <row r="150" ht="5.25" customHeight="1">
      <c r="B150" s="300"/>
      <c r="C150" s="297"/>
      <c r="D150" s="297"/>
      <c r="E150" s="297"/>
      <c r="F150" s="297"/>
      <c r="G150" s="298"/>
      <c r="H150" s="297"/>
      <c r="I150" s="297"/>
      <c r="J150" s="297"/>
      <c r="K150" s="321"/>
    </row>
    <row r="151" ht="15" customHeight="1">
      <c r="B151" s="300"/>
      <c r="C151" s="325" t="s">
        <v>708</v>
      </c>
      <c r="D151" s="277"/>
      <c r="E151" s="277"/>
      <c r="F151" s="326" t="s">
        <v>705</v>
      </c>
      <c r="G151" s="277"/>
      <c r="H151" s="325" t="s">
        <v>745</v>
      </c>
      <c r="I151" s="325" t="s">
        <v>707</v>
      </c>
      <c r="J151" s="325">
        <v>120</v>
      </c>
      <c r="K151" s="321"/>
    </row>
    <row r="152" ht="15" customHeight="1">
      <c r="B152" s="300"/>
      <c r="C152" s="325" t="s">
        <v>754</v>
      </c>
      <c r="D152" s="277"/>
      <c r="E152" s="277"/>
      <c r="F152" s="326" t="s">
        <v>705</v>
      </c>
      <c r="G152" s="277"/>
      <c r="H152" s="325" t="s">
        <v>765</v>
      </c>
      <c r="I152" s="325" t="s">
        <v>707</v>
      </c>
      <c r="J152" s="325" t="s">
        <v>756</v>
      </c>
      <c r="K152" s="321"/>
    </row>
    <row r="153" ht="15" customHeight="1">
      <c r="B153" s="300"/>
      <c r="C153" s="325" t="s">
        <v>92</v>
      </c>
      <c r="D153" s="277"/>
      <c r="E153" s="277"/>
      <c r="F153" s="326" t="s">
        <v>705</v>
      </c>
      <c r="G153" s="277"/>
      <c r="H153" s="325" t="s">
        <v>766</v>
      </c>
      <c r="I153" s="325" t="s">
        <v>707</v>
      </c>
      <c r="J153" s="325" t="s">
        <v>756</v>
      </c>
      <c r="K153" s="321"/>
    </row>
    <row r="154" ht="15" customHeight="1">
      <c r="B154" s="300"/>
      <c r="C154" s="325" t="s">
        <v>710</v>
      </c>
      <c r="D154" s="277"/>
      <c r="E154" s="277"/>
      <c r="F154" s="326" t="s">
        <v>711</v>
      </c>
      <c r="G154" s="277"/>
      <c r="H154" s="325" t="s">
        <v>745</v>
      </c>
      <c r="I154" s="325" t="s">
        <v>707</v>
      </c>
      <c r="J154" s="325">
        <v>50</v>
      </c>
      <c r="K154" s="321"/>
    </row>
    <row r="155" ht="15" customHeight="1">
      <c r="B155" s="300"/>
      <c r="C155" s="325" t="s">
        <v>713</v>
      </c>
      <c r="D155" s="277"/>
      <c r="E155" s="277"/>
      <c r="F155" s="326" t="s">
        <v>705</v>
      </c>
      <c r="G155" s="277"/>
      <c r="H155" s="325" t="s">
        <v>745</v>
      </c>
      <c r="I155" s="325" t="s">
        <v>715</v>
      </c>
      <c r="J155" s="325"/>
      <c r="K155" s="321"/>
    </row>
    <row r="156" ht="15" customHeight="1">
      <c r="B156" s="300"/>
      <c r="C156" s="325" t="s">
        <v>724</v>
      </c>
      <c r="D156" s="277"/>
      <c r="E156" s="277"/>
      <c r="F156" s="326" t="s">
        <v>711</v>
      </c>
      <c r="G156" s="277"/>
      <c r="H156" s="325" t="s">
        <v>745</v>
      </c>
      <c r="I156" s="325" t="s">
        <v>707</v>
      </c>
      <c r="J156" s="325">
        <v>50</v>
      </c>
      <c r="K156" s="321"/>
    </row>
    <row r="157" ht="15" customHeight="1">
      <c r="B157" s="300"/>
      <c r="C157" s="325" t="s">
        <v>732</v>
      </c>
      <c r="D157" s="277"/>
      <c r="E157" s="277"/>
      <c r="F157" s="326" t="s">
        <v>711</v>
      </c>
      <c r="G157" s="277"/>
      <c r="H157" s="325" t="s">
        <v>745</v>
      </c>
      <c r="I157" s="325" t="s">
        <v>707</v>
      </c>
      <c r="J157" s="325">
        <v>50</v>
      </c>
      <c r="K157" s="321"/>
    </row>
    <row r="158" ht="15" customHeight="1">
      <c r="B158" s="300"/>
      <c r="C158" s="325" t="s">
        <v>730</v>
      </c>
      <c r="D158" s="277"/>
      <c r="E158" s="277"/>
      <c r="F158" s="326" t="s">
        <v>711</v>
      </c>
      <c r="G158" s="277"/>
      <c r="H158" s="325" t="s">
        <v>745</v>
      </c>
      <c r="I158" s="325" t="s">
        <v>707</v>
      </c>
      <c r="J158" s="325">
        <v>50</v>
      </c>
      <c r="K158" s="321"/>
    </row>
    <row r="159" ht="15" customHeight="1">
      <c r="B159" s="300"/>
      <c r="C159" s="325" t="s">
        <v>179</v>
      </c>
      <c r="D159" s="277"/>
      <c r="E159" s="277"/>
      <c r="F159" s="326" t="s">
        <v>705</v>
      </c>
      <c r="G159" s="277"/>
      <c r="H159" s="325" t="s">
        <v>767</v>
      </c>
      <c r="I159" s="325" t="s">
        <v>707</v>
      </c>
      <c r="J159" s="325" t="s">
        <v>768</v>
      </c>
      <c r="K159" s="321"/>
    </row>
    <row r="160" ht="15" customHeight="1">
      <c r="B160" s="300"/>
      <c r="C160" s="325" t="s">
        <v>769</v>
      </c>
      <c r="D160" s="277"/>
      <c r="E160" s="277"/>
      <c r="F160" s="326" t="s">
        <v>705</v>
      </c>
      <c r="G160" s="277"/>
      <c r="H160" s="325" t="s">
        <v>770</v>
      </c>
      <c r="I160" s="325" t="s">
        <v>740</v>
      </c>
      <c r="J160" s="325"/>
      <c r="K160" s="321"/>
    </row>
    <row r="161" ht="15" customHeight="1">
      <c r="B161" s="327"/>
      <c r="C161" s="309"/>
      <c r="D161" s="309"/>
      <c r="E161" s="309"/>
      <c r="F161" s="309"/>
      <c r="G161" s="309"/>
      <c r="H161" s="309"/>
      <c r="I161" s="309"/>
      <c r="J161" s="309"/>
      <c r="K161" s="328"/>
    </row>
    <row r="162" ht="18.75" customHeight="1">
      <c r="B162" s="274"/>
      <c r="C162" s="277"/>
      <c r="D162" s="277"/>
      <c r="E162" s="277"/>
      <c r="F162" s="299"/>
      <c r="G162" s="277"/>
      <c r="H162" s="277"/>
      <c r="I162" s="277"/>
      <c r="J162" s="277"/>
      <c r="K162" s="274"/>
    </row>
    <row r="163" ht="18.75" customHeight="1">
      <c r="B163" s="285"/>
      <c r="C163" s="285"/>
      <c r="D163" s="285"/>
      <c r="E163" s="285"/>
      <c r="F163" s="285"/>
      <c r="G163" s="285"/>
      <c r="H163" s="285"/>
      <c r="I163" s="285"/>
      <c r="J163" s="285"/>
      <c r="K163" s="285"/>
    </row>
    <row r="164" ht="7.5" customHeight="1">
      <c r="B164" s="264"/>
      <c r="C164" s="265"/>
      <c r="D164" s="265"/>
      <c r="E164" s="265"/>
      <c r="F164" s="265"/>
      <c r="G164" s="265"/>
      <c r="H164" s="265"/>
      <c r="I164" s="265"/>
      <c r="J164" s="265"/>
      <c r="K164" s="266"/>
    </row>
    <row r="165" ht="45" customHeight="1">
      <c r="B165" s="267"/>
      <c r="C165" s="268" t="s">
        <v>771</v>
      </c>
      <c r="D165" s="268"/>
      <c r="E165" s="268"/>
      <c r="F165" s="268"/>
      <c r="G165" s="268"/>
      <c r="H165" s="268"/>
      <c r="I165" s="268"/>
      <c r="J165" s="268"/>
      <c r="K165" s="269"/>
    </row>
    <row r="166" ht="17.25" customHeight="1">
      <c r="B166" s="267"/>
      <c r="C166" s="292" t="s">
        <v>699</v>
      </c>
      <c r="D166" s="292"/>
      <c r="E166" s="292"/>
      <c r="F166" s="292" t="s">
        <v>700</v>
      </c>
      <c r="G166" s="329"/>
      <c r="H166" s="330" t="s">
        <v>62</v>
      </c>
      <c r="I166" s="330" t="s">
        <v>65</v>
      </c>
      <c r="J166" s="292" t="s">
        <v>701</v>
      </c>
      <c r="K166" s="269"/>
    </row>
    <row r="167" ht="17.25" customHeight="1">
      <c r="B167" s="270"/>
      <c r="C167" s="294" t="s">
        <v>702</v>
      </c>
      <c r="D167" s="294"/>
      <c r="E167" s="294"/>
      <c r="F167" s="295" t="s">
        <v>703</v>
      </c>
      <c r="G167" s="331"/>
      <c r="H167" s="332"/>
      <c r="I167" s="332"/>
      <c r="J167" s="294" t="s">
        <v>704</v>
      </c>
      <c r="K167" s="272"/>
    </row>
    <row r="168" ht="5.25" customHeight="1">
      <c r="B168" s="300"/>
      <c r="C168" s="297"/>
      <c r="D168" s="297"/>
      <c r="E168" s="297"/>
      <c r="F168" s="297"/>
      <c r="G168" s="298"/>
      <c r="H168" s="297"/>
      <c r="I168" s="297"/>
      <c r="J168" s="297"/>
      <c r="K168" s="321"/>
    </row>
    <row r="169" ht="15" customHeight="1">
      <c r="B169" s="300"/>
      <c r="C169" s="277" t="s">
        <v>708</v>
      </c>
      <c r="D169" s="277"/>
      <c r="E169" s="277"/>
      <c r="F169" s="299" t="s">
        <v>705</v>
      </c>
      <c r="G169" s="277"/>
      <c r="H169" s="277" t="s">
        <v>745</v>
      </c>
      <c r="I169" s="277" t="s">
        <v>707</v>
      </c>
      <c r="J169" s="277">
        <v>120</v>
      </c>
      <c r="K169" s="321"/>
    </row>
    <row r="170" ht="15" customHeight="1">
      <c r="B170" s="300"/>
      <c r="C170" s="277" t="s">
        <v>754</v>
      </c>
      <c r="D170" s="277"/>
      <c r="E170" s="277"/>
      <c r="F170" s="299" t="s">
        <v>705</v>
      </c>
      <c r="G170" s="277"/>
      <c r="H170" s="277" t="s">
        <v>755</v>
      </c>
      <c r="I170" s="277" t="s">
        <v>707</v>
      </c>
      <c r="J170" s="277" t="s">
        <v>756</v>
      </c>
      <c r="K170" s="321"/>
    </row>
    <row r="171" ht="15" customHeight="1">
      <c r="B171" s="300"/>
      <c r="C171" s="277" t="s">
        <v>92</v>
      </c>
      <c r="D171" s="277"/>
      <c r="E171" s="277"/>
      <c r="F171" s="299" t="s">
        <v>705</v>
      </c>
      <c r="G171" s="277"/>
      <c r="H171" s="277" t="s">
        <v>772</v>
      </c>
      <c r="I171" s="277" t="s">
        <v>707</v>
      </c>
      <c r="J171" s="277" t="s">
        <v>756</v>
      </c>
      <c r="K171" s="321"/>
    </row>
    <row r="172" ht="15" customHeight="1">
      <c r="B172" s="300"/>
      <c r="C172" s="277" t="s">
        <v>710</v>
      </c>
      <c r="D172" s="277"/>
      <c r="E172" s="277"/>
      <c r="F172" s="299" t="s">
        <v>711</v>
      </c>
      <c r="G172" s="277"/>
      <c r="H172" s="277" t="s">
        <v>772</v>
      </c>
      <c r="I172" s="277" t="s">
        <v>707</v>
      </c>
      <c r="J172" s="277">
        <v>50</v>
      </c>
      <c r="K172" s="321"/>
    </row>
    <row r="173" ht="15" customHeight="1">
      <c r="B173" s="300"/>
      <c r="C173" s="277" t="s">
        <v>713</v>
      </c>
      <c r="D173" s="277"/>
      <c r="E173" s="277"/>
      <c r="F173" s="299" t="s">
        <v>705</v>
      </c>
      <c r="G173" s="277"/>
      <c r="H173" s="277" t="s">
        <v>772</v>
      </c>
      <c r="I173" s="277" t="s">
        <v>715</v>
      </c>
      <c r="J173" s="277"/>
      <c r="K173" s="321"/>
    </row>
    <row r="174" ht="15" customHeight="1">
      <c r="B174" s="300"/>
      <c r="C174" s="277" t="s">
        <v>724</v>
      </c>
      <c r="D174" s="277"/>
      <c r="E174" s="277"/>
      <c r="F174" s="299" t="s">
        <v>711</v>
      </c>
      <c r="G174" s="277"/>
      <c r="H174" s="277" t="s">
        <v>772</v>
      </c>
      <c r="I174" s="277" t="s">
        <v>707</v>
      </c>
      <c r="J174" s="277">
        <v>50</v>
      </c>
      <c r="K174" s="321"/>
    </row>
    <row r="175" ht="15" customHeight="1">
      <c r="B175" s="300"/>
      <c r="C175" s="277" t="s">
        <v>732</v>
      </c>
      <c r="D175" s="277"/>
      <c r="E175" s="277"/>
      <c r="F175" s="299" t="s">
        <v>711</v>
      </c>
      <c r="G175" s="277"/>
      <c r="H175" s="277" t="s">
        <v>772</v>
      </c>
      <c r="I175" s="277" t="s">
        <v>707</v>
      </c>
      <c r="J175" s="277">
        <v>50</v>
      </c>
      <c r="K175" s="321"/>
    </row>
    <row r="176" ht="15" customHeight="1">
      <c r="B176" s="300"/>
      <c r="C176" s="277" t="s">
        <v>730</v>
      </c>
      <c r="D176" s="277"/>
      <c r="E176" s="277"/>
      <c r="F176" s="299" t="s">
        <v>711</v>
      </c>
      <c r="G176" s="277"/>
      <c r="H176" s="277" t="s">
        <v>772</v>
      </c>
      <c r="I176" s="277" t="s">
        <v>707</v>
      </c>
      <c r="J176" s="277">
        <v>50</v>
      </c>
      <c r="K176" s="321"/>
    </row>
    <row r="177" ht="15" customHeight="1">
      <c r="B177" s="300"/>
      <c r="C177" s="277" t="s">
        <v>183</v>
      </c>
      <c r="D177" s="277"/>
      <c r="E177" s="277"/>
      <c r="F177" s="299" t="s">
        <v>705</v>
      </c>
      <c r="G177" s="277"/>
      <c r="H177" s="277" t="s">
        <v>773</v>
      </c>
      <c r="I177" s="277" t="s">
        <v>774</v>
      </c>
      <c r="J177" s="277"/>
      <c r="K177" s="321"/>
    </row>
    <row r="178" ht="15" customHeight="1">
      <c r="B178" s="300"/>
      <c r="C178" s="277" t="s">
        <v>65</v>
      </c>
      <c r="D178" s="277"/>
      <c r="E178" s="277"/>
      <c r="F178" s="299" t="s">
        <v>705</v>
      </c>
      <c r="G178" s="277"/>
      <c r="H178" s="277" t="s">
        <v>775</v>
      </c>
      <c r="I178" s="277" t="s">
        <v>776</v>
      </c>
      <c r="J178" s="277">
        <v>1</v>
      </c>
      <c r="K178" s="321"/>
    </row>
    <row r="179" ht="15" customHeight="1">
      <c r="B179" s="300"/>
      <c r="C179" s="277" t="s">
        <v>61</v>
      </c>
      <c r="D179" s="277"/>
      <c r="E179" s="277"/>
      <c r="F179" s="299" t="s">
        <v>705</v>
      </c>
      <c r="G179" s="277"/>
      <c r="H179" s="277" t="s">
        <v>777</v>
      </c>
      <c r="I179" s="277" t="s">
        <v>707</v>
      </c>
      <c r="J179" s="277">
        <v>20</v>
      </c>
      <c r="K179" s="321"/>
    </row>
    <row r="180" ht="15" customHeight="1">
      <c r="B180" s="300"/>
      <c r="C180" s="277" t="s">
        <v>62</v>
      </c>
      <c r="D180" s="277"/>
      <c r="E180" s="277"/>
      <c r="F180" s="299" t="s">
        <v>705</v>
      </c>
      <c r="G180" s="277"/>
      <c r="H180" s="277" t="s">
        <v>778</v>
      </c>
      <c r="I180" s="277" t="s">
        <v>707</v>
      </c>
      <c r="J180" s="277">
        <v>255</v>
      </c>
      <c r="K180" s="321"/>
    </row>
    <row r="181" ht="15" customHeight="1">
      <c r="B181" s="300"/>
      <c r="C181" s="277" t="s">
        <v>184</v>
      </c>
      <c r="D181" s="277"/>
      <c r="E181" s="277"/>
      <c r="F181" s="299" t="s">
        <v>705</v>
      </c>
      <c r="G181" s="277"/>
      <c r="H181" s="277" t="s">
        <v>669</v>
      </c>
      <c r="I181" s="277" t="s">
        <v>707</v>
      </c>
      <c r="J181" s="277">
        <v>10</v>
      </c>
      <c r="K181" s="321"/>
    </row>
    <row r="182" ht="15" customHeight="1">
      <c r="B182" s="300"/>
      <c r="C182" s="277" t="s">
        <v>185</v>
      </c>
      <c r="D182" s="277"/>
      <c r="E182" s="277"/>
      <c r="F182" s="299" t="s">
        <v>705</v>
      </c>
      <c r="G182" s="277"/>
      <c r="H182" s="277" t="s">
        <v>779</v>
      </c>
      <c r="I182" s="277" t="s">
        <v>740</v>
      </c>
      <c r="J182" s="277"/>
      <c r="K182" s="321"/>
    </row>
    <row r="183" ht="15" customHeight="1">
      <c r="B183" s="300"/>
      <c r="C183" s="277" t="s">
        <v>780</v>
      </c>
      <c r="D183" s="277"/>
      <c r="E183" s="277"/>
      <c r="F183" s="299" t="s">
        <v>705</v>
      </c>
      <c r="G183" s="277"/>
      <c r="H183" s="277" t="s">
        <v>781</v>
      </c>
      <c r="I183" s="277" t="s">
        <v>740</v>
      </c>
      <c r="J183" s="277"/>
      <c r="K183" s="321"/>
    </row>
    <row r="184" ht="15" customHeight="1">
      <c r="B184" s="300"/>
      <c r="C184" s="277" t="s">
        <v>769</v>
      </c>
      <c r="D184" s="277"/>
      <c r="E184" s="277"/>
      <c r="F184" s="299" t="s">
        <v>705</v>
      </c>
      <c r="G184" s="277"/>
      <c r="H184" s="277" t="s">
        <v>782</v>
      </c>
      <c r="I184" s="277" t="s">
        <v>740</v>
      </c>
      <c r="J184" s="277"/>
      <c r="K184" s="321"/>
    </row>
    <row r="185" ht="15" customHeight="1">
      <c r="B185" s="300"/>
      <c r="C185" s="277" t="s">
        <v>187</v>
      </c>
      <c r="D185" s="277"/>
      <c r="E185" s="277"/>
      <c r="F185" s="299" t="s">
        <v>711</v>
      </c>
      <c r="G185" s="277"/>
      <c r="H185" s="277" t="s">
        <v>783</v>
      </c>
      <c r="I185" s="277" t="s">
        <v>707</v>
      </c>
      <c r="J185" s="277">
        <v>50</v>
      </c>
      <c r="K185" s="321"/>
    </row>
    <row r="186" ht="15" customHeight="1">
      <c r="B186" s="300"/>
      <c r="C186" s="277" t="s">
        <v>784</v>
      </c>
      <c r="D186" s="277"/>
      <c r="E186" s="277"/>
      <c r="F186" s="299" t="s">
        <v>711</v>
      </c>
      <c r="G186" s="277"/>
      <c r="H186" s="277" t="s">
        <v>785</v>
      </c>
      <c r="I186" s="277" t="s">
        <v>786</v>
      </c>
      <c r="J186" s="277"/>
      <c r="K186" s="321"/>
    </row>
    <row r="187" ht="15" customHeight="1">
      <c r="B187" s="300"/>
      <c r="C187" s="277" t="s">
        <v>787</v>
      </c>
      <c r="D187" s="277"/>
      <c r="E187" s="277"/>
      <c r="F187" s="299" t="s">
        <v>711</v>
      </c>
      <c r="G187" s="277"/>
      <c r="H187" s="277" t="s">
        <v>788</v>
      </c>
      <c r="I187" s="277" t="s">
        <v>786</v>
      </c>
      <c r="J187" s="277"/>
      <c r="K187" s="321"/>
    </row>
    <row r="188" ht="15" customHeight="1">
      <c r="B188" s="300"/>
      <c r="C188" s="277" t="s">
        <v>789</v>
      </c>
      <c r="D188" s="277"/>
      <c r="E188" s="277"/>
      <c r="F188" s="299" t="s">
        <v>711</v>
      </c>
      <c r="G188" s="277"/>
      <c r="H188" s="277" t="s">
        <v>790</v>
      </c>
      <c r="I188" s="277" t="s">
        <v>786</v>
      </c>
      <c r="J188" s="277"/>
      <c r="K188" s="321"/>
    </row>
    <row r="189" ht="15" customHeight="1">
      <c r="B189" s="300"/>
      <c r="C189" s="333" t="s">
        <v>791</v>
      </c>
      <c r="D189" s="277"/>
      <c r="E189" s="277"/>
      <c r="F189" s="299" t="s">
        <v>711</v>
      </c>
      <c r="G189" s="277"/>
      <c r="H189" s="277" t="s">
        <v>792</v>
      </c>
      <c r="I189" s="277" t="s">
        <v>793</v>
      </c>
      <c r="J189" s="334" t="s">
        <v>794</v>
      </c>
      <c r="K189" s="321"/>
    </row>
    <row r="190" ht="15" customHeight="1">
      <c r="B190" s="300"/>
      <c r="C190" s="284" t="s">
        <v>50</v>
      </c>
      <c r="D190" s="277"/>
      <c r="E190" s="277"/>
      <c r="F190" s="299" t="s">
        <v>705</v>
      </c>
      <c r="G190" s="277"/>
      <c r="H190" s="274" t="s">
        <v>795</v>
      </c>
      <c r="I190" s="277" t="s">
        <v>796</v>
      </c>
      <c r="J190" s="277"/>
      <c r="K190" s="321"/>
    </row>
    <row r="191" ht="15" customHeight="1">
      <c r="B191" s="300"/>
      <c r="C191" s="284" t="s">
        <v>797</v>
      </c>
      <c r="D191" s="277"/>
      <c r="E191" s="277"/>
      <c r="F191" s="299" t="s">
        <v>705</v>
      </c>
      <c r="G191" s="277"/>
      <c r="H191" s="277" t="s">
        <v>798</v>
      </c>
      <c r="I191" s="277" t="s">
        <v>740</v>
      </c>
      <c r="J191" s="277"/>
      <c r="K191" s="321"/>
    </row>
    <row r="192" ht="15" customHeight="1">
      <c r="B192" s="300"/>
      <c r="C192" s="284" t="s">
        <v>799</v>
      </c>
      <c r="D192" s="277"/>
      <c r="E192" s="277"/>
      <c r="F192" s="299" t="s">
        <v>705</v>
      </c>
      <c r="G192" s="277"/>
      <c r="H192" s="277" t="s">
        <v>800</v>
      </c>
      <c r="I192" s="277" t="s">
        <v>740</v>
      </c>
      <c r="J192" s="277"/>
      <c r="K192" s="321"/>
    </row>
    <row r="193" ht="15" customHeight="1">
      <c r="B193" s="300"/>
      <c r="C193" s="284" t="s">
        <v>801</v>
      </c>
      <c r="D193" s="277"/>
      <c r="E193" s="277"/>
      <c r="F193" s="299" t="s">
        <v>711</v>
      </c>
      <c r="G193" s="277"/>
      <c r="H193" s="277" t="s">
        <v>802</v>
      </c>
      <c r="I193" s="277" t="s">
        <v>740</v>
      </c>
      <c r="J193" s="277"/>
      <c r="K193" s="321"/>
    </row>
    <row r="194" ht="15" customHeight="1">
      <c r="B194" s="327"/>
      <c r="C194" s="335"/>
      <c r="D194" s="309"/>
      <c r="E194" s="309"/>
      <c r="F194" s="309"/>
      <c r="G194" s="309"/>
      <c r="H194" s="309"/>
      <c r="I194" s="309"/>
      <c r="J194" s="309"/>
      <c r="K194" s="328"/>
    </row>
    <row r="195" ht="18.75" customHeight="1">
      <c r="B195" s="274"/>
      <c r="C195" s="277"/>
      <c r="D195" s="277"/>
      <c r="E195" s="277"/>
      <c r="F195" s="299"/>
      <c r="G195" s="277"/>
      <c r="H195" s="277"/>
      <c r="I195" s="277"/>
      <c r="J195" s="277"/>
      <c r="K195" s="274"/>
    </row>
    <row r="196" ht="18.75" customHeight="1">
      <c r="B196" s="274"/>
      <c r="C196" s="277"/>
      <c r="D196" s="277"/>
      <c r="E196" s="277"/>
      <c r="F196" s="299"/>
      <c r="G196" s="277"/>
      <c r="H196" s="277"/>
      <c r="I196" s="277"/>
      <c r="J196" s="277"/>
      <c r="K196" s="274"/>
    </row>
    <row r="197" ht="18.75" customHeight="1">
      <c r="B197" s="285"/>
      <c r="C197" s="285"/>
      <c r="D197" s="285"/>
      <c r="E197" s="285"/>
      <c r="F197" s="285"/>
      <c r="G197" s="285"/>
      <c r="H197" s="285"/>
      <c r="I197" s="285"/>
      <c r="J197" s="285"/>
      <c r="K197" s="285"/>
    </row>
    <row r="198" ht="13.5">
      <c r="B198" s="264"/>
      <c r="C198" s="265"/>
      <c r="D198" s="265"/>
      <c r="E198" s="265"/>
      <c r="F198" s="265"/>
      <c r="G198" s="265"/>
      <c r="H198" s="265"/>
      <c r="I198" s="265"/>
      <c r="J198" s="265"/>
      <c r="K198" s="266"/>
    </row>
    <row r="199" ht="21">
      <c r="B199" s="267"/>
      <c r="C199" s="268" t="s">
        <v>803</v>
      </c>
      <c r="D199" s="268"/>
      <c r="E199" s="268"/>
      <c r="F199" s="268"/>
      <c r="G199" s="268"/>
      <c r="H199" s="268"/>
      <c r="I199" s="268"/>
      <c r="J199" s="268"/>
      <c r="K199" s="269"/>
    </row>
    <row r="200" ht="25.5" customHeight="1">
      <c r="B200" s="267"/>
      <c r="C200" s="336" t="s">
        <v>804</v>
      </c>
      <c r="D200" s="336"/>
      <c r="E200" s="336"/>
      <c r="F200" s="336" t="s">
        <v>805</v>
      </c>
      <c r="G200" s="337"/>
      <c r="H200" s="336" t="s">
        <v>806</v>
      </c>
      <c r="I200" s="336"/>
      <c r="J200" s="336"/>
      <c r="K200" s="269"/>
    </row>
    <row r="201" ht="5.25" customHeight="1">
      <c r="B201" s="300"/>
      <c r="C201" s="297"/>
      <c r="D201" s="297"/>
      <c r="E201" s="297"/>
      <c r="F201" s="297"/>
      <c r="G201" s="277"/>
      <c r="H201" s="297"/>
      <c r="I201" s="297"/>
      <c r="J201" s="297"/>
      <c r="K201" s="321"/>
    </row>
    <row r="202" ht="15" customHeight="1">
      <c r="B202" s="300"/>
      <c r="C202" s="277" t="s">
        <v>796</v>
      </c>
      <c r="D202" s="277"/>
      <c r="E202" s="277"/>
      <c r="F202" s="299" t="s">
        <v>51</v>
      </c>
      <c r="G202" s="277"/>
      <c r="H202" s="277" t="s">
        <v>807</v>
      </c>
      <c r="I202" s="277"/>
      <c r="J202" s="277"/>
      <c r="K202" s="321"/>
    </row>
    <row r="203" ht="15" customHeight="1">
      <c r="B203" s="300"/>
      <c r="C203" s="306"/>
      <c r="D203" s="277"/>
      <c r="E203" s="277"/>
      <c r="F203" s="299" t="s">
        <v>52</v>
      </c>
      <c r="G203" s="277"/>
      <c r="H203" s="277" t="s">
        <v>808</v>
      </c>
      <c r="I203" s="277"/>
      <c r="J203" s="277"/>
      <c r="K203" s="321"/>
    </row>
    <row r="204" ht="15" customHeight="1">
      <c r="B204" s="300"/>
      <c r="C204" s="306"/>
      <c r="D204" s="277"/>
      <c r="E204" s="277"/>
      <c r="F204" s="299" t="s">
        <v>55</v>
      </c>
      <c r="G204" s="277"/>
      <c r="H204" s="277" t="s">
        <v>809</v>
      </c>
      <c r="I204" s="277"/>
      <c r="J204" s="277"/>
      <c r="K204" s="321"/>
    </row>
    <row r="205" ht="15" customHeight="1">
      <c r="B205" s="300"/>
      <c r="C205" s="277"/>
      <c r="D205" s="277"/>
      <c r="E205" s="277"/>
      <c r="F205" s="299" t="s">
        <v>53</v>
      </c>
      <c r="G205" s="277"/>
      <c r="H205" s="277" t="s">
        <v>810</v>
      </c>
      <c r="I205" s="277"/>
      <c r="J205" s="277"/>
      <c r="K205" s="321"/>
    </row>
    <row r="206" ht="15" customHeight="1">
      <c r="B206" s="300"/>
      <c r="C206" s="277"/>
      <c r="D206" s="277"/>
      <c r="E206" s="277"/>
      <c r="F206" s="299" t="s">
        <v>54</v>
      </c>
      <c r="G206" s="277"/>
      <c r="H206" s="277" t="s">
        <v>811</v>
      </c>
      <c r="I206" s="277"/>
      <c r="J206" s="277"/>
      <c r="K206" s="321"/>
    </row>
    <row r="207" ht="15" customHeight="1">
      <c r="B207" s="300"/>
      <c r="C207" s="277"/>
      <c r="D207" s="277"/>
      <c r="E207" s="277"/>
      <c r="F207" s="299"/>
      <c r="G207" s="277"/>
      <c r="H207" s="277"/>
      <c r="I207" s="277"/>
      <c r="J207" s="277"/>
      <c r="K207" s="321"/>
    </row>
    <row r="208" ht="15" customHeight="1">
      <c r="B208" s="300"/>
      <c r="C208" s="277" t="s">
        <v>752</v>
      </c>
      <c r="D208" s="277"/>
      <c r="E208" s="277"/>
      <c r="F208" s="299" t="s">
        <v>86</v>
      </c>
      <c r="G208" s="277"/>
      <c r="H208" s="277" t="s">
        <v>812</v>
      </c>
      <c r="I208" s="277"/>
      <c r="J208" s="277"/>
      <c r="K208" s="321"/>
    </row>
    <row r="209" ht="15" customHeight="1">
      <c r="B209" s="300"/>
      <c r="C209" s="306"/>
      <c r="D209" s="277"/>
      <c r="E209" s="277"/>
      <c r="F209" s="299" t="s">
        <v>648</v>
      </c>
      <c r="G209" s="277"/>
      <c r="H209" s="277" t="s">
        <v>649</v>
      </c>
      <c r="I209" s="277"/>
      <c r="J209" s="277"/>
      <c r="K209" s="321"/>
    </row>
    <row r="210" ht="15" customHeight="1">
      <c r="B210" s="300"/>
      <c r="C210" s="277"/>
      <c r="D210" s="277"/>
      <c r="E210" s="277"/>
      <c r="F210" s="299" t="s">
        <v>646</v>
      </c>
      <c r="G210" s="277"/>
      <c r="H210" s="277" t="s">
        <v>813</v>
      </c>
      <c r="I210" s="277"/>
      <c r="J210" s="277"/>
      <c r="K210" s="321"/>
    </row>
    <row r="211" ht="15" customHeight="1">
      <c r="B211" s="338"/>
      <c r="C211" s="306"/>
      <c r="D211" s="306"/>
      <c r="E211" s="306"/>
      <c r="F211" s="299" t="s">
        <v>650</v>
      </c>
      <c r="G211" s="284"/>
      <c r="H211" s="325" t="s">
        <v>651</v>
      </c>
      <c r="I211" s="325"/>
      <c r="J211" s="325"/>
      <c r="K211" s="339"/>
    </row>
    <row r="212" ht="15" customHeight="1">
      <c r="B212" s="338"/>
      <c r="C212" s="306"/>
      <c r="D212" s="306"/>
      <c r="E212" s="306"/>
      <c r="F212" s="299" t="s">
        <v>652</v>
      </c>
      <c r="G212" s="284"/>
      <c r="H212" s="325" t="s">
        <v>814</v>
      </c>
      <c r="I212" s="325"/>
      <c r="J212" s="325"/>
      <c r="K212" s="339"/>
    </row>
    <row r="213" ht="15" customHeight="1">
      <c r="B213" s="338"/>
      <c r="C213" s="306"/>
      <c r="D213" s="306"/>
      <c r="E213" s="306"/>
      <c r="F213" s="340"/>
      <c r="G213" s="284"/>
      <c r="H213" s="341"/>
      <c r="I213" s="341"/>
      <c r="J213" s="341"/>
      <c r="K213" s="339"/>
    </row>
    <row r="214" ht="15" customHeight="1">
      <c r="B214" s="338"/>
      <c r="C214" s="277" t="s">
        <v>776</v>
      </c>
      <c r="D214" s="306"/>
      <c r="E214" s="306"/>
      <c r="F214" s="299">
        <v>1</v>
      </c>
      <c r="G214" s="284"/>
      <c r="H214" s="325" t="s">
        <v>815</v>
      </c>
      <c r="I214" s="325"/>
      <c r="J214" s="325"/>
      <c r="K214" s="339"/>
    </row>
    <row r="215" ht="15" customHeight="1">
      <c r="B215" s="338"/>
      <c r="C215" s="306"/>
      <c r="D215" s="306"/>
      <c r="E215" s="306"/>
      <c r="F215" s="299">
        <v>2</v>
      </c>
      <c r="G215" s="284"/>
      <c r="H215" s="325" t="s">
        <v>816</v>
      </c>
      <c r="I215" s="325"/>
      <c r="J215" s="325"/>
      <c r="K215" s="339"/>
    </row>
    <row r="216" ht="15" customHeight="1">
      <c r="B216" s="338"/>
      <c r="C216" s="306"/>
      <c r="D216" s="306"/>
      <c r="E216" s="306"/>
      <c r="F216" s="299">
        <v>3</v>
      </c>
      <c r="G216" s="284"/>
      <c r="H216" s="325" t="s">
        <v>817</v>
      </c>
      <c r="I216" s="325"/>
      <c r="J216" s="325"/>
      <c r="K216" s="339"/>
    </row>
    <row r="217" ht="15" customHeight="1">
      <c r="B217" s="338"/>
      <c r="C217" s="306"/>
      <c r="D217" s="306"/>
      <c r="E217" s="306"/>
      <c r="F217" s="299">
        <v>4</v>
      </c>
      <c r="G217" s="284"/>
      <c r="H217" s="325" t="s">
        <v>818</v>
      </c>
      <c r="I217" s="325"/>
      <c r="J217" s="325"/>
      <c r="K217" s="339"/>
    </row>
    <row r="218" ht="12.75" customHeight="1">
      <c r="B218" s="342"/>
      <c r="C218" s="343"/>
      <c r="D218" s="343"/>
      <c r="E218" s="343"/>
      <c r="F218" s="343"/>
      <c r="G218" s="343"/>
      <c r="H218" s="343"/>
      <c r="I218" s="343"/>
      <c r="J218" s="343"/>
      <c r="K218" s="344"/>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2019-05-17T05:14:27Z</dcterms:created>
  <dcterms:modified xsi:type="dcterms:W3CDTF">2019-05-17T05:14:34Z</dcterms:modified>
</cp:coreProperties>
</file>